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F002" lockStructure="1"/>
  <bookViews>
    <workbookView showHorizontalScroll="0" showVerticalScroll="0" xWindow="120" yWindow="15" windowWidth="14685" windowHeight="8385" tabRatio="848"/>
  </bookViews>
  <sheets>
    <sheet name="Mann" sheetId="1" r:id="rId1"/>
    <sheet name="Frau" sheetId="2" r:id="rId2"/>
    <sheet name="Mann-Frau" sheetId="3" r:id="rId3"/>
    <sheet name="2 Männer" sheetId="4" r:id="rId4"/>
    <sheet name="2 Frauen" sheetId="5" r:id="rId5"/>
    <sheet name="Absterbeordnung" sheetId="6" state="hidden" r:id="rId6"/>
    <sheet name="Daten (M)" sheetId="7" state="hidden" r:id="rId7"/>
    <sheet name="Daten" sheetId="9" state="hidden" r:id="rId8"/>
    <sheet name="Daten (F)" sheetId="10" state="hidden" r:id="rId9"/>
    <sheet name="Daten1M" sheetId="12" state="hidden" r:id="rId10"/>
    <sheet name="Daten1F" sheetId="13" state="hidden" r:id="rId11"/>
  </sheets>
  <definedNames>
    <definedName name="_xlnm.Print_Area" localSheetId="4">'2 Frauen'!$A$1:$F$24</definedName>
    <definedName name="_xlnm.Print_Area" localSheetId="3">'2 Männer'!$A$1:$F$24</definedName>
    <definedName name="_xlnm.Print_Area" localSheetId="1">Frau!$A$1:$F$15</definedName>
    <definedName name="_xlnm.Print_Area" localSheetId="0">Mann!$A$1:$F$15</definedName>
    <definedName name="_xlnm.Print_Area" localSheetId="2">'Mann-Frau'!$A$1:$F$24</definedName>
    <definedName name="nachschüssig" localSheetId="0">Mann!$D$10</definedName>
    <definedName name="nachschüssig">'Mann-Frau'!$D$10</definedName>
    <definedName name="vorschüssig" localSheetId="0">Mann!$D$10</definedName>
    <definedName name="vorschüssig">'Mann-Frau'!$D$10</definedName>
    <definedName name="Z_AAA317AB_9C4F_4A7B_BD58_62DAAE088BDA_.wvu.PrintArea" localSheetId="4" hidden="1">'2 Frauen'!$A$1:$F$24</definedName>
    <definedName name="Z_AAA317AB_9C4F_4A7B_BD58_62DAAE088BDA_.wvu.PrintArea" localSheetId="3" hidden="1">'2 Männer'!$A$1:$F$24</definedName>
    <definedName name="Z_AAA317AB_9C4F_4A7B_BD58_62DAAE088BDA_.wvu.PrintArea" localSheetId="1" hidden="1">Frau!$A$1:$F$15</definedName>
    <definedName name="Z_AAA317AB_9C4F_4A7B_BD58_62DAAE088BDA_.wvu.PrintArea" localSheetId="0" hidden="1">Mann!$A$1:$F$15</definedName>
    <definedName name="Z_AAA317AB_9C4F_4A7B_BD58_62DAAE088BDA_.wvu.PrintArea" localSheetId="2" hidden="1">'Mann-Frau'!$A$1:$F$24</definedName>
    <definedName name="Z_AC77A39F_ABA0_4848_B5DA_4147A1099D4C_.wvu.PrintArea" localSheetId="4" hidden="1">'2 Frauen'!$A$1:$F$24</definedName>
    <definedName name="Z_AC77A39F_ABA0_4848_B5DA_4147A1099D4C_.wvu.PrintArea" localSheetId="3" hidden="1">'2 Männer'!$A$1:$F$24</definedName>
    <definedName name="Z_AC77A39F_ABA0_4848_B5DA_4147A1099D4C_.wvu.PrintArea" localSheetId="1" hidden="1">Frau!$A$1:$F$15</definedName>
    <definedName name="Z_AC77A39F_ABA0_4848_B5DA_4147A1099D4C_.wvu.PrintArea" localSheetId="0" hidden="1">Mann!$A$1:$F$15</definedName>
    <definedName name="Z_AC77A39F_ABA0_4848_B5DA_4147A1099D4C_.wvu.PrintArea" localSheetId="2" hidden="1">'Mann-Frau'!$A$1:$F$24</definedName>
  </definedNames>
  <calcPr calcId="145621"/>
  <customWorkbookViews>
    <customWorkbookView name="GA-Kiel M" guid="{AAA317AB-9C4F-4A7B-BD58-62DAAE088BDA}" includeHiddenRowCol="0" maximized="1" showHorizontalScroll="0" showVerticalScroll="0" xWindow="1" yWindow="1" windowWidth="1280" windowHeight="816" tabRatio="848" activeSheetId="1" showFormulaBar="0"/>
    <customWorkbookView name="GA-Kiel" guid="{AC77A39F-ABA0-4848-B5DA-4147A1099D4C}" includeHiddenRowCol="0" maximized="1" showHorizontalScroll="0" showVerticalScroll="0" xWindow="1" yWindow="1" windowWidth="1280" windowHeight="816" tabRatio="848" activeSheetId="2" showFormulaBar="0"/>
  </customWorkbookViews>
</workbook>
</file>

<file path=xl/calcChain.xml><?xml version="1.0" encoding="utf-8"?>
<calcChain xmlns="http://schemas.openxmlformats.org/spreadsheetml/2006/main">
  <c r="A3" i="2" l="1"/>
  <c r="B43" i="5"/>
  <c r="B42" i="5"/>
  <c r="B42" i="4"/>
  <c r="B41" i="4"/>
  <c r="B46" i="3"/>
  <c r="B47" i="3"/>
  <c r="B38" i="2"/>
  <c r="B37" i="2"/>
  <c r="B48" i="1"/>
  <c r="B47" i="1"/>
  <c r="A3" i="5"/>
  <c r="F4" i="5"/>
  <c r="A3" i="4"/>
  <c r="F4" i="4"/>
  <c r="B1" i="9"/>
  <c r="B2" i="9"/>
  <c r="B3" i="9"/>
  <c r="B5" i="9"/>
  <c r="I15" i="9"/>
  <c r="B14" i="9"/>
  <c r="P14" i="9"/>
  <c r="H14" i="9"/>
  <c r="Q14" i="9"/>
  <c r="B15" i="9"/>
  <c r="P15" i="9"/>
  <c r="H15" i="9"/>
  <c r="J15" i="9"/>
  <c r="B16" i="9"/>
  <c r="P16" i="9"/>
  <c r="H16" i="9"/>
  <c r="Q16" i="9"/>
  <c r="B17" i="9"/>
  <c r="P17" i="9"/>
  <c r="H17" i="9"/>
  <c r="Q17" i="9"/>
  <c r="B18" i="9"/>
  <c r="P18" i="9"/>
  <c r="H18" i="9"/>
  <c r="Q18" i="9"/>
  <c r="B19" i="9"/>
  <c r="H19" i="9"/>
  <c r="B20" i="9"/>
  <c r="P20" i="9"/>
  <c r="H20" i="9"/>
  <c r="B21" i="9"/>
  <c r="P21" i="9" s="1"/>
  <c r="H21" i="9"/>
  <c r="Q21" i="9" s="1"/>
  <c r="B22" i="9"/>
  <c r="P22" i="9" s="1"/>
  <c r="H22" i="9"/>
  <c r="B23" i="9"/>
  <c r="P23" i="9"/>
  <c r="H23" i="9"/>
  <c r="B24" i="9"/>
  <c r="P24" i="9" s="1"/>
  <c r="H24" i="9"/>
  <c r="B25" i="9"/>
  <c r="P25" i="9"/>
  <c r="H25" i="9"/>
  <c r="Q25" i="9"/>
  <c r="B26" i="9"/>
  <c r="P26" i="9"/>
  <c r="H26" i="9"/>
  <c r="B27" i="9"/>
  <c r="H27" i="9"/>
  <c r="Q27" i="9"/>
  <c r="B28" i="9"/>
  <c r="P28" i="9"/>
  <c r="H28" i="9"/>
  <c r="Q28" i="9"/>
  <c r="B29" i="9"/>
  <c r="P29" i="9"/>
  <c r="H29" i="9"/>
  <c r="Q29" i="9"/>
  <c r="B30" i="9"/>
  <c r="P30" i="9"/>
  <c r="C30" i="9"/>
  <c r="H30" i="9"/>
  <c r="Q30" i="9" s="1"/>
  <c r="B31" i="9"/>
  <c r="P31" i="9" s="1"/>
  <c r="H31" i="9"/>
  <c r="Q31" i="9" s="1"/>
  <c r="B32" i="9"/>
  <c r="H32" i="9"/>
  <c r="Q32" i="9"/>
  <c r="B33" i="9"/>
  <c r="H33" i="9"/>
  <c r="Q33" i="9" s="1"/>
  <c r="B34" i="9"/>
  <c r="H34" i="9"/>
  <c r="Q34" i="9"/>
  <c r="B35" i="9"/>
  <c r="P35" i="9"/>
  <c r="H35" i="9"/>
  <c r="Q35" i="9"/>
  <c r="B36" i="9"/>
  <c r="H36" i="9"/>
  <c r="Q36" i="9" s="1"/>
  <c r="B37" i="9"/>
  <c r="H37" i="9"/>
  <c r="Q37" i="9"/>
  <c r="B38" i="9"/>
  <c r="H38" i="9"/>
  <c r="Q38" i="9" s="1"/>
  <c r="B39" i="9"/>
  <c r="P39" i="9" s="1"/>
  <c r="H39" i="9"/>
  <c r="Q39" i="9" s="1"/>
  <c r="B40" i="9"/>
  <c r="H40" i="9"/>
  <c r="Q40" i="9"/>
  <c r="B41" i="9"/>
  <c r="H41" i="9"/>
  <c r="Q41" i="9" s="1"/>
  <c r="B42" i="9"/>
  <c r="H42" i="9"/>
  <c r="Q42" i="9"/>
  <c r="B43" i="9"/>
  <c r="P43" i="9"/>
  <c r="H43" i="9"/>
  <c r="Q43" i="9"/>
  <c r="B44" i="9"/>
  <c r="H44" i="9"/>
  <c r="Q44" i="9" s="1"/>
  <c r="B45" i="9"/>
  <c r="H45" i="9"/>
  <c r="Q45" i="9"/>
  <c r="B46" i="9"/>
  <c r="H46" i="9"/>
  <c r="Q46" i="9" s="1"/>
  <c r="B47" i="9"/>
  <c r="P47" i="9" s="1"/>
  <c r="S47" i="9" s="1"/>
  <c r="H47" i="9"/>
  <c r="Q47" i="9" s="1"/>
  <c r="B48" i="9"/>
  <c r="C48" i="9"/>
  <c r="H48" i="9"/>
  <c r="Q48" i="9" s="1"/>
  <c r="R48" i="9" s="1"/>
  <c r="S48" i="9" s="1"/>
  <c r="B49" i="9"/>
  <c r="P49" i="9" s="1"/>
  <c r="H49" i="9"/>
  <c r="Q49" i="9" s="1"/>
  <c r="B50" i="9"/>
  <c r="P50" i="9" s="1"/>
  <c r="H50" i="9"/>
  <c r="Q50" i="9" s="1"/>
  <c r="B51" i="9"/>
  <c r="P51" i="9" s="1"/>
  <c r="H51" i="9"/>
  <c r="Q51" i="9" s="1"/>
  <c r="B52" i="9"/>
  <c r="P52" i="9" s="1"/>
  <c r="H52" i="9"/>
  <c r="Q52" i="9" s="1"/>
  <c r="B53" i="9"/>
  <c r="P53" i="9" s="1"/>
  <c r="H53" i="9"/>
  <c r="Q53" i="9" s="1"/>
  <c r="B54" i="9"/>
  <c r="P54" i="9" s="1"/>
  <c r="H54" i="9"/>
  <c r="Q54" i="9" s="1"/>
  <c r="B55" i="9"/>
  <c r="P55" i="9" s="1"/>
  <c r="H55" i="9"/>
  <c r="Q55" i="9" s="1"/>
  <c r="B56" i="9"/>
  <c r="P56" i="9" s="1"/>
  <c r="H56" i="9"/>
  <c r="Q56" i="9" s="1"/>
  <c r="R56" i="9" s="1"/>
  <c r="S56" i="9" s="1"/>
  <c r="B57" i="9"/>
  <c r="P57" i="9" s="1"/>
  <c r="H57" i="9"/>
  <c r="Q57" i="9" s="1"/>
  <c r="B58" i="9"/>
  <c r="P58" i="9" s="1"/>
  <c r="H58" i="9"/>
  <c r="Q58" i="9" s="1"/>
  <c r="B59" i="9"/>
  <c r="P59" i="9" s="1"/>
  <c r="H59" i="9"/>
  <c r="Q59" i="9" s="1"/>
  <c r="B60" i="9"/>
  <c r="P60" i="9" s="1"/>
  <c r="H60" i="9"/>
  <c r="Q60" i="9" s="1"/>
  <c r="B61" i="9"/>
  <c r="P61" i="9" s="1"/>
  <c r="H61" i="9"/>
  <c r="Q61" i="9" s="1"/>
  <c r="B62" i="9"/>
  <c r="P62" i="9" s="1"/>
  <c r="H62" i="9"/>
  <c r="Q62" i="9" s="1"/>
  <c r="B63" i="9"/>
  <c r="P63" i="9" s="1"/>
  <c r="H63" i="9"/>
  <c r="Q63" i="9" s="1"/>
  <c r="B64" i="9"/>
  <c r="P64" i="9" s="1"/>
  <c r="C64" i="9"/>
  <c r="H64" i="9"/>
  <c r="I64" i="9"/>
  <c r="B65" i="9"/>
  <c r="P65" i="9"/>
  <c r="H65" i="9"/>
  <c r="B66" i="9"/>
  <c r="P66" i="9" s="1"/>
  <c r="H66" i="9"/>
  <c r="B67" i="9"/>
  <c r="P67" i="9"/>
  <c r="H67" i="9"/>
  <c r="B68" i="9"/>
  <c r="P68" i="9" s="1"/>
  <c r="H68" i="9"/>
  <c r="B69" i="9"/>
  <c r="P69" i="9"/>
  <c r="H69" i="9"/>
  <c r="B70" i="9"/>
  <c r="P70" i="9" s="1"/>
  <c r="H70" i="9"/>
  <c r="Q70" i="9" s="1"/>
  <c r="B71" i="9"/>
  <c r="P71" i="9" s="1"/>
  <c r="H71" i="9"/>
  <c r="B72" i="9"/>
  <c r="P72" i="9"/>
  <c r="H72" i="9"/>
  <c r="Q72" i="9"/>
  <c r="B73" i="9"/>
  <c r="P73" i="9"/>
  <c r="H73" i="9"/>
  <c r="B74" i="9"/>
  <c r="P74" i="9" s="1"/>
  <c r="H74" i="9"/>
  <c r="Q74" i="9" s="1"/>
  <c r="B75" i="9"/>
  <c r="P75" i="9" s="1"/>
  <c r="H75" i="9"/>
  <c r="B76" i="9"/>
  <c r="P76" i="9"/>
  <c r="H76" i="9"/>
  <c r="B77" i="9"/>
  <c r="P77" i="9" s="1"/>
  <c r="H77" i="9"/>
  <c r="Q77" i="9" s="1"/>
  <c r="B78" i="9"/>
  <c r="P78" i="9" s="1"/>
  <c r="H78" i="9"/>
  <c r="B79" i="9"/>
  <c r="P79" i="9"/>
  <c r="H79" i="9"/>
  <c r="I79" i="9"/>
  <c r="B80" i="9"/>
  <c r="C80" i="9"/>
  <c r="H80" i="9"/>
  <c r="Q80" i="9"/>
  <c r="B81" i="9"/>
  <c r="P81" i="9"/>
  <c r="H81" i="9"/>
  <c r="Q81" i="9"/>
  <c r="B82" i="9"/>
  <c r="P82" i="9"/>
  <c r="H82" i="9"/>
  <c r="Q82" i="9"/>
  <c r="B83" i="9"/>
  <c r="P83" i="9"/>
  <c r="H83" i="9"/>
  <c r="B84" i="9"/>
  <c r="P84" i="9" s="1"/>
  <c r="H84" i="9"/>
  <c r="B85" i="9"/>
  <c r="P85" i="9"/>
  <c r="H85" i="9"/>
  <c r="Q85" i="9"/>
  <c r="B86" i="9"/>
  <c r="P86" i="9"/>
  <c r="H86" i="9"/>
  <c r="B87" i="9"/>
  <c r="P87" i="9" s="1"/>
  <c r="H87" i="9"/>
  <c r="I87" i="9"/>
  <c r="B88" i="9"/>
  <c r="C88" i="9"/>
  <c r="D88" i="9"/>
  <c r="H88" i="9"/>
  <c r="B89" i="9"/>
  <c r="P89" i="9" s="1"/>
  <c r="C89" i="9"/>
  <c r="D89" i="9"/>
  <c r="H89" i="9"/>
  <c r="Q89" i="9" s="1"/>
  <c r="B90" i="9"/>
  <c r="P90" i="9"/>
  <c r="H90" i="9"/>
  <c r="Q90" i="9" s="1"/>
  <c r="B91" i="9"/>
  <c r="P91" i="9"/>
  <c r="H91" i="9"/>
  <c r="Q91" i="9" s="1"/>
  <c r="B92" i="9"/>
  <c r="H92" i="9"/>
  <c r="B93" i="9"/>
  <c r="H93" i="9"/>
  <c r="Q93" i="9"/>
  <c r="B94" i="9"/>
  <c r="H94" i="9"/>
  <c r="Q94" i="9"/>
  <c r="B95" i="9"/>
  <c r="P95" i="9" s="1"/>
  <c r="H95" i="9"/>
  <c r="Q95" i="9"/>
  <c r="I95" i="9"/>
  <c r="B96" i="9"/>
  <c r="P96" i="9" s="1"/>
  <c r="C96" i="9"/>
  <c r="D96" i="9"/>
  <c r="H96" i="9"/>
  <c r="Q96" i="9" s="1"/>
  <c r="B97" i="9"/>
  <c r="P97" i="9"/>
  <c r="C97" i="9"/>
  <c r="H97" i="9"/>
  <c r="Q97" i="9"/>
  <c r="B98" i="9"/>
  <c r="H98" i="9"/>
  <c r="B99" i="9"/>
  <c r="P99" i="9"/>
  <c r="H99" i="9"/>
  <c r="B100" i="9"/>
  <c r="P100" i="9"/>
  <c r="H100" i="9"/>
  <c r="B101" i="9"/>
  <c r="P101" i="9" s="1"/>
  <c r="H101" i="9"/>
  <c r="Q101" i="9"/>
  <c r="B102" i="9"/>
  <c r="P102" i="9" s="1"/>
  <c r="H102" i="9"/>
  <c r="B103" i="9"/>
  <c r="P103" i="9" s="1"/>
  <c r="H103" i="9"/>
  <c r="Q103" i="9"/>
  <c r="I103" i="9"/>
  <c r="J103" i="9" s="1"/>
  <c r="B104" i="9"/>
  <c r="C104" i="9"/>
  <c r="H104" i="9"/>
  <c r="Q104" i="9"/>
  <c r="B105" i="9"/>
  <c r="C105" i="9"/>
  <c r="H105" i="9"/>
  <c r="Q105" i="9"/>
  <c r="P105" i="9"/>
  <c r="B106" i="9"/>
  <c r="P106" i="9"/>
  <c r="H106" i="9"/>
  <c r="B107" i="9"/>
  <c r="P107" i="9" s="1"/>
  <c r="H107" i="9"/>
  <c r="B108" i="9"/>
  <c r="P108" i="9" s="1"/>
  <c r="H108" i="9"/>
  <c r="Q108" i="9"/>
  <c r="B109" i="9"/>
  <c r="P109" i="9" s="1"/>
  <c r="H109" i="9"/>
  <c r="B110" i="9"/>
  <c r="H110" i="9"/>
  <c r="Q110" i="9" s="1"/>
  <c r="B111" i="9"/>
  <c r="H111" i="9"/>
  <c r="Q111" i="9"/>
  <c r="I111" i="9"/>
  <c r="B112" i="9"/>
  <c r="P112" i="9"/>
  <c r="C112" i="9"/>
  <c r="D112" i="9" s="1"/>
  <c r="E103" i="9" s="1"/>
  <c r="F103" i="9" s="1"/>
  <c r="H112" i="9"/>
  <c r="B113" i="9"/>
  <c r="C113" i="9"/>
  <c r="H113" i="9"/>
  <c r="B114" i="9"/>
  <c r="P114" i="9" s="1"/>
  <c r="H114" i="9"/>
  <c r="Q114" i="9"/>
  <c r="B115" i="9"/>
  <c r="P115" i="9" s="1"/>
  <c r="H115" i="9"/>
  <c r="B116" i="9"/>
  <c r="P116" i="9" s="1"/>
  <c r="H116" i="9"/>
  <c r="B117" i="9"/>
  <c r="H117" i="9"/>
  <c r="B118" i="9"/>
  <c r="H118" i="9"/>
  <c r="B119" i="9"/>
  <c r="H119" i="9"/>
  <c r="Q119" i="9" s="1"/>
  <c r="B120" i="9"/>
  <c r="P120" i="9"/>
  <c r="H120" i="9"/>
  <c r="B121" i="9"/>
  <c r="P121" i="9"/>
  <c r="H121" i="9"/>
  <c r="Q121" i="9" s="1"/>
  <c r="B122" i="9"/>
  <c r="P122" i="9"/>
  <c r="H122" i="9"/>
  <c r="Q122" i="9" s="1"/>
  <c r="B123" i="9"/>
  <c r="P123" i="9"/>
  <c r="H123" i="9"/>
  <c r="Q123" i="9" s="1"/>
  <c r="B124" i="9"/>
  <c r="P124" i="9"/>
  <c r="H124" i="9"/>
  <c r="B125" i="9"/>
  <c r="P125" i="9"/>
  <c r="H125" i="9"/>
  <c r="Q125" i="9" s="1"/>
  <c r="B126" i="9"/>
  <c r="P126" i="9"/>
  <c r="H126" i="9"/>
  <c r="Q126" i="9" s="1"/>
  <c r="B127" i="9"/>
  <c r="P127" i="9"/>
  <c r="H127" i="9"/>
  <c r="Q127" i="9" s="1"/>
  <c r="B128" i="9"/>
  <c r="P128" i="9"/>
  <c r="H128" i="9"/>
  <c r="B129" i="9"/>
  <c r="P129" i="9"/>
  <c r="H129" i="9"/>
  <c r="Q129" i="9" s="1"/>
  <c r="B130" i="9"/>
  <c r="P130" i="9"/>
  <c r="H130" i="9"/>
  <c r="Q130" i="9" s="1"/>
  <c r="B131" i="9"/>
  <c r="P131" i="9"/>
  <c r="H131" i="9"/>
  <c r="Q131" i="9" s="1"/>
  <c r="B132" i="9"/>
  <c r="P132" i="9"/>
  <c r="H132" i="9"/>
  <c r="B133" i="9"/>
  <c r="P133" i="9"/>
  <c r="H133" i="9"/>
  <c r="Q133" i="9" s="1"/>
  <c r="B134" i="9"/>
  <c r="P134" i="9"/>
  <c r="H134" i="9"/>
  <c r="Q134" i="9" s="1"/>
  <c r="B135" i="9"/>
  <c r="P135" i="9"/>
  <c r="H135" i="9"/>
  <c r="Q135" i="9" s="1"/>
  <c r="B136" i="9"/>
  <c r="P136" i="9"/>
  <c r="H136" i="9"/>
  <c r="B1" i="10"/>
  <c r="B2" i="10"/>
  <c r="B5" i="10"/>
  <c r="B14" i="10"/>
  <c r="H14" i="10"/>
  <c r="B15" i="10"/>
  <c r="H15" i="10"/>
  <c r="B16" i="10"/>
  <c r="P16" i="10"/>
  <c r="H16" i="10"/>
  <c r="B17" i="10"/>
  <c r="P17" i="10"/>
  <c r="H17" i="10"/>
  <c r="B18" i="10"/>
  <c r="H18" i="10"/>
  <c r="B19" i="10"/>
  <c r="P19" i="10"/>
  <c r="H19" i="10"/>
  <c r="B20" i="10"/>
  <c r="H20" i="10"/>
  <c r="B21" i="10"/>
  <c r="P21" i="10" s="1"/>
  <c r="H21" i="10"/>
  <c r="B22" i="10"/>
  <c r="Q22" i="10"/>
  <c r="R22" i="10" s="1"/>
  <c r="S22" i="10" s="1"/>
  <c r="H22" i="10"/>
  <c r="B23" i="10"/>
  <c r="H23" i="10"/>
  <c r="B24" i="10"/>
  <c r="H24" i="10"/>
  <c r="B25" i="10"/>
  <c r="H25" i="10"/>
  <c r="B26" i="10"/>
  <c r="Q26" i="10" s="1"/>
  <c r="H26" i="10"/>
  <c r="B27" i="10"/>
  <c r="H27" i="10"/>
  <c r="B28" i="10"/>
  <c r="Q28" i="10"/>
  <c r="H28" i="10"/>
  <c r="I28" i="10"/>
  <c r="J28" i="10" s="1"/>
  <c r="B29" i="10"/>
  <c r="Q29" i="10" s="1"/>
  <c r="R29" i="10" s="1"/>
  <c r="S29" i="10" s="1"/>
  <c r="H29" i="10"/>
  <c r="B30" i="10"/>
  <c r="Q30" i="10" s="1"/>
  <c r="H30" i="10"/>
  <c r="B31" i="10"/>
  <c r="P31" i="10"/>
  <c r="H31" i="10"/>
  <c r="B32" i="10"/>
  <c r="H32" i="10"/>
  <c r="B33" i="10"/>
  <c r="H33" i="10"/>
  <c r="B34" i="10"/>
  <c r="Q34" i="10"/>
  <c r="H34" i="10"/>
  <c r="B35" i="10"/>
  <c r="H35" i="10"/>
  <c r="B36" i="10"/>
  <c r="P36" i="10"/>
  <c r="H36" i="10"/>
  <c r="B37" i="10"/>
  <c r="Q37" i="10"/>
  <c r="H37" i="10"/>
  <c r="B38" i="10"/>
  <c r="Q38" i="10"/>
  <c r="H38" i="10"/>
  <c r="J38" i="10" s="1"/>
  <c r="B39" i="10"/>
  <c r="Q39" i="10" s="1"/>
  <c r="H39" i="10"/>
  <c r="B40" i="10"/>
  <c r="H40" i="10"/>
  <c r="B41" i="10"/>
  <c r="P41" i="10"/>
  <c r="H41" i="10"/>
  <c r="B42" i="10"/>
  <c r="Q42" i="10" s="1"/>
  <c r="R42" i="10" s="1"/>
  <c r="S42" i="10" s="1"/>
  <c r="H42" i="10"/>
  <c r="B43" i="10"/>
  <c r="H43" i="10"/>
  <c r="I43" i="10"/>
  <c r="J43" i="10" s="1"/>
  <c r="B44" i="10"/>
  <c r="H44" i="10"/>
  <c r="B45" i="10"/>
  <c r="H45" i="10"/>
  <c r="J45" i="10" s="1"/>
  <c r="B46" i="10"/>
  <c r="Q46" i="10" s="1"/>
  <c r="H46" i="10"/>
  <c r="B47" i="10"/>
  <c r="P47" i="10" s="1"/>
  <c r="H47" i="10"/>
  <c r="B48" i="10"/>
  <c r="H48" i="10"/>
  <c r="B49" i="10"/>
  <c r="H49" i="10"/>
  <c r="B50" i="10"/>
  <c r="Q50" i="10"/>
  <c r="H50" i="10"/>
  <c r="B51" i="10"/>
  <c r="P51" i="10" s="1"/>
  <c r="H51" i="10"/>
  <c r="B52" i="10"/>
  <c r="Q52" i="10" s="1"/>
  <c r="H52" i="10"/>
  <c r="B53" i="10"/>
  <c r="H53" i="10"/>
  <c r="B54" i="10"/>
  <c r="H54" i="10"/>
  <c r="I54" i="10"/>
  <c r="B55" i="10"/>
  <c r="Q55" i="10" s="1"/>
  <c r="H55" i="10"/>
  <c r="B56" i="10"/>
  <c r="P56" i="10" s="1"/>
  <c r="H56" i="10"/>
  <c r="B57" i="10"/>
  <c r="C57" i="10"/>
  <c r="H57" i="10"/>
  <c r="B58" i="10"/>
  <c r="P58" i="10" s="1"/>
  <c r="H58" i="10"/>
  <c r="B59" i="10"/>
  <c r="H59" i="10"/>
  <c r="B60" i="10"/>
  <c r="P60" i="10" s="1"/>
  <c r="H60" i="10"/>
  <c r="B61" i="10"/>
  <c r="Q61" i="10"/>
  <c r="C61" i="10"/>
  <c r="D61" i="10" s="1"/>
  <c r="H61" i="10"/>
  <c r="B62" i="10"/>
  <c r="P62" i="10" s="1"/>
  <c r="H62" i="10"/>
  <c r="B63" i="10"/>
  <c r="H63" i="10"/>
  <c r="B64" i="10"/>
  <c r="P64" i="10"/>
  <c r="C64" i="10"/>
  <c r="H64" i="10"/>
  <c r="B65" i="10"/>
  <c r="Q65" i="10"/>
  <c r="H65" i="10"/>
  <c r="B66" i="10"/>
  <c r="H66" i="10"/>
  <c r="B67" i="10"/>
  <c r="Q67" i="10" s="1"/>
  <c r="H67" i="10"/>
  <c r="B68" i="10"/>
  <c r="H68" i="10"/>
  <c r="B69" i="10"/>
  <c r="H69" i="10"/>
  <c r="B70" i="10"/>
  <c r="P70" i="10"/>
  <c r="H70" i="10"/>
  <c r="B71" i="10"/>
  <c r="Q71" i="10"/>
  <c r="H71" i="10"/>
  <c r="B72" i="10"/>
  <c r="P72" i="10" s="1"/>
  <c r="H72" i="10"/>
  <c r="B73" i="10"/>
  <c r="H73" i="10"/>
  <c r="I73" i="10"/>
  <c r="J73" i="10" s="1"/>
  <c r="B74" i="10"/>
  <c r="H74" i="10"/>
  <c r="B75" i="10"/>
  <c r="C75" i="10"/>
  <c r="H75" i="10"/>
  <c r="B76" i="10"/>
  <c r="H76" i="10"/>
  <c r="B77" i="10"/>
  <c r="H77" i="10"/>
  <c r="B78" i="10"/>
  <c r="H78" i="10"/>
  <c r="B79" i="10"/>
  <c r="H79" i="10"/>
  <c r="B80" i="10"/>
  <c r="H80" i="10"/>
  <c r="B81" i="10"/>
  <c r="H81" i="10"/>
  <c r="B82" i="10"/>
  <c r="H82" i="10"/>
  <c r="B83" i="10"/>
  <c r="Q83" i="10" s="1"/>
  <c r="H83" i="10"/>
  <c r="B84" i="10"/>
  <c r="H84" i="10"/>
  <c r="B85" i="10"/>
  <c r="H85" i="10"/>
  <c r="B86" i="10"/>
  <c r="H86" i="10"/>
  <c r="B87" i="10"/>
  <c r="H87" i="10"/>
  <c r="B88" i="10"/>
  <c r="P88" i="10"/>
  <c r="H88" i="10"/>
  <c r="B89" i="10"/>
  <c r="H89" i="10"/>
  <c r="B90" i="10"/>
  <c r="H90" i="10"/>
  <c r="B91" i="10"/>
  <c r="Q91" i="10" s="1"/>
  <c r="H91" i="10"/>
  <c r="B92" i="10"/>
  <c r="P92" i="10"/>
  <c r="H92" i="10"/>
  <c r="I92" i="10"/>
  <c r="J92" i="10" s="1"/>
  <c r="B93" i="10"/>
  <c r="H93" i="10"/>
  <c r="B94" i="10"/>
  <c r="P94" i="10" s="1"/>
  <c r="H94" i="10"/>
  <c r="I94" i="10"/>
  <c r="B95" i="10"/>
  <c r="Q95" i="10" s="1"/>
  <c r="H95" i="10"/>
  <c r="B96" i="10"/>
  <c r="H96" i="10"/>
  <c r="B97" i="10"/>
  <c r="C97" i="10"/>
  <c r="D97" i="10" s="1"/>
  <c r="H97" i="10"/>
  <c r="B98" i="10"/>
  <c r="H98" i="10"/>
  <c r="B99" i="10"/>
  <c r="C99" i="10"/>
  <c r="D99" i="10" s="1"/>
  <c r="H99" i="10"/>
  <c r="B100" i="10"/>
  <c r="H100" i="10"/>
  <c r="B101" i="10"/>
  <c r="C101" i="10"/>
  <c r="D101" i="10"/>
  <c r="H101" i="10"/>
  <c r="B102" i="10"/>
  <c r="P102" i="10" s="1"/>
  <c r="H102" i="10"/>
  <c r="B103" i="10"/>
  <c r="C103" i="10"/>
  <c r="H103" i="10"/>
  <c r="B104" i="10"/>
  <c r="C104" i="10"/>
  <c r="H104" i="10"/>
  <c r="B105" i="10"/>
  <c r="C105" i="10"/>
  <c r="H105" i="10"/>
  <c r="B106" i="10"/>
  <c r="C106" i="10"/>
  <c r="H106" i="10"/>
  <c r="B107" i="10"/>
  <c r="C107" i="10"/>
  <c r="H107" i="10"/>
  <c r="B108" i="10"/>
  <c r="C108" i="10"/>
  <c r="H108" i="10"/>
  <c r="B109" i="10"/>
  <c r="C109" i="10"/>
  <c r="H109" i="10"/>
  <c r="B110" i="10"/>
  <c r="P110" i="10"/>
  <c r="C110" i="10"/>
  <c r="H110" i="10"/>
  <c r="I110" i="10"/>
  <c r="B111" i="10"/>
  <c r="Q111" i="10" s="1"/>
  <c r="H111" i="10"/>
  <c r="B112" i="10"/>
  <c r="C112" i="10"/>
  <c r="H112" i="10"/>
  <c r="I112" i="10"/>
  <c r="B113" i="10"/>
  <c r="D113" i="10" s="1"/>
  <c r="C113" i="10"/>
  <c r="H113" i="10"/>
  <c r="I113" i="10"/>
  <c r="J113" i="10"/>
  <c r="B114" i="10"/>
  <c r="P114" i="10"/>
  <c r="C114" i="10"/>
  <c r="H114" i="10"/>
  <c r="J114" i="10" s="1"/>
  <c r="I114" i="10"/>
  <c r="B115" i="10"/>
  <c r="H115" i="10"/>
  <c r="B116" i="10"/>
  <c r="C116" i="10"/>
  <c r="H116" i="10"/>
  <c r="B117" i="10"/>
  <c r="C117" i="10"/>
  <c r="H117" i="10"/>
  <c r="B118" i="10"/>
  <c r="C118" i="10"/>
  <c r="H118" i="10"/>
  <c r="B119" i="10"/>
  <c r="H119" i="10"/>
  <c r="B120" i="10"/>
  <c r="H120" i="10"/>
  <c r="I120" i="10"/>
  <c r="B121" i="10"/>
  <c r="H121" i="10"/>
  <c r="B122" i="10"/>
  <c r="H122" i="10"/>
  <c r="B123" i="10"/>
  <c r="H123" i="10"/>
  <c r="B124" i="10"/>
  <c r="C124" i="10"/>
  <c r="H124" i="10"/>
  <c r="I124" i="10"/>
  <c r="B125" i="10"/>
  <c r="C125" i="10"/>
  <c r="H125" i="10"/>
  <c r="I125" i="10"/>
  <c r="B126" i="10"/>
  <c r="Q126" i="10" s="1"/>
  <c r="H126" i="10"/>
  <c r="B127" i="10"/>
  <c r="C127" i="10"/>
  <c r="H127" i="10"/>
  <c r="I127" i="10"/>
  <c r="B128" i="10"/>
  <c r="H128" i="10"/>
  <c r="B129" i="10"/>
  <c r="H129" i="10"/>
  <c r="B130" i="10"/>
  <c r="H130" i="10"/>
  <c r="B131" i="10"/>
  <c r="C131" i="10"/>
  <c r="H131" i="10"/>
  <c r="I131" i="10"/>
  <c r="B132" i="10"/>
  <c r="H132" i="10"/>
  <c r="B133" i="10"/>
  <c r="Q133" i="10" s="1"/>
  <c r="H133" i="10"/>
  <c r="B134" i="10"/>
  <c r="H134" i="10"/>
  <c r="B135" i="10"/>
  <c r="C135" i="10"/>
  <c r="H135" i="10"/>
  <c r="I135" i="10"/>
  <c r="B136" i="10"/>
  <c r="H136" i="10"/>
  <c r="B1" i="7"/>
  <c r="B2" i="7"/>
  <c r="B5" i="7"/>
  <c r="B14" i="7"/>
  <c r="B15" i="7"/>
  <c r="Q15" i="7"/>
  <c r="B16" i="7"/>
  <c r="B17" i="7"/>
  <c r="B18" i="7"/>
  <c r="B19" i="7"/>
  <c r="H19" i="7"/>
  <c r="B20" i="7"/>
  <c r="B21" i="7"/>
  <c r="B22" i="7"/>
  <c r="B23" i="7"/>
  <c r="H23" i="7" s="1"/>
  <c r="B24" i="7"/>
  <c r="B25" i="7"/>
  <c r="B26" i="7"/>
  <c r="P26" i="7" s="1"/>
  <c r="S26" i="7" s="1"/>
  <c r="B27" i="7"/>
  <c r="B28" i="7"/>
  <c r="B29" i="7"/>
  <c r="B30" i="7"/>
  <c r="B31" i="7"/>
  <c r="B32" i="7"/>
  <c r="B33" i="7"/>
  <c r="P33" i="7"/>
  <c r="B34" i="7"/>
  <c r="B35" i="7"/>
  <c r="B36" i="7"/>
  <c r="P36" i="7"/>
  <c r="S36" i="7" s="1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H49" i="7" s="1"/>
  <c r="B50" i="7"/>
  <c r="B51" i="7"/>
  <c r="H51" i="7" s="1"/>
  <c r="B52" i="7"/>
  <c r="P52" i="7"/>
  <c r="B53" i="7"/>
  <c r="B54" i="7"/>
  <c r="P54" i="7"/>
  <c r="B55" i="7"/>
  <c r="B56" i="7"/>
  <c r="P56" i="7"/>
  <c r="I56" i="7"/>
  <c r="B57" i="7"/>
  <c r="B58" i="7"/>
  <c r="P58" i="7"/>
  <c r="B59" i="7"/>
  <c r="B60" i="7"/>
  <c r="B61" i="7"/>
  <c r="C61" i="7"/>
  <c r="B62" i="7"/>
  <c r="H62" i="7" s="1"/>
  <c r="J62" i="7" s="1"/>
  <c r="B63" i="7"/>
  <c r="Q63" i="7"/>
  <c r="B64" i="7"/>
  <c r="B65" i="7"/>
  <c r="H65" i="7"/>
  <c r="B66" i="7"/>
  <c r="B67" i="7"/>
  <c r="B68" i="7"/>
  <c r="B69" i="7"/>
  <c r="B70" i="7"/>
  <c r="B71" i="7"/>
  <c r="P71" i="7" s="1"/>
  <c r="B72" i="7"/>
  <c r="B73" i="7"/>
  <c r="B74" i="7"/>
  <c r="B75" i="7"/>
  <c r="B76" i="7"/>
  <c r="B77" i="7"/>
  <c r="B78" i="7"/>
  <c r="B79" i="7"/>
  <c r="H79" i="7"/>
  <c r="B80" i="7"/>
  <c r="B81" i="7"/>
  <c r="H81" i="7"/>
  <c r="C81" i="7"/>
  <c r="B82" i="7"/>
  <c r="B83" i="7"/>
  <c r="C83" i="7"/>
  <c r="D83" i="7" s="1"/>
  <c r="B84" i="7"/>
  <c r="B85" i="7"/>
  <c r="B86" i="7"/>
  <c r="B87" i="7"/>
  <c r="H87" i="7" s="1"/>
  <c r="B88" i="7"/>
  <c r="B89" i="7"/>
  <c r="H89" i="7" s="1"/>
  <c r="B90" i="7"/>
  <c r="B91" i="7"/>
  <c r="B92" i="7"/>
  <c r="H92" i="7" s="1"/>
  <c r="B93" i="7"/>
  <c r="H93" i="7"/>
  <c r="B94" i="7"/>
  <c r="B95" i="7"/>
  <c r="B96" i="7"/>
  <c r="P96" i="7" s="1"/>
  <c r="B97" i="7"/>
  <c r="H97" i="7" s="1"/>
  <c r="B98" i="7"/>
  <c r="B99" i="7"/>
  <c r="B100" i="7"/>
  <c r="B101" i="7"/>
  <c r="P101" i="7"/>
  <c r="B102" i="7"/>
  <c r="B103" i="7"/>
  <c r="B104" i="7"/>
  <c r="P104" i="7"/>
  <c r="B105" i="7"/>
  <c r="H105" i="7"/>
  <c r="B106" i="7"/>
  <c r="B107" i="7"/>
  <c r="H107" i="7"/>
  <c r="B108" i="7"/>
  <c r="B109" i="7"/>
  <c r="B110" i="7"/>
  <c r="P110" i="7"/>
  <c r="B111" i="7"/>
  <c r="H111" i="7"/>
  <c r="C111" i="7"/>
  <c r="B112" i="7"/>
  <c r="P112" i="7" s="1"/>
  <c r="B113" i="7"/>
  <c r="C113" i="7"/>
  <c r="B114" i="7"/>
  <c r="B115" i="7"/>
  <c r="C115" i="7"/>
  <c r="B116" i="7"/>
  <c r="B117" i="7"/>
  <c r="C117" i="7"/>
  <c r="B118" i="7"/>
  <c r="B119" i="7"/>
  <c r="H119" i="7"/>
  <c r="I119" i="7"/>
  <c r="B120" i="7"/>
  <c r="P120" i="7" s="1"/>
  <c r="B121" i="7"/>
  <c r="H121" i="7"/>
  <c r="B122" i="7"/>
  <c r="B123" i="7"/>
  <c r="H123" i="7"/>
  <c r="B124" i="7"/>
  <c r="Q124" i="7" s="1"/>
  <c r="B125" i="7"/>
  <c r="B126" i="7"/>
  <c r="B127" i="7"/>
  <c r="H127" i="7"/>
  <c r="C127" i="7"/>
  <c r="B128" i="7"/>
  <c r="P128" i="7" s="1"/>
  <c r="B129" i="7"/>
  <c r="B130" i="7"/>
  <c r="B131" i="7"/>
  <c r="B132" i="7"/>
  <c r="P132" i="7"/>
  <c r="B133" i="7"/>
  <c r="H133" i="7" s="1"/>
  <c r="B134" i="7"/>
  <c r="P134" i="7"/>
  <c r="B135" i="7"/>
  <c r="H135" i="7"/>
  <c r="B136" i="7"/>
  <c r="H136" i="7" s="1"/>
  <c r="B1" i="13"/>
  <c r="B2" i="13"/>
  <c r="B5" i="13"/>
  <c r="C16" i="13"/>
  <c r="B14" i="13"/>
  <c r="H14" i="13"/>
  <c r="B15" i="13"/>
  <c r="H15" i="13"/>
  <c r="B16" i="13"/>
  <c r="Q16" i="13" s="1"/>
  <c r="H16" i="13"/>
  <c r="I16" i="13"/>
  <c r="J16" i="13"/>
  <c r="B17" i="13"/>
  <c r="Q17" i="13" s="1"/>
  <c r="H17" i="13"/>
  <c r="B18" i="13"/>
  <c r="H18" i="13"/>
  <c r="B19" i="13"/>
  <c r="Q19" i="13" s="1"/>
  <c r="H19" i="13"/>
  <c r="B20" i="13"/>
  <c r="H20" i="13"/>
  <c r="B21" i="13"/>
  <c r="Q21" i="13"/>
  <c r="H21" i="13"/>
  <c r="B22" i="13"/>
  <c r="H22" i="13"/>
  <c r="B23" i="13"/>
  <c r="H23" i="13"/>
  <c r="B24" i="13"/>
  <c r="H24" i="13"/>
  <c r="I24" i="13"/>
  <c r="B25" i="13"/>
  <c r="C25" i="13"/>
  <c r="H25" i="13"/>
  <c r="I25" i="13"/>
  <c r="B26" i="13"/>
  <c r="C26" i="13"/>
  <c r="H26" i="13"/>
  <c r="I26" i="13"/>
  <c r="B27" i="13"/>
  <c r="Q27" i="13"/>
  <c r="C27" i="13"/>
  <c r="D27" i="13" s="1"/>
  <c r="H27" i="13"/>
  <c r="I27" i="13"/>
  <c r="B28" i="13"/>
  <c r="P28" i="13" s="1"/>
  <c r="H28" i="13"/>
  <c r="B29" i="13"/>
  <c r="H29" i="13"/>
  <c r="B30" i="13"/>
  <c r="C30" i="13"/>
  <c r="H30" i="13"/>
  <c r="J30" i="13"/>
  <c r="I30" i="13"/>
  <c r="B31" i="13"/>
  <c r="H31" i="13"/>
  <c r="B32" i="13"/>
  <c r="C32" i="13"/>
  <c r="H32" i="13"/>
  <c r="I32" i="13"/>
  <c r="B33" i="13"/>
  <c r="C33" i="13"/>
  <c r="H33" i="13"/>
  <c r="I33" i="13"/>
  <c r="J33" i="13" s="1"/>
  <c r="B34" i="13"/>
  <c r="H34" i="13"/>
  <c r="B35" i="13"/>
  <c r="Q35" i="13"/>
  <c r="C35" i="13"/>
  <c r="H35" i="13"/>
  <c r="I35" i="13"/>
  <c r="J35" i="13"/>
  <c r="B36" i="13"/>
  <c r="H36" i="13"/>
  <c r="B37" i="13"/>
  <c r="Q37" i="13"/>
  <c r="C37" i="13"/>
  <c r="H37" i="13"/>
  <c r="I37" i="13"/>
  <c r="B38" i="13"/>
  <c r="H38" i="13"/>
  <c r="B39" i="13"/>
  <c r="C39" i="13"/>
  <c r="H39" i="13"/>
  <c r="I39" i="13"/>
  <c r="J39" i="13"/>
  <c r="B40" i="13"/>
  <c r="H40" i="13"/>
  <c r="B41" i="13"/>
  <c r="C41" i="13"/>
  <c r="H41" i="13"/>
  <c r="I41" i="13"/>
  <c r="B42" i="13"/>
  <c r="P42" i="13"/>
  <c r="H42" i="13"/>
  <c r="B43" i="13"/>
  <c r="C43" i="13"/>
  <c r="H43" i="13"/>
  <c r="J43" i="13" s="1"/>
  <c r="I43" i="13"/>
  <c r="B44" i="13"/>
  <c r="P44" i="13"/>
  <c r="H44" i="13"/>
  <c r="B45" i="13"/>
  <c r="Q45" i="13" s="1"/>
  <c r="C45" i="13"/>
  <c r="H45" i="13"/>
  <c r="I45" i="13"/>
  <c r="B46" i="13"/>
  <c r="H46" i="13"/>
  <c r="B47" i="13"/>
  <c r="C47" i="13"/>
  <c r="H47" i="13"/>
  <c r="I47" i="13"/>
  <c r="B48" i="13"/>
  <c r="Q48" i="13" s="1"/>
  <c r="H48" i="13"/>
  <c r="B49" i="13"/>
  <c r="C49" i="13"/>
  <c r="H49" i="13"/>
  <c r="I49" i="13"/>
  <c r="B50" i="13"/>
  <c r="H50" i="13"/>
  <c r="B51" i="13"/>
  <c r="Q51" i="13" s="1"/>
  <c r="C51" i="13"/>
  <c r="H51" i="13"/>
  <c r="I51" i="13"/>
  <c r="B52" i="13"/>
  <c r="P52" i="13"/>
  <c r="H52" i="13"/>
  <c r="B53" i="13"/>
  <c r="Q53" i="13" s="1"/>
  <c r="C53" i="13"/>
  <c r="H53" i="13"/>
  <c r="I53" i="13"/>
  <c r="B54" i="13"/>
  <c r="H54" i="13"/>
  <c r="B55" i="13"/>
  <c r="C55" i="13"/>
  <c r="H55" i="13"/>
  <c r="I55" i="13"/>
  <c r="J55" i="13" s="1"/>
  <c r="B56" i="13"/>
  <c r="P56" i="13" s="1"/>
  <c r="H56" i="13"/>
  <c r="B57" i="13"/>
  <c r="Q57" i="13" s="1"/>
  <c r="C57" i="13"/>
  <c r="H57" i="13"/>
  <c r="I57" i="13"/>
  <c r="B58" i="13"/>
  <c r="H58" i="13"/>
  <c r="B59" i="13"/>
  <c r="Q59" i="13"/>
  <c r="C59" i="13"/>
  <c r="H59" i="13"/>
  <c r="I59" i="13"/>
  <c r="J59" i="13" s="1"/>
  <c r="B60" i="13"/>
  <c r="P60" i="13" s="1"/>
  <c r="H60" i="13"/>
  <c r="B61" i="13"/>
  <c r="C61" i="13"/>
  <c r="H61" i="13"/>
  <c r="I61" i="13"/>
  <c r="J61" i="13" s="1"/>
  <c r="B62" i="13"/>
  <c r="P62" i="13" s="1"/>
  <c r="H62" i="13"/>
  <c r="B63" i="13"/>
  <c r="Q63" i="13" s="1"/>
  <c r="C63" i="13"/>
  <c r="H63" i="13"/>
  <c r="J63" i="13"/>
  <c r="I63" i="13"/>
  <c r="B64" i="13"/>
  <c r="H64" i="13"/>
  <c r="B65" i="13"/>
  <c r="C65" i="13"/>
  <c r="H65" i="13"/>
  <c r="I65" i="13"/>
  <c r="B66" i="13"/>
  <c r="P66" i="13" s="1"/>
  <c r="H66" i="13"/>
  <c r="B67" i="13"/>
  <c r="D67" i="13" s="1"/>
  <c r="C67" i="13"/>
  <c r="H67" i="13"/>
  <c r="I67" i="13"/>
  <c r="B68" i="13"/>
  <c r="Q68" i="13" s="1"/>
  <c r="R87" i="13" s="1"/>
  <c r="H68" i="13"/>
  <c r="B69" i="13"/>
  <c r="Q69" i="13"/>
  <c r="C69" i="13"/>
  <c r="H69" i="13"/>
  <c r="I69" i="13"/>
  <c r="B70" i="13"/>
  <c r="Q70" i="13" s="1"/>
  <c r="H70" i="13"/>
  <c r="B71" i="13"/>
  <c r="Q71" i="13"/>
  <c r="C71" i="13"/>
  <c r="H71" i="13"/>
  <c r="I71" i="13"/>
  <c r="B72" i="13"/>
  <c r="H72" i="13"/>
  <c r="B73" i="13"/>
  <c r="C73" i="13"/>
  <c r="H73" i="13"/>
  <c r="I73" i="13"/>
  <c r="B74" i="13"/>
  <c r="H74" i="13"/>
  <c r="B75" i="13"/>
  <c r="C75" i="13"/>
  <c r="H75" i="13"/>
  <c r="I75" i="13"/>
  <c r="B76" i="13"/>
  <c r="H76" i="13"/>
  <c r="B77" i="13"/>
  <c r="P77" i="13" s="1"/>
  <c r="H77" i="13"/>
  <c r="B78" i="13"/>
  <c r="H78" i="13"/>
  <c r="B79" i="13"/>
  <c r="H79" i="13"/>
  <c r="B80" i="13"/>
  <c r="C80" i="13"/>
  <c r="H80" i="13"/>
  <c r="I80" i="13"/>
  <c r="J80" i="13"/>
  <c r="B81" i="13"/>
  <c r="C81" i="13"/>
  <c r="H81" i="13"/>
  <c r="I81" i="13"/>
  <c r="B82" i="13"/>
  <c r="P82" i="13" s="1"/>
  <c r="C82" i="13"/>
  <c r="H82" i="13"/>
  <c r="I82" i="13"/>
  <c r="B83" i="13"/>
  <c r="H83" i="13"/>
  <c r="B84" i="13"/>
  <c r="H84" i="13"/>
  <c r="B85" i="13"/>
  <c r="H85" i="13"/>
  <c r="B86" i="13"/>
  <c r="H86" i="13"/>
  <c r="B87" i="13"/>
  <c r="H87" i="13"/>
  <c r="B88" i="13"/>
  <c r="C88" i="13"/>
  <c r="H88" i="13"/>
  <c r="I88" i="13"/>
  <c r="B89" i="13"/>
  <c r="C89" i="13"/>
  <c r="H89" i="13"/>
  <c r="I89" i="13"/>
  <c r="B90" i="13"/>
  <c r="H90" i="13"/>
  <c r="B91" i="13"/>
  <c r="H91" i="13"/>
  <c r="B92" i="13"/>
  <c r="P92" i="13" s="1"/>
  <c r="H92" i="13"/>
  <c r="B93" i="13"/>
  <c r="Q93" i="13"/>
  <c r="H93" i="13"/>
  <c r="B94" i="13"/>
  <c r="P94" i="13"/>
  <c r="C94" i="13"/>
  <c r="H94" i="13"/>
  <c r="I94" i="13"/>
  <c r="B95" i="13"/>
  <c r="P95" i="13"/>
  <c r="C95" i="13"/>
  <c r="H95" i="13"/>
  <c r="I95" i="13"/>
  <c r="B96" i="13"/>
  <c r="Q96" i="13" s="1"/>
  <c r="C96" i="13"/>
  <c r="H96" i="13"/>
  <c r="I96" i="13"/>
  <c r="J96" i="13" s="1"/>
  <c r="B97" i="13"/>
  <c r="H97" i="13"/>
  <c r="B98" i="13"/>
  <c r="P98" i="13" s="1"/>
  <c r="H98" i="13"/>
  <c r="B99" i="13"/>
  <c r="H99" i="13"/>
  <c r="B100" i="13"/>
  <c r="H100" i="13"/>
  <c r="B101" i="13"/>
  <c r="C101" i="13"/>
  <c r="H101" i="13"/>
  <c r="I101" i="13"/>
  <c r="B102" i="13"/>
  <c r="P102" i="13"/>
  <c r="H102" i="13"/>
  <c r="B103" i="13"/>
  <c r="Q103" i="13"/>
  <c r="C103" i="13"/>
  <c r="H103" i="13"/>
  <c r="I103" i="13"/>
  <c r="J103" i="13"/>
  <c r="B104" i="13"/>
  <c r="H104" i="13"/>
  <c r="B105" i="13"/>
  <c r="P105" i="13"/>
  <c r="H105" i="13"/>
  <c r="B106" i="13"/>
  <c r="Q106" i="13" s="1"/>
  <c r="H106" i="13"/>
  <c r="B107" i="13"/>
  <c r="H107" i="13"/>
  <c r="B108" i="13"/>
  <c r="P108" i="13"/>
  <c r="C108" i="13"/>
  <c r="H108" i="13"/>
  <c r="I108" i="13"/>
  <c r="B109" i="13"/>
  <c r="D109" i="13" s="1"/>
  <c r="C109" i="13"/>
  <c r="H109" i="13"/>
  <c r="I109" i="13"/>
  <c r="J109" i="13" s="1"/>
  <c r="B110" i="13"/>
  <c r="P110" i="13"/>
  <c r="C110" i="13"/>
  <c r="D110" i="13" s="1"/>
  <c r="H110" i="13"/>
  <c r="J110" i="13" s="1"/>
  <c r="I110" i="13"/>
  <c r="B111" i="13"/>
  <c r="C111" i="13"/>
  <c r="H111" i="13"/>
  <c r="I111" i="13"/>
  <c r="J111" i="13" s="1"/>
  <c r="B112" i="13"/>
  <c r="H112" i="13"/>
  <c r="B113" i="13"/>
  <c r="H113" i="13"/>
  <c r="B114" i="13"/>
  <c r="P114" i="13" s="1"/>
  <c r="C114" i="13"/>
  <c r="H114" i="13"/>
  <c r="I114" i="13"/>
  <c r="B115" i="13"/>
  <c r="Q115" i="13"/>
  <c r="C115" i="13"/>
  <c r="H115" i="13"/>
  <c r="I115" i="13"/>
  <c r="J115" i="13"/>
  <c r="B116" i="13"/>
  <c r="P116" i="13" s="1"/>
  <c r="H116" i="13"/>
  <c r="B117" i="13"/>
  <c r="H117" i="13"/>
  <c r="B118" i="13"/>
  <c r="H118" i="13"/>
  <c r="B119" i="13"/>
  <c r="P119" i="13"/>
  <c r="H119" i="13"/>
  <c r="B120" i="13"/>
  <c r="H120" i="13"/>
  <c r="B121" i="13"/>
  <c r="H121" i="13"/>
  <c r="B122" i="13"/>
  <c r="P122" i="13"/>
  <c r="C122" i="13"/>
  <c r="H122" i="13"/>
  <c r="I122" i="13"/>
  <c r="J122" i="13" s="1"/>
  <c r="B123" i="13"/>
  <c r="C123" i="13"/>
  <c r="H123" i="13"/>
  <c r="I123" i="13"/>
  <c r="B124" i="13"/>
  <c r="P124" i="13" s="1"/>
  <c r="C124" i="13"/>
  <c r="H124" i="13"/>
  <c r="I124" i="13"/>
  <c r="B125" i="13"/>
  <c r="C125" i="13"/>
  <c r="H125" i="13"/>
  <c r="J125" i="13" s="1"/>
  <c r="I125" i="13"/>
  <c r="B126" i="13"/>
  <c r="P126" i="13"/>
  <c r="H126" i="13"/>
  <c r="B127" i="13"/>
  <c r="H127" i="13"/>
  <c r="B128" i="13"/>
  <c r="P128" i="13" s="1"/>
  <c r="C128" i="13"/>
  <c r="H128" i="13"/>
  <c r="I128" i="13"/>
  <c r="J128" i="13" s="1"/>
  <c r="B129" i="13"/>
  <c r="C129" i="13"/>
  <c r="D129" i="13"/>
  <c r="H129" i="13"/>
  <c r="J129" i="13" s="1"/>
  <c r="I129" i="13"/>
  <c r="B130" i="13"/>
  <c r="P130" i="13"/>
  <c r="H130" i="13"/>
  <c r="B131" i="13"/>
  <c r="Q131" i="13"/>
  <c r="H131" i="13"/>
  <c r="B132" i="13"/>
  <c r="C132" i="13"/>
  <c r="H132" i="13"/>
  <c r="I132" i="13"/>
  <c r="B133" i="13"/>
  <c r="P133" i="13" s="1"/>
  <c r="C133" i="13"/>
  <c r="H133" i="13"/>
  <c r="I133" i="13"/>
  <c r="B134" i="13"/>
  <c r="P134" i="13"/>
  <c r="C134" i="13"/>
  <c r="H134" i="13"/>
  <c r="I134" i="13"/>
  <c r="J134" i="13"/>
  <c r="B135" i="13"/>
  <c r="C135" i="13"/>
  <c r="H135" i="13"/>
  <c r="I135" i="13"/>
  <c r="J135" i="13"/>
  <c r="B136" i="13"/>
  <c r="P136" i="13" s="1"/>
  <c r="C136" i="13"/>
  <c r="H136" i="13"/>
  <c r="I136" i="13"/>
  <c r="B1" i="12"/>
  <c r="B2" i="12"/>
  <c r="B3" i="12" s="1"/>
  <c r="B5" i="12"/>
  <c r="B14" i="12"/>
  <c r="Q14" i="12"/>
  <c r="B15" i="12"/>
  <c r="B16" i="12"/>
  <c r="B17" i="12"/>
  <c r="Q17" i="12"/>
  <c r="B18" i="12"/>
  <c r="B19" i="12"/>
  <c r="H19" i="12" s="1"/>
  <c r="B20" i="12"/>
  <c r="B21" i="12"/>
  <c r="B22" i="12"/>
  <c r="P22" i="12" s="1"/>
  <c r="B23" i="12"/>
  <c r="B24" i="12"/>
  <c r="B25" i="12"/>
  <c r="B26" i="12"/>
  <c r="B27" i="12"/>
  <c r="B28" i="12"/>
  <c r="B29" i="12"/>
  <c r="B30" i="12"/>
  <c r="H30" i="12"/>
  <c r="B31" i="12"/>
  <c r="B32" i="12"/>
  <c r="Q32" i="12" s="1"/>
  <c r="B33" i="12"/>
  <c r="B34" i="12"/>
  <c r="B35" i="12"/>
  <c r="B36" i="12"/>
  <c r="H36" i="12"/>
  <c r="B37" i="12"/>
  <c r="H37" i="12" s="1"/>
  <c r="B38" i="12"/>
  <c r="B39" i="12"/>
  <c r="B40" i="12"/>
  <c r="B41" i="12"/>
  <c r="H41" i="12" s="1"/>
  <c r="B42" i="12"/>
  <c r="B43" i="12"/>
  <c r="B44" i="12"/>
  <c r="P44" i="12"/>
  <c r="B45" i="12"/>
  <c r="B46" i="12"/>
  <c r="B47" i="12"/>
  <c r="B48" i="12"/>
  <c r="P48" i="12" s="1"/>
  <c r="B49" i="12"/>
  <c r="B50" i="12"/>
  <c r="B51" i="12"/>
  <c r="B52" i="12"/>
  <c r="B53" i="12"/>
  <c r="B54" i="12"/>
  <c r="B55" i="12"/>
  <c r="B56" i="12"/>
  <c r="Q56" i="12" s="1"/>
  <c r="B57" i="12"/>
  <c r="B58" i="12"/>
  <c r="B59" i="12"/>
  <c r="B60" i="12"/>
  <c r="B61" i="12"/>
  <c r="H61" i="12"/>
  <c r="B62" i="12"/>
  <c r="H62" i="12" s="1"/>
  <c r="Q62" i="12"/>
  <c r="B63" i="12"/>
  <c r="B64" i="12"/>
  <c r="Q64" i="12" s="1"/>
  <c r="B65" i="12"/>
  <c r="B66" i="12"/>
  <c r="P66" i="12" s="1"/>
  <c r="B67" i="12"/>
  <c r="B68" i="12"/>
  <c r="H68" i="12"/>
  <c r="B69" i="12"/>
  <c r="B70" i="12"/>
  <c r="Q70" i="12"/>
  <c r="B71" i="12"/>
  <c r="P71" i="12" s="1"/>
  <c r="B72" i="12"/>
  <c r="B73" i="12"/>
  <c r="B74" i="12"/>
  <c r="Q74" i="12"/>
  <c r="B75" i="12"/>
  <c r="P75" i="12" s="1"/>
  <c r="B76" i="12"/>
  <c r="B77" i="12"/>
  <c r="P77" i="12" s="1"/>
  <c r="B78" i="12"/>
  <c r="B79" i="12"/>
  <c r="B80" i="12"/>
  <c r="P80" i="12"/>
  <c r="B81" i="12"/>
  <c r="B82" i="12"/>
  <c r="B83" i="12"/>
  <c r="B84" i="12"/>
  <c r="B85" i="12"/>
  <c r="P85" i="12" s="1"/>
  <c r="B86" i="12"/>
  <c r="B87" i="12"/>
  <c r="B88" i="12"/>
  <c r="H88" i="12" s="1"/>
  <c r="B89" i="12"/>
  <c r="B90" i="12"/>
  <c r="B91" i="12"/>
  <c r="B92" i="12"/>
  <c r="H92" i="12"/>
  <c r="B93" i="12"/>
  <c r="B94" i="12"/>
  <c r="Q94" i="12" s="1"/>
  <c r="B95" i="12"/>
  <c r="H95" i="12"/>
  <c r="B96" i="12"/>
  <c r="B97" i="12"/>
  <c r="B98" i="12"/>
  <c r="Q98" i="12"/>
  <c r="B99" i="12"/>
  <c r="B100" i="12"/>
  <c r="B101" i="12"/>
  <c r="B102" i="12"/>
  <c r="B103" i="12"/>
  <c r="B104" i="12"/>
  <c r="B105" i="12"/>
  <c r="B106" i="12"/>
  <c r="P106" i="12" s="1"/>
  <c r="B107" i="12"/>
  <c r="H107" i="12"/>
  <c r="B108" i="12"/>
  <c r="B109" i="12"/>
  <c r="B110" i="12"/>
  <c r="H110" i="12"/>
  <c r="B111" i="12"/>
  <c r="B112" i="12"/>
  <c r="Q112" i="12" s="1"/>
  <c r="B113" i="12"/>
  <c r="P113" i="12"/>
  <c r="B114" i="12"/>
  <c r="H114" i="12" s="1"/>
  <c r="B115" i="12"/>
  <c r="H115" i="12"/>
  <c r="B116" i="12"/>
  <c r="H116" i="12" s="1"/>
  <c r="B117" i="12"/>
  <c r="H117" i="12"/>
  <c r="Q117" i="12"/>
  <c r="B118" i="12"/>
  <c r="Q118" i="12"/>
  <c r="B119" i="12"/>
  <c r="B120" i="12"/>
  <c r="B121" i="12"/>
  <c r="H121" i="12"/>
  <c r="Q121" i="12"/>
  <c r="B122" i="12"/>
  <c r="B123" i="12"/>
  <c r="B124" i="12"/>
  <c r="B125" i="12"/>
  <c r="B126" i="12"/>
  <c r="B127" i="12"/>
  <c r="B128" i="12"/>
  <c r="H128" i="12" s="1"/>
  <c r="B129" i="12"/>
  <c r="H129" i="12"/>
  <c r="B130" i="12"/>
  <c r="H130" i="12" s="1"/>
  <c r="B131" i="12"/>
  <c r="H131" i="12"/>
  <c r="B132" i="12"/>
  <c r="H132" i="12" s="1"/>
  <c r="B133" i="12"/>
  <c r="H133" i="12"/>
  <c r="B134" i="12"/>
  <c r="B135" i="12"/>
  <c r="H135" i="12"/>
  <c r="B136" i="12"/>
  <c r="P136" i="12" s="1"/>
  <c r="F4" i="2"/>
  <c r="A3" i="1"/>
  <c r="F4" i="1"/>
  <c r="I896" i="1"/>
  <c r="A3" i="3"/>
  <c r="F4" i="3"/>
  <c r="Q89" i="12"/>
  <c r="Q65" i="12"/>
  <c r="Q59" i="12"/>
  <c r="Q31" i="10"/>
  <c r="Q19" i="10"/>
  <c r="P15" i="10"/>
  <c r="Q15" i="10"/>
  <c r="D69" i="13"/>
  <c r="D45" i="13"/>
  <c r="D37" i="13"/>
  <c r="Q128" i="7"/>
  <c r="Q120" i="7"/>
  <c r="Q112" i="7"/>
  <c r="Q104" i="7"/>
  <c r="Q96" i="7"/>
  <c r="Q80" i="7"/>
  <c r="Q56" i="7"/>
  <c r="Q36" i="7"/>
  <c r="Q32" i="7"/>
  <c r="P47" i="12"/>
  <c r="H27" i="12"/>
  <c r="P107" i="12"/>
  <c r="P95" i="12"/>
  <c r="P91" i="12"/>
  <c r="P73" i="12"/>
  <c r="P61" i="12"/>
  <c r="H53" i="12"/>
  <c r="H49" i="12"/>
  <c r="H45" i="12"/>
  <c r="P25" i="12"/>
  <c r="P132" i="12"/>
  <c r="P130" i="12"/>
  <c r="P128" i="12"/>
  <c r="P114" i="12"/>
  <c r="C39" i="12"/>
  <c r="P135" i="7"/>
  <c r="P133" i="7"/>
  <c r="P123" i="7"/>
  <c r="P121" i="7"/>
  <c r="P111" i="7"/>
  <c r="P107" i="7"/>
  <c r="P105" i="7"/>
  <c r="P93" i="7"/>
  <c r="P85" i="7"/>
  <c r="P81" i="7"/>
  <c r="P69" i="7"/>
  <c r="P65" i="7"/>
  <c r="P63" i="7"/>
  <c r="P61" i="7"/>
  <c r="P49" i="7"/>
  <c r="P31" i="7"/>
  <c r="P23" i="7"/>
  <c r="P15" i="7"/>
  <c r="I24" i="10"/>
  <c r="J24" i="10" s="1"/>
  <c r="I20" i="10"/>
  <c r="J20" i="10"/>
  <c r="I16" i="10"/>
  <c r="J16" i="10" s="1"/>
  <c r="P131" i="12"/>
  <c r="P121" i="12"/>
  <c r="P117" i="12"/>
  <c r="Q101" i="12"/>
  <c r="Q95" i="12"/>
  <c r="H128" i="7"/>
  <c r="H112" i="7"/>
  <c r="H104" i="7"/>
  <c r="H96" i="7"/>
  <c r="H80" i="7"/>
  <c r="D114" i="10"/>
  <c r="P64" i="12"/>
  <c r="H64" i="12"/>
  <c r="H16" i="12"/>
  <c r="D136" i="13"/>
  <c r="E136" i="13"/>
  <c r="F136" i="13"/>
  <c r="Q108" i="13"/>
  <c r="P103" i="13"/>
  <c r="Q74" i="13"/>
  <c r="Q72" i="13"/>
  <c r="P71" i="13"/>
  <c r="P69" i="13"/>
  <c r="Q66" i="13"/>
  <c r="Q64" i="13"/>
  <c r="P63" i="13"/>
  <c r="Q62" i="13"/>
  <c r="Q60" i="13"/>
  <c r="P59" i="13"/>
  <c r="Q44" i="13"/>
  <c r="Q36" i="13"/>
  <c r="H134" i="7"/>
  <c r="H76" i="7"/>
  <c r="H36" i="7"/>
  <c r="J36" i="7" s="1"/>
  <c r="H15" i="7"/>
  <c r="Q72" i="10"/>
  <c r="P65" i="10"/>
  <c r="Q92" i="10"/>
  <c r="Q65" i="7"/>
  <c r="P129" i="12"/>
  <c r="Q128" i="12"/>
  <c r="Q88" i="12"/>
  <c r="P74" i="12"/>
  <c r="Q134" i="7"/>
  <c r="Q133" i="7"/>
  <c r="J120" i="10"/>
  <c r="Q116" i="12"/>
  <c r="P115" i="12"/>
  <c r="H98" i="12"/>
  <c r="J114" i="13"/>
  <c r="D114" i="13"/>
  <c r="D108" i="13"/>
  <c r="D82" i="13"/>
  <c r="D63" i="13"/>
  <c r="D59" i="13"/>
  <c r="D51" i="13"/>
  <c r="J49" i="13"/>
  <c r="J41" i="13"/>
  <c r="Q123" i="7"/>
  <c r="Q131" i="12"/>
  <c r="Q130" i="12"/>
  <c r="J69" i="13"/>
  <c r="J65" i="13"/>
  <c r="D55" i="13"/>
  <c r="J45" i="13"/>
  <c r="J37" i="13"/>
  <c r="D30" i="13"/>
  <c r="Q73" i="7"/>
  <c r="P134" i="10"/>
  <c r="Q134" i="10"/>
  <c r="P133" i="10"/>
  <c r="P132" i="10"/>
  <c r="Q132" i="10"/>
  <c r="P126" i="10"/>
  <c r="Q88" i="10"/>
  <c r="P82" i="10"/>
  <c r="Q82" i="10"/>
  <c r="Q81" i="10"/>
  <c r="P81" i="10"/>
  <c r="P80" i="10"/>
  <c r="Q80" i="10"/>
  <c r="P79" i="10"/>
  <c r="Q79" i="10"/>
  <c r="P78" i="10"/>
  <c r="Q78" i="10"/>
  <c r="Q77" i="10"/>
  <c r="P77" i="10"/>
  <c r="P76" i="10"/>
  <c r="Q76" i="10"/>
  <c r="P38" i="7"/>
  <c r="H38" i="7"/>
  <c r="C16" i="7"/>
  <c r="D16" i="7"/>
  <c r="C18" i="7"/>
  <c r="D18" i="7" s="1"/>
  <c r="I19" i="7"/>
  <c r="I20" i="7"/>
  <c r="C21" i="7"/>
  <c r="C24" i="7"/>
  <c r="I29" i="7"/>
  <c r="C33" i="7"/>
  <c r="C34" i="7"/>
  <c r="I35" i="7"/>
  <c r="C36" i="7"/>
  <c r="D36" i="7" s="1"/>
  <c r="C37" i="7"/>
  <c r="D37" i="7"/>
  <c r="I39" i="7"/>
  <c r="C40" i="7"/>
  <c r="P136" i="10"/>
  <c r="Q136" i="10"/>
  <c r="P130" i="10"/>
  <c r="Q130" i="10"/>
  <c r="Q129" i="10"/>
  <c r="P129" i="10"/>
  <c r="P128" i="10"/>
  <c r="Q128" i="10"/>
  <c r="P86" i="10"/>
  <c r="Q86" i="10"/>
  <c r="Q85" i="10"/>
  <c r="P85" i="10"/>
  <c r="P84" i="10"/>
  <c r="Q84" i="10"/>
  <c r="P66" i="10"/>
  <c r="Q66" i="10"/>
  <c r="P29" i="10"/>
  <c r="Q14" i="10"/>
  <c r="P14" i="10"/>
  <c r="H52" i="7"/>
  <c r="H100" i="7"/>
  <c r="H132" i="7"/>
  <c r="Q136" i="7"/>
  <c r="P37" i="13"/>
  <c r="P45" i="13"/>
  <c r="Q92" i="13"/>
  <c r="H120" i="7"/>
  <c r="P133" i="12"/>
  <c r="P43" i="7"/>
  <c r="P51" i="7"/>
  <c r="P95" i="7"/>
  <c r="P119" i="7"/>
  <c r="P127" i="7"/>
  <c r="D39" i="12"/>
  <c r="P116" i="12"/>
  <c r="H33" i="12"/>
  <c r="P111" i="12"/>
  <c r="H39" i="12"/>
  <c r="Q52" i="7"/>
  <c r="Q60" i="7"/>
  <c r="Q92" i="7"/>
  <c r="R92" i="7" s="1"/>
  <c r="Q108" i="7"/>
  <c r="Q116" i="7"/>
  <c r="D65" i="13"/>
  <c r="D73" i="13"/>
  <c r="Q83" i="12"/>
  <c r="Q99" i="12"/>
  <c r="Q129" i="12"/>
  <c r="Q115" i="12"/>
  <c r="Q110" i="12"/>
  <c r="P98" i="12"/>
  <c r="P88" i="12"/>
  <c r="P62" i="12"/>
  <c r="Q34" i="12"/>
  <c r="I131" i="13"/>
  <c r="J131" i="13"/>
  <c r="C131" i="13"/>
  <c r="D131" i="13" s="1"/>
  <c r="I130" i="13"/>
  <c r="J130" i="13"/>
  <c r="C130" i="13"/>
  <c r="D130" i="13" s="1"/>
  <c r="I127" i="13"/>
  <c r="J127" i="13"/>
  <c r="C127" i="13"/>
  <c r="I126" i="13"/>
  <c r="C126" i="13"/>
  <c r="D126" i="13"/>
  <c r="I121" i="13"/>
  <c r="C121" i="13"/>
  <c r="I120" i="13"/>
  <c r="J120" i="13"/>
  <c r="C120" i="13"/>
  <c r="D120" i="13" s="1"/>
  <c r="I119" i="13"/>
  <c r="C119" i="13"/>
  <c r="D119" i="13" s="1"/>
  <c r="E115" i="13" s="1"/>
  <c r="F115" i="13" s="1"/>
  <c r="I118" i="13"/>
  <c r="J118" i="13"/>
  <c r="C118" i="13"/>
  <c r="D118" i="13" s="1"/>
  <c r="I117" i="13"/>
  <c r="C117" i="13"/>
  <c r="I116" i="13"/>
  <c r="J116" i="13" s="1"/>
  <c r="C116" i="13"/>
  <c r="D116" i="13" s="1"/>
  <c r="I113" i="13"/>
  <c r="C113" i="13"/>
  <c r="I112" i="13"/>
  <c r="C112" i="13"/>
  <c r="I107" i="13"/>
  <c r="J107" i="13"/>
  <c r="C107" i="13"/>
  <c r="I106" i="13"/>
  <c r="C106" i="13"/>
  <c r="D106" i="13" s="1"/>
  <c r="I105" i="13"/>
  <c r="C105" i="13"/>
  <c r="D105" i="13"/>
  <c r="I104" i="13"/>
  <c r="J104" i="13" s="1"/>
  <c r="C104" i="13"/>
  <c r="I102" i="13"/>
  <c r="J102" i="13" s="1"/>
  <c r="C102" i="13"/>
  <c r="D102" i="13"/>
  <c r="I100" i="13"/>
  <c r="J100" i="13" s="1"/>
  <c r="C100" i="13"/>
  <c r="I99" i="13"/>
  <c r="C99" i="13"/>
  <c r="D99" i="13" s="1"/>
  <c r="I98" i="13"/>
  <c r="J98" i="13" s="1"/>
  <c r="C98" i="13"/>
  <c r="D98" i="13"/>
  <c r="I97" i="13"/>
  <c r="J97" i="13" s="1"/>
  <c r="C97" i="13"/>
  <c r="Q94" i="13"/>
  <c r="I93" i="13"/>
  <c r="C93" i="13"/>
  <c r="D93" i="13"/>
  <c r="I92" i="13"/>
  <c r="J92" i="13" s="1"/>
  <c r="C92" i="13"/>
  <c r="D92" i="13"/>
  <c r="I91" i="13"/>
  <c r="J91" i="13" s="1"/>
  <c r="C91" i="13"/>
  <c r="D91" i="13"/>
  <c r="I90" i="13"/>
  <c r="J90" i="13" s="1"/>
  <c r="C90" i="13"/>
  <c r="D90" i="13"/>
  <c r="I87" i="13"/>
  <c r="J87" i="13" s="1"/>
  <c r="C87" i="13"/>
  <c r="D87" i="13"/>
  <c r="I86" i="13"/>
  <c r="J86" i="13" s="1"/>
  <c r="C86" i="13"/>
  <c r="D86" i="13"/>
  <c r="I85" i="13"/>
  <c r="J85" i="13" s="1"/>
  <c r="C85" i="13"/>
  <c r="D85" i="13"/>
  <c r="I84" i="13"/>
  <c r="J84" i="13" s="1"/>
  <c r="C84" i="13"/>
  <c r="I83" i="13"/>
  <c r="J83" i="13"/>
  <c r="C83" i="13"/>
  <c r="I79" i="13"/>
  <c r="C79" i="13"/>
  <c r="D79" i="13"/>
  <c r="I78" i="13"/>
  <c r="C78" i="13"/>
  <c r="D78" i="13"/>
  <c r="I77" i="13"/>
  <c r="C77" i="13"/>
  <c r="D77" i="13" s="1"/>
  <c r="I76" i="13"/>
  <c r="J76" i="13"/>
  <c r="C76" i="13"/>
  <c r="D76" i="13" s="1"/>
  <c r="I74" i="13"/>
  <c r="J74" i="13"/>
  <c r="C74" i="13"/>
  <c r="D74" i="13" s="1"/>
  <c r="I72" i="13"/>
  <c r="C72" i="13"/>
  <c r="D72" i="13" s="1"/>
  <c r="I70" i="13"/>
  <c r="C70" i="13"/>
  <c r="D70" i="13"/>
  <c r="I68" i="13"/>
  <c r="C68" i="13"/>
  <c r="I66" i="13"/>
  <c r="C66" i="13"/>
  <c r="D66" i="13" s="1"/>
  <c r="I64" i="13"/>
  <c r="C64" i="13"/>
  <c r="I62" i="13"/>
  <c r="C62" i="13"/>
  <c r="D62" i="13"/>
  <c r="I60" i="13"/>
  <c r="J60" i="13" s="1"/>
  <c r="C60" i="13"/>
  <c r="D60" i="13"/>
  <c r="I58" i="13"/>
  <c r="J58" i="13" s="1"/>
  <c r="C58" i="13"/>
  <c r="I56" i="13"/>
  <c r="C56" i="13"/>
  <c r="D56" i="13"/>
  <c r="I54" i="13"/>
  <c r="C54" i="13"/>
  <c r="I52" i="13"/>
  <c r="C52" i="13"/>
  <c r="D52" i="13" s="1"/>
  <c r="I50" i="13"/>
  <c r="C50" i="13"/>
  <c r="I48" i="13"/>
  <c r="J48" i="13" s="1"/>
  <c r="C48" i="13"/>
  <c r="I46" i="13"/>
  <c r="J46" i="13"/>
  <c r="C46" i="13"/>
  <c r="I44" i="13"/>
  <c r="C44" i="13"/>
  <c r="D44" i="13"/>
  <c r="I42" i="13"/>
  <c r="C42" i="13"/>
  <c r="D42" i="13"/>
  <c r="I40" i="13"/>
  <c r="J40" i="13" s="1"/>
  <c r="C40" i="13"/>
  <c r="D40" i="13" s="1"/>
  <c r="I38" i="13"/>
  <c r="C38" i="13"/>
  <c r="I36" i="13"/>
  <c r="J36" i="13"/>
  <c r="C36" i="13"/>
  <c r="D36" i="13" s="1"/>
  <c r="I34" i="13"/>
  <c r="J34" i="13" s="1"/>
  <c r="C34" i="13"/>
  <c r="I31" i="13"/>
  <c r="J31" i="13" s="1"/>
  <c r="C31" i="13"/>
  <c r="I29" i="13"/>
  <c r="J29" i="13"/>
  <c r="C29" i="13"/>
  <c r="I28" i="13"/>
  <c r="C28" i="13"/>
  <c r="D28" i="13"/>
  <c r="I23" i="13"/>
  <c r="J23" i="13" s="1"/>
  <c r="C23" i="13"/>
  <c r="I22" i="13"/>
  <c r="J22" i="13" s="1"/>
  <c r="C22" i="13"/>
  <c r="D22" i="13"/>
  <c r="I21" i="13"/>
  <c r="J21" i="13" s="1"/>
  <c r="C21" i="13"/>
  <c r="I20" i="13"/>
  <c r="J20" i="13"/>
  <c r="C20" i="13"/>
  <c r="I18" i="13"/>
  <c r="J18" i="13"/>
  <c r="C18" i="13"/>
  <c r="Q127" i="7"/>
  <c r="H118" i="7"/>
  <c r="Q115" i="7"/>
  <c r="Q114" i="7"/>
  <c r="Q94" i="7"/>
  <c r="Q93" i="7"/>
  <c r="Q67" i="7"/>
  <c r="Q51" i="7"/>
  <c r="H42" i="7"/>
  <c r="Q21" i="10"/>
  <c r="J95" i="9"/>
  <c r="B3" i="7"/>
  <c r="J135" i="10"/>
  <c r="D135" i="10"/>
  <c r="E129" i="10" s="1"/>
  <c r="F129" i="10" s="1"/>
  <c r="J131" i="10"/>
  <c r="D131" i="10"/>
  <c r="J127" i="10"/>
  <c r="J125" i="10"/>
  <c r="D110" i="10"/>
  <c r="D109" i="10"/>
  <c r="D64" i="10"/>
  <c r="D105" i="9"/>
  <c r="P86" i="7"/>
  <c r="H85" i="7"/>
  <c r="J85" i="7" s="1"/>
  <c r="Q85" i="7"/>
  <c r="P82" i="7"/>
  <c r="Q82" i="7"/>
  <c r="Q78" i="7"/>
  <c r="R78" i="7" s="1"/>
  <c r="S78" i="7" s="1"/>
  <c r="H71" i="7"/>
  <c r="Q71" i="7"/>
  <c r="H66" i="7"/>
  <c r="H63" i="7"/>
  <c r="P62" i="7"/>
  <c r="Q62" i="7"/>
  <c r="H61" i="7"/>
  <c r="Q61" i="7"/>
  <c r="Q42" i="12"/>
  <c r="Q136" i="13"/>
  <c r="Q134" i="13"/>
  <c r="Q133" i="13"/>
  <c r="Q130" i="13"/>
  <c r="Q128" i="13"/>
  <c r="Q126" i="13"/>
  <c r="Q124" i="13"/>
  <c r="Q122" i="13"/>
  <c r="Q119" i="13"/>
  <c r="Q116" i="13"/>
  <c r="D115" i="13"/>
  <c r="Q114" i="13"/>
  <c r="Q110" i="13"/>
  <c r="J108" i="13"/>
  <c r="Q105" i="13"/>
  <c r="H126" i="7"/>
  <c r="Q119" i="7"/>
  <c r="H114" i="7"/>
  <c r="Q111" i="7"/>
  <c r="Q75" i="7"/>
  <c r="P90" i="7"/>
  <c r="J99" i="13"/>
  <c r="J94" i="13"/>
  <c r="J89" i="13"/>
  <c r="J88" i="13"/>
  <c r="J81" i="13"/>
  <c r="Q77" i="13"/>
  <c r="Q28" i="13"/>
  <c r="J27" i="13"/>
  <c r="Q26" i="13"/>
  <c r="P19" i="13"/>
  <c r="B3" i="13"/>
  <c r="O25" i="13"/>
  <c r="P136" i="7"/>
  <c r="Q102" i="7"/>
  <c r="Q98" i="7"/>
  <c r="Q58" i="7"/>
  <c r="H58" i="7"/>
  <c r="H56" i="7"/>
  <c r="Q54" i="7"/>
  <c r="Q38" i="7"/>
  <c r="Q30" i="7"/>
  <c r="Q26" i="7"/>
  <c r="Q124" i="10"/>
  <c r="Q114" i="10"/>
  <c r="Q110" i="10"/>
  <c r="Q108" i="10"/>
  <c r="Q106" i="10"/>
  <c r="Q102" i="10"/>
  <c r="Q100" i="10"/>
  <c r="Q98" i="10"/>
  <c r="Q94" i="10"/>
  <c r="Q64" i="10"/>
  <c r="Q62" i="10"/>
  <c r="P61" i="10"/>
  <c r="Q60" i="10"/>
  <c r="Q58" i="10"/>
  <c r="P57" i="10"/>
  <c r="Q56" i="10"/>
  <c r="Q47" i="10"/>
  <c r="Q17" i="10"/>
  <c r="B45" i="5"/>
  <c r="I18" i="10"/>
  <c r="J18" i="10" s="1"/>
  <c r="I22" i="10"/>
  <c r="J22" i="10"/>
  <c r="C17" i="10"/>
  <c r="D17" i="10" s="1"/>
  <c r="C19" i="10"/>
  <c r="C21" i="10"/>
  <c r="C23" i="10"/>
  <c r="I136" i="10"/>
  <c r="J136" i="10" s="1"/>
  <c r="K133" i="10" s="1"/>
  <c r="L133" i="10" s="1"/>
  <c r="C136" i="10"/>
  <c r="D136" i="10"/>
  <c r="E136" i="10"/>
  <c r="F136" i="10" s="1"/>
  <c r="I134" i="10"/>
  <c r="J134" i="10"/>
  <c r="C134" i="10"/>
  <c r="D134" i="10"/>
  <c r="I133" i="10"/>
  <c r="J133" i="10"/>
  <c r="C133" i="10"/>
  <c r="D133" i="10"/>
  <c r="E133" i="10"/>
  <c r="F133" i="10" s="1"/>
  <c r="I132" i="10"/>
  <c r="J132" i="10"/>
  <c r="C132" i="10"/>
  <c r="D132" i="10" s="1"/>
  <c r="I130" i="10"/>
  <c r="J130" i="10"/>
  <c r="C130" i="10"/>
  <c r="D130" i="10"/>
  <c r="E130" i="10"/>
  <c r="F130" i="10" s="1"/>
  <c r="I129" i="10"/>
  <c r="J129" i="10"/>
  <c r="C129" i="10"/>
  <c r="D129" i="10"/>
  <c r="I128" i="10"/>
  <c r="J128" i="10"/>
  <c r="C128" i="10"/>
  <c r="D128" i="10" s="1"/>
  <c r="I126" i="10"/>
  <c r="J126" i="10" s="1"/>
  <c r="C126" i="10"/>
  <c r="D126" i="10"/>
  <c r="I123" i="10"/>
  <c r="J123" i="10" s="1"/>
  <c r="C123" i="10"/>
  <c r="I122" i="10"/>
  <c r="C122" i="10"/>
  <c r="D122" i="10" s="1"/>
  <c r="I121" i="10"/>
  <c r="J121" i="10" s="1"/>
  <c r="C121" i="10"/>
  <c r="I119" i="10"/>
  <c r="J119" i="10" s="1"/>
  <c r="C119" i="10"/>
  <c r="D119" i="10"/>
  <c r="I115" i="10"/>
  <c r="J115" i="10" s="1"/>
  <c r="C115" i="10"/>
  <c r="I111" i="10"/>
  <c r="J111" i="10"/>
  <c r="C111" i="10"/>
  <c r="D111" i="10" s="1"/>
  <c r="I96" i="10"/>
  <c r="J96" i="10"/>
  <c r="C96" i="10"/>
  <c r="D96" i="10" s="1"/>
  <c r="I95" i="10"/>
  <c r="J95" i="10"/>
  <c r="C95" i="10"/>
  <c r="D95" i="10" s="1"/>
  <c r="I93" i="10"/>
  <c r="J93" i="10"/>
  <c r="C93" i="10"/>
  <c r="D93" i="10" s="1"/>
  <c r="I91" i="10"/>
  <c r="C91" i="10"/>
  <c r="D91" i="10" s="1"/>
  <c r="I89" i="10"/>
  <c r="C89" i="10"/>
  <c r="D89" i="10"/>
  <c r="I88" i="10"/>
  <c r="C88" i="10"/>
  <c r="D88" i="10"/>
  <c r="I86" i="10"/>
  <c r="J86" i="10" s="1"/>
  <c r="C86" i="10"/>
  <c r="D86" i="10" s="1"/>
  <c r="I85" i="10"/>
  <c r="C85" i="10"/>
  <c r="D85" i="10" s="1"/>
  <c r="I84" i="10"/>
  <c r="C84" i="10"/>
  <c r="D84" i="10"/>
  <c r="I82" i="10"/>
  <c r="C82" i="10"/>
  <c r="D82" i="10"/>
  <c r="I81" i="10"/>
  <c r="C81" i="10"/>
  <c r="D81" i="10" s="1"/>
  <c r="I80" i="10"/>
  <c r="C80" i="10"/>
  <c r="D80" i="10" s="1"/>
  <c r="I79" i="10"/>
  <c r="C79" i="10"/>
  <c r="D79" i="10"/>
  <c r="I78" i="10"/>
  <c r="C78" i="10"/>
  <c r="D78" i="10"/>
  <c r="I77" i="10"/>
  <c r="J77" i="10" s="1"/>
  <c r="C77" i="10"/>
  <c r="D77" i="10" s="1"/>
  <c r="I76" i="10"/>
  <c r="C76" i="10"/>
  <c r="D76" i="10" s="1"/>
  <c r="I74" i="10"/>
  <c r="C74" i="10"/>
  <c r="I72" i="10"/>
  <c r="J72" i="10" s="1"/>
  <c r="C72" i="10"/>
  <c r="D72" i="10" s="1"/>
  <c r="I70" i="10"/>
  <c r="C70" i="10"/>
  <c r="D70" i="10" s="1"/>
  <c r="I68" i="10"/>
  <c r="C68" i="10"/>
  <c r="I66" i="10"/>
  <c r="J66" i="10" s="1"/>
  <c r="C66" i="10"/>
  <c r="D66" i="10" s="1"/>
  <c r="I63" i="10"/>
  <c r="C63" i="10"/>
  <c r="I59" i="10"/>
  <c r="C59" i="10"/>
  <c r="I55" i="10"/>
  <c r="C55" i="10"/>
  <c r="D55" i="10" s="1"/>
  <c r="I53" i="10"/>
  <c r="J53" i="10"/>
  <c r="C53" i="10"/>
  <c r="I52" i="10"/>
  <c r="J52" i="10" s="1"/>
  <c r="C52" i="10"/>
  <c r="D52" i="10"/>
  <c r="I50" i="10"/>
  <c r="J50" i="10" s="1"/>
  <c r="C50" i="10"/>
  <c r="D50" i="10"/>
  <c r="I48" i="10"/>
  <c r="J48" i="10" s="1"/>
  <c r="C48" i="10"/>
  <c r="I46" i="10"/>
  <c r="J46" i="10" s="1"/>
  <c r="C46" i="10"/>
  <c r="D46" i="10"/>
  <c r="I44" i="10"/>
  <c r="J44" i="10" s="1"/>
  <c r="C44" i="10"/>
  <c r="I42" i="10"/>
  <c r="J42" i="10"/>
  <c r="C42" i="10"/>
  <c r="D42" i="10" s="1"/>
  <c r="I40" i="10"/>
  <c r="J40" i="10"/>
  <c r="C40" i="10"/>
  <c r="I37" i="10"/>
  <c r="C37" i="10"/>
  <c r="D37" i="10"/>
  <c r="I35" i="10"/>
  <c r="J35" i="10" s="1"/>
  <c r="C35" i="10"/>
  <c r="I34" i="10"/>
  <c r="J34" i="10" s="1"/>
  <c r="C34" i="10"/>
  <c r="D34" i="10"/>
  <c r="I32" i="10"/>
  <c r="J32" i="10" s="1"/>
  <c r="C32" i="10"/>
  <c r="D32" i="10"/>
  <c r="I19" i="10"/>
  <c r="J19" i="10" s="1"/>
  <c r="C18" i="10"/>
  <c r="B3" i="10"/>
  <c r="O45" i="10"/>
  <c r="O79" i="7"/>
  <c r="O15" i="7"/>
  <c r="O74" i="7"/>
  <c r="O22" i="7"/>
  <c r="O38" i="7"/>
  <c r="O54" i="7"/>
  <c r="O70" i="7"/>
  <c r="O86" i="7"/>
  <c r="O102" i="7"/>
  <c r="O118" i="7"/>
  <c r="O134" i="7"/>
  <c r="O27" i="7"/>
  <c r="O43" i="7"/>
  <c r="O59" i="7"/>
  <c r="O75" i="7"/>
  <c r="O91" i="7"/>
  <c r="O107" i="7"/>
  <c r="O123" i="7"/>
  <c r="C15" i="7"/>
  <c r="D15" i="7"/>
  <c r="I21" i="7"/>
  <c r="C22" i="7"/>
  <c r="I22" i="7"/>
  <c r="C23" i="7"/>
  <c r="D23" i="7"/>
  <c r="I24" i="7"/>
  <c r="C25" i="7"/>
  <c r="D25" i="7" s="1"/>
  <c r="I25" i="7"/>
  <c r="C26" i="7"/>
  <c r="D26" i="7" s="1"/>
  <c r="I26" i="7"/>
  <c r="C27" i="7"/>
  <c r="I27" i="7"/>
  <c r="J27" i="7" s="1"/>
  <c r="C28" i="7"/>
  <c r="D28" i="7" s="1"/>
  <c r="I28" i="7"/>
  <c r="C29" i="7"/>
  <c r="D29" i="7" s="1"/>
  <c r="I31" i="7"/>
  <c r="C32" i="7"/>
  <c r="D32" i="7"/>
  <c r="I36" i="7"/>
  <c r="I37" i="7"/>
  <c r="C38" i="7"/>
  <c r="D38" i="7"/>
  <c r="I38" i="7"/>
  <c r="J38" i="7" s="1"/>
  <c r="C39" i="7"/>
  <c r="I40" i="7"/>
  <c r="C41" i="7"/>
  <c r="I41" i="7"/>
  <c r="C42" i="7"/>
  <c r="I42" i="7"/>
  <c r="J42" i="7" s="1"/>
  <c r="C43" i="7"/>
  <c r="I43" i="7"/>
  <c r="C44" i="7"/>
  <c r="C45" i="7"/>
  <c r="I47" i="7"/>
  <c r="C48" i="7"/>
  <c r="I52" i="7"/>
  <c r="J52" i="7" s="1"/>
  <c r="I53" i="7"/>
  <c r="C54" i="7"/>
  <c r="I54" i="7"/>
  <c r="C55" i="7"/>
  <c r="I60" i="7"/>
  <c r="I61" i="7"/>
  <c r="C62" i="7"/>
  <c r="D62" i="7"/>
  <c r="I62" i="7"/>
  <c r="C63" i="7"/>
  <c r="I68" i="7"/>
  <c r="I69" i="7"/>
  <c r="C70" i="7"/>
  <c r="I70" i="7"/>
  <c r="C71" i="7"/>
  <c r="D71" i="7"/>
  <c r="I72" i="7"/>
  <c r="C73" i="7"/>
  <c r="D73" i="7"/>
  <c r="I73" i="7"/>
  <c r="C74" i="7"/>
  <c r="I74" i="7"/>
  <c r="C75" i="7"/>
  <c r="D75" i="7" s="1"/>
  <c r="I75" i="7"/>
  <c r="C76" i="7"/>
  <c r="D76" i="7"/>
  <c r="C77" i="7"/>
  <c r="I79" i="7"/>
  <c r="J79" i="7"/>
  <c r="C80" i="7"/>
  <c r="I84" i="7"/>
  <c r="I85" i="7"/>
  <c r="C86" i="7"/>
  <c r="I86" i="7"/>
  <c r="C87" i="7"/>
  <c r="I88" i="7"/>
  <c r="C89" i="7"/>
  <c r="I89" i="7"/>
  <c r="J89" i="7" s="1"/>
  <c r="C90" i="7"/>
  <c r="I90" i="7"/>
  <c r="C91" i="7"/>
  <c r="I91" i="7"/>
  <c r="C92" i="7"/>
  <c r="C93" i="7"/>
  <c r="D93" i="7"/>
  <c r="I95" i="7"/>
  <c r="C96" i="7"/>
  <c r="D96" i="7" s="1"/>
  <c r="I100" i="7"/>
  <c r="I101" i="7"/>
  <c r="C102" i="7"/>
  <c r="I102" i="7"/>
  <c r="C103" i="7"/>
  <c r="I103" i="7"/>
  <c r="I104" i="7"/>
  <c r="J104" i="7" s="1"/>
  <c r="C105" i="7"/>
  <c r="D105" i="7"/>
  <c r="I105" i="7"/>
  <c r="C106" i="7"/>
  <c r="I106" i="7"/>
  <c r="C107" i="7"/>
  <c r="D107" i="7" s="1"/>
  <c r="I107" i="7"/>
  <c r="C108" i="7"/>
  <c r="D108" i="7"/>
  <c r="C109" i="7"/>
  <c r="I111" i="7"/>
  <c r="J111" i="7"/>
  <c r="C112" i="7"/>
  <c r="D112" i="7" s="1"/>
  <c r="I116" i="7"/>
  <c r="I117" i="7"/>
  <c r="C118" i="7"/>
  <c r="I118" i="7"/>
  <c r="J118" i="7" s="1"/>
  <c r="C119" i="7"/>
  <c r="D119" i="7"/>
  <c r="I120" i="7"/>
  <c r="C121" i="7"/>
  <c r="D121" i="7"/>
  <c r="I121" i="7"/>
  <c r="C122" i="7"/>
  <c r="D122" i="7" s="1"/>
  <c r="I122" i="7"/>
  <c r="C123" i="7"/>
  <c r="D123" i="7" s="1"/>
  <c r="I123" i="7"/>
  <c r="C124" i="7"/>
  <c r="D124" i="7"/>
  <c r="C125" i="7"/>
  <c r="I128" i="7"/>
  <c r="J128" i="7"/>
  <c r="C129" i="7"/>
  <c r="I129" i="7"/>
  <c r="C130" i="7"/>
  <c r="I130" i="7"/>
  <c r="C131" i="7"/>
  <c r="D131" i="7" s="1"/>
  <c r="I131" i="7"/>
  <c r="C132" i="7"/>
  <c r="D132" i="7" s="1"/>
  <c r="C133" i="7"/>
  <c r="D133" i="7"/>
  <c r="I133" i="7"/>
  <c r="J133" i="7" s="1"/>
  <c r="C134" i="7"/>
  <c r="D134" i="7" s="1"/>
  <c r="I135" i="7"/>
  <c r="C136" i="7"/>
  <c r="D136" i="7" s="1"/>
  <c r="O119" i="7"/>
  <c r="O87" i="7"/>
  <c r="O55" i="7"/>
  <c r="O23" i="7"/>
  <c r="O114" i="7"/>
  <c r="O82" i="7"/>
  <c r="O50" i="7"/>
  <c r="O18" i="7"/>
  <c r="C135" i="9"/>
  <c r="D135" i="9"/>
  <c r="I132" i="9"/>
  <c r="I131" i="9"/>
  <c r="J131" i="9"/>
  <c r="C121" i="9"/>
  <c r="D121" i="9" s="1"/>
  <c r="C117" i="9"/>
  <c r="I116" i="9"/>
  <c r="I115" i="9"/>
  <c r="J115" i="9" s="1"/>
  <c r="C109" i="9"/>
  <c r="D109" i="9" s="1"/>
  <c r="C108" i="9"/>
  <c r="D108" i="9"/>
  <c r="I107" i="9"/>
  <c r="J107" i="9" s="1"/>
  <c r="C101" i="9"/>
  <c r="D101" i="9"/>
  <c r="C100" i="9"/>
  <c r="D100" i="9" s="1"/>
  <c r="I99" i="9"/>
  <c r="C93" i="9"/>
  <c r="D93" i="9" s="1"/>
  <c r="C92" i="9"/>
  <c r="I91" i="9"/>
  <c r="J91" i="9"/>
  <c r="C85" i="9"/>
  <c r="D85" i="9" s="1"/>
  <c r="C84" i="9"/>
  <c r="D84" i="9"/>
  <c r="I83" i="9"/>
  <c r="J83" i="9" s="1"/>
  <c r="C77" i="9"/>
  <c r="D77" i="9" s="1"/>
  <c r="I76" i="9"/>
  <c r="I75" i="9"/>
  <c r="C50" i="9"/>
  <c r="D50" i="9" s="1"/>
  <c r="C46" i="9"/>
  <c r="C42" i="9"/>
  <c r="C36" i="9"/>
  <c r="C32" i="9"/>
  <c r="C27" i="9"/>
  <c r="C19" i="9"/>
  <c r="D19" i="9" s="1"/>
  <c r="C136" i="9"/>
  <c r="D136" i="9" s="1"/>
  <c r="I135" i="9"/>
  <c r="J135" i="9" s="1"/>
  <c r="I130" i="9"/>
  <c r="J130" i="9"/>
  <c r="I128" i="9"/>
  <c r="C126" i="9"/>
  <c r="D126" i="9"/>
  <c r="I124" i="9"/>
  <c r="I122" i="9"/>
  <c r="J122" i="9"/>
  <c r="I121" i="9"/>
  <c r="J121" i="9" s="1"/>
  <c r="C120" i="9"/>
  <c r="D120" i="9"/>
  <c r="C119" i="9"/>
  <c r="D119" i="9" s="1"/>
  <c r="C118" i="9"/>
  <c r="I117" i="9"/>
  <c r="C115" i="9"/>
  <c r="D115" i="9" s="1"/>
  <c r="C114" i="9"/>
  <c r="D114" i="9"/>
  <c r="I113" i="9"/>
  <c r="C111" i="9"/>
  <c r="C110" i="9"/>
  <c r="I109" i="9"/>
  <c r="J109" i="9" s="1"/>
  <c r="C107" i="9"/>
  <c r="D107" i="9"/>
  <c r="C106" i="9"/>
  <c r="D106" i="9" s="1"/>
  <c r="I105" i="9"/>
  <c r="J105" i="9"/>
  <c r="C103" i="9"/>
  <c r="D103" i="9" s="1"/>
  <c r="C102" i="9"/>
  <c r="D102" i="9"/>
  <c r="I101" i="9"/>
  <c r="J101" i="9" s="1"/>
  <c r="C99" i="9"/>
  <c r="D99" i="9"/>
  <c r="C98" i="9"/>
  <c r="I97" i="9"/>
  <c r="J97" i="9"/>
  <c r="C95" i="9"/>
  <c r="D95" i="9" s="1"/>
  <c r="C94" i="9"/>
  <c r="I93" i="9"/>
  <c r="J93" i="9" s="1"/>
  <c r="C91" i="9"/>
  <c r="D91" i="9"/>
  <c r="C90" i="9"/>
  <c r="D90" i="9" s="1"/>
  <c r="I89" i="9"/>
  <c r="J89" i="9"/>
  <c r="C87" i="9"/>
  <c r="D87" i="9" s="1"/>
  <c r="C86" i="9"/>
  <c r="D86" i="9"/>
  <c r="I85" i="9"/>
  <c r="J85" i="9" s="1"/>
  <c r="C83" i="9"/>
  <c r="D83" i="9"/>
  <c r="C82" i="9"/>
  <c r="D82" i="9" s="1"/>
  <c r="I81" i="9"/>
  <c r="J81" i="9"/>
  <c r="C79" i="9"/>
  <c r="D79" i="9" s="1"/>
  <c r="C78" i="9"/>
  <c r="D78" i="9"/>
  <c r="I77" i="9"/>
  <c r="J77" i="9" s="1"/>
  <c r="I74" i="9"/>
  <c r="J74" i="9"/>
  <c r="C74" i="9"/>
  <c r="D74" i="9" s="1"/>
  <c r="I72" i="9"/>
  <c r="J72" i="9"/>
  <c r="C72" i="9"/>
  <c r="D72" i="9" s="1"/>
  <c r="I70" i="9"/>
  <c r="J70" i="9"/>
  <c r="C70" i="9"/>
  <c r="D70" i="9" s="1"/>
  <c r="I60" i="9"/>
  <c r="J60" i="9"/>
  <c r="C60" i="9"/>
  <c r="D60" i="9" s="1"/>
  <c r="I58" i="9"/>
  <c r="J58" i="9"/>
  <c r="C58" i="9"/>
  <c r="D58" i="9" s="1"/>
  <c r="I56" i="9"/>
  <c r="J56" i="9"/>
  <c r="C56" i="9"/>
  <c r="D56" i="9" s="1"/>
  <c r="I54" i="9"/>
  <c r="J54" i="9"/>
  <c r="C54" i="9"/>
  <c r="D54" i="9" s="1"/>
  <c r="C51" i="9"/>
  <c r="D51" i="9"/>
  <c r="I49" i="9"/>
  <c r="J49" i="9" s="1"/>
  <c r="C47" i="9"/>
  <c r="D47" i="9"/>
  <c r="I45" i="9"/>
  <c r="J45" i="9" s="1"/>
  <c r="C43" i="9"/>
  <c r="D43" i="9"/>
  <c r="I41" i="9"/>
  <c r="J41" i="9" s="1"/>
  <c r="I40" i="9"/>
  <c r="J40" i="9"/>
  <c r="C39" i="9"/>
  <c r="D39" i="9" s="1"/>
  <c r="I37" i="9"/>
  <c r="J37" i="9"/>
  <c r="C35" i="9"/>
  <c r="D35" i="9" s="1"/>
  <c r="I33" i="9"/>
  <c r="J33" i="9"/>
  <c r="C31" i="9"/>
  <c r="D31" i="9" s="1"/>
  <c r="I29" i="9"/>
  <c r="J29" i="9"/>
  <c r="I25" i="9"/>
  <c r="J25" i="9" s="1"/>
  <c r="I21" i="9"/>
  <c r="J21" i="9"/>
  <c r="I17" i="9"/>
  <c r="J17" i="9" s="1"/>
  <c r="C87" i="12"/>
  <c r="I135" i="12"/>
  <c r="I131" i="12"/>
  <c r="I124" i="12"/>
  <c r="I97" i="12"/>
  <c r="C67" i="12"/>
  <c r="I31" i="12"/>
  <c r="C35" i="12"/>
  <c r="D35" i="12" s="1"/>
  <c r="I122" i="12"/>
  <c r="C114" i="12"/>
  <c r="D114" i="12" s="1"/>
  <c r="C71" i="12"/>
  <c r="I55" i="12"/>
  <c r="I39" i="12"/>
  <c r="O43" i="10"/>
  <c r="O65" i="10"/>
  <c r="O67" i="10"/>
  <c r="O69" i="10"/>
  <c r="O71" i="10"/>
  <c r="O73" i="10"/>
  <c r="O75" i="10"/>
  <c r="O81" i="10"/>
  <c r="O114" i="10"/>
  <c r="O116" i="10"/>
  <c r="O134" i="10"/>
  <c r="O136" i="10"/>
  <c r="O28" i="10"/>
  <c r="O44" i="10"/>
  <c r="O19" i="10"/>
  <c r="O35" i="10"/>
  <c r="O53" i="10"/>
  <c r="O55" i="10"/>
  <c r="O78" i="10"/>
  <c r="O87" i="10"/>
  <c r="O99" i="10"/>
  <c r="O130" i="10"/>
  <c r="O132" i="10"/>
  <c r="O24" i="10"/>
  <c r="O40" i="10"/>
  <c r="O15" i="10"/>
  <c r="O31" i="10"/>
  <c r="I29" i="10"/>
  <c r="J29" i="10" s="1"/>
  <c r="C29" i="10"/>
  <c r="I27" i="10"/>
  <c r="C27" i="10"/>
  <c r="I26" i="10"/>
  <c r="J26" i="10"/>
  <c r="C26" i="10"/>
  <c r="I23" i="10"/>
  <c r="J23" i="10" s="1"/>
  <c r="C22" i="10"/>
  <c r="C20" i="10"/>
  <c r="D20" i="10" s="1"/>
  <c r="I17" i="10"/>
  <c r="J17" i="10"/>
  <c r="O135" i="7"/>
  <c r="O20" i="7"/>
  <c r="O28" i="7"/>
  <c r="O36" i="7"/>
  <c r="O44" i="7"/>
  <c r="O52" i="7"/>
  <c r="O60" i="7"/>
  <c r="O68" i="7"/>
  <c r="O76" i="7"/>
  <c r="O84" i="7"/>
  <c r="O92" i="7"/>
  <c r="O100" i="7"/>
  <c r="O108" i="7"/>
  <c r="O116" i="7"/>
  <c r="O124" i="7"/>
  <c r="O132" i="7"/>
  <c r="O17" i="7"/>
  <c r="O25" i="7"/>
  <c r="O33" i="7"/>
  <c r="O41" i="7"/>
  <c r="O49" i="7"/>
  <c r="O57" i="7"/>
  <c r="O65" i="7"/>
  <c r="O73" i="7"/>
  <c r="O81" i="7"/>
  <c r="O89" i="7"/>
  <c r="O97" i="7"/>
  <c r="O105" i="7"/>
  <c r="O113" i="7"/>
  <c r="O121" i="7"/>
  <c r="O129" i="7"/>
  <c r="O99" i="12"/>
  <c r="O41" i="10"/>
  <c r="O33" i="10"/>
  <c r="R32" i="10" s="1"/>
  <c r="O25" i="10"/>
  <c r="O17" i="10"/>
  <c r="O48" i="10"/>
  <c r="O38" i="10"/>
  <c r="O30" i="10"/>
  <c r="O22" i="10"/>
  <c r="O14" i="10"/>
  <c r="O129" i="10"/>
  <c r="O123" i="10"/>
  <c r="O120" i="10"/>
  <c r="O118" i="10"/>
  <c r="O111" i="10"/>
  <c r="O105" i="10"/>
  <c r="O97" i="10"/>
  <c r="O84" i="10"/>
  <c r="O82" i="10"/>
  <c r="R79" i="10" s="1"/>
  <c r="S79" i="10" s="1"/>
  <c r="O77" i="10"/>
  <c r="O59" i="10"/>
  <c r="O47" i="10"/>
  <c r="O23" i="13"/>
  <c r="R42" i="13" s="1"/>
  <c r="S42" i="13" s="1"/>
  <c r="O73" i="13"/>
  <c r="O76" i="13"/>
  <c r="O80" i="13"/>
  <c r="O93" i="13"/>
  <c r="O98" i="13"/>
  <c r="O106" i="13"/>
  <c r="O113" i="13"/>
  <c r="O115" i="13"/>
  <c r="O120" i="13"/>
  <c r="O125" i="13"/>
  <c r="O19" i="13"/>
  <c r="O32" i="13"/>
  <c r="O36" i="13"/>
  <c r="O40" i="13"/>
  <c r="O44" i="13"/>
  <c r="O46" i="13"/>
  <c r="O48" i="13"/>
  <c r="O77" i="13"/>
  <c r="O86" i="13"/>
  <c r="O97" i="13"/>
  <c r="O105" i="13"/>
  <c r="O117" i="13"/>
  <c r="O128" i="13"/>
  <c r="O18" i="13"/>
  <c r="O128" i="10"/>
  <c r="O126" i="10"/>
  <c r="O117" i="10"/>
  <c r="O110" i="10"/>
  <c r="O106" i="10"/>
  <c r="O102" i="10"/>
  <c r="O98" i="10"/>
  <c r="O94" i="10"/>
  <c r="R91" i="10" s="1"/>
  <c r="S91" i="10" s="1"/>
  <c r="O92" i="10"/>
  <c r="O90" i="10"/>
  <c r="O85" i="10"/>
  <c r="O64" i="10"/>
  <c r="R63" i="10" s="1"/>
  <c r="O61" i="10"/>
  <c r="O49" i="10"/>
  <c r="B44" i="5"/>
  <c r="E13" i="5"/>
  <c r="O69" i="13"/>
  <c r="O65" i="13"/>
  <c r="O61" i="13"/>
  <c r="O55" i="13"/>
  <c r="O51" i="13"/>
  <c r="O24" i="13"/>
  <c r="C28" i="9"/>
  <c r="D28" i="9"/>
  <c r="C26" i="9"/>
  <c r="D26" i="9" s="1"/>
  <c r="C24" i="9"/>
  <c r="D24" i="9"/>
  <c r="C22" i="9"/>
  <c r="D22" i="9" s="1"/>
  <c r="C20" i="9"/>
  <c r="D20" i="9"/>
  <c r="C18" i="9"/>
  <c r="D18" i="9" s="1"/>
  <c r="C16" i="10"/>
  <c r="D16" i="10"/>
  <c r="I15" i="10"/>
  <c r="B44" i="4"/>
  <c r="B43" i="4"/>
  <c r="E13" i="4" s="1"/>
  <c r="B39" i="2"/>
  <c r="O70" i="9"/>
  <c r="O21" i="13"/>
  <c r="O14" i="13"/>
  <c r="O27" i="13"/>
  <c r="O29" i="13"/>
  <c r="O33" i="13"/>
  <c r="O37" i="13"/>
  <c r="O41" i="13"/>
  <c r="O50" i="13"/>
  <c r="O54" i="13"/>
  <c r="O58" i="13"/>
  <c r="O60" i="13"/>
  <c r="O64" i="13"/>
  <c r="O68" i="13"/>
  <c r="O72" i="13"/>
  <c r="O78" i="13"/>
  <c r="O83" i="13"/>
  <c r="O85" i="13"/>
  <c r="O88" i="13"/>
  <c r="O92" i="13"/>
  <c r="O96" i="13"/>
  <c r="O100" i="13"/>
  <c r="O104" i="13"/>
  <c r="O108" i="13"/>
  <c r="O112" i="13"/>
  <c r="O119" i="13"/>
  <c r="O124" i="13"/>
  <c r="O129" i="13"/>
  <c r="O132" i="13"/>
  <c r="O134" i="13"/>
  <c r="O136" i="13"/>
  <c r="O17" i="13"/>
  <c r="O93" i="9"/>
  <c r="C15" i="13"/>
  <c r="D15" i="13"/>
  <c r="C17" i="13"/>
  <c r="D17" i="13" s="1"/>
  <c r="I17" i="13"/>
  <c r="J17" i="13"/>
  <c r="C19" i="13"/>
  <c r="D19" i="13" s="1"/>
  <c r="I19" i="13"/>
  <c r="J19" i="13" s="1"/>
  <c r="C15" i="9"/>
  <c r="D15" i="9"/>
  <c r="C16" i="9"/>
  <c r="D16" i="9" s="1"/>
  <c r="I16" i="9"/>
  <c r="J16" i="9"/>
  <c r="C17" i="9"/>
  <c r="D17" i="9" s="1"/>
  <c r="I18" i="9"/>
  <c r="J18" i="9"/>
  <c r="I19" i="9"/>
  <c r="I20" i="9"/>
  <c r="C21" i="9"/>
  <c r="D21" i="9"/>
  <c r="I22" i="9"/>
  <c r="I23" i="9"/>
  <c r="I24" i="9"/>
  <c r="C25" i="9"/>
  <c r="D25" i="9" s="1"/>
  <c r="I26" i="9"/>
  <c r="I27" i="9"/>
  <c r="J27" i="9"/>
  <c r="I28" i="9"/>
  <c r="J28" i="9" s="1"/>
  <c r="C29" i="9"/>
  <c r="D29" i="9"/>
  <c r="I30" i="9"/>
  <c r="J30" i="9" s="1"/>
  <c r="I31" i="9"/>
  <c r="J31" i="9"/>
  <c r="I32" i="9"/>
  <c r="J32" i="9" s="1"/>
  <c r="C33" i="9"/>
  <c r="I34" i="9"/>
  <c r="J34" i="9" s="1"/>
  <c r="I35" i="9"/>
  <c r="J35" i="9"/>
  <c r="I36" i="9"/>
  <c r="J36" i="9" s="1"/>
  <c r="C37" i="9"/>
  <c r="I38" i="9"/>
  <c r="J38" i="9"/>
  <c r="I39" i="9"/>
  <c r="J39" i="9" s="1"/>
  <c r="C40" i="9"/>
  <c r="C41" i="9"/>
  <c r="I42" i="9"/>
  <c r="J42" i="9" s="1"/>
  <c r="I43" i="9"/>
  <c r="J43" i="9"/>
  <c r="I44" i="9"/>
  <c r="J44" i="9" s="1"/>
  <c r="C45" i="9"/>
  <c r="I46" i="9"/>
  <c r="J46" i="9" s="1"/>
  <c r="I47" i="9"/>
  <c r="J47" i="9"/>
  <c r="I48" i="9"/>
  <c r="J48" i="9" s="1"/>
  <c r="C49" i="9"/>
  <c r="D49" i="9"/>
  <c r="I50" i="9"/>
  <c r="J50" i="9" s="1"/>
  <c r="I51" i="9"/>
  <c r="J51" i="9"/>
  <c r="C53" i="9"/>
  <c r="D53" i="9" s="1"/>
  <c r="I53" i="9"/>
  <c r="J53" i="9"/>
  <c r="C55" i="9"/>
  <c r="D55" i="9" s="1"/>
  <c r="I55" i="9"/>
  <c r="J55" i="9"/>
  <c r="C57" i="9"/>
  <c r="D57" i="9" s="1"/>
  <c r="I57" i="9"/>
  <c r="J57" i="9"/>
  <c r="C59" i="9"/>
  <c r="D59" i="9" s="1"/>
  <c r="I59" i="9"/>
  <c r="J59" i="9"/>
  <c r="C61" i="9"/>
  <c r="D61" i="9" s="1"/>
  <c r="I61" i="9"/>
  <c r="J61" i="9"/>
  <c r="C63" i="9"/>
  <c r="D63" i="9" s="1"/>
  <c r="I63" i="9"/>
  <c r="J63" i="9"/>
  <c r="C65" i="9"/>
  <c r="D65" i="9" s="1"/>
  <c r="I65" i="9"/>
  <c r="C67" i="9"/>
  <c r="D67" i="9"/>
  <c r="I67" i="9"/>
  <c r="C69" i="9"/>
  <c r="D69" i="9"/>
  <c r="I69" i="9"/>
  <c r="C71" i="9"/>
  <c r="D71" i="9" s="1"/>
  <c r="I71" i="9"/>
  <c r="C73" i="9"/>
  <c r="D73" i="9" s="1"/>
  <c r="I73" i="9"/>
  <c r="C75" i="9"/>
  <c r="D75" i="9"/>
  <c r="C76" i="9"/>
  <c r="D76" i="9" s="1"/>
  <c r="I78" i="9"/>
  <c r="I80" i="9"/>
  <c r="J80" i="9" s="1"/>
  <c r="I82" i="9"/>
  <c r="J82" i="9"/>
  <c r="I84" i="9"/>
  <c r="I86" i="9"/>
  <c r="I88" i="9"/>
  <c r="I90" i="9"/>
  <c r="J90" i="9"/>
  <c r="I92" i="9"/>
  <c r="I94" i="9"/>
  <c r="J94" i="9"/>
  <c r="I96" i="9"/>
  <c r="J96" i="9" s="1"/>
  <c r="I98" i="9"/>
  <c r="I100" i="9"/>
  <c r="I102" i="9"/>
  <c r="I104" i="9"/>
  <c r="J104" i="9" s="1"/>
  <c r="I106" i="9"/>
  <c r="I108" i="9"/>
  <c r="J108" i="9" s="1"/>
  <c r="I110" i="9"/>
  <c r="J110" i="9"/>
  <c r="I112" i="9"/>
  <c r="I114" i="9"/>
  <c r="J114" i="9" s="1"/>
  <c r="C116" i="9"/>
  <c r="D116" i="9"/>
  <c r="I118" i="9"/>
  <c r="I119" i="9"/>
  <c r="J119" i="9"/>
  <c r="I120" i="9"/>
  <c r="C122" i="9"/>
  <c r="D122" i="9"/>
  <c r="C123" i="9"/>
  <c r="D123" i="9" s="1"/>
  <c r="I123" i="9"/>
  <c r="J123" i="9"/>
  <c r="C124" i="9"/>
  <c r="D124" i="9" s="1"/>
  <c r="E121" i="9" s="1"/>
  <c r="F121" i="9" s="1"/>
  <c r="C125" i="9"/>
  <c r="D125" i="9"/>
  <c r="I125" i="9"/>
  <c r="J125" i="9" s="1"/>
  <c r="I126" i="9"/>
  <c r="J126" i="9"/>
  <c r="C127" i="9"/>
  <c r="D127" i="9" s="1"/>
  <c r="I127" i="9"/>
  <c r="J127" i="9"/>
  <c r="C128" i="9"/>
  <c r="D128" i="9" s="1"/>
  <c r="C129" i="9"/>
  <c r="D129" i="9"/>
  <c r="I129" i="9"/>
  <c r="J129" i="9" s="1"/>
  <c r="C130" i="9"/>
  <c r="D130" i="9"/>
  <c r="C131" i="9"/>
  <c r="D131" i="9" s="1"/>
  <c r="C132" i="9"/>
  <c r="D132" i="9"/>
  <c r="C133" i="9"/>
  <c r="D133" i="9" s="1"/>
  <c r="I133" i="9"/>
  <c r="J133" i="9"/>
  <c r="C134" i="9"/>
  <c r="D134" i="9" s="1"/>
  <c r="E134" i="9" s="1"/>
  <c r="F134" i="9" s="1"/>
  <c r="I134" i="9"/>
  <c r="J134" i="9" s="1"/>
  <c r="I136" i="9"/>
  <c r="B40" i="2"/>
  <c r="E13" i="2" s="1"/>
  <c r="I15" i="13"/>
  <c r="C22" i="12"/>
  <c r="D22" i="12"/>
  <c r="C29" i="12"/>
  <c r="D29" i="12" s="1"/>
  <c r="C45" i="12"/>
  <c r="I121" i="12"/>
  <c r="C119" i="12"/>
  <c r="C105" i="12"/>
  <c r="I95" i="12"/>
  <c r="I84" i="12"/>
  <c r="I80" i="12"/>
  <c r="C73" i="12"/>
  <c r="D73" i="12"/>
  <c r="I61" i="12"/>
  <c r="J61" i="12" s="1"/>
  <c r="I54" i="12"/>
  <c r="I23" i="12"/>
  <c r="J23" i="12" s="1"/>
  <c r="I18" i="12"/>
  <c r="I26" i="12"/>
  <c r="I34" i="12"/>
  <c r="I42" i="12"/>
  <c r="I50" i="12"/>
  <c r="I134" i="12"/>
  <c r="C131" i="12"/>
  <c r="D131" i="12"/>
  <c r="I129" i="12"/>
  <c r="I128" i="12"/>
  <c r="J128" i="12"/>
  <c r="C123" i="12"/>
  <c r="D123" i="12" s="1"/>
  <c r="I120" i="12"/>
  <c r="I116" i="12"/>
  <c r="I114" i="12"/>
  <c r="C109" i="12"/>
  <c r="D109" i="12" s="1"/>
  <c r="I103" i="12"/>
  <c r="I100" i="12"/>
  <c r="I98" i="12"/>
  <c r="J98" i="12" s="1"/>
  <c r="C93" i="12"/>
  <c r="C91" i="12"/>
  <c r="D91" i="12" s="1"/>
  <c r="C89" i="12"/>
  <c r="I88" i="12"/>
  <c r="I86" i="12"/>
  <c r="C85" i="12"/>
  <c r="I82" i="12"/>
  <c r="C79" i="12"/>
  <c r="C78" i="12"/>
  <c r="D78" i="12" s="1"/>
  <c r="I77" i="12"/>
  <c r="I74" i="12"/>
  <c r="I71" i="12"/>
  <c r="C70" i="12"/>
  <c r="I68" i="12"/>
  <c r="I67" i="12"/>
  <c r="C64" i="12"/>
  <c r="D64" i="12" s="1"/>
  <c r="I63" i="12"/>
  <c r="C60" i="12"/>
  <c r="D60" i="12"/>
  <c r="I56" i="12"/>
  <c r="C55" i="12"/>
  <c r="I53" i="12"/>
  <c r="J53" i="12" s="1"/>
  <c r="C50" i="12"/>
  <c r="D50" i="12"/>
  <c r="I45" i="12"/>
  <c r="C42" i="12"/>
  <c r="D42" i="12" s="1"/>
  <c r="I37" i="12"/>
  <c r="I33" i="12"/>
  <c r="J33" i="12" s="1"/>
  <c r="I27" i="12"/>
  <c r="J27" i="12"/>
  <c r="C26" i="12"/>
  <c r="C20" i="12"/>
  <c r="D20" i="12" s="1"/>
  <c r="I15" i="12"/>
  <c r="O42" i="7"/>
  <c r="O26" i="7"/>
  <c r="O90" i="7"/>
  <c r="O31" i="7"/>
  <c r="O95" i="7"/>
  <c r="O58" i="7"/>
  <c r="O122" i="7"/>
  <c r="O63" i="7"/>
  <c r="O127" i="7"/>
  <c r="O97" i="9"/>
  <c r="O42" i="9"/>
  <c r="O16" i="13"/>
  <c r="O135" i="13"/>
  <c r="O133" i="13"/>
  <c r="O130" i="13"/>
  <c r="O127" i="13"/>
  <c r="O121" i="13"/>
  <c r="O118" i="13"/>
  <c r="O111" i="13"/>
  <c r="O107" i="13"/>
  <c r="O103" i="13"/>
  <c r="O99" i="13"/>
  <c r="O95" i="13"/>
  <c r="O89" i="13"/>
  <c r="O87" i="13"/>
  <c r="O84" i="13"/>
  <c r="O82" i="13"/>
  <c r="O75" i="13"/>
  <c r="O71" i="13"/>
  <c r="O67" i="13"/>
  <c r="O63" i="13"/>
  <c r="O59" i="13"/>
  <c r="O57" i="13"/>
  <c r="O53" i="13"/>
  <c r="O42" i="13"/>
  <c r="O38" i="13"/>
  <c r="O34" i="13"/>
  <c r="O30" i="13"/>
  <c r="O28" i="13"/>
  <c r="O22" i="13"/>
  <c r="O20" i="13"/>
  <c r="O31" i="9"/>
  <c r="O95" i="9"/>
  <c r="O136" i="9"/>
  <c r="O102" i="9"/>
  <c r="O26" i="13"/>
  <c r="O52" i="13"/>
  <c r="R70" i="13"/>
  <c r="O56" i="13"/>
  <c r="O62" i="13"/>
  <c r="O66" i="13"/>
  <c r="O70" i="13"/>
  <c r="O57" i="10"/>
  <c r="O63" i="10"/>
  <c r="O80" i="10"/>
  <c r="O89" i="10"/>
  <c r="O91" i="10"/>
  <c r="O93" i="10"/>
  <c r="O95" i="10"/>
  <c r="O100" i="10"/>
  <c r="R99" i="10" s="1"/>
  <c r="O104" i="10"/>
  <c r="O108" i="10"/>
  <c r="O113" i="10"/>
  <c r="O125" i="10"/>
  <c r="O127" i="10"/>
  <c r="O15" i="13"/>
  <c r="O131" i="13"/>
  <c r="O122" i="13"/>
  <c r="O109" i="13"/>
  <c r="O101" i="13"/>
  <c r="O91" i="13"/>
  <c r="O81" i="13"/>
  <c r="O49" i="13"/>
  <c r="O47" i="13"/>
  <c r="R67" i="13"/>
  <c r="O45" i="13"/>
  <c r="R65" i="13" s="1"/>
  <c r="O43" i="13"/>
  <c r="O39" i="13"/>
  <c r="O35" i="13"/>
  <c r="O31" i="13"/>
  <c r="O126" i="13"/>
  <c r="O123" i="13"/>
  <c r="O116" i="13"/>
  <c r="O114" i="13"/>
  <c r="R132" i="13" s="1"/>
  <c r="O110" i="13"/>
  <c r="O102" i="13"/>
  <c r="O94" i="13"/>
  <c r="O90" i="13"/>
  <c r="R107" i="13" s="1"/>
  <c r="O79" i="13"/>
  <c r="O74" i="13"/>
  <c r="O58" i="10"/>
  <c r="O60" i="10"/>
  <c r="O79" i="10"/>
  <c r="O83" i="10"/>
  <c r="O96" i="10"/>
  <c r="O101" i="10"/>
  <c r="O109" i="10"/>
  <c r="O112" i="10"/>
  <c r="O119" i="10"/>
  <c r="O121" i="10"/>
  <c r="R129" i="10" s="1"/>
  <c r="S129" i="10" s="1"/>
  <c r="O124" i="10"/>
  <c r="O133" i="10"/>
  <c r="O18" i="10"/>
  <c r="O26" i="10"/>
  <c r="O34" i="10"/>
  <c r="O42" i="10"/>
  <c r="O52" i="10"/>
  <c r="O21" i="10"/>
  <c r="O29" i="10"/>
  <c r="O37" i="10"/>
  <c r="O22" i="12"/>
  <c r="O88" i="12"/>
  <c r="O39" i="10"/>
  <c r="O23" i="10"/>
  <c r="O46" i="10"/>
  <c r="O32" i="10"/>
  <c r="O16" i="10"/>
  <c r="O131" i="10"/>
  <c r="O107" i="10"/>
  <c r="O88" i="10"/>
  <c r="O86" i="10"/>
  <c r="O56" i="10"/>
  <c r="O54" i="10"/>
  <c r="O51" i="10"/>
  <c r="R52" i="10" s="1"/>
  <c r="O27" i="10"/>
  <c r="O50" i="10"/>
  <c r="O36" i="10"/>
  <c r="O20" i="10"/>
  <c r="O135" i="10"/>
  <c r="O122" i="10"/>
  <c r="O115" i="10"/>
  <c r="O103" i="10"/>
  <c r="O76" i="10"/>
  <c r="O74" i="10"/>
  <c r="O72" i="10"/>
  <c r="O70" i="10"/>
  <c r="O68" i="10"/>
  <c r="O66" i="10"/>
  <c r="O62" i="10"/>
  <c r="O22" i="9"/>
  <c r="O18" i="12"/>
  <c r="O132" i="12"/>
  <c r="O113" i="12"/>
  <c r="O106" i="12"/>
  <c r="O87" i="12"/>
  <c r="O78" i="12"/>
  <c r="O59" i="12"/>
  <c r="O21" i="12"/>
  <c r="O45" i="12"/>
  <c r="O49" i="12"/>
  <c r="O71" i="12"/>
  <c r="O79" i="12"/>
  <c r="O107" i="12"/>
  <c r="O121" i="12"/>
  <c r="O16" i="12"/>
  <c r="O32" i="12"/>
  <c r="O57" i="12"/>
  <c r="O65" i="12"/>
  <c r="O95" i="12"/>
  <c r="O105" i="12"/>
  <c r="O20" i="12"/>
  <c r="O36" i="12"/>
  <c r="R106" i="10"/>
  <c r="R102" i="10"/>
  <c r="J15" i="10"/>
  <c r="R23" i="13"/>
  <c r="R16" i="13"/>
  <c r="R55" i="13"/>
  <c r="C18" i="12"/>
  <c r="D18" i="12"/>
  <c r="I17" i="12"/>
  <c r="J17" i="12" s="1"/>
  <c r="D32" i="13"/>
  <c r="Q105" i="7"/>
  <c r="P55" i="10"/>
  <c r="J54" i="10"/>
  <c r="P30" i="10"/>
  <c r="P135" i="12"/>
  <c r="J136" i="13"/>
  <c r="D94" i="13"/>
  <c r="P89" i="13"/>
  <c r="Q121" i="7"/>
  <c r="O36" i="9"/>
  <c r="O74" i="9"/>
  <c r="O92" i="9"/>
  <c r="P82" i="12"/>
  <c r="Q79" i="12"/>
  <c r="Q78" i="12"/>
  <c r="P127" i="13"/>
  <c r="Q130" i="7"/>
  <c r="Q135" i="12"/>
  <c r="Q133" i="12"/>
  <c r="P110" i="12"/>
  <c r="Q107" i="12"/>
  <c r="D57" i="13"/>
  <c r="Q56" i="13"/>
  <c r="D61" i="7"/>
  <c r="H54" i="7"/>
  <c r="J54" i="7" s="1"/>
  <c r="H26" i="7"/>
  <c r="J26" i="7"/>
  <c r="P111" i="10"/>
  <c r="P91" i="10"/>
  <c r="P50" i="10"/>
  <c r="P38" i="10"/>
  <c r="I36" i="10"/>
  <c r="J36" i="10"/>
  <c r="C36" i="10"/>
  <c r="D36" i="10" s="1"/>
  <c r="I21" i="10"/>
  <c r="J21" i="10" s="1"/>
  <c r="D97" i="9"/>
  <c r="D64" i="9"/>
  <c r="Q87" i="12"/>
  <c r="R78" i="13"/>
  <c r="Q122" i="12"/>
  <c r="Q114" i="12"/>
  <c r="Q61" i="12"/>
  <c r="H22" i="12"/>
  <c r="Q82" i="13"/>
  <c r="J71" i="13"/>
  <c r="D71" i="13"/>
  <c r="J67" i="13"/>
  <c r="D53" i="13"/>
  <c r="Q52" i="13"/>
  <c r="J51" i="13"/>
  <c r="Q50" i="13"/>
  <c r="R69" i="13"/>
  <c r="Q107" i="7"/>
  <c r="Q19" i="7"/>
  <c r="D30" i="9"/>
  <c r="C81" i="9"/>
  <c r="D81" i="9" s="1"/>
  <c r="C66" i="9"/>
  <c r="D66" i="9" s="1"/>
  <c r="I62" i="9"/>
  <c r="J62" i="9"/>
  <c r="C38" i="9"/>
  <c r="C24" i="13"/>
  <c r="D24" i="13"/>
  <c r="K136" i="10"/>
  <c r="L136" i="10" s="1"/>
  <c r="H33" i="7"/>
  <c r="Q123" i="10"/>
  <c r="P123" i="10"/>
  <c r="Q122" i="10"/>
  <c r="P122" i="10"/>
  <c r="Q121" i="10"/>
  <c r="P121" i="10"/>
  <c r="J25" i="13"/>
  <c r="P23" i="13"/>
  <c r="S23" i="13"/>
  <c r="T23" i="13" s="1"/>
  <c r="U23" i="13" s="1"/>
  <c r="I15" i="7"/>
  <c r="J15" i="7"/>
  <c r="I30" i="7"/>
  <c r="I32" i="7"/>
  <c r="C35" i="7"/>
  <c r="D35" i="7"/>
  <c r="I45" i="7"/>
  <c r="I46" i="7"/>
  <c r="I48" i="7"/>
  <c r="I49" i="7"/>
  <c r="J49" i="7" s="1"/>
  <c r="C50" i="7"/>
  <c r="C51" i="7"/>
  <c r="D51" i="7" s="1"/>
  <c r="C52" i="7"/>
  <c r="D52" i="7"/>
  <c r="Q135" i="10"/>
  <c r="P135" i="10"/>
  <c r="Q131" i="10"/>
  <c r="R131" i="10"/>
  <c r="P131" i="10"/>
  <c r="Q127" i="10"/>
  <c r="P127" i="10"/>
  <c r="Q113" i="12"/>
  <c r="J133" i="13"/>
  <c r="P131" i="13"/>
  <c r="P125" i="13"/>
  <c r="J124" i="13"/>
  <c r="P115" i="13"/>
  <c r="D103" i="13"/>
  <c r="Q102" i="13"/>
  <c r="P93" i="13"/>
  <c r="J75" i="13"/>
  <c r="J73" i="13"/>
  <c r="P43" i="13"/>
  <c r="Q42" i="13"/>
  <c r="Q109" i="7"/>
  <c r="H28" i="7"/>
  <c r="J28" i="7" s="1"/>
  <c r="P95" i="10"/>
  <c r="P87" i="10"/>
  <c r="P83" i="10"/>
  <c r="I71" i="10"/>
  <c r="C71" i="10"/>
  <c r="D71" i="10"/>
  <c r="Q70" i="10"/>
  <c r="I69" i="10"/>
  <c r="J69" i="10"/>
  <c r="C69" i="10"/>
  <c r="D69" i="10" s="1"/>
  <c r="P67" i="10"/>
  <c r="I65" i="10"/>
  <c r="J65" i="10"/>
  <c r="C65" i="10"/>
  <c r="D65" i="10" s="1"/>
  <c r="I62" i="10"/>
  <c r="J62" i="10"/>
  <c r="C62" i="10"/>
  <c r="D62" i="10" s="1"/>
  <c r="I58" i="10"/>
  <c r="J58" i="10"/>
  <c r="C58" i="10"/>
  <c r="D58" i="10" s="1"/>
  <c r="I56" i="10"/>
  <c r="C56" i="10"/>
  <c r="D56" i="10"/>
  <c r="I51" i="10"/>
  <c r="C51" i="10"/>
  <c r="I49" i="10"/>
  <c r="J49" i="10"/>
  <c r="C49" i="10"/>
  <c r="D49" i="10" s="1"/>
  <c r="P46" i="10"/>
  <c r="I45" i="10"/>
  <c r="C45" i="10"/>
  <c r="D45" i="10" s="1"/>
  <c r="I41" i="10"/>
  <c r="C41" i="10"/>
  <c r="D41" i="10"/>
  <c r="I39" i="10"/>
  <c r="J39" i="10"/>
  <c r="C39" i="10"/>
  <c r="I38" i="10"/>
  <c r="C38" i="10"/>
  <c r="P34" i="10"/>
  <c r="I33" i="10"/>
  <c r="C33" i="10"/>
  <c r="I31" i="10"/>
  <c r="C31" i="10"/>
  <c r="D31" i="10" s="1"/>
  <c r="I30" i="10"/>
  <c r="C30" i="10"/>
  <c r="P26" i="10"/>
  <c r="I25" i="10"/>
  <c r="J25" i="10"/>
  <c r="C25" i="10"/>
  <c r="D25" i="10"/>
  <c r="C24" i="10"/>
  <c r="I68" i="9"/>
  <c r="C68" i="9"/>
  <c r="D68" i="9" s="1"/>
  <c r="I66" i="9"/>
  <c r="C62" i="9"/>
  <c r="D62" i="9"/>
  <c r="I52" i="9"/>
  <c r="J52" i="9"/>
  <c r="C52" i="9"/>
  <c r="D52" i="9"/>
  <c r="C44" i="9"/>
  <c r="C34" i="9"/>
  <c r="C23" i="9"/>
  <c r="D23" i="9"/>
  <c r="E135" i="10"/>
  <c r="F135" i="10"/>
  <c r="J41" i="10"/>
  <c r="J30" i="10"/>
  <c r="D135" i="13"/>
  <c r="E135" i="13"/>
  <c r="F135" i="13" s="1"/>
  <c r="D128" i="13"/>
  <c r="D123" i="13"/>
  <c r="D122" i="13"/>
  <c r="P113" i="13"/>
  <c r="Q98" i="13"/>
  <c r="Q97" i="13"/>
  <c r="P81" i="13"/>
  <c r="S81" i="13" s="1"/>
  <c r="P57" i="13"/>
  <c r="P51" i="13"/>
  <c r="P27" i="13"/>
  <c r="P17" i="13"/>
  <c r="Q132" i="7"/>
  <c r="D111" i="7"/>
  <c r="Q97" i="7"/>
  <c r="Q81" i="7"/>
  <c r="D81" i="7"/>
  <c r="Q49" i="7"/>
  <c r="P119" i="10"/>
  <c r="P94" i="12"/>
  <c r="P92" i="12"/>
  <c r="P90" i="12"/>
  <c r="D124" i="13"/>
  <c r="P53" i="13"/>
  <c r="Q113" i="7"/>
  <c r="D113" i="7"/>
  <c r="J116" i="12"/>
  <c r="J119" i="13"/>
  <c r="J112" i="13"/>
  <c r="J105" i="13"/>
  <c r="J42" i="13"/>
  <c r="J38" i="13"/>
  <c r="D33" i="10"/>
  <c r="R30" i="10"/>
  <c r="J135" i="7"/>
  <c r="R31" i="10"/>
  <c r="S31" i="10" s="1"/>
  <c r="Q132" i="12"/>
  <c r="H94" i="12"/>
  <c r="J132" i="13"/>
  <c r="J101" i="13"/>
  <c r="J95" i="13"/>
  <c r="J82" i="13"/>
  <c r="J70" i="13"/>
  <c r="J66" i="13"/>
  <c r="J64" i="13"/>
  <c r="J54" i="13"/>
  <c r="R64" i="13"/>
  <c r="J24" i="13"/>
  <c r="Q135" i="7"/>
  <c r="J119" i="7"/>
  <c r="D127" i="10"/>
  <c r="D125" i="10"/>
  <c r="D121" i="10"/>
  <c r="D118" i="10"/>
  <c r="J110" i="10"/>
  <c r="J94" i="10"/>
  <c r="H124" i="12"/>
  <c r="J124" i="12" s="1"/>
  <c r="H111" i="12"/>
  <c r="Q111" i="12"/>
  <c r="H109" i="12"/>
  <c r="P109" i="12"/>
  <c r="P72" i="12"/>
  <c r="P70" i="12"/>
  <c r="H65" i="12"/>
  <c r="P65" i="12"/>
  <c r="H63" i="12"/>
  <c r="J63" i="12" s="1"/>
  <c r="Q63" i="12"/>
  <c r="H60" i="12"/>
  <c r="Q60" i="12"/>
  <c r="P60" i="12"/>
  <c r="H50" i="12"/>
  <c r="J50" i="12"/>
  <c r="P50" i="12"/>
  <c r="Q50" i="12"/>
  <c r="H28" i="12"/>
  <c r="P28" i="12"/>
  <c r="Q28" i="12"/>
  <c r="H20" i="12"/>
  <c r="P20" i="12"/>
  <c r="Q20" i="12"/>
  <c r="P18" i="12"/>
  <c r="H14" i="12"/>
  <c r="P14" i="12"/>
  <c r="P48" i="13"/>
  <c r="D48" i="13"/>
  <c r="P32" i="13"/>
  <c r="Q32" i="13"/>
  <c r="Q31" i="13"/>
  <c r="D31" i="13"/>
  <c r="Q23" i="13"/>
  <c r="D23" i="13"/>
  <c r="Q20" i="13"/>
  <c r="R39" i="13" s="1"/>
  <c r="S39" i="13" s="1"/>
  <c r="D20" i="13"/>
  <c r="P20" i="13"/>
  <c r="P124" i="7"/>
  <c r="H124" i="7"/>
  <c r="P122" i="7"/>
  <c r="H122" i="7"/>
  <c r="J122" i="7"/>
  <c r="Q122" i="7"/>
  <c r="P118" i="7"/>
  <c r="Q118" i="7"/>
  <c r="H103" i="7"/>
  <c r="J103" i="7" s="1"/>
  <c r="P103" i="7"/>
  <c r="H99" i="7"/>
  <c r="P99" i="7"/>
  <c r="P97" i="7"/>
  <c r="P94" i="7"/>
  <c r="H94" i="7"/>
  <c r="H91" i="7"/>
  <c r="J91" i="7"/>
  <c r="P91" i="7"/>
  <c r="Q91" i="7"/>
  <c r="P88" i="7"/>
  <c r="Q88" i="7"/>
  <c r="H88" i="7"/>
  <c r="P87" i="7"/>
  <c r="H83" i="7"/>
  <c r="P83" i="7"/>
  <c r="H78" i="7"/>
  <c r="P77" i="7"/>
  <c r="H77" i="7"/>
  <c r="P76" i="7"/>
  <c r="Q76" i="7"/>
  <c r="H74" i="7"/>
  <c r="J74" i="7" s="1"/>
  <c r="P74" i="7"/>
  <c r="H69" i="7"/>
  <c r="P66" i="7"/>
  <c r="Q66" i="7"/>
  <c r="Q64" i="7"/>
  <c r="H64" i="7"/>
  <c r="H47" i="7"/>
  <c r="J47" i="7"/>
  <c r="P47" i="7"/>
  <c r="Q47" i="7"/>
  <c r="P46" i="7"/>
  <c r="H46" i="7"/>
  <c r="J46" i="7"/>
  <c r="H43" i="7"/>
  <c r="Q43" i="7"/>
  <c r="H41" i="7"/>
  <c r="J41" i="7"/>
  <c r="P41" i="7"/>
  <c r="Q41" i="7"/>
  <c r="H39" i="7"/>
  <c r="J39" i="7"/>
  <c r="P39" i="7"/>
  <c r="Q39" i="7"/>
  <c r="H37" i="7"/>
  <c r="J37" i="7"/>
  <c r="Q37" i="7"/>
  <c r="P34" i="7"/>
  <c r="H34" i="7"/>
  <c r="H29" i="7"/>
  <c r="J29" i="7" s="1"/>
  <c r="P29" i="7"/>
  <c r="H27" i="7"/>
  <c r="D27" i="7"/>
  <c r="H25" i="7"/>
  <c r="J25" i="7" s="1"/>
  <c r="P25" i="7"/>
  <c r="Q25" i="7"/>
  <c r="H21" i="7"/>
  <c r="J21" i="7" s="1"/>
  <c r="P21" i="7"/>
  <c r="Q21" i="7"/>
  <c r="P54" i="10"/>
  <c r="Q54" i="10"/>
  <c r="P49" i="10"/>
  <c r="Q49" i="10"/>
  <c r="P45" i="10"/>
  <c r="Q45" i="10"/>
  <c r="P39" i="10"/>
  <c r="P32" i="10"/>
  <c r="Q32" i="10"/>
  <c r="Q27" i="10"/>
  <c r="P27" i="10"/>
  <c r="P25" i="10"/>
  <c r="Q25" i="10"/>
  <c r="P20" i="10"/>
  <c r="Q20" i="10"/>
  <c r="P119" i="9"/>
  <c r="P118" i="9"/>
  <c r="D118" i="9"/>
  <c r="P117" i="9"/>
  <c r="D117" i="9"/>
  <c r="E117" i="9" s="1"/>
  <c r="F117" i="9" s="1"/>
  <c r="H108" i="12"/>
  <c r="Q108" i="12"/>
  <c r="P108" i="12"/>
  <c r="H104" i="12"/>
  <c r="Q104" i="12"/>
  <c r="H99" i="12"/>
  <c r="P99" i="12"/>
  <c r="P93" i="12"/>
  <c r="H91" i="12"/>
  <c r="Q91" i="12"/>
  <c r="H78" i="12"/>
  <c r="P78" i="12"/>
  <c r="H73" i="12"/>
  <c r="Q73" i="12"/>
  <c r="P104" i="13"/>
  <c r="Q104" i="13"/>
  <c r="P100" i="13"/>
  <c r="P97" i="13"/>
  <c r="D97" i="13"/>
  <c r="P90" i="13"/>
  <c r="Q90" i="13"/>
  <c r="Q89" i="13"/>
  <c r="D89" i="13"/>
  <c r="Q87" i="13"/>
  <c r="P87" i="13"/>
  <c r="P86" i="13"/>
  <c r="Q86" i="13"/>
  <c r="Q83" i="13"/>
  <c r="P83" i="13"/>
  <c r="Q81" i="13"/>
  <c r="D81" i="13"/>
  <c r="Q79" i="13"/>
  <c r="P79" i="13"/>
  <c r="P78" i="13"/>
  <c r="S78" i="13" s="1"/>
  <c r="Q78" i="13"/>
  <c r="P76" i="13"/>
  <c r="Q76" i="13"/>
  <c r="Q75" i="13"/>
  <c r="D75" i="13"/>
  <c r="P75" i="13"/>
  <c r="Q73" i="13"/>
  <c r="P73" i="13"/>
  <c r="P72" i="13"/>
  <c r="P18" i="7"/>
  <c r="Q18" i="7"/>
  <c r="H18" i="7"/>
  <c r="P16" i="7"/>
  <c r="Q16" i="7"/>
  <c r="H16" i="7"/>
  <c r="P124" i="10"/>
  <c r="D124" i="10"/>
  <c r="P120" i="10"/>
  <c r="Q120" i="10"/>
  <c r="Q119" i="10"/>
  <c r="P116" i="10"/>
  <c r="P112" i="10"/>
  <c r="Q112" i="10"/>
  <c r="Q109" i="10"/>
  <c r="P109" i="10"/>
  <c r="P108" i="10"/>
  <c r="D108" i="10"/>
  <c r="P107" i="10"/>
  <c r="D107" i="10"/>
  <c r="Q107" i="10"/>
  <c r="P106" i="10"/>
  <c r="D106" i="10"/>
  <c r="Q105" i="10"/>
  <c r="D105" i="10"/>
  <c r="P105" i="10"/>
  <c r="P103" i="10"/>
  <c r="Q101" i="10"/>
  <c r="P101" i="10"/>
  <c r="P100" i="10"/>
  <c r="P99" i="10"/>
  <c r="Q99" i="10"/>
  <c r="P98" i="10"/>
  <c r="Q97" i="10"/>
  <c r="P97" i="10"/>
  <c r="Q115" i="9"/>
  <c r="Q109" i="9"/>
  <c r="P93" i="9"/>
  <c r="P92" i="9"/>
  <c r="D92" i="9"/>
  <c r="Q83" i="9"/>
  <c r="P27" i="9"/>
  <c r="D27" i="9"/>
  <c r="P19" i="9"/>
  <c r="S30" i="10"/>
  <c r="Q110" i="7"/>
  <c r="D30" i="10"/>
  <c r="D38" i="10"/>
  <c r="P42" i="10"/>
  <c r="D51" i="10"/>
  <c r="P52" i="10"/>
  <c r="Q106" i="7"/>
  <c r="Q33" i="7"/>
  <c r="P22" i="10"/>
  <c r="Q83" i="7"/>
  <c r="P31" i="13"/>
  <c r="D33" i="13"/>
  <c r="D26" i="12"/>
  <c r="D70" i="12"/>
  <c r="D22" i="10"/>
  <c r="D26" i="10"/>
  <c r="D27" i="10"/>
  <c r="D29" i="10"/>
  <c r="D91" i="7"/>
  <c r="J88" i="7"/>
  <c r="D77" i="7"/>
  <c r="D74" i="7"/>
  <c r="D70" i="7"/>
  <c r="D63" i="7"/>
  <c r="D54" i="7"/>
  <c r="D43" i="7"/>
  <c r="D41" i="7"/>
  <c r="D39" i="7"/>
  <c r="D21" i="10"/>
  <c r="Q41" i="10"/>
  <c r="R41" i="10" s="1"/>
  <c r="S41" i="10" s="1"/>
  <c r="Q51" i="10"/>
  <c r="Q23" i="7"/>
  <c r="Q29" i="7"/>
  <c r="Q31" i="7"/>
  <c r="Q46" i="7"/>
  <c r="P21" i="13"/>
  <c r="Q74" i="7"/>
  <c r="Q22" i="12"/>
  <c r="P64" i="7"/>
  <c r="Q69" i="7"/>
  <c r="Q77" i="7"/>
  <c r="P78" i="7"/>
  <c r="Q87" i="7"/>
  <c r="Q99" i="7"/>
  <c r="D21" i="13"/>
  <c r="P24" i="12"/>
  <c r="P37" i="10"/>
  <c r="Q26" i="12"/>
  <c r="H110" i="7"/>
  <c r="Q109" i="12"/>
  <c r="P19" i="7"/>
  <c r="P27" i="7"/>
  <c r="P37" i="7"/>
  <c r="P89" i="7"/>
  <c r="P63" i="12"/>
  <c r="Q16" i="10"/>
  <c r="Q36" i="10"/>
  <c r="R36" i="10" s="1"/>
  <c r="S36" i="10" s="1"/>
  <c r="P35" i="10"/>
  <c r="D118" i="7"/>
  <c r="D106" i="7"/>
  <c r="D103" i="7"/>
  <c r="D89" i="7"/>
  <c r="D87" i="7"/>
  <c r="J43" i="7"/>
  <c r="J55" i="10"/>
  <c r="J59" i="10"/>
  <c r="J63" i="10"/>
  <c r="J68" i="10"/>
  <c r="J70" i="10"/>
  <c r="J74" i="10"/>
  <c r="J76" i="10"/>
  <c r="J78" i="10"/>
  <c r="J79" i="10"/>
  <c r="J80" i="10"/>
  <c r="J81" i="10"/>
  <c r="J82" i="10"/>
  <c r="J84" i="10"/>
  <c r="J85" i="10"/>
  <c r="J88" i="10"/>
  <c r="J89" i="10"/>
  <c r="J91" i="10"/>
  <c r="D123" i="10"/>
  <c r="D23" i="10"/>
  <c r="D19" i="10"/>
  <c r="J52" i="13"/>
  <c r="D104" i="13"/>
  <c r="J106" i="13"/>
  <c r="J113" i="13"/>
  <c r="J117" i="13"/>
  <c r="D33" i="7"/>
  <c r="D21" i="7"/>
  <c r="P104" i="12"/>
  <c r="H74" i="12"/>
  <c r="J74" i="12"/>
  <c r="H70" i="12"/>
  <c r="J47" i="13"/>
  <c r="P35" i="13"/>
  <c r="Q103" i="7"/>
  <c r="Q27" i="7"/>
  <c r="J123" i="13"/>
  <c r="Q89" i="7"/>
  <c r="E127" i="9"/>
  <c r="F127" i="9" s="1"/>
  <c r="R114" i="10"/>
  <c r="J68" i="12"/>
  <c r="D134" i="13"/>
  <c r="D133" i="13"/>
  <c r="J72" i="13"/>
  <c r="J68" i="13"/>
  <c r="J57" i="13"/>
  <c r="J56" i="13"/>
  <c r="J53" i="13"/>
  <c r="J50" i="13"/>
  <c r="J28" i="13"/>
  <c r="J15" i="13"/>
  <c r="J123" i="7"/>
  <c r="J121" i="7"/>
  <c r="J107" i="7"/>
  <c r="J105" i="7"/>
  <c r="R62" i="10"/>
  <c r="J100" i="7"/>
  <c r="J114" i="12"/>
  <c r="J126" i="13"/>
  <c r="K125" i="13" s="1"/>
  <c r="J62" i="13"/>
  <c r="J44" i="13"/>
  <c r="D35" i="13"/>
  <c r="H31" i="7"/>
  <c r="J31" i="7" s="1"/>
  <c r="J124" i="10"/>
  <c r="J112" i="10"/>
  <c r="P71" i="10"/>
  <c r="H123" i="12"/>
  <c r="Q123" i="12"/>
  <c r="P123" i="12"/>
  <c r="Q96" i="12"/>
  <c r="H96" i="12"/>
  <c r="Q90" i="12"/>
  <c r="H90" i="12"/>
  <c r="H81" i="12"/>
  <c r="Q81" i="12"/>
  <c r="P81" i="12"/>
  <c r="H79" i="12"/>
  <c r="D79" i="12"/>
  <c r="P79" i="12"/>
  <c r="H67" i="12"/>
  <c r="J67" i="12"/>
  <c r="P67" i="12"/>
  <c r="D67" i="12"/>
  <c r="Q99" i="13"/>
  <c r="R118" i="13"/>
  <c r="P99" i="13"/>
  <c r="P58" i="13"/>
  <c r="D58" i="13"/>
  <c r="P54" i="13"/>
  <c r="D54" i="13"/>
  <c r="Q43" i="13"/>
  <c r="R62" i="13" s="1"/>
  <c r="S62" i="13" s="1"/>
  <c r="D43" i="13"/>
  <c r="Q39" i="13"/>
  <c r="D39" i="13"/>
  <c r="P34" i="13"/>
  <c r="S34" i="13" s="1"/>
  <c r="D34" i="13"/>
  <c r="P30" i="13"/>
  <c r="Q30" i="13"/>
  <c r="R49" i="13"/>
  <c r="S49" i="13" s="1"/>
  <c r="Q25" i="13"/>
  <c r="R44" i="13" s="1"/>
  <c r="S44" i="13" s="1"/>
  <c r="P25" i="13"/>
  <c r="S25" i="13" s="1"/>
  <c r="P22" i="13"/>
  <c r="Q22" i="13"/>
  <c r="P18" i="13"/>
  <c r="D18" i="13"/>
  <c r="P126" i="7"/>
  <c r="Q126" i="7"/>
  <c r="H125" i="7"/>
  <c r="Q125" i="7"/>
  <c r="D125" i="7"/>
  <c r="H117" i="7"/>
  <c r="J117" i="7"/>
  <c r="P117" i="7"/>
  <c r="H109" i="7"/>
  <c r="P109" i="7"/>
  <c r="D109" i="7"/>
  <c r="H59" i="7"/>
  <c r="P59" i="7"/>
  <c r="Q59" i="7"/>
  <c r="H57" i="7"/>
  <c r="P57" i="7"/>
  <c r="Q57" i="7"/>
  <c r="H53" i="7"/>
  <c r="J53" i="7" s="1"/>
  <c r="Q53" i="7"/>
  <c r="P53" i="7"/>
  <c r="P50" i="7"/>
  <c r="Q50" i="7"/>
  <c r="D50" i="7"/>
  <c r="P42" i="7"/>
  <c r="D42" i="7"/>
  <c r="Q42" i="7"/>
  <c r="P113" i="9"/>
  <c r="D113" i="9"/>
  <c r="P104" i="9"/>
  <c r="D104" i="9"/>
  <c r="P88" i="9"/>
  <c r="P80" i="9"/>
  <c r="D80" i="9"/>
  <c r="H118" i="12"/>
  <c r="P118" i="12"/>
  <c r="H105" i="12"/>
  <c r="P105" i="12"/>
  <c r="Q105" i="12"/>
  <c r="H101" i="12"/>
  <c r="P101" i="12"/>
  <c r="Q92" i="12"/>
  <c r="Q86" i="12"/>
  <c r="P86" i="12"/>
  <c r="H86" i="12"/>
  <c r="J86" i="12"/>
  <c r="Q84" i="12"/>
  <c r="P84" i="12"/>
  <c r="H84" i="12"/>
  <c r="J84" i="12"/>
  <c r="H82" i="12"/>
  <c r="J82" i="12" s="1"/>
  <c r="Q82" i="12"/>
  <c r="Q58" i="12"/>
  <c r="P58" i="12"/>
  <c r="H58" i="12"/>
  <c r="H56" i="12"/>
  <c r="J56" i="12"/>
  <c r="P56" i="12"/>
  <c r="H54" i="12"/>
  <c r="J54" i="12"/>
  <c r="P54" i="12"/>
  <c r="Q54" i="12"/>
  <c r="H52" i="12"/>
  <c r="P52" i="12"/>
  <c r="Q52" i="12"/>
  <c r="H48" i="12"/>
  <c r="Q48" i="12"/>
  <c r="H46" i="12"/>
  <c r="P46" i="12"/>
  <c r="Q46" i="12"/>
  <c r="H44" i="12"/>
  <c r="Q44" i="12"/>
  <c r="H42" i="12"/>
  <c r="P42" i="12"/>
  <c r="H40" i="12"/>
  <c r="P40" i="12"/>
  <c r="Q40" i="12"/>
  <c r="H38" i="12"/>
  <c r="P38" i="12"/>
  <c r="Q38" i="12"/>
  <c r="Q35" i="12"/>
  <c r="P35" i="12"/>
  <c r="H35" i="12"/>
  <c r="Q33" i="12"/>
  <c r="P33" i="12"/>
  <c r="Q31" i="12"/>
  <c r="P31" i="12"/>
  <c r="H31" i="12"/>
  <c r="J31" i="12" s="1"/>
  <c r="Q29" i="12"/>
  <c r="P29" i="12"/>
  <c r="H29" i="12"/>
  <c r="Q27" i="12"/>
  <c r="P27" i="12"/>
  <c r="Q25" i="12"/>
  <c r="H25" i="12"/>
  <c r="Q23" i="12"/>
  <c r="P23" i="12"/>
  <c r="H23" i="12"/>
  <c r="Q21" i="12"/>
  <c r="P21" i="12"/>
  <c r="H21" i="12"/>
  <c r="Q19" i="12"/>
  <c r="P19" i="12"/>
  <c r="H17" i="12"/>
  <c r="P17" i="12"/>
  <c r="H15" i="12"/>
  <c r="J15" i="12" s="1"/>
  <c r="Q15" i="12"/>
  <c r="P15" i="12"/>
  <c r="Q121" i="13"/>
  <c r="D121" i="13"/>
  <c r="P121" i="13"/>
  <c r="P118" i="13"/>
  <c r="Q118" i="13"/>
  <c r="Q113" i="13"/>
  <c r="D113" i="13"/>
  <c r="P80" i="13"/>
  <c r="Q80" i="13"/>
  <c r="D80" i="13"/>
  <c r="D117" i="7"/>
  <c r="D25" i="13"/>
  <c r="P39" i="13"/>
  <c r="Q117" i="7"/>
  <c r="Q34" i="13"/>
  <c r="H50" i="7"/>
  <c r="Q18" i="13"/>
  <c r="Q54" i="13"/>
  <c r="R73" i="13"/>
  <c r="S73" i="13" s="1"/>
  <c r="Q58" i="13"/>
  <c r="P125" i="7"/>
  <c r="Q67" i="12"/>
  <c r="P96" i="12"/>
  <c r="H127" i="12"/>
  <c r="Q127" i="12"/>
  <c r="H113" i="12"/>
  <c r="H106" i="12"/>
  <c r="Q106" i="12"/>
  <c r="H103" i="12"/>
  <c r="J103" i="12"/>
  <c r="Q103" i="12"/>
  <c r="P103" i="12"/>
  <c r="Q102" i="12"/>
  <c r="H102" i="12"/>
  <c r="P102" i="12"/>
  <c r="H85" i="12"/>
  <c r="Q85" i="12"/>
  <c r="D85" i="12"/>
  <c r="H83" i="12"/>
  <c r="P83" i="12"/>
  <c r="H80" i="12"/>
  <c r="J80" i="12"/>
  <c r="Q80" i="12"/>
  <c r="H75" i="12"/>
  <c r="Q75" i="12"/>
  <c r="H71" i="12"/>
  <c r="J71" i="12" s="1"/>
  <c r="Q71" i="12"/>
  <c r="D71" i="12"/>
  <c r="Q68" i="12"/>
  <c r="P68" i="12"/>
  <c r="H57" i="12"/>
  <c r="P57" i="12"/>
  <c r="Q57" i="12"/>
  <c r="H55" i="12"/>
  <c r="J55" i="12" s="1"/>
  <c r="Q55" i="12"/>
  <c r="Q53" i="12"/>
  <c r="P53" i="12"/>
  <c r="Q51" i="12"/>
  <c r="P51" i="12"/>
  <c r="H51" i="12"/>
  <c r="Q49" i="12"/>
  <c r="P49" i="12"/>
  <c r="Q45" i="12"/>
  <c r="P45" i="12"/>
  <c r="D45" i="12"/>
  <c r="Q43" i="12"/>
  <c r="P43" i="12"/>
  <c r="H43" i="12"/>
  <c r="Q41" i="12"/>
  <c r="P41" i="12"/>
  <c r="Q37" i="12"/>
  <c r="P37" i="12"/>
  <c r="P36" i="12"/>
  <c r="Q36" i="12"/>
  <c r="P34" i="12"/>
  <c r="H34" i="12"/>
  <c r="J34" i="12" s="1"/>
  <c r="H32" i="12"/>
  <c r="P32" i="12"/>
  <c r="P30" i="12"/>
  <c r="S30" i="12" s="1"/>
  <c r="Q30" i="12"/>
  <c r="Q111" i="13"/>
  <c r="R130" i="13"/>
  <c r="S130" i="13"/>
  <c r="P111" i="13"/>
  <c r="D111" i="13"/>
  <c r="P106" i="13"/>
  <c r="Q91" i="13"/>
  <c r="P91" i="13"/>
  <c r="S91" i="13" s="1"/>
  <c r="P88" i="13"/>
  <c r="D88" i="13"/>
  <c r="Q88" i="13"/>
  <c r="P85" i="13"/>
  <c r="Q85" i="13"/>
  <c r="P74" i="13"/>
  <c r="P70" i="13"/>
  <c r="S70" i="13" s="1"/>
  <c r="Q67" i="13"/>
  <c r="R86" i="13"/>
  <c r="S86" i="13" s="1"/>
  <c r="P67" i="13"/>
  <c r="S67" i="13"/>
  <c r="P64" i="13"/>
  <c r="D64" i="13"/>
  <c r="Q49" i="13"/>
  <c r="R68" i="13"/>
  <c r="P49" i="13"/>
  <c r="D49" i="13"/>
  <c r="P46" i="13"/>
  <c r="Q46" i="13"/>
  <c r="D46" i="13"/>
  <c r="P102" i="7"/>
  <c r="H102" i="7"/>
  <c r="J102" i="7"/>
  <c r="D102" i="7"/>
  <c r="H101" i="7"/>
  <c r="J101" i="7"/>
  <c r="Q101" i="7"/>
  <c r="P100" i="7"/>
  <c r="Q100" i="7"/>
  <c r="P98" i="7"/>
  <c r="H98" i="7"/>
  <c r="H95" i="7"/>
  <c r="J95" i="7"/>
  <c r="Q95" i="7"/>
  <c r="P92" i="7"/>
  <c r="D92" i="7"/>
  <c r="H90" i="7"/>
  <c r="J90" i="7"/>
  <c r="Q90" i="7"/>
  <c r="D90" i="7"/>
  <c r="P84" i="7"/>
  <c r="Q84" i="7"/>
  <c r="H84" i="7"/>
  <c r="J84" i="7" s="1"/>
  <c r="P80" i="7"/>
  <c r="D80" i="7"/>
  <c r="P79" i="7"/>
  <c r="Q79" i="7"/>
  <c r="H75" i="7"/>
  <c r="J75" i="7"/>
  <c r="P75" i="7"/>
  <c r="H73" i="7"/>
  <c r="J73" i="7"/>
  <c r="P73" i="7"/>
  <c r="P68" i="7"/>
  <c r="H68" i="7"/>
  <c r="J68" i="7"/>
  <c r="Q68" i="7"/>
  <c r="H35" i="7"/>
  <c r="J35" i="7" s="1"/>
  <c r="Q35" i="7"/>
  <c r="P35" i="7"/>
  <c r="P30" i="7"/>
  <c r="H30" i="7"/>
  <c r="J30" i="7"/>
  <c r="P28" i="7"/>
  <c r="Q28" i="7"/>
  <c r="P20" i="7"/>
  <c r="Q20" i="7"/>
  <c r="H20" i="7"/>
  <c r="J20" i="7"/>
  <c r="Q125" i="10"/>
  <c r="P125" i="10"/>
  <c r="P118" i="10"/>
  <c r="Q118" i="10"/>
  <c r="Q113" i="10"/>
  <c r="P113" i="10"/>
  <c r="Q93" i="10"/>
  <c r="R93" i="10"/>
  <c r="P93" i="10"/>
  <c r="P89" i="10"/>
  <c r="P68" i="10"/>
  <c r="Q57" i="10"/>
  <c r="D57" i="10"/>
  <c r="P43" i="10"/>
  <c r="Q43" i="10"/>
  <c r="R43" i="10"/>
  <c r="P33" i="10"/>
  <c r="Q33" i="10"/>
  <c r="P28" i="10"/>
  <c r="P96" i="13"/>
  <c r="D96" i="13"/>
  <c r="Q95" i="13"/>
  <c r="D95" i="13"/>
  <c r="D16" i="13"/>
  <c r="P16" i="13"/>
  <c r="Q15" i="13"/>
  <c r="P15" i="13"/>
  <c r="P14" i="13"/>
  <c r="Q14" i="13"/>
  <c r="K126" i="13"/>
  <c r="L126" i="13" s="1"/>
  <c r="K124" i="13"/>
  <c r="L124" i="13" s="1"/>
  <c r="K128" i="13"/>
  <c r="L128" i="13"/>
  <c r="K127" i="13"/>
  <c r="L127" i="13" s="1"/>
  <c r="K136" i="13"/>
  <c r="L136" i="13"/>
  <c r="K135" i="13"/>
  <c r="L135" i="13" s="1"/>
  <c r="K133" i="13"/>
  <c r="L133" i="13"/>
  <c r="K132" i="13"/>
  <c r="L132" i="13" s="1"/>
  <c r="R46" i="13"/>
  <c r="R26" i="13"/>
  <c r="R19" i="13"/>
  <c r="S19" i="13"/>
  <c r="T19" i="13" s="1"/>
  <c r="U19" i="13" s="1"/>
  <c r="R45" i="13"/>
  <c r="S45" i="13"/>
  <c r="R31" i="13"/>
  <c r="R35" i="13"/>
  <c r="S35" i="13"/>
  <c r="R25" i="13"/>
  <c r="R17" i="13"/>
  <c r="S17" i="13"/>
  <c r="T17" i="13" s="1"/>
  <c r="U17" i="13" s="1"/>
  <c r="R24" i="13"/>
  <c r="R28" i="13"/>
  <c r="S28" i="13" s="1"/>
  <c r="T28" i="13" s="1"/>
  <c r="U28" i="13" s="1"/>
  <c r="R32" i="13"/>
  <c r="S32" i="13" s="1"/>
  <c r="T32" i="13" s="1"/>
  <c r="U32" i="13" s="1"/>
  <c r="R56" i="13"/>
  <c r="S56" i="13" s="1"/>
  <c r="R50" i="13"/>
  <c r="R40" i="13"/>
  <c r="R30" i="13"/>
  <c r="S30" i="13"/>
  <c r="T30" i="13" s="1"/>
  <c r="U30" i="13" s="1"/>
  <c r="R15" i="13"/>
  <c r="R18" i="13"/>
  <c r="S18" i="13" s="1"/>
  <c r="T18" i="13" s="1"/>
  <c r="U18" i="13" s="1"/>
  <c r="R29" i="13"/>
  <c r="R27" i="13"/>
  <c r="S27" i="13" s="1"/>
  <c r="T27" i="13" s="1"/>
  <c r="U27" i="13"/>
  <c r="R58" i="13"/>
  <c r="R34" i="13"/>
  <c r="R85" i="13"/>
  <c r="R82" i="13"/>
  <c r="S82" i="13" s="1"/>
  <c r="R81" i="13"/>
  <c r="R83" i="13"/>
  <c r="S83" i="13" s="1"/>
  <c r="R79" i="13"/>
  <c r="S79" i="13"/>
  <c r="R91" i="13"/>
  <c r="R93" i="13"/>
  <c r="S93" i="13" s="1"/>
  <c r="R88" i="13"/>
  <c r="R92" i="13"/>
  <c r="S92" i="13"/>
  <c r="R90" i="13"/>
  <c r="S87" i="13"/>
  <c r="R89" i="13"/>
  <c r="S89" i="13" s="1"/>
  <c r="R127" i="13"/>
  <c r="R133" i="13"/>
  <c r="S133" i="13" s="1"/>
  <c r="R134" i="13"/>
  <c r="S134" i="13" s="1"/>
  <c r="R75" i="7"/>
  <c r="S75" i="7"/>
  <c r="R59" i="7"/>
  <c r="K130" i="13"/>
  <c r="L130" i="13" s="1"/>
  <c r="K129" i="13"/>
  <c r="L129" i="13"/>
  <c r="K131" i="13"/>
  <c r="L131" i="13" s="1"/>
  <c r="P24" i="7"/>
  <c r="Q24" i="7"/>
  <c r="H24" i="7"/>
  <c r="J24" i="7" s="1"/>
  <c r="D24" i="7"/>
  <c r="H17" i="7"/>
  <c r="Q17" i="7"/>
  <c r="Q14" i="7"/>
  <c r="P14" i="7"/>
  <c r="H14" i="7"/>
  <c r="Q117" i="10"/>
  <c r="P117" i="10"/>
  <c r="D117" i="10"/>
  <c r="D116" i="10"/>
  <c r="Q116" i="10"/>
  <c r="Q115" i="10"/>
  <c r="P115" i="10"/>
  <c r="P104" i="10"/>
  <c r="D104" i="10"/>
  <c r="D103" i="10"/>
  <c r="Q103" i="10"/>
  <c r="R103" i="10"/>
  <c r="P90" i="10"/>
  <c r="Q90" i="10"/>
  <c r="R90" i="10"/>
  <c r="Q75" i="10"/>
  <c r="R75" i="10" s="1"/>
  <c r="D75" i="10"/>
  <c r="P75" i="10"/>
  <c r="Q74" i="10"/>
  <c r="R74" i="10" s="1"/>
  <c r="D74" i="10"/>
  <c r="P74" i="10"/>
  <c r="Q73" i="10"/>
  <c r="R73" i="10" s="1"/>
  <c r="P73" i="10"/>
  <c r="Q69" i="10"/>
  <c r="R69" i="10"/>
  <c r="P69" i="10"/>
  <c r="D68" i="10"/>
  <c r="Q68" i="10"/>
  <c r="R68" i="10" s="1"/>
  <c r="Q63" i="10"/>
  <c r="D63" i="10"/>
  <c r="P63" i="10"/>
  <c r="S63" i="10" s="1"/>
  <c r="Q59" i="10"/>
  <c r="D59" i="10"/>
  <c r="P59" i="10"/>
  <c r="Q53" i="10"/>
  <c r="R53" i="10"/>
  <c r="P53" i="10"/>
  <c r="D53" i="10"/>
  <c r="Q48" i="10"/>
  <c r="R48" i="10"/>
  <c r="D48" i="10"/>
  <c r="P48" i="10"/>
  <c r="Q44" i="10"/>
  <c r="D44" i="10"/>
  <c r="P44" i="10"/>
  <c r="P40" i="10"/>
  <c r="D40" i="10"/>
  <c r="Q40" i="10"/>
  <c r="Q35" i="10"/>
  <c r="D35" i="10"/>
  <c r="Q23" i="10"/>
  <c r="R23" i="10"/>
  <c r="P23" i="10"/>
  <c r="Q18" i="10"/>
  <c r="D18" i="10"/>
  <c r="P18" i="10"/>
  <c r="Q118" i="9"/>
  <c r="J118" i="9"/>
  <c r="J117" i="9"/>
  <c r="Q117" i="9"/>
  <c r="J116" i="9"/>
  <c r="Q116" i="9"/>
  <c r="Q112" i="9"/>
  <c r="J112" i="9"/>
  <c r="P111" i="9"/>
  <c r="D111" i="9"/>
  <c r="P110" i="9"/>
  <c r="D110" i="9"/>
  <c r="Q102" i="9"/>
  <c r="J102" i="9"/>
  <c r="Q100" i="9"/>
  <c r="J100" i="9"/>
  <c r="Q99" i="9"/>
  <c r="J99" i="9"/>
  <c r="Q98" i="9"/>
  <c r="J98" i="9"/>
  <c r="J87" i="9"/>
  <c r="Q87" i="9"/>
  <c r="Q86" i="9"/>
  <c r="J86" i="9"/>
  <c r="Q84" i="9"/>
  <c r="J84" i="9"/>
  <c r="Q79" i="9"/>
  <c r="J79" i="9"/>
  <c r="Q78" i="9"/>
  <c r="J78" i="9"/>
  <c r="Q76" i="9"/>
  <c r="J76" i="9"/>
  <c r="Q75" i="9"/>
  <c r="J75" i="9"/>
  <c r="Q73" i="9"/>
  <c r="J73" i="9"/>
  <c r="Q71" i="9"/>
  <c r="J71" i="9"/>
  <c r="Q69" i="9"/>
  <c r="J69" i="9"/>
  <c r="Q68" i="9"/>
  <c r="J68" i="9"/>
  <c r="Q67" i="9"/>
  <c r="J67" i="9"/>
  <c r="Q66" i="9"/>
  <c r="J66" i="9"/>
  <c r="Q65" i="9"/>
  <c r="J65" i="9"/>
  <c r="P48" i="9"/>
  <c r="D48" i="9"/>
  <c r="P46" i="9"/>
  <c r="D46" i="9"/>
  <c r="P45" i="9"/>
  <c r="D45" i="9"/>
  <c r="P44" i="9"/>
  <c r="D44" i="9"/>
  <c r="P42" i="9"/>
  <c r="D42" i="9"/>
  <c r="P41" i="9"/>
  <c r="D41" i="9"/>
  <c r="P40" i="9"/>
  <c r="D40" i="9"/>
  <c r="P38" i="9"/>
  <c r="D38" i="9"/>
  <c r="P37" i="9"/>
  <c r="D37" i="9"/>
  <c r="P36" i="9"/>
  <c r="D36" i="9"/>
  <c r="P34" i="9"/>
  <c r="D34" i="9"/>
  <c r="P33" i="9"/>
  <c r="D33" i="9"/>
  <c r="P32" i="9"/>
  <c r="D32" i="9"/>
  <c r="Q26" i="9"/>
  <c r="J26" i="9"/>
  <c r="Q24" i="9"/>
  <c r="J24" i="9"/>
  <c r="Q23" i="9"/>
  <c r="J23" i="9"/>
  <c r="Q22" i="9"/>
  <c r="J22" i="9"/>
  <c r="Q20" i="9"/>
  <c r="J20" i="9"/>
  <c r="Q19" i="9"/>
  <c r="J19" i="9"/>
  <c r="O14" i="9"/>
  <c r="O80" i="9"/>
  <c r="O96" i="9"/>
  <c r="O112" i="9"/>
  <c r="O131" i="9"/>
  <c r="O62" i="9"/>
  <c r="O83" i="9"/>
  <c r="O116" i="9"/>
  <c r="O19" i="9"/>
  <c r="O51" i="9"/>
  <c r="O44" i="9"/>
  <c r="O50" i="9"/>
  <c r="O18" i="9"/>
  <c r="O25" i="9"/>
  <c r="O119" i="9"/>
  <c r="O101" i="9"/>
  <c r="O85" i="9"/>
  <c r="O72" i="9"/>
  <c r="O56" i="9"/>
  <c r="O30" i="9"/>
  <c r="O65" i="9"/>
  <c r="O104" i="9"/>
  <c r="O54" i="9"/>
  <c r="O99" i="9"/>
  <c r="O35" i="9"/>
  <c r="O41" i="9"/>
  <c r="O109" i="9"/>
  <c r="O77" i="9"/>
  <c r="O61" i="9"/>
  <c r="O76" i="9"/>
  <c r="O89" i="9"/>
  <c r="O105" i="9"/>
  <c r="O128" i="9"/>
  <c r="O33" i="9"/>
  <c r="O26" i="9"/>
  <c r="O48" i="9"/>
  <c r="O32" i="9"/>
  <c r="O16" i="9"/>
  <c r="O39" i="9"/>
  <c r="O23" i="9"/>
  <c r="O130" i="9"/>
  <c r="O117" i="9"/>
  <c r="O103" i="9"/>
  <c r="O87" i="9"/>
  <c r="O71" i="9"/>
  <c r="O63" i="9"/>
  <c r="O55" i="9"/>
  <c r="O133" i="9"/>
  <c r="O123" i="9"/>
  <c r="O114" i="9"/>
  <c r="O106" i="9"/>
  <c r="O98" i="9"/>
  <c r="O90" i="9"/>
  <c r="O82" i="9"/>
  <c r="O37" i="9"/>
  <c r="O52" i="9"/>
  <c r="O29" i="9"/>
  <c r="O60" i="9"/>
  <c r="O129" i="9"/>
  <c r="O38" i="9"/>
  <c r="O20" i="9"/>
  <c r="O27" i="9"/>
  <c r="O122" i="9"/>
  <c r="O91" i="9"/>
  <c r="O66" i="9"/>
  <c r="O134" i="9"/>
  <c r="O115" i="9"/>
  <c r="O100" i="9"/>
  <c r="O84" i="9"/>
  <c r="O46" i="9"/>
  <c r="O120" i="9"/>
  <c r="O125" i="9"/>
  <c r="O132" i="9"/>
  <c r="O64" i="9"/>
  <c r="O53" i="9"/>
  <c r="O81" i="9"/>
  <c r="O113" i="9"/>
  <c r="O49" i="9"/>
  <c r="O40" i="9"/>
  <c r="O47" i="9"/>
  <c r="O15" i="9"/>
  <c r="O111" i="9"/>
  <c r="O79" i="9"/>
  <c r="O59" i="9"/>
  <c r="O127" i="9"/>
  <c r="O110" i="9"/>
  <c r="O94" i="9"/>
  <c r="O78" i="9"/>
  <c r="O73" i="9"/>
  <c r="O68" i="9"/>
  <c r="O121" i="9"/>
  <c r="O43" i="9"/>
  <c r="O107" i="9"/>
  <c r="O58" i="9"/>
  <c r="O108" i="9"/>
  <c r="O75" i="9"/>
  <c r="B50" i="1"/>
  <c r="B49" i="1"/>
  <c r="E13" i="1" s="1"/>
  <c r="K896" i="1"/>
  <c r="B49" i="3"/>
  <c r="B48" i="3"/>
  <c r="E13" i="3" s="1"/>
  <c r="E113" i="9"/>
  <c r="F113" i="9" s="1"/>
  <c r="E121" i="10"/>
  <c r="F121" i="10" s="1"/>
  <c r="E122" i="10"/>
  <c r="F122" i="10" s="1"/>
  <c r="R77" i="10"/>
  <c r="S77" i="10"/>
  <c r="R116" i="10"/>
  <c r="R83" i="10"/>
  <c r="R88" i="10"/>
  <c r="S88" i="10" s="1"/>
  <c r="R85" i="10"/>
  <c r="S85" i="10" s="1"/>
  <c r="R14" i="10"/>
  <c r="R61" i="10"/>
  <c r="R58" i="10"/>
  <c r="R15" i="10"/>
  <c r="S15" i="10" s="1"/>
  <c r="R18" i="10"/>
  <c r="R35" i="10"/>
  <c r="S35" i="10"/>
  <c r="R40" i="10"/>
  <c r="R16" i="10"/>
  <c r="S16" i="10" s="1"/>
  <c r="R71" i="10"/>
  <c r="S71" i="10" s="1"/>
  <c r="R21" i="10"/>
  <c r="S21" i="10" s="1"/>
  <c r="R59" i="10"/>
  <c r="R28" i="10"/>
  <c r="R50" i="10"/>
  <c r="S50" i="10" s="1"/>
  <c r="R70" i="10"/>
  <c r="S70" i="10" s="1"/>
  <c r="R64" i="10"/>
  <c r="S32" i="10"/>
  <c r="R44" i="10"/>
  <c r="R25" i="10"/>
  <c r="R60" i="10"/>
  <c r="R66" i="10"/>
  <c r="S66" i="10"/>
  <c r="R72" i="10"/>
  <c r="S72" i="10" s="1"/>
  <c r="R20" i="10"/>
  <c r="S20" i="10" s="1"/>
  <c r="R33" i="10"/>
  <c r="S33" i="10"/>
  <c r="R80" i="10"/>
  <c r="S80" i="10" s="1"/>
  <c r="J122" i="10"/>
  <c r="E126" i="10"/>
  <c r="F126" i="10" s="1"/>
  <c r="E125" i="10"/>
  <c r="F125" i="10" s="1"/>
  <c r="E131" i="10"/>
  <c r="F131" i="10" s="1"/>
  <c r="E132" i="10"/>
  <c r="F132" i="10" s="1"/>
  <c r="H134" i="12"/>
  <c r="J134" i="12" s="1"/>
  <c r="P134" i="12"/>
  <c r="Q134" i="12"/>
  <c r="H126" i="12"/>
  <c r="P126" i="12"/>
  <c r="Q126" i="12"/>
  <c r="Q124" i="12"/>
  <c r="P124" i="12"/>
  <c r="H122" i="12"/>
  <c r="J122" i="12"/>
  <c r="P122" i="12"/>
  <c r="Q100" i="12"/>
  <c r="P100" i="12"/>
  <c r="H100" i="12"/>
  <c r="J100" i="12"/>
  <c r="Q97" i="12"/>
  <c r="H97" i="12"/>
  <c r="J97" i="12"/>
  <c r="P97" i="12"/>
  <c r="Q93" i="12"/>
  <c r="D93" i="12"/>
  <c r="H93" i="12"/>
  <c r="H89" i="12"/>
  <c r="J89" i="12" s="1"/>
  <c r="P89" i="12"/>
  <c r="D89" i="12"/>
  <c r="S15" i="13"/>
  <c r="S68" i="10"/>
  <c r="S46" i="13"/>
  <c r="S58" i="10"/>
  <c r="E133" i="13"/>
  <c r="F133" i="13"/>
  <c r="L125" i="13"/>
  <c r="K123" i="13"/>
  <c r="L123" i="13"/>
  <c r="K122" i="13"/>
  <c r="L122" i="13"/>
  <c r="R33" i="13"/>
  <c r="S16" i="13"/>
  <c r="T16" i="13" s="1"/>
  <c r="U16" i="13" s="1"/>
  <c r="S28" i="10"/>
  <c r="Q89" i="10"/>
  <c r="R89" i="10" s="1"/>
  <c r="S89" i="10" s="1"/>
  <c r="S85" i="13"/>
  <c r="S88" i="13"/>
  <c r="R41" i="13"/>
  <c r="T25" i="13"/>
  <c r="U25" i="13"/>
  <c r="S31" i="13"/>
  <c r="T31" i="13" s="1"/>
  <c r="U31" i="13" s="1"/>
  <c r="Q107" i="9"/>
  <c r="R47" i="13"/>
  <c r="K134" i="13"/>
  <c r="L134" i="13"/>
  <c r="D39" i="10"/>
  <c r="R61" i="13"/>
  <c r="R121" i="13"/>
  <c r="S121" i="13" s="1"/>
  <c r="R101" i="13"/>
  <c r="S101" i="13" s="1"/>
  <c r="O21" i="9"/>
  <c r="O126" i="9"/>
  <c r="O135" i="9"/>
  <c r="R20" i="13"/>
  <c r="S20" i="13" s="1"/>
  <c r="T20" i="13" s="1"/>
  <c r="U20" i="13"/>
  <c r="R21" i="13"/>
  <c r="R129" i="13"/>
  <c r="R22" i="13"/>
  <c r="S22" i="13" s="1"/>
  <c r="T22" i="13"/>
  <c r="U22" i="13" s="1"/>
  <c r="R14" i="13"/>
  <c r="O45" i="9"/>
  <c r="O57" i="9"/>
  <c r="O86" i="9"/>
  <c r="O118" i="9"/>
  <c r="O67" i="9"/>
  <c r="O124" i="9"/>
  <c r="O24" i="9"/>
  <c r="O17" i="9"/>
  <c r="O69" i="9"/>
  <c r="O34" i="9"/>
  <c r="O28" i="9"/>
  <c r="O88" i="9"/>
  <c r="D115" i="10"/>
  <c r="K123" i="10"/>
  <c r="L123" i="10" s="1"/>
  <c r="Q104" i="10"/>
  <c r="R104" i="10" s="1"/>
  <c r="P17" i="7"/>
  <c r="J45" i="12"/>
  <c r="J121" i="12"/>
  <c r="R130" i="10"/>
  <c r="S130" i="10" s="1"/>
  <c r="R110" i="10"/>
  <c r="S110" i="10" s="1"/>
  <c r="R128" i="10"/>
  <c r="S128" i="10" s="1"/>
  <c r="R124" i="10"/>
  <c r="S124" i="10" s="1"/>
  <c r="R134" i="10"/>
  <c r="S134" i="10" s="1"/>
  <c r="R126" i="10"/>
  <c r="S126" i="10"/>
  <c r="R133" i="10"/>
  <c r="S133" i="10" s="1"/>
  <c r="R123" i="10"/>
  <c r="S123" i="10" s="1"/>
  <c r="R135" i="10"/>
  <c r="S135" i="10" s="1"/>
  <c r="R117" i="10"/>
  <c r="R112" i="10"/>
  <c r="R112" i="13"/>
  <c r="R115" i="13"/>
  <c r="S115" i="13" s="1"/>
  <c r="E120" i="9"/>
  <c r="F120" i="9" s="1"/>
  <c r="E122" i="9"/>
  <c r="F122" i="9" s="1"/>
  <c r="H136" i="12"/>
  <c r="Q136" i="12"/>
  <c r="H87" i="12"/>
  <c r="J87" i="12" s="1"/>
  <c r="D87" i="12"/>
  <c r="P87" i="12"/>
  <c r="H76" i="12"/>
  <c r="Q76" i="12"/>
  <c r="P76" i="12"/>
  <c r="Q72" i="12"/>
  <c r="H72" i="12"/>
  <c r="H59" i="12"/>
  <c r="P59" i="12"/>
  <c r="Q47" i="12"/>
  <c r="H47" i="12"/>
  <c r="Q39" i="12"/>
  <c r="P39" i="12"/>
  <c r="P26" i="12"/>
  <c r="H26" i="12"/>
  <c r="J26" i="12"/>
  <c r="H24" i="12"/>
  <c r="Q24" i="12"/>
  <c r="C15" i="12"/>
  <c r="D15" i="12"/>
  <c r="I89" i="12"/>
  <c r="C75" i="12"/>
  <c r="D75" i="12" s="1"/>
  <c r="C53" i="12"/>
  <c r="D53" i="12" s="1"/>
  <c r="C52" i="12"/>
  <c r="D52" i="12" s="1"/>
  <c r="C24" i="12"/>
  <c r="D24" i="12"/>
  <c r="C135" i="12"/>
  <c r="D135" i="12" s="1"/>
  <c r="C44" i="12"/>
  <c r="D44" i="12" s="1"/>
  <c r="C31" i="12"/>
  <c r="D31" i="12" s="1"/>
  <c r="C113" i="12"/>
  <c r="D113" i="12" s="1"/>
  <c r="C110" i="12"/>
  <c r="D110" i="12" s="1"/>
  <c r="I109" i="12"/>
  <c r="J109" i="12"/>
  <c r="I94" i="12"/>
  <c r="J94" i="12" s="1"/>
  <c r="I59" i="12"/>
  <c r="C40" i="12"/>
  <c r="D40" i="12"/>
  <c r="I16" i="12"/>
  <c r="J16" i="12"/>
  <c r="C27" i="12"/>
  <c r="D27" i="12"/>
  <c r="C43" i="12"/>
  <c r="D43" i="12"/>
  <c r="C133" i="12"/>
  <c r="D133" i="12"/>
  <c r="I126" i="12"/>
  <c r="I117" i="12"/>
  <c r="J117" i="12"/>
  <c r="C103" i="12"/>
  <c r="D103" i="12" s="1"/>
  <c r="I93" i="12"/>
  <c r="C90" i="12"/>
  <c r="D90" i="12"/>
  <c r="I66" i="12"/>
  <c r="I51" i="12"/>
  <c r="I43" i="12"/>
  <c r="I35" i="12"/>
  <c r="J35" i="12"/>
  <c r="I29" i="12"/>
  <c r="C25" i="12"/>
  <c r="D25" i="12"/>
  <c r="C33" i="12"/>
  <c r="D33" i="12" s="1"/>
  <c r="C41" i="12"/>
  <c r="D41" i="12"/>
  <c r="C49" i="12"/>
  <c r="D49" i="12" s="1"/>
  <c r="C134" i="12"/>
  <c r="D134" i="12" s="1"/>
  <c r="I132" i="12"/>
  <c r="J132" i="12" s="1"/>
  <c r="I130" i="12"/>
  <c r="J130" i="12"/>
  <c r="C128" i="12"/>
  <c r="D128" i="12" s="1"/>
  <c r="I123" i="12"/>
  <c r="J123" i="12" s="1"/>
  <c r="C120" i="12"/>
  <c r="D120" i="12" s="1"/>
  <c r="I119" i="12"/>
  <c r="C112" i="12"/>
  <c r="D112" i="12" s="1"/>
  <c r="I111" i="12"/>
  <c r="J111" i="12" s="1"/>
  <c r="I106" i="12"/>
  <c r="J106" i="12" s="1"/>
  <c r="C104" i="12"/>
  <c r="D104" i="12" s="1"/>
  <c r="C101" i="12"/>
  <c r="D101" i="12" s="1"/>
  <c r="C96" i="12"/>
  <c r="D96" i="12" s="1"/>
  <c r="I92" i="12"/>
  <c r="J92" i="12" s="1"/>
  <c r="I91" i="12"/>
  <c r="J91" i="12"/>
  <c r="C84" i="12"/>
  <c r="D84" i="12" s="1"/>
  <c r="C81" i="12"/>
  <c r="D81" i="12" s="1"/>
  <c r="C80" i="12"/>
  <c r="D80" i="12" s="1"/>
  <c r="C77" i="12"/>
  <c r="D77" i="12" s="1"/>
  <c r="I76" i="12"/>
  <c r="C72" i="12"/>
  <c r="D72" i="12"/>
  <c r="C69" i="12"/>
  <c r="D69" i="12" s="1"/>
  <c r="C65" i="12"/>
  <c r="D65" i="12"/>
  <c r="I64" i="12"/>
  <c r="J64" i="12" s="1"/>
  <c r="C63" i="12"/>
  <c r="D63" i="12" s="1"/>
  <c r="I62" i="12"/>
  <c r="J62" i="12" s="1"/>
  <c r="I58" i="12"/>
  <c r="J58" i="12" s="1"/>
  <c r="I57" i="12"/>
  <c r="J57" i="12" s="1"/>
  <c r="C54" i="12"/>
  <c r="D54" i="12"/>
  <c r="I21" i="12"/>
  <c r="J21" i="12" s="1"/>
  <c r="C30" i="12"/>
  <c r="D30" i="12"/>
  <c r="C17" i="12"/>
  <c r="D17" i="12" s="1"/>
  <c r="I20" i="12"/>
  <c r="J20" i="12" s="1"/>
  <c r="I24" i="12"/>
  <c r="I28" i="12"/>
  <c r="J28" i="12"/>
  <c r="I32" i="12"/>
  <c r="J32" i="12"/>
  <c r="I36" i="12"/>
  <c r="J36" i="12"/>
  <c r="I40" i="12"/>
  <c r="J40" i="12"/>
  <c r="I44" i="12"/>
  <c r="J44" i="12"/>
  <c r="I48" i="12"/>
  <c r="J48" i="12"/>
  <c r="I52" i="12"/>
  <c r="J52" i="12"/>
  <c r="I133" i="12"/>
  <c r="I127" i="12"/>
  <c r="J127" i="12" s="1"/>
  <c r="C124" i="12"/>
  <c r="D124" i="12" s="1"/>
  <c r="C122" i="12"/>
  <c r="D122" i="12" s="1"/>
  <c r="C118" i="12"/>
  <c r="D118" i="12"/>
  <c r="I115" i="12"/>
  <c r="J115" i="12" s="1"/>
  <c r="I113" i="12"/>
  <c r="J113" i="12"/>
  <c r="C111" i="12"/>
  <c r="D111" i="12" s="1"/>
  <c r="C108" i="12"/>
  <c r="D108" i="12" s="1"/>
  <c r="C107" i="12"/>
  <c r="D107" i="12" s="1"/>
  <c r="C106" i="12"/>
  <c r="D106" i="12" s="1"/>
  <c r="I105" i="12"/>
  <c r="J105" i="12" s="1"/>
  <c r="I102" i="12"/>
  <c r="J102" i="12"/>
  <c r="I101" i="12"/>
  <c r="J101" i="12" s="1"/>
  <c r="C100" i="12"/>
  <c r="D100" i="12"/>
  <c r="I99" i="12"/>
  <c r="J99" i="12" s="1"/>
  <c r="C98" i="12"/>
  <c r="D98" i="12" s="1"/>
  <c r="C97" i="12"/>
  <c r="D97" i="12" s="1"/>
  <c r="C95" i="12"/>
  <c r="D95" i="12" s="1"/>
  <c r="I85" i="12"/>
  <c r="J85" i="12" s="1"/>
  <c r="C23" i="12"/>
  <c r="D23" i="12"/>
  <c r="C47" i="12"/>
  <c r="D47" i="12" s="1"/>
  <c r="C127" i="12"/>
  <c r="I110" i="12"/>
  <c r="J110" i="12"/>
  <c r="C99" i="12"/>
  <c r="D99" i="12"/>
  <c r="C94" i="12"/>
  <c r="D94" i="12"/>
  <c r="C48" i="12"/>
  <c r="D48" i="12"/>
  <c r="C19" i="12"/>
  <c r="D19" i="12"/>
  <c r="C51" i="12"/>
  <c r="D51" i="12"/>
  <c r="C125" i="12"/>
  <c r="D125" i="12"/>
  <c r="E124" i="12" s="1"/>
  <c r="C116" i="12"/>
  <c r="D116" i="12"/>
  <c r="I107" i="12"/>
  <c r="J107" i="12"/>
  <c r="I90" i="12"/>
  <c r="J90" i="12"/>
  <c r="C66" i="12"/>
  <c r="D66" i="12"/>
  <c r="I47" i="12"/>
  <c r="J47" i="12"/>
  <c r="C34" i="12"/>
  <c r="D34" i="12"/>
  <c r="C21" i="12"/>
  <c r="D21" i="12"/>
  <c r="C37" i="12"/>
  <c r="D37" i="12"/>
  <c r="I136" i="12"/>
  <c r="I118" i="12"/>
  <c r="J118" i="12"/>
  <c r="I108" i="12"/>
  <c r="J108" i="12" s="1"/>
  <c r="I104" i="12"/>
  <c r="J104" i="12"/>
  <c r="I96" i="12"/>
  <c r="J96" i="12"/>
  <c r="C92" i="12"/>
  <c r="D92" i="12"/>
  <c r="I83" i="12"/>
  <c r="J83" i="12"/>
  <c r="I79" i="12"/>
  <c r="J79" i="12"/>
  <c r="C76" i="12"/>
  <c r="D76" i="12"/>
  <c r="I72" i="12"/>
  <c r="C62" i="12"/>
  <c r="D62" i="12"/>
  <c r="C58" i="12"/>
  <c r="D58" i="12" s="1"/>
  <c r="C28" i="12"/>
  <c r="D28" i="12" s="1"/>
  <c r="C32" i="12"/>
  <c r="D32" i="12" s="1"/>
  <c r="I22" i="12"/>
  <c r="J22" i="12" s="1"/>
  <c r="I30" i="12"/>
  <c r="J30" i="12" s="1"/>
  <c r="I38" i="12"/>
  <c r="J38" i="12"/>
  <c r="I46" i="12"/>
  <c r="J46" i="12" s="1"/>
  <c r="C136" i="12"/>
  <c r="D136" i="12"/>
  <c r="C132" i="12"/>
  <c r="D132" i="12" s="1"/>
  <c r="C130" i="12"/>
  <c r="D130" i="12" s="1"/>
  <c r="C129" i="12"/>
  <c r="D129" i="12" s="1"/>
  <c r="C126" i="12"/>
  <c r="D126" i="12" s="1"/>
  <c r="E126" i="12" s="1"/>
  <c r="I125" i="12"/>
  <c r="C121" i="12"/>
  <c r="D121" i="12"/>
  <c r="E120" i="12" s="1"/>
  <c r="F120" i="12" s="1"/>
  <c r="C117" i="12"/>
  <c r="D117" i="12" s="1"/>
  <c r="C115" i="12"/>
  <c r="D115" i="12"/>
  <c r="I112" i="12"/>
  <c r="C102" i="12"/>
  <c r="D102" i="12"/>
  <c r="C88" i="12"/>
  <c r="D88" i="12"/>
  <c r="I87" i="12"/>
  <c r="C86" i="12"/>
  <c r="D86" i="12"/>
  <c r="C83" i="12"/>
  <c r="D83" i="12"/>
  <c r="C82" i="12"/>
  <c r="D82" i="12"/>
  <c r="I81" i="12"/>
  <c r="J81" i="12"/>
  <c r="I78" i="12"/>
  <c r="I75" i="12"/>
  <c r="J75" i="12" s="1"/>
  <c r="C74" i="12"/>
  <c r="D74" i="12" s="1"/>
  <c r="I73" i="12"/>
  <c r="J73" i="12" s="1"/>
  <c r="I70" i="12"/>
  <c r="J70" i="12" s="1"/>
  <c r="I69" i="12"/>
  <c r="C68" i="12"/>
  <c r="D68" i="12"/>
  <c r="I65" i="12"/>
  <c r="J65" i="12" s="1"/>
  <c r="C61" i="12"/>
  <c r="D61" i="12"/>
  <c r="I60" i="12"/>
  <c r="J60" i="12" s="1"/>
  <c r="C59" i="12"/>
  <c r="D59" i="12"/>
  <c r="C57" i="12"/>
  <c r="D57" i="12" s="1"/>
  <c r="C56" i="12"/>
  <c r="D56" i="12"/>
  <c r="I49" i="12"/>
  <c r="J49" i="12" s="1"/>
  <c r="C46" i="12"/>
  <c r="D46" i="12"/>
  <c r="I41" i="12"/>
  <c r="J41" i="12" s="1"/>
  <c r="C38" i="12"/>
  <c r="D38" i="12"/>
  <c r="I25" i="12"/>
  <c r="J25" i="12" s="1"/>
  <c r="I19" i="12"/>
  <c r="J19" i="12"/>
  <c r="C16" i="12"/>
  <c r="D16" i="12" s="1"/>
  <c r="C36" i="12"/>
  <c r="D36" i="12"/>
  <c r="O64" i="12"/>
  <c r="O77" i="12"/>
  <c r="O90" i="12"/>
  <c r="O104" i="12"/>
  <c r="O116" i="12"/>
  <c r="O131" i="12"/>
  <c r="O30" i="12"/>
  <c r="O56" i="12"/>
  <c r="O85" i="12"/>
  <c r="O111" i="12"/>
  <c r="O14" i="12"/>
  <c r="O38" i="12"/>
  <c r="O135" i="12"/>
  <c r="O122" i="12"/>
  <c r="O109" i="12"/>
  <c r="O92" i="12"/>
  <c r="O81" i="12"/>
  <c r="O67" i="12"/>
  <c r="O23" i="12"/>
  <c r="O42" i="12"/>
  <c r="R52" i="12" s="1"/>
  <c r="S52" i="12" s="1"/>
  <c r="O26" i="12"/>
  <c r="O136" i="12"/>
  <c r="O129" i="12"/>
  <c r="O123" i="12"/>
  <c r="O115" i="12"/>
  <c r="O110" i="12"/>
  <c r="O102" i="12"/>
  <c r="O97" i="12"/>
  <c r="O89" i="12"/>
  <c r="O82" i="12"/>
  <c r="O75" i="12"/>
  <c r="O68" i="12"/>
  <c r="O62" i="12"/>
  <c r="O31" i="12"/>
  <c r="O35" i="12"/>
  <c r="O39" i="12"/>
  <c r="O43" i="12"/>
  <c r="O47" i="12"/>
  <c r="O51" i="12"/>
  <c r="O55" i="12"/>
  <c r="O63" i="12"/>
  <c r="O76" i="12"/>
  <c r="O80" i="12"/>
  <c r="O84" i="12"/>
  <c r="O103" i="12"/>
  <c r="O108" i="12"/>
  <c r="O124" i="12"/>
  <c r="O130" i="12"/>
  <c r="O134" i="12"/>
  <c r="O24" i="12"/>
  <c r="O40" i="12"/>
  <c r="O27" i="12"/>
  <c r="R36" i="12" s="1"/>
  <c r="S36" i="12" s="1"/>
  <c r="O29" i="12"/>
  <c r="O58" i="12"/>
  <c r="O73" i="12"/>
  <c r="O86" i="12"/>
  <c r="O94" i="12"/>
  <c r="O96" i="12"/>
  <c r="O112" i="12"/>
  <c r="O118" i="12"/>
  <c r="O15" i="12"/>
  <c r="O28" i="12"/>
  <c r="O44" i="12"/>
  <c r="O33" i="12"/>
  <c r="P132" i="13"/>
  <c r="S132" i="13" s="1"/>
  <c r="Q132" i="13"/>
  <c r="D132" i="13"/>
  <c r="E132" i="13" s="1"/>
  <c r="Q127" i="13"/>
  <c r="D127" i="13"/>
  <c r="P123" i="13"/>
  <c r="Q123" i="13"/>
  <c r="P117" i="13"/>
  <c r="D117" i="13"/>
  <c r="Q117" i="13"/>
  <c r="R136" i="13" s="1"/>
  <c r="S136" i="13" s="1"/>
  <c r="T136" i="13" s="1"/>
  <c r="U136" i="13" s="1"/>
  <c r="P112" i="13"/>
  <c r="D112" i="13"/>
  <c r="Q112" i="13"/>
  <c r="R131" i="13"/>
  <c r="S131" i="13"/>
  <c r="P101" i="13"/>
  <c r="Q101" i="13"/>
  <c r="R120" i="13"/>
  <c r="D101" i="13"/>
  <c r="D100" i="13"/>
  <c r="Q100" i="13"/>
  <c r="R119" i="13"/>
  <c r="S119" i="13"/>
  <c r="E134" i="13"/>
  <c r="F134" i="13" s="1"/>
  <c r="J78" i="12"/>
  <c r="E127" i="10"/>
  <c r="F127" i="10" s="1"/>
  <c r="S127" i="13"/>
  <c r="R100" i="10"/>
  <c r="E133" i="9"/>
  <c r="F133" i="9"/>
  <c r="E132" i="9"/>
  <c r="F132" i="9"/>
  <c r="E131" i="9"/>
  <c r="F131" i="9"/>
  <c r="E130" i="9"/>
  <c r="F130" i="9"/>
  <c r="E129" i="9"/>
  <c r="F129" i="9"/>
  <c r="E128" i="9"/>
  <c r="F128" i="9"/>
  <c r="E125" i="9"/>
  <c r="F125" i="9" s="1"/>
  <c r="E124" i="9"/>
  <c r="F124" i="9"/>
  <c r="E123" i="9"/>
  <c r="F123" i="9"/>
  <c r="E116" i="9"/>
  <c r="F116" i="9" s="1"/>
  <c r="S69" i="13"/>
  <c r="O111" i="7"/>
  <c r="O47" i="7"/>
  <c r="O106" i="7"/>
  <c r="R96" i="7" s="1"/>
  <c r="O14" i="7"/>
  <c r="O30" i="7"/>
  <c r="O46" i="7"/>
  <c r="O62" i="7"/>
  <c r="O78" i="7"/>
  <c r="O94" i="7"/>
  <c r="O110" i="7"/>
  <c r="O126" i="7"/>
  <c r="O19" i="7"/>
  <c r="O35" i="7"/>
  <c r="O51" i="7"/>
  <c r="O67" i="7"/>
  <c r="R60" i="7" s="1"/>
  <c r="O83" i="7"/>
  <c r="O99" i="7"/>
  <c r="O115" i="7"/>
  <c r="O131" i="7"/>
  <c r="O103" i="7"/>
  <c r="O71" i="7"/>
  <c r="O39" i="7"/>
  <c r="O130" i="7"/>
  <c r="O98" i="7"/>
  <c r="O66" i="7"/>
  <c r="O34" i="7"/>
  <c r="O16" i="7"/>
  <c r="R15" i="7" s="1"/>
  <c r="S15" i="7" s="1"/>
  <c r="O24" i="7"/>
  <c r="O32" i="7"/>
  <c r="R32" i="7" s="1"/>
  <c r="O40" i="7"/>
  <c r="R43" i="7"/>
  <c r="S43" i="7" s="1"/>
  <c r="O48" i="7"/>
  <c r="O56" i="7"/>
  <c r="R55" i="7" s="1"/>
  <c r="O64" i="7"/>
  <c r="O72" i="7"/>
  <c r="O80" i="7"/>
  <c r="R79" i="7" s="1"/>
  <c r="O88" i="7"/>
  <c r="O96" i="7"/>
  <c r="O104" i="7"/>
  <c r="O112" i="7"/>
  <c r="O120" i="7"/>
  <c r="O128" i="7"/>
  <c r="O136" i="7"/>
  <c r="O21" i="7"/>
  <c r="R21" i="7" s="1"/>
  <c r="S21" i="7" s="1"/>
  <c r="O29" i="7"/>
  <c r="R28" i="7"/>
  <c r="S28" i="7" s="1"/>
  <c r="O37" i="7"/>
  <c r="R36" i="7" s="1"/>
  <c r="O45" i="7"/>
  <c r="O53" i="7"/>
  <c r="R52" i="7"/>
  <c r="S52" i="7"/>
  <c r="O61" i="7"/>
  <c r="O69" i="7"/>
  <c r="O77" i="7"/>
  <c r="O85" i="7"/>
  <c r="O93" i="7"/>
  <c r="O101" i="7"/>
  <c r="O109" i="7"/>
  <c r="O117" i="7"/>
  <c r="O125" i="7"/>
  <c r="O133" i="7"/>
  <c r="P127" i="12"/>
  <c r="D127" i="12"/>
  <c r="H112" i="12"/>
  <c r="P112" i="12"/>
  <c r="H77" i="12"/>
  <c r="J77" i="12"/>
  <c r="Q77" i="12"/>
  <c r="H69" i="12"/>
  <c r="J69" i="12" s="1"/>
  <c r="P69" i="12"/>
  <c r="Q69" i="12"/>
  <c r="H66" i="12"/>
  <c r="J66" i="12" s="1"/>
  <c r="P16" i="12"/>
  <c r="Q16" i="12"/>
  <c r="P135" i="13"/>
  <c r="Q135" i="13"/>
  <c r="Q129" i="13"/>
  <c r="P129" i="13"/>
  <c r="Q125" i="13"/>
  <c r="D125" i="13"/>
  <c r="P120" i="13"/>
  <c r="S120" i="13" s="1"/>
  <c r="Q120" i="13"/>
  <c r="P109" i="13"/>
  <c r="Q109" i="13"/>
  <c r="R128" i="13" s="1"/>
  <c r="S128" i="13" s="1"/>
  <c r="P84" i="13"/>
  <c r="D84" i="13"/>
  <c r="Q84" i="13"/>
  <c r="R103" i="13"/>
  <c r="S103" i="13"/>
  <c r="P50" i="13"/>
  <c r="S50" i="13"/>
  <c r="D50" i="13"/>
  <c r="P47" i="13"/>
  <c r="S47" i="13" s="1"/>
  <c r="Q47" i="13"/>
  <c r="R66" i="13" s="1"/>
  <c r="S66" i="13" s="1"/>
  <c r="D47" i="13"/>
  <c r="Q41" i="13"/>
  <c r="R60" i="13" s="1"/>
  <c r="S60" i="13" s="1"/>
  <c r="P41" i="13"/>
  <c r="S41" i="13"/>
  <c r="D41" i="13"/>
  <c r="P36" i="13"/>
  <c r="Q29" i="13"/>
  <c r="R48" i="13" s="1"/>
  <c r="P29" i="13"/>
  <c r="S29" i="13"/>
  <c r="T29" i="13" s="1"/>
  <c r="U29" i="13" s="1"/>
  <c r="D29" i="13"/>
  <c r="P24" i="13"/>
  <c r="S24" i="13"/>
  <c r="T24" i="13" s="1"/>
  <c r="U24" i="13" s="1"/>
  <c r="Q24" i="13"/>
  <c r="R43" i="13"/>
  <c r="S43" i="13" s="1"/>
  <c r="P130" i="7"/>
  <c r="H130" i="7"/>
  <c r="J130" i="7" s="1"/>
  <c r="D130" i="7"/>
  <c r="P116" i="7"/>
  <c r="H116" i="7"/>
  <c r="J116" i="7" s="1"/>
  <c r="H115" i="7"/>
  <c r="P115" i="7"/>
  <c r="D115" i="7"/>
  <c r="P114" i="7"/>
  <c r="H113" i="7"/>
  <c r="P113" i="7"/>
  <c r="Q86" i="7"/>
  <c r="H86" i="7"/>
  <c r="J86" i="7"/>
  <c r="D86" i="7"/>
  <c r="H82" i="7"/>
  <c r="P70" i="7"/>
  <c r="Q70" i="7"/>
  <c r="H70" i="7"/>
  <c r="J70" i="7" s="1"/>
  <c r="H67" i="7"/>
  <c r="J67" i="7" s="1"/>
  <c r="P67" i="7"/>
  <c r="H55" i="7"/>
  <c r="P55" i="7"/>
  <c r="Q55" i="7"/>
  <c r="D55" i="7"/>
  <c r="H45" i="7"/>
  <c r="J45" i="7" s="1"/>
  <c r="P45" i="7"/>
  <c r="Q45" i="7"/>
  <c r="D45" i="7"/>
  <c r="J61" i="7"/>
  <c r="J120" i="7"/>
  <c r="J135" i="12"/>
  <c r="J133" i="12"/>
  <c r="J131" i="12"/>
  <c r="J129" i="12"/>
  <c r="D105" i="12"/>
  <c r="J88" i="12"/>
  <c r="J93" i="13"/>
  <c r="D83" i="13"/>
  <c r="J79" i="13"/>
  <c r="J78" i="13"/>
  <c r="J77" i="13"/>
  <c r="C31" i="7"/>
  <c r="D31" i="7" s="1"/>
  <c r="I33" i="7"/>
  <c r="J33" i="7"/>
  <c r="I34" i="7"/>
  <c r="J34" i="7" s="1"/>
  <c r="I44" i="7"/>
  <c r="C46" i="7"/>
  <c r="D46" i="7" s="1"/>
  <c r="C47" i="7"/>
  <c r="D47" i="7"/>
  <c r="C49" i="7"/>
  <c r="D49" i="7" s="1"/>
  <c r="I50" i="7"/>
  <c r="J50" i="7"/>
  <c r="C53" i="7"/>
  <c r="D53" i="7" s="1"/>
  <c r="C56" i="7"/>
  <c r="D56" i="7"/>
  <c r="C57" i="7"/>
  <c r="D57" i="7" s="1"/>
  <c r="C58" i="7"/>
  <c r="D58" i="7"/>
  <c r="I59" i="7"/>
  <c r="J59" i="7" s="1"/>
  <c r="I63" i="7"/>
  <c r="J63" i="7"/>
  <c r="C64" i="7"/>
  <c r="D64" i="7" s="1"/>
  <c r="C65" i="7"/>
  <c r="D65" i="7"/>
  <c r="I66" i="7"/>
  <c r="I67" i="7"/>
  <c r="C68" i="7"/>
  <c r="D68" i="7"/>
  <c r="C69" i="7"/>
  <c r="D69" i="7" s="1"/>
  <c r="C72" i="7"/>
  <c r="I78" i="7"/>
  <c r="J78" i="7" s="1"/>
  <c r="C79" i="7"/>
  <c r="D79" i="7" s="1"/>
  <c r="I80" i="7"/>
  <c r="J80" i="7" s="1"/>
  <c r="I81" i="7"/>
  <c r="J81" i="7" s="1"/>
  <c r="C82" i="7"/>
  <c r="D82" i="7" s="1"/>
  <c r="I83" i="7"/>
  <c r="J83" i="7"/>
  <c r="C84" i="7"/>
  <c r="D84" i="7" s="1"/>
  <c r="C85" i="7"/>
  <c r="D85" i="7"/>
  <c r="I94" i="7"/>
  <c r="J94" i="7" s="1"/>
  <c r="C95" i="7"/>
  <c r="D95" i="7" s="1"/>
  <c r="I97" i="7"/>
  <c r="J97" i="7" s="1"/>
  <c r="C98" i="7"/>
  <c r="D98" i="7" s="1"/>
  <c r="I99" i="7"/>
  <c r="J99" i="7" s="1"/>
  <c r="C100" i="7"/>
  <c r="D100" i="7"/>
  <c r="C101" i="7"/>
  <c r="D101" i="7" s="1"/>
  <c r="I108" i="7"/>
  <c r="I109" i="7"/>
  <c r="J109" i="7" s="1"/>
  <c r="I110" i="7"/>
  <c r="J110" i="7" s="1"/>
  <c r="I112" i="7"/>
  <c r="J112" i="7" s="1"/>
  <c r="I113" i="7"/>
  <c r="J113" i="7" s="1"/>
  <c r="I114" i="7"/>
  <c r="J114" i="7" s="1"/>
  <c r="I115" i="7"/>
  <c r="C120" i="7"/>
  <c r="D120" i="7" s="1"/>
  <c r="I126" i="7"/>
  <c r="J126" i="7" s="1"/>
  <c r="I127" i="7"/>
  <c r="J127" i="7"/>
  <c r="I132" i="7"/>
  <c r="J132" i="7" s="1"/>
  <c r="C135" i="7"/>
  <c r="D135" i="7"/>
  <c r="J64" i="9"/>
  <c r="Q64" i="9"/>
  <c r="J32" i="13"/>
  <c r="E127" i="12"/>
  <c r="F127" i="12"/>
  <c r="R29" i="7"/>
  <c r="S29" i="7" s="1"/>
  <c r="R134" i="7"/>
  <c r="R105" i="7"/>
  <c r="S105" i="7" s="1"/>
  <c r="R99" i="7"/>
  <c r="S99" i="7" s="1"/>
  <c r="R123" i="7"/>
  <c r="S123" i="7" s="1"/>
  <c r="R94" i="7"/>
  <c r="K122" i="10"/>
  <c r="L122" i="10" s="1"/>
  <c r="K121" i="10"/>
  <c r="L121" i="10"/>
  <c r="K119" i="10"/>
  <c r="L119" i="10" s="1"/>
  <c r="K120" i="10"/>
  <c r="L120" i="10"/>
  <c r="K127" i="7"/>
  <c r="L127" i="7" s="1"/>
  <c r="R26" i="7"/>
  <c r="R24" i="7"/>
  <c r="S24" i="7" s="1"/>
  <c r="R25" i="7"/>
  <c r="S25" i="7"/>
  <c r="R49" i="7"/>
  <c r="S49" i="7"/>
  <c r="F132" i="13"/>
  <c r="R20" i="12"/>
  <c r="S20" i="12" s="1"/>
  <c r="T20" i="12" s="1"/>
  <c r="U20" i="12" s="1"/>
  <c r="R17" i="12"/>
  <c r="S17" i="12"/>
  <c r="T17" i="12" s="1"/>
  <c r="U17" i="12" s="1"/>
  <c r="R21" i="12"/>
  <c r="S21" i="12"/>
  <c r="T21" i="12" s="1"/>
  <c r="U21" i="12" s="1"/>
  <c r="R23" i="12"/>
  <c r="S23" i="12"/>
  <c r="T23" i="12" s="1"/>
  <c r="U23" i="12" s="1"/>
  <c r="R87" i="12"/>
  <c r="R14" i="12"/>
  <c r="R89" i="12"/>
  <c r="S89" i="12" s="1"/>
  <c r="R22" i="12"/>
  <c r="S22" i="12" s="1"/>
  <c r="T22" i="12" s="1"/>
  <c r="U22" i="12" s="1"/>
  <c r="R24" i="12"/>
  <c r="S24" i="12" s="1"/>
  <c r="R73" i="12"/>
  <c r="S73" i="12"/>
  <c r="R30" i="12"/>
  <c r="R32" i="12"/>
  <c r="S32" i="12"/>
  <c r="R119" i="12"/>
  <c r="R120" i="12"/>
  <c r="R86" i="12"/>
  <c r="S86" i="12" s="1"/>
  <c r="R18" i="12"/>
  <c r="S18" i="12"/>
  <c r="T18" i="12" s="1"/>
  <c r="U18" i="12" s="1"/>
  <c r="R16" i="12"/>
  <c r="R122" i="12"/>
  <c r="R19" i="12"/>
  <c r="S19" i="12" s="1"/>
  <c r="T19" i="12"/>
  <c r="U19" i="12"/>
  <c r="R121" i="12"/>
  <c r="S121" i="12" s="1"/>
  <c r="R38" i="12"/>
  <c r="S38" i="12" s="1"/>
  <c r="R74" i="12"/>
  <c r="S74" i="12" s="1"/>
  <c r="R42" i="12"/>
  <c r="S42" i="12"/>
  <c r="R91" i="12"/>
  <c r="S91" i="12"/>
  <c r="R96" i="12"/>
  <c r="S96" i="12"/>
  <c r="R48" i="12"/>
  <c r="S48" i="12" s="1"/>
  <c r="R41" i="12"/>
  <c r="S41" i="12"/>
  <c r="R39" i="12"/>
  <c r="R37" i="12"/>
  <c r="S37" i="12" s="1"/>
  <c r="R33" i="12"/>
  <c r="S33" i="12" s="1"/>
  <c r="R31" i="12"/>
  <c r="S31" i="12" s="1"/>
  <c r="R25" i="12"/>
  <c r="S25" i="12" s="1"/>
  <c r="R77" i="12"/>
  <c r="S77" i="12" s="1"/>
  <c r="R90" i="12"/>
  <c r="S90" i="12" s="1"/>
  <c r="R85" i="12"/>
  <c r="S85" i="12"/>
  <c r="R67" i="12"/>
  <c r="S67" i="12" s="1"/>
  <c r="R40" i="12"/>
  <c r="S40" i="12" s="1"/>
  <c r="R99" i="12"/>
  <c r="S99" i="12"/>
  <c r="R131" i="12"/>
  <c r="S131" i="12"/>
  <c r="R88" i="12"/>
  <c r="S88" i="12"/>
  <c r="R118" i="12"/>
  <c r="S118" i="12" s="1"/>
  <c r="R116" i="12"/>
  <c r="S116" i="12" s="1"/>
  <c r="R65" i="12"/>
  <c r="S65" i="12"/>
  <c r="R15" i="12"/>
  <c r="S15" i="12"/>
  <c r="R117" i="12"/>
  <c r="S117" i="12" s="1"/>
  <c r="R54" i="12"/>
  <c r="S54" i="12" s="1"/>
  <c r="R53" i="12"/>
  <c r="S53" i="12"/>
  <c r="T15" i="13"/>
  <c r="U15" i="13"/>
  <c r="T14" i="13"/>
  <c r="R14" i="9"/>
  <c r="R57" i="9"/>
  <c r="S57" i="9" s="1"/>
  <c r="R116" i="9"/>
  <c r="S116" i="9" s="1"/>
  <c r="R82" i="9"/>
  <c r="S82" i="9" s="1"/>
  <c r="R99" i="9"/>
  <c r="S99" i="9" s="1"/>
  <c r="R47" i="9"/>
  <c r="R38" i="9"/>
  <c r="S38" i="9" s="1"/>
  <c r="R31" i="9"/>
  <c r="S31" i="9" s="1"/>
  <c r="R129" i="9"/>
  <c r="S129" i="9" s="1"/>
  <c r="R121" i="9"/>
  <c r="S121" i="9" s="1"/>
  <c r="S16" i="12"/>
  <c r="T16" i="12" s="1"/>
  <c r="U16" i="12" s="1"/>
  <c r="E125" i="12"/>
  <c r="F125" i="12" s="1"/>
  <c r="J72" i="12"/>
  <c r="S87" i="12"/>
  <c r="R17" i="7"/>
  <c r="R19" i="7"/>
  <c r="S19" i="7"/>
  <c r="R63" i="7"/>
  <c r="S63" i="7"/>
  <c r="R110" i="7"/>
  <c r="S110" i="7"/>
  <c r="R103" i="7"/>
  <c r="S103" i="7"/>
  <c r="R114" i="7"/>
  <c r="S114" i="7"/>
  <c r="R16" i="7"/>
  <c r="R53" i="7"/>
  <c r="S53" i="7"/>
  <c r="R90" i="7"/>
  <c r="S90" i="7"/>
  <c r="S79" i="7"/>
  <c r="F126" i="12"/>
  <c r="J126" i="12"/>
  <c r="K126" i="12"/>
  <c r="L126" i="12" s="1"/>
  <c r="S40" i="10"/>
  <c r="S48" i="10"/>
  <c r="S59" i="10"/>
  <c r="R20" i="7"/>
  <c r="S20" i="7" s="1"/>
  <c r="R35" i="7"/>
  <c r="S35" i="7"/>
  <c r="R84" i="7"/>
  <c r="S84" i="7" s="1"/>
  <c r="R101" i="7"/>
  <c r="S101" i="7"/>
  <c r="S59" i="7"/>
  <c r="R126" i="7"/>
  <c r="S126" i="7"/>
  <c r="R111" i="7"/>
  <c r="S111" i="7" s="1"/>
  <c r="R89" i="7"/>
  <c r="S89" i="7"/>
  <c r="R83" i="7"/>
  <c r="S83" i="7" s="1"/>
  <c r="R66" i="7"/>
  <c r="R130" i="7"/>
  <c r="S130" i="7" s="1"/>
  <c r="R85" i="7"/>
  <c r="S85" i="7"/>
  <c r="R65" i="7"/>
  <c r="R61" i="7"/>
  <c r="S61" i="7"/>
  <c r="R115" i="7"/>
  <c r="S115" i="7"/>
  <c r="R69" i="7"/>
  <c r="S69" i="7" s="1"/>
  <c r="R77" i="7"/>
  <c r="R31" i="7"/>
  <c r="S31" i="7" s="1"/>
  <c r="R33" i="7"/>
  <c r="S33" i="7"/>
  <c r="R64" i="7"/>
  <c r="R135" i="7"/>
  <c r="S135" i="7"/>
  <c r="R112" i="7"/>
  <c r="S112" i="7" s="1"/>
  <c r="R81" i="7"/>
  <c r="S81" i="7"/>
  <c r="R107" i="7"/>
  <c r="S107" i="7" s="1"/>
  <c r="R121" i="7"/>
  <c r="S121" i="7"/>
  <c r="R71" i="7"/>
  <c r="R93" i="7"/>
  <c r="R124" i="7"/>
  <c r="R133" i="7"/>
  <c r="S133" i="7"/>
  <c r="R98" i="7"/>
  <c r="R86" i="7"/>
  <c r="S86" i="7" s="1"/>
  <c r="J115" i="7"/>
  <c r="S129" i="13"/>
  <c r="J112" i="12"/>
  <c r="S112" i="13"/>
  <c r="E121" i="12"/>
  <c r="F121" i="12" s="1"/>
  <c r="F124" i="12"/>
  <c r="S39" i="12"/>
  <c r="J59" i="12"/>
  <c r="J76" i="12"/>
  <c r="J136" i="12"/>
  <c r="R56" i="7"/>
  <c r="R128" i="7"/>
  <c r="S128" i="7" s="1"/>
  <c r="R109" i="7"/>
  <c r="S109" i="7"/>
  <c r="R73" i="7"/>
  <c r="S73" i="7"/>
  <c r="R108" i="7"/>
  <c r="R104" i="7"/>
  <c r="S104" i="7"/>
  <c r="R57" i="7"/>
  <c r="R50" i="7"/>
  <c r="S50" i="7"/>
  <c r="E123" i="12"/>
  <c r="F123" i="12"/>
  <c r="J93" i="12"/>
  <c r="S122" i="12"/>
  <c r="S18" i="10"/>
  <c r="S44" i="10"/>
  <c r="S69" i="10"/>
  <c r="S73" i="10"/>
  <c r="S74" i="10"/>
  <c r="R68" i="7"/>
  <c r="S68" i="7"/>
  <c r="R95" i="7"/>
  <c r="S95" i="7" s="1"/>
  <c r="R117" i="7"/>
  <c r="S117" i="7"/>
  <c r="R125" i="7"/>
  <c r="R118" i="7"/>
  <c r="S118" i="7"/>
  <c r="R46" i="7"/>
  <c r="S46" i="7" s="1"/>
  <c r="R54" i="7"/>
  <c r="S54" i="7"/>
  <c r="R87" i="7"/>
  <c r="R106" i="7"/>
  <c r="R47" i="7"/>
  <c r="S47" i="7" s="1"/>
  <c r="R88" i="7"/>
  <c r="S88" i="7"/>
  <c r="R132" i="7"/>
  <c r="S132" i="7" s="1"/>
  <c r="R82" i="7"/>
  <c r="R67" i="7"/>
  <c r="S67" i="7"/>
  <c r="R120" i="7"/>
  <c r="S120" i="7" s="1"/>
  <c r="R80" i="7"/>
  <c r="S80" i="7"/>
  <c r="R14" i="7"/>
  <c r="R70" i="7"/>
  <c r="S70" i="7" s="1"/>
  <c r="R27" i="7"/>
  <c r="S27" i="7"/>
  <c r="R74" i="7"/>
  <c r="S74" i="7" s="1"/>
  <c r="R23" i="7"/>
  <c r="R18" i="7"/>
  <c r="R37" i="7"/>
  <c r="S37" i="7"/>
  <c r="R91" i="7"/>
  <c r="S91" i="7" s="1"/>
  <c r="R113" i="7"/>
  <c r="S113" i="7"/>
  <c r="R97" i="7"/>
  <c r="S97" i="7" s="1"/>
  <c r="R62" i="7"/>
  <c r="S62" i="7" s="1"/>
  <c r="R30" i="7"/>
  <c r="S30" i="7"/>
  <c r="R51" i="7"/>
  <c r="R136" i="7"/>
  <c r="R116" i="7"/>
  <c r="S116" i="7" s="1"/>
  <c r="R119" i="7"/>
  <c r="S119" i="7" s="1"/>
  <c r="R127" i="7"/>
  <c r="S127" i="7"/>
  <c r="E105" i="9"/>
  <c r="F105" i="9" s="1"/>
  <c r="T15" i="12"/>
  <c r="U15" i="12" s="1"/>
  <c r="T14" i="12"/>
  <c r="K132" i="12"/>
  <c r="L132" i="12"/>
  <c r="K131" i="12"/>
  <c r="L131" i="12" s="1"/>
  <c r="K129" i="12"/>
  <c r="L129" i="12"/>
  <c r="K128" i="12"/>
  <c r="L128" i="12" s="1"/>
  <c r="K130" i="12"/>
  <c r="L130" i="12"/>
  <c r="K127" i="12"/>
  <c r="L127" i="12" s="1"/>
  <c r="K133" i="12"/>
  <c r="L133" i="12"/>
  <c r="K134" i="12"/>
  <c r="L134" i="12" s="1"/>
  <c r="K135" i="12"/>
  <c r="L135" i="12"/>
  <c r="E132" i="12"/>
  <c r="F132" i="12" s="1"/>
  <c r="E130" i="12"/>
  <c r="F130" i="12"/>
  <c r="E131" i="12"/>
  <c r="F131" i="12" s="1"/>
  <c r="E134" i="12"/>
  <c r="F134" i="12"/>
  <c r="E128" i="12"/>
  <c r="F128" i="12" s="1"/>
  <c r="E133" i="12"/>
  <c r="F133" i="12"/>
  <c r="E136" i="12"/>
  <c r="F136" i="12" s="1"/>
  <c r="E135" i="12"/>
  <c r="F135" i="12"/>
  <c r="E129" i="12"/>
  <c r="F129" i="12" s="1"/>
  <c r="E122" i="12"/>
  <c r="F122" i="12"/>
  <c r="S131" i="10"/>
  <c r="R42" i="7"/>
  <c r="S42" i="7" s="1"/>
  <c r="R39" i="7"/>
  <c r="S39" i="7"/>
  <c r="R41" i="7"/>
  <c r="S41" i="7" s="1"/>
  <c r="R38" i="7"/>
  <c r="S38" i="7"/>
  <c r="R45" i="7"/>
  <c r="S45" i="7"/>
  <c r="R58" i="7"/>
  <c r="J24" i="12"/>
  <c r="S93" i="10"/>
  <c r="R124" i="13"/>
  <c r="S124" i="13" s="1"/>
  <c r="R125" i="13"/>
  <c r="S125" i="13"/>
  <c r="R122" i="13"/>
  <c r="S122" i="13" s="1"/>
  <c r="R34" i="10"/>
  <c r="E114" i="9"/>
  <c r="F114" i="9" s="1"/>
  <c r="E115" i="9"/>
  <c r="F115" i="9"/>
  <c r="J37" i="12"/>
  <c r="S114" i="10"/>
  <c r="S62" i="10"/>
  <c r="J51" i="10"/>
  <c r="J33" i="10"/>
  <c r="J31" i="10"/>
  <c r="E102" i="9"/>
  <c r="F102" i="9" s="1"/>
  <c r="S34" i="10"/>
  <c r="R113" i="13"/>
  <c r="S113" i="13" s="1"/>
  <c r="J95" i="12"/>
  <c r="J71" i="10"/>
  <c r="J56" i="10"/>
  <c r="R67" i="10"/>
  <c r="D127" i="7"/>
  <c r="J111" i="9"/>
  <c r="Q15" i="9"/>
  <c r="R15" i="9" s="1"/>
  <c r="S15" i="9" s="1"/>
  <c r="E127" i="7"/>
  <c r="F127" i="7" s="1"/>
  <c r="K67" i="13" l="1"/>
  <c r="L67" i="13" s="1"/>
  <c r="K59" i="13"/>
  <c r="L59" i="13" s="1"/>
  <c r="K103" i="13"/>
  <c r="L103" i="13" s="1"/>
  <c r="E126" i="13"/>
  <c r="F126" i="13" s="1"/>
  <c r="E129" i="13"/>
  <c r="F129" i="13" s="1"/>
  <c r="E127" i="13"/>
  <c r="F127" i="13" s="1"/>
  <c r="E128" i="13"/>
  <c r="F128" i="13" s="1"/>
  <c r="E131" i="13"/>
  <c r="F131" i="13" s="1"/>
  <c r="E130" i="13"/>
  <c r="F130" i="13" s="1"/>
  <c r="E124" i="13"/>
  <c r="F124" i="13" s="1"/>
  <c r="E122" i="13"/>
  <c r="F122" i="13" s="1"/>
  <c r="E121" i="13"/>
  <c r="F121" i="13" s="1"/>
  <c r="J56" i="7"/>
  <c r="S56" i="7"/>
  <c r="Q136" i="9"/>
  <c r="R136" i="9" s="1"/>
  <c r="S136" i="9" s="1"/>
  <c r="T136" i="9" s="1"/>
  <c r="U136" i="9" s="1"/>
  <c r="J136" i="9"/>
  <c r="Q124" i="9"/>
  <c r="J124" i="9"/>
  <c r="S115" i="9"/>
  <c r="Q113" i="9"/>
  <c r="J113" i="9"/>
  <c r="Q92" i="9"/>
  <c r="J92" i="9"/>
  <c r="K69" i="12"/>
  <c r="L69" i="12" s="1"/>
  <c r="E123" i="13"/>
  <c r="F123" i="13" s="1"/>
  <c r="K77" i="12"/>
  <c r="L77" i="12" s="1"/>
  <c r="K59" i="12"/>
  <c r="L59" i="12" s="1"/>
  <c r="E120" i="13"/>
  <c r="F120" i="13" s="1"/>
  <c r="K20" i="13"/>
  <c r="L20" i="13" s="1"/>
  <c r="K15" i="13"/>
  <c r="L15" i="13" s="1"/>
  <c r="K97" i="13"/>
  <c r="L97" i="13" s="1"/>
  <c r="K91" i="13"/>
  <c r="L91" i="13" s="1"/>
  <c r="E117" i="13"/>
  <c r="F117" i="13" s="1"/>
  <c r="E113" i="13"/>
  <c r="F113" i="13" s="1"/>
  <c r="E116" i="13"/>
  <c r="F116" i="13" s="1"/>
  <c r="E111" i="13"/>
  <c r="F111" i="13" s="1"/>
  <c r="E109" i="13"/>
  <c r="F109" i="13" s="1"/>
  <c r="E108" i="13"/>
  <c r="F108" i="13" s="1"/>
  <c r="E118" i="13"/>
  <c r="F118" i="13" s="1"/>
  <c r="E110" i="13"/>
  <c r="F110" i="13" s="1"/>
  <c r="E114" i="13"/>
  <c r="F114" i="13" s="1"/>
  <c r="E119" i="13"/>
  <c r="F119" i="13" s="1"/>
  <c r="P72" i="7"/>
  <c r="Q72" i="7"/>
  <c r="R72" i="7" s="1"/>
  <c r="H72" i="7"/>
  <c r="J72" i="7" s="1"/>
  <c r="D72" i="7"/>
  <c r="D48" i="7"/>
  <c r="P48" i="7"/>
  <c r="S48" i="7" s="1"/>
  <c r="H48" i="7"/>
  <c r="J48" i="7" s="1"/>
  <c r="Q48" i="7"/>
  <c r="R48" i="7" s="1"/>
  <c r="D40" i="7"/>
  <c r="P40" i="7"/>
  <c r="Q40" i="7"/>
  <c r="R40" i="7" s="1"/>
  <c r="H40" i="7"/>
  <c r="J40" i="7" s="1"/>
  <c r="H22" i="7"/>
  <c r="J22" i="7" s="1"/>
  <c r="D22" i="7"/>
  <c r="P22" i="7"/>
  <c r="S22" i="7" s="1"/>
  <c r="Q22" i="7"/>
  <c r="R22" i="7" s="1"/>
  <c r="P24" i="10"/>
  <c r="Q24" i="10"/>
  <c r="R24" i="10" s="1"/>
  <c r="D24" i="10"/>
  <c r="Q128" i="9"/>
  <c r="R128" i="9" s="1"/>
  <c r="S128" i="9" s="1"/>
  <c r="T128" i="9" s="1"/>
  <c r="U128" i="9" s="1"/>
  <c r="J128" i="9"/>
  <c r="Q120" i="9"/>
  <c r="J120" i="9"/>
  <c r="K94" i="9" s="1"/>
  <c r="L94" i="9" s="1"/>
  <c r="E112" i="9"/>
  <c r="F112" i="9" s="1"/>
  <c r="E108" i="9"/>
  <c r="F108" i="9" s="1"/>
  <c r="E110" i="9"/>
  <c r="F110" i="9" s="1"/>
  <c r="E100" i="9"/>
  <c r="F100" i="9" s="1"/>
  <c r="E109" i="9"/>
  <c r="F109" i="9" s="1"/>
  <c r="E104" i="9"/>
  <c r="F104" i="9" s="1"/>
  <c r="E99" i="9"/>
  <c r="F99" i="9" s="1"/>
  <c r="E106" i="9"/>
  <c r="F106" i="9" s="1"/>
  <c r="E101" i="9"/>
  <c r="F101" i="9" s="1"/>
  <c r="J106" i="9"/>
  <c r="Q106" i="9"/>
  <c r="S101" i="9"/>
  <c r="P98" i="9"/>
  <c r="D98" i="9"/>
  <c r="P94" i="9"/>
  <c r="D94" i="9"/>
  <c r="E33" i="9" s="1"/>
  <c r="F33" i="9" s="1"/>
  <c r="K76" i="12"/>
  <c r="L76" i="12" s="1"/>
  <c r="S67" i="10"/>
  <c r="K94" i="12"/>
  <c r="L94" i="12" s="1"/>
  <c r="K57" i="12"/>
  <c r="L57" i="12" s="1"/>
  <c r="K72" i="12"/>
  <c r="L72" i="12" s="1"/>
  <c r="K84" i="12"/>
  <c r="L84" i="12" s="1"/>
  <c r="K67" i="12"/>
  <c r="L67" i="12" s="1"/>
  <c r="K87" i="13"/>
  <c r="L87" i="13" s="1"/>
  <c r="Q44" i="7"/>
  <c r="P44" i="7"/>
  <c r="D44" i="7"/>
  <c r="H44" i="7"/>
  <c r="J44" i="7" s="1"/>
  <c r="Q132" i="9"/>
  <c r="J132" i="9"/>
  <c r="S97" i="9"/>
  <c r="J88" i="9"/>
  <c r="Q88" i="9"/>
  <c r="S18" i="7"/>
  <c r="S124" i="7"/>
  <c r="E112" i="13"/>
  <c r="F112" i="13" s="1"/>
  <c r="K115" i="7"/>
  <c r="L115" i="7" s="1"/>
  <c r="R102" i="9"/>
  <c r="S102" i="9" s="1"/>
  <c r="R65" i="9"/>
  <c r="S65" i="9" s="1"/>
  <c r="R69" i="9"/>
  <c r="S69" i="9" s="1"/>
  <c r="R20" i="9"/>
  <c r="S20" i="9" s="1"/>
  <c r="R91" i="9"/>
  <c r="S91" i="9" s="1"/>
  <c r="J66" i="7"/>
  <c r="S66" i="7"/>
  <c r="E56" i="12"/>
  <c r="F56" i="12" s="1"/>
  <c r="E88" i="12"/>
  <c r="F88" i="12" s="1"/>
  <c r="E93" i="12"/>
  <c r="F93" i="12" s="1"/>
  <c r="E109" i="12"/>
  <c r="F109" i="12" s="1"/>
  <c r="E111" i="12"/>
  <c r="F111" i="12" s="1"/>
  <c r="E115" i="12"/>
  <c r="F115" i="12" s="1"/>
  <c r="E102" i="12"/>
  <c r="F102" i="12" s="1"/>
  <c r="E104" i="12"/>
  <c r="F104" i="12" s="1"/>
  <c r="S71" i="7"/>
  <c r="K136" i="12"/>
  <c r="L136" i="12" s="1"/>
  <c r="R66" i="9"/>
  <c r="S66" i="9" s="1"/>
  <c r="R84" i="9"/>
  <c r="S84" i="9" s="1"/>
  <c r="R122" i="9"/>
  <c r="S122" i="9" s="1"/>
  <c r="R135" i="9"/>
  <c r="S135" i="9" s="1"/>
  <c r="T135" i="9" s="1"/>
  <c r="U135" i="9" s="1"/>
  <c r="R77" i="9"/>
  <c r="S77" i="9" s="1"/>
  <c r="R123" i="9"/>
  <c r="S123" i="9" s="1"/>
  <c r="R94" i="9"/>
  <c r="R45" i="9"/>
  <c r="S45" i="9" s="1"/>
  <c r="R50" i="9"/>
  <c r="S50" i="9" s="1"/>
  <c r="R133" i="9"/>
  <c r="S133" i="9" s="1"/>
  <c r="R61" i="9"/>
  <c r="S61" i="9" s="1"/>
  <c r="R98" i="9"/>
  <c r="R117" i="9"/>
  <c r="S117" i="9" s="1"/>
  <c r="R115" i="9"/>
  <c r="R87" i="9"/>
  <c r="S87" i="9" s="1"/>
  <c r="R26" i="9"/>
  <c r="S26" i="9" s="1"/>
  <c r="R23" i="9"/>
  <c r="S23" i="9" s="1"/>
  <c r="R18" i="9"/>
  <c r="S18" i="9" s="1"/>
  <c r="R86" i="9"/>
  <c r="S86" i="9" s="1"/>
  <c r="R93" i="9"/>
  <c r="S93" i="9" s="1"/>
  <c r="R81" i="9"/>
  <c r="S81" i="9" s="1"/>
  <c r="R104" i="9"/>
  <c r="S104" i="9" s="1"/>
  <c r="R34" i="9"/>
  <c r="S34" i="9" s="1"/>
  <c r="R70" i="9"/>
  <c r="S70" i="9" s="1"/>
  <c r="R124" i="9"/>
  <c r="S124" i="9" s="1"/>
  <c r="R29" i="9"/>
  <c r="S29" i="9" s="1"/>
  <c r="R16" i="9"/>
  <c r="S16" i="9" s="1"/>
  <c r="R100" i="9"/>
  <c r="S100" i="9" s="1"/>
  <c r="R97" i="9"/>
  <c r="R76" i="9"/>
  <c r="S76" i="9" s="1"/>
  <c r="R73" i="9"/>
  <c r="S73" i="9" s="1"/>
  <c r="R71" i="9"/>
  <c r="S71" i="9" s="1"/>
  <c r="R68" i="9"/>
  <c r="S68" i="9" s="1"/>
  <c r="R59" i="9"/>
  <c r="S59" i="9" s="1"/>
  <c r="R53" i="9"/>
  <c r="S53" i="9" s="1"/>
  <c r="R49" i="9"/>
  <c r="S49" i="9" s="1"/>
  <c r="R46" i="9"/>
  <c r="S46" i="9" s="1"/>
  <c r="R41" i="9"/>
  <c r="S41" i="9" s="1"/>
  <c r="R33" i="9"/>
  <c r="S33" i="9" s="1"/>
  <c r="R30" i="9"/>
  <c r="S30" i="9" s="1"/>
  <c r="R114" i="9"/>
  <c r="S114" i="9" s="1"/>
  <c r="R78" i="9"/>
  <c r="S78" i="9" s="1"/>
  <c r="R80" i="9"/>
  <c r="S80" i="9" s="1"/>
  <c r="R21" i="9"/>
  <c r="S21" i="9" s="1"/>
  <c r="R103" i="9"/>
  <c r="S103" i="9" s="1"/>
  <c r="R79" i="9"/>
  <c r="S79" i="9" s="1"/>
  <c r="R54" i="9"/>
  <c r="S54" i="9" s="1"/>
  <c r="R89" i="9"/>
  <c r="S89" i="9" s="1"/>
  <c r="R64" i="9"/>
  <c r="S64" i="9" s="1"/>
  <c r="R118" i="9"/>
  <c r="S118" i="9" s="1"/>
  <c r="R110" i="9"/>
  <c r="S110" i="9" s="1"/>
  <c r="R112" i="9"/>
  <c r="S112" i="9" s="1"/>
  <c r="R127" i="9"/>
  <c r="S127" i="9" s="1"/>
  <c r="R130" i="9"/>
  <c r="S130" i="9" s="1"/>
  <c r="R22" i="9"/>
  <c r="S22" i="9" s="1"/>
  <c r="R25" i="9"/>
  <c r="S25" i="9" s="1"/>
  <c r="R111" i="9"/>
  <c r="S111" i="9" s="1"/>
  <c r="R85" i="9"/>
  <c r="S85" i="9" s="1"/>
  <c r="R83" i="9"/>
  <c r="S83" i="9" s="1"/>
  <c r="R60" i="9"/>
  <c r="S60" i="9" s="1"/>
  <c r="R58" i="9"/>
  <c r="S58" i="9" s="1"/>
  <c r="R27" i="9"/>
  <c r="S27" i="9" s="1"/>
  <c r="R74" i="9"/>
  <c r="S74" i="9" s="1"/>
  <c r="R55" i="9"/>
  <c r="S55" i="9" s="1"/>
  <c r="R44" i="9"/>
  <c r="S44" i="9" s="1"/>
  <c r="R90" i="9"/>
  <c r="S90" i="9" s="1"/>
  <c r="R109" i="9"/>
  <c r="S109" i="9" s="1"/>
  <c r="R120" i="9"/>
  <c r="S120" i="9" s="1"/>
  <c r="R108" i="9"/>
  <c r="S108" i="9" s="1"/>
  <c r="R88" i="9"/>
  <c r="S88" i="9" s="1"/>
  <c r="R134" i="9"/>
  <c r="S134" i="9" s="1"/>
  <c r="R107" i="9"/>
  <c r="S107" i="9" s="1"/>
  <c r="R17" i="9"/>
  <c r="S17" i="9" s="1"/>
  <c r="R106" i="9"/>
  <c r="S106" i="9" s="1"/>
  <c r="R119" i="9"/>
  <c r="S119" i="9" s="1"/>
  <c r="R96" i="9"/>
  <c r="S96" i="9" s="1"/>
  <c r="R62" i="9"/>
  <c r="S62" i="9" s="1"/>
  <c r="R43" i="9"/>
  <c r="S43" i="9" s="1"/>
  <c r="R39" i="9"/>
  <c r="S39" i="9" s="1"/>
  <c r="R32" i="9"/>
  <c r="S32" i="9" s="1"/>
  <c r="R37" i="9"/>
  <c r="S37" i="9" s="1"/>
  <c r="R28" i="9"/>
  <c r="S28" i="9" s="1"/>
  <c r="R51" i="9"/>
  <c r="S51" i="9" s="1"/>
  <c r="R63" i="9"/>
  <c r="S63" i="9" s="1"/>
  <c r="R125" i="9"/>
  <c r="S125" i="9" s="1"/>
  <c r="R95" i="9"/>
  <c r="S95" i="9" s="1"/>
  <c r="R75" i="9"/>
  <c r="S75" i="9" s="1"/>
  <c r="R36" i="9"/>
  <c r="S36" i="9" s="1"/>
  <c r="R105" i="9"/>
  <c r="S105" i="9" s="1"/>
  <c r="R132" i="9"/>
  <c r="S132" i="9" s="1"/>
  <c r="R42" i="9"/>
  <c r="S42" i="9" s="1"/>
  <c r="R24" i="9"/>
  <c r="S24" i="9" s="1"/>
  <c r="R131" i="9"/>
  <c r="S131" i="9" s="1"/>
  <c r="R92" i="9"/>
  <c r="S92" i="9" s="1"/>
  <c r="R113" i="9"/>
  <c r="S113" i="9" s="1"/>
  <c r="R72" i="9"/>
  <c r="S72" i="9" s="1"/>
  <c r="R52" i="9"/>
  <c r="S52" i="9" s="1"/>
  <c r="R40" i="9"/>
  <c r="S40" i="9" s="1"/>
  <c r="R35" i="9"/>
  <c r="S35" i="9" s="1"/>
  <c r="R126" i="9"/>
  <c r="S126" i="9" s="1"/>
  <c r="R101" i="9"/>
  <c r="R19" i="9"/>
  <c r="S19" i="9" s="1"/>
  <c r="R67" i="9"/>
  <c r="S67" i="9" s="1"/>
  <c r="S94" i="7"/>
  <c r="E125" i="13"/>
  <c r="F125" i="13" s="1"/>
  <c r="R44" i="7"/>
  <c r="S107" i="10"/>
  <c r="S21" i="13"/>
  <c r="T21" i="13" s="1"/>
  <c r="U21" i="13" s="1"/>
  <c r="K128" i="7"/>
  <c r="L128" i="7" s="1"/>
  <c r="K126" i="7"/>
  <c r="L126" i="7" s="1"/>
  <c r="R95" i="12"/>
  <c r="S95" i="12" s="1"/>
  <c r="R98" i="12"/>
  <c r="S98" i="12" s="1"/>
  <c r="R94" i="12"/>
  <c r="S94" i="12" s="1"/>
  <c r="R97" i="12"/>
  <c r="S97" i="12" s="1"/>
  <c r="R68" i="12"/>
  <c r="S68" i="12" s="1"/>
  <c r="R66" i="12"/>
  <c r="S66" i="12" s="1"/>
  <c r="R49" i="12"/>
  <c r="S49" i="12" s="1"/>
  <c r="R47" i="12"/>
  <c r="S47" i="12" s="1"/>
  <c r="S60" i="10"/>
  <c r="E37" i="9"/>
  <c r="F37" i="9" s="1"/>
  <c r="E38" i="9"/>
  <c r="F38" i="9" s="1"/>
  <c r="S118" i="10"/>
  <c r="J51" i="12"/>
  <c r="S52" i="10"/>
  <c r="E40" i="9"/>
  <c r="F40" i="9" s="1"/>
  <c r="S58" i="13"/>
  <c r="R100" i="7"/>
  <c r="S100" i="7" s="1"/>
  <c r="R122" i="7"/>
  <c r="S122" i="7" s="1"/>
  <c r="R102" i="7"/>
  <c r="S102" i="7" s="1"/>
  <c r="R76" i="7"/>
  <c r="S76" i="7" s="1"/>
  <c r="K28" i="13"/>
  <c r="L28" i="13" s="1"/>
  <c r="S117" i="13"/>
  <c r="E107" i="9"/>
  <c r="F107" i="9" s="1"/>
  <c r="S108" i="10"/>
  <c r="S112" i="10"/>
  <c r="S25" i="10"/>
  <c r="J124" i="7"/>
  <c r="K110" i="7" s="1"/>
  <c r="L110" i="7" s="1"/>
  <c r="S48" i="13"/>
  <c r="E124" i="10"/>
  <c r="F124" i="10" s="1"/>
  <c r="E123" i="10"/>
  <c r="F123" i="10" s="1"/>
  <c r="R121" i="10"/>
  <c r="S121" i="10" s="1"/>
  <c r="R132" i="10"/>
  <c r="S132" i="10" s="1"/>
  <c r="R96" i="13"/>
  <c r="S96" i="13" s="1"/>
  <c r="R81" i="10"/>
  <c r="S81" i="10" s="1"/>
  <c r="R27" i="10"/>
  <c r="S27" i="10" s="1"/>
  <c r="R55" i="10"/>
  <c r="S55" i="10" s="1"/>
  <c r="R19" i="10"/>
  <c r="S19" i="10" s="1"/>
  <c r="R76" i="10"/>
  <c r="S76" i="10" s="1"/>
  <c r="E41" i="9"/>
  <c r="F41" i="9" s="1"/>
  <c r="S23" i="10"/>
  <c r="S53" i="10"/>
  <c r="K124" i="10"/>
  <c r="L124" i="10" s="1"/>
  <c r="S125" i="10"/>
  <c r="S64" i="13"/>
  <c r="J29" i="12"/>
  <c r="S49" i="10"/>
  <c r="J69" i="7"/>
  <c r="K100" i="13"/>
  <c r="L100" i="13" s="1"/>
  <c r="E111" i="9"/>
  <c r="F111" i="9" s="1"/>
  <c r="S90" i="13"/>
  <c r="S43" i="10"/>
  <c r="J43" i="12"/>
  <c r="S80" i="13"/>
  <c r="S118" i="13"/>
  <c r="J42" i="12"/>
  <c r="J16" i="7"/>
  <c r="K135" i="10"/>
  <c r="L135" i="10" s="1"/>
  <c r="K127" i="10"/>
  <c r="L127" i="10" s="1"/>
  <c r="K131" i="10"/>
  <c r="L131" i="10" s="1"/>
  <c r="K134" i="10"/>
  <c r="L134" i="10" s="1"/>
  <c r="K128" i="10"/>
  <c r="L128" i="10" s="1"/>
  <c r="K129" i="10"/>
  <c r="L129" i="10" s="1"/>
  <c r="K125" i="10"/>
  <c r="L125" i="10" s="1"/>
  <c r="K130" i="10"/>
  <c r="L130" i="10" s="1"/>
  <c r="K132" i="10"/>
  <c r="L132" i="10" s="1"/>
  <c r="R26" i="10"/>
  <c r="S26" i="10" s="1"/>
  <c r="R17" i="10"/>
  <c r="S17" i="10" s="1"/>
  <c r="R56" i="10"/>
  <c r="S56" i="10" s="1"/>
  <c r="R57" i="10"/>
  <c r="R47" i="10"/>
  <c r="R51" i="10"/>
  <c r="S51" i="10" s="1"/>
  <c r="R45" i="10"/>
  <c r="S45" i="10" s="1"/>
  <c r="R46" i="10"/>
  <c r="S46" i="10" s="1"/>
  <c r="R54" i="10"/>
  <c r="S54" i="10" s="1"/>
  <c r="R49" i="10"/>
  <c r="R122" i="10"/>
  <c r="S122" i="10" s="1"/>
  <c r="R119" i="10"/>
  <c r="S119" i="10" s="1"/>
  <c r="R118" i="10"/>
  <c r="R115" i="10"/>
  <c r="S115" i="10" s="1"/>
  <c r="R120" i="10"/>
  <c r="S120" i="10" s="1"/>
  <c r="R127" i="10"/>
  <c r="S127" i="10" s="1"/>
  <c r="R107" i="10"/>
  <c r="R125" i="10"/>
  <c r="R113" i="10"/>
  <c r="S113" i="10" s="1"/>
  <c r="R99" i="13"/>
  <c r="S99" i="13" s="1"/>
  <c r="R110" i="13"/>
  <c r="S110" i="13" s="1"/>
  <c r="R116" i="13"/>
  <c r="S116" i="13" s="1"/>
  <c r="R111" i="13"/>
  <c r="S111" i="13" s="1"/>
  <c r="R108" i="13"/>
  <c r="S108" i="13" s="1"/>
  <c r="R100" i="13"/>
  <c r="S100" i="13" s="1"/>
  <c r="R106" i="13"/>
  <c r="S106" i="13" s="1"/>
  <c r="R97" i="13"/>
  <c r="S97" i="13" s="1"/>
  <c r="R123" i="13"/>
  <c r="S123" i="13" s="1"/>
  <c r="R114" i="13"/>
  <c r="S114" i="13" s="1"/>
  <c r="R105" i="13"/>
  <c r="S105" i="13" s="1"/>
  <c r="R95" i="13"/>
  <c r="S95" i="13" s="1"/>
  <c r="R98" i="13"/>
  <c r="S98" i="13" s="1"/>
  <c r="R104" i="13"/>
  <c r="S104" i="13" s="1"/>
  <c r="R101" i="10"/>
  <c r="R117" i="13"/>
  <c r="E75" i="9"/>
  <c r="F75" i="9" s="1"/>
  <c r="R72" i="13"/>
  <c r="S72" i="13" s="1"/>
  <c r="R75" i="13"/>
  <c r="S75" i="13" s="1"/>
  <c r="R76" i="13"/>
  <c r="S76" i="13" s="1"/>
  <c r="R71" i="13"/>
  <c r="S71" i="13" s="1"/>
  <c r="R77" i="13"/>
  <c r="S77" i="13" s="1"/>
  <c r="R38" i="13"/>
  <c r="R37" i="13"/>
  <c r="S37" i="13" s="1"/>
  <c r="R36" i="13"/>
  <c r="S36" i="13" s="1"/>
  <c r="R53" i="13"/>
  <c r="S53" i="13" s="1"/>
  <c r="R51" i="13"/>
  <c r="S51" i="13" s="1"/>
  <c r="R54" i="13"/>
  <c r="S54" i="13" s="1"/>
  <c r="R78" i="10"/>
  <c r="S78" i="10" s="1"/>
  <c r="R86" i="10"/>
  <c r="S86" i="10" s="1"/>
  <c r="R84" i="10"/>
  <c r="S84" i="10" s="1"/>
  <c r="R82" i="10"/>
  <c r="S82" i="10" s="1"/>
  <c r="R39" i="10"/>
  <c r="R38" i="10"/>
  <c r="S38" i="10" s="1"/>
  <c r="R37" i="10"/>
  <c r="S37" i="10" s="1"/>
  <c r="E119" i="9"/>
  <c r="F119" i="9" s="1"/>
  <c r="E118" i="9"/>
  <c r="F118" i="9" s="1"/>
  <c r="E128" i="10"/>
  <c r="F128" i="10" s="1"/>
  <c r="E134" i="10"/>
  <c r="F134" i="10" s="1"/>
  <c r="J39" i="12"/>
  <c r="K30" i="12" s="1"/>
  <c r="L30" i="12" s="1"/>
  <c r="S39" i="10"/>
  <c r="E135" i="9"/>
  <c r="F135" i="9" s="1"/>
  <c r="E136" i="9"/>
  <c r="F136" i="9" s="1"/>
  <c r="Q125" i="12"/>
  <c r="H125" i="12"/>
  <c r="J125" i="12" s="1"/>
  <c r="P119" i="12"/>
  <c r="S119" i="12" s="1"/>
  <c r="Q119" i="12"/>
  <c r="H119" i="12"/>
  <c r="J119" i="12" s="1"/>
  <c r="K60" i="12" s="1"/>
  <c r="L60" i="12" s="1"/>
  <c r="D119" i="12"/>
  <c r="E57" i="12" s="1"/>
  <c r="F57" i="12" s="1"/>
  <c r="D55" i="12"/>
  <c r="E37" i="12" s="1"/>
  <c r="F37" i="12" s="1"/>
  <c r="P55" i="12"/>
  <c r="H18" i="12"/>
  <c r="J18" i="12" s="1"/>
  <c r="Q18" i="12"/>
  <c r="O46" i="12"/>
  <c r="O114" i="12"/>
  <c r="R123" i="12" s="1"/>
  <c r="S123" i="12" s="1"/>
  <c r="O61" i="12"/>
  <c r="O34" i="12"/>
  <c r="O120" i="12"/>
  <c r="O91" i="12"/>
  <c r="R100" i="12" s="1"/>
  <c r="S100" i="12" s="1"/>
  <c r="O66" i="12"/>
  <c r="O41" i="12"/>
  <c r="O60" i="12"/>
  <c r="R69" i="12" s="1"/>
  <c r="S69" i="12" s="1"/>
  <c r="O98" i="12"/>
  <c r="O133" i="12"/>
  <c r="O25" i="12"/>
  <c r="O93" i="12"/>
  <c r="O119" i="12"/>
  <c r="O19" i="12"/>
  <c r="O69" i="12"/>
  <c r="O54" i="12"/>
  <c r="O101" i="12"/>
  <c r="O17" i="12"/>
  <c r="O126" i="12"/>
  <c r="O128" i="12"/>
  <c r="O72" i="12"/>
  <c r="O50" i="12"/>
  <c r="O127" i="12"/>
  <c r="O100" i="12"/>
  <c r="O70" i="12"/>
  <c r="O37" i="12"/>
  <c r="R46" i="12" s="1"/>
  <c r="S46" i="12" s="1"/>
  <c r="O53" i="12"/>
  <c r="O83" i="12"/>
  <c r="R92" i="12" s="1"/>
  <c r="S92" i="12" s="1"/>
  <c r="O125" i="12"/>
  <c r="O48" i="12"/>
  <c r="O74" i="12"/>
  <c r="O117" i="12"/>
  <c r="O52" i="12"/>
  <c r="R61" i="12" s="1"/>
  <c r="S61" i="12" s="1"/>
  <c r="Q107" i="13"/>
  <c r="R126" i="13" s="1"/>
  <c r="S126" i="13" s="1"/>
  <c r="P107" i="13"/>
  <c r="S107" i="13" s="1"/>
  <c r="D107" i="13"/>
  <c r="E107" i="13" s="1"/>
  <c r="F107" i="13" s="1"/>
  <c r="P68" i="13"/>
  <c r="S68" i="13" s="1"/>
  <c r="D68" i="13"/>
  <c r="P38" i="13"/>
  <c r="S38" i="13" s="1"/>
  <c r="Q38" i="13"/>
  <c r="R57" i="13" s="1"/>
  <c r="S57" i="13" s="1"/>
  <c r="D38" i="13"/>
  <c r="Q129" i="7"/>
  <c r="R129" i="7" s="1"/>
  <c r="P129" i="7"/>
  <c r="S129" i="7" s="1"/>
  <c r="H129" i="7"/>
  <c r="J129" i="7" s="1"/>
  <c r="D129" i="7"/>
  <c r="P106" i="7"/>
  <c r="S106" i="7" s="1"/>
  <c r="H106" i="7"/>
  <c r="J106" i="7" s="1"/>
  <c r="K112" i="13"/>
  <c r="L112" i="13" s="1"/>
  <c r="R92" i="10"/>
  <c r="S92" i="10" s="1"/>
  <c r="R108" i="10"/>
  <c r="R95" i="10"/>
  <c r="S95" i="10" s="1"/>
  <c r="R94" i="10"/>
  <c r="S94" i="10" s="1"/>
  <c r="R111" i="10"/>
  <c r="S111" i="10" s="1"/>
  <c r="R109" i="10"/>
  <c r="S109" i="10" s="1"/>
  <c r="R105" i="10"/>
  <c r="R97" i="10"/>
  <c r="S97" i="10" s="1"/>
  <c r="R136" i="10"/>
  <c r="S136" i="10" s="1"/>
  <c r="R98" i="10"/>
  <c r="S98" i="10" s="1"/>
  <c r="R65" i="10"/>
  <c r="S65" i="10" s="1"/>
  <c r="E126" i="9"/>
  <c r="F126" i="9" s="1"/>
  <c r="K126" i="10"/>
  <c r="L126" i="10" s="1"/>
  <c r="P125" i="12"/>
  <c r="R135" i="13"/>
  <c r="S135" i="13" s="1"/>
  <c r="R63" i="13"/>
  <c r="S63" i="13" s="1"/>
  <c r="H120" i="12"/>
  <c r="J120" i="12" s="1"/>
  <c r="P120" i="12"/>
  <c r="S120" i="12" s="1"/>
  <c r="Q120" i="12"/>
  <c r="P61" i="13"/>
  <c r="S61" i="13" s="1"/>
  <c r="D61" i="13"/>
  <c r="E55" i="13" s="1"/>
  <c r="F55" i="13" s="1"/>
  <c r="Q61" i="13"/>
  <c r="R80" i="13" s="1"/>
  <c r="Q33" i="13"/>
  <c r="R52" i="13" s="1"/>
  <c r="S52" i="13" s="1"/>
  <c r="P33" i="13"/>
  <c r="S33" i="13" s="1"/>
  <c r="D26" i="13"/>
  <c r="P26" i="13"/>
  <c r="S26" i="13" s="1"/>
  <c r="T26" i="13" s="1"/>
  <c r="U26" i="13" s="1"/>
  <c r="H60" i="7"/>
  <c r="J60" i="7" s="1"/>
  <c r="P60" i="7"/>
  <c r="S60" i="7" s="1"/>
  <c r="D34" i="7"/>
  <c r="Q34" i="7"/>
  <c r="R34" i="7" s="1"/>
  <c r="S34" i="7" s="1"/>
  <c r="J19" i="7"/>
  <c r="I51" i="7"/>
  <c r="J51" i="7" s="1"/>
  <c r="I57" i="7"/>
  <c r="S57" i="7" s="1"/>
  <c r="C60" i="7"/>
  <c r="D60" i="7" s="1"/>
  <c r="I64" i="7"/>
  <c r="J64" i="7" s="1"/>
  <c r="I76" i="7"/>
  <c r="C78" i="7"/>
  <c r="D78" i="7" s="1"/>
  <c r="I82" i="7"/>
  <c r="S82" i="7" s="1"/>
  <c r="C114" i="7"/>
  <c r="D114" i="7" s="1"/>
  <c r="C116" i="7"/>
  <c r="D116" i="7" s="1"/>
  <c r="C17" i="7"/>
  <c r="D17" i="7" s="1"/>
  <c r="I17" i="7"/>
  <c r="S17" i="7" s="1"/>
  <c r="C20" i="7"/>
  <c r="D20" i="7" s="1"/>
  <c r="I23" i="7"/>
  <c r="C30" i="7"/>
  <c r="D30" i="7" s="1"/>
  <c r="C59" i="7"/>
  <c r="D59" i="7" s="1"/>
  <c r="C66" i="7"/>
  <c r="D66" i="7" s="1"/>
  <c r="I71" i="7"/>
  <c r="J71" i="7" s="1"/>
  <c r="C88" i="7"/>
  <c r="D88" i="7" s="1"/>
  <c r="C94" i="7"/>
  <c r="D94" i="7" s="1"/>
  <c r="I96" i="7"/>
  <c r="J96" i="7" s="1"/>
  <c r="I98" i="7"/>
  <c r="S98" i="7" s="1"/>
  <c r="I125" i="7"/>
  <c r="J125" i="7" s="1"/>
  <c r="K125" i="7" s="1"/>
  <c r="L125" i="7" s="1"/>
  <c r="C128" i="7"/>
  <c r="D128" i="7" s="1"/>
  <c r="I136" i="7"/>
  <c r="S136" i="7" s="1"/>
  <c r="C19" i="7"/>
  <c r="D19" i="7" s="1"/>
  <c r="I16" i="7"/>
  <c r="S16" i="7" s="1"/>
  <c r="I55" i="7"/>
  <c r="S55" i="7" s="1"/>
  <c r="I58" i="7"/>
  <c r="J58" i="7" s="1"/>
  <c r="I65" i="7"/>
  <c r="J65" i="7" s="1"/>
  <c r="C67" i="7"/>
  <c r="D67" i="7" s="1"/>
  <c r="I87" i="7"/>
  <c r="J87" i="7" s="1"/>
  <c r="I92" i="7"/>
  <c r="J92" i="7" s="1"/>
  <c r="I93" i="7"/>
  <c r="C97" i="7"/>
  <c r="D97" i="7" s="1"/>
  <c r="C99" i="7"/>
  <c r="D99" i="7" s="1"/>
  <c r="C104" i="7"/>
  <c r="D104" i="7" s="1"/>
  <c r="C110" i="7"/>
  <c r="D110" i="7" s="1"/>
  <c r="I124" i="7"/>
  <c r="C126" i="7"/>
  <c r="D126" i="7" s="1"/>
  <c r="I134" i="7"/>
  <c r="S134" i="7" s="1"/>
  <c r="I18" i="7"/>
  <c r="J18" i="7" s="1"/>
  <c r="Q96" i="10"/>
  <c r="R96" i="10" s="1"/>
  <c r="P96" i="10"/>
  <c r="J76" i="7"/>
  <c r="Q40" i="13"/>
  <c r="R59" i="13" s="1"/>
  <c r="S59" i="13" s="1"/>
  <c r="P40" i="13"/>
  <c r="S40" i="13" s="1"/>
  <c r="J26" i="13"/>
  <c r="K16" i="13" s="1"/>
  <c r="L16" i="13" s="1"/>
  <c r="H108" i="7"/>
  <c r="J108" i="7" s="1"/>
  <c r="P108" i="7"/>
  <c r="S108" i="7" s="1"/>
  <c r="D112" i="10"/>
  <c r="R94" i="13"/>
  <c r="S94" i="13" s="1"/>
  <c r="R102" i="13"/>
  <c r="S102" i="13" s="1"/>
  <c r="R109" i="13"/>
  <c r="S109" i="13" s="1"/>
  <c r="Q66" i="12"/>
  <c r="J121" i="13"/>
  <c r="P65" i="13"/>
  <c r="S65" i="13" s="1"/>
  <c r="Q65" i="13"/>
  <c r="R84" i="13" s="1"/>
  <c r="S84" i="13" s="1"/>
  <c r="Q55" i="13"/>
  <c r="R74" i="13" s="1"/>
  <c r="S74" i="13" s="1"/>
  <c r="P55" i="13"/>
  <c r="S55" i="13" s="1"/>
  <c r="Q131" i="7"/>
  <c r="R131" i="7" s="1"/>
  <c r="P131" i="7"/>
  <c r="S131" i="7" s="1"/>
  <c r="H131" i="7"/>
  <c r="J131" i="7" s="1"/>
  <c r="I77" i="7"/>
  <c r="S77" i="7" s="1"/>
  <c r="P32" i="7"/>
  <c r="S32" i="7" s="1"/>
  <c r="H32" i="7"/>
  <c r="J32" i="7" s="1"/>
  <c r="J37" i="10"/>
  <c r="J67" i="10"/>
  <c r="J27" i="10"/>
  <c r="C60" i="10"/>
  <c r="D60" i="10" s="1"/>
  <c r="I61" i="10"/>
  <c r="J61" i="10" s="1"/>
  <c r="C67" i="10"/>
  <c r="D67" i="10" s="1"/>
  <c r="C83" i="10"/>
  <c r="D83" i="10" s="1"/>
  <c r="I90" i="10"/>
  <c r="I97" i="10"/>
  <c r="J97" i="10" s="1"/>
  <c r="I99" i="10"/>
  <c r="J99" i="10" s="1"/>
  <c r="I101" i="10"/>
  <c r="J101" i="10" s="1"/>
  <c r="C102" i="10"/>
  <c r="D102" i="10" s="1"/>
  <c r="C15" i="10"/>
  <c r="C28" i="10"/>
  <c r="D28" i="10" s="1"/>
  <c r="C43" i="10"/>
  <c r="D43" i="10" s="1"/>
  <c r="I47" i="10"/>
  <c r="J47" i="10" s="1"/>
  <c r="I60" i="10"/>
  <c r="J60" i="10" s="1"/>
  <c r="C73" i="10"/>
  <c r="D73" i="10" s="1"/>
  <c r="I83" i="10"/>
  <c r="J83" i="10" s="1"/>
  <c r="I87" i="10"/>
  <c r="J87" i="10" s="1"/>
  <c r="C90" i="10"/>
  <c r="D90" i="10" s="1"/>
  <c r="C92" i="10"/>
  <c r="D92" i="10" s="1"/>
  <c r="I98" i="10"/>
  <c r="J98" i="10" s="1"/>
  <c r="I100" i="10"/>
  <c r="J100" i="10" s="1"/>
  <c r="C47" i="10"/>
  <c r="D47" i="10" s="1"/>
  <c r="C54" i="10"/>
  <c r="D54" i="10" s="1"/>
  <c r="I57" i="10"/>
  <c r="J57" i="10" s="1"/>
  <c r="I64" i="10"/>
  <c r="I67" i="10"/>
  <c r="I75" i="10"/>
  <c r="C87" i="10"/>
  <c r="D87" i="10" s="1"/>
  <c r="C94" i="10"/>
  <c r="D94" i="10" s="1"/>
  <c r="C98" i="10"/>
  <c r="C100" i="10"/>
  <c r="D100" i="10" s="1"/>
  <c r="I102" i="10"/>
  <c r="S102" i="10" s="1"/>
  <c r="I103" i="10"/>
  <c r="I104" i="10"/>
  <c r="I105" i="10"/>
  <c r="J105" i="10" s="1"/>
  <c r="I106" i="10"/>
  <c r="I107" i="10"/>
  <c r="J107" i="10" s="1"/>
  <c r="I108" i="10"/>
  <c r="J108" i="10" s="1"/>
  <c r="I109" i="10"/>
  <c r="J109" i="10" s="1"/>
  <c r="I116" i="10"/>
  <c r="J116" i="10" s="1"/>
  <c r="I117" i="10"/>
  <c r="I118" i="10"/>
  <c r="J118" i="10" s="1"/>
  <c r="K118" i="10" s="1"/>
  <c r="L118" i="10" s="1"/>
  <c r="C120" i="10"/>
  <c r="D120" i="10" s="1"/>
  <c r="D98" i="10"/>
  <c r="Q87" i="10"/>
  <c r="R87" i="10" s="1"/>
  <c r="D15" i="10"/>
  <c r="T74" i="13" l="1"/>
  <c r="U74" i="13" s="1"/>
  <c r="T73" i="13"/>
  <c r="U73" i="13" s="1"/>
  <c r="T136" i="10"/>
  <c r="U136" i="10" s="1"/>
  <c r="T134" i="10"/>
  <c r="U134" i="10" s="1"/>
  <c r="T133" i="10"/>
  <c r="U133" i="10" s="1"/>
  <c r="T135" i="10"/>
  <c r="U135" i="10" s="1"/>
  <c r="T70" i="9"/>
  <c r="U70" i="9" s="1"/>
  <c r="T133" i="7"/>
  <c r="U133" i="7" s="1"/>
  <c r="T134" i="7"/>
  <c r="U134" i="7" s="1"/>
  <c r="T132" i="7"/>
  <c r="U132" i="7" s="1"/>
  <c r="T52" i="13"/>
  <c r="U52" i="13" s="1"/>
  <c r="T134" i="13"/>
  <c r="U134" i="13" s="1"/>
  <c r="T132" i="13"/>
  <c r="U132" i="13" s="1"/>
  <c r="T135" i="13"/>
  <c r="U135" i="13" s="1"/>
  <c r="T133" i="13"/>
  <c r="U133" i="13" s="1"/>
  <c r="T129" i="13"/>
  <c r="U129" i="13" s="1"/>
  <c r="T128" i="13"/>
  <c r="U128" i="13" s="1"/>
  <c r="T130" i="13"/>
  <c r="U130" i="13" s="1"/>
  <c r="T127" i="13"/>
  <c r="U127" i="13" s="1"/>
  <c r="T131" i="13"/>
  <c r="U131" i="13" s="1"/>
  <c r="T34" i="13"/>
  <c r="U34" i="13" s="1"/>
  <c r="T35" i="13"/>
  <c r="U35" i="13" s="1"/>
  <c r="T36" i="13"/>
  <c r="U36" i="13" s="1"/>
  <c r="E86" i="10"/>
  <c r="F86" i="10" s="1"/>
  <c r="E87" i="10"/>
  <c r="F87" i="10" s="1"/>
  <c r="E84" i="10"/>
  <c r="F84" i="10" s="1"/>
  <c r="E85" i="10"/>
  <c r="F85" i="10" s="1"/>
  <c r="E100" i="10"/>
  <c r="F100" i="10" s="1"/>
  <c r="E99" i="10"/>
  <c r="F99" i="10" s="1"/>
  <c r="E92" i="10"/>
  <c r="F92" i="10" s="1"/>
  <c r="E91" i="10"/>
  <c r="F91" i="10" s="1"/>
  <c r="T125" i="13"/>
  <c r="U125" i="13" s="1"/>
  <c r="T111" i="13"/>
  <c r="U111" i="13" s="1"/>
  <c r="T128" i="10"/>
  <c r="U128" i="10" s="1"/>
  <c r="T73" i="7"/>
  <c r="U73" i="7" s="1"/>
  <c r="E98" i="10"/>
  <c r="F98" i="10" s="1"/>
  <c r="E97" i="10"/>
  <c r="F97" i="10" s="1"/>
  <c r="E96" i="10"/>
  <c r="F96" i="10" s="1"/>
  <c r="E95" i="10"/>
  <c r="F95" i="10" s="1"/>
  <c r="J106" i="10"/>
  <c r="S106" i="10"/>
  <c r="E35" i="10"/>
  <c r="F35" i="10" s="1"/>
  <c r="E34" i="10"/>
  <c r="F34" i="10" s="1"/>
  <c r="E31" i="10"/>
  <c r="F31" i="10" s="1"/>
  <c r="E29" i="10"/>
  <c r="F29" i="10" s="1"/>
  <c r="E41" i="10"/>
  <c r="F41" i="10" s="1"/>
  <c r="E38" i="10"/>
  <c r="F38" i="10" s="1"/>
  <c r="E36" i="10"/>
  <c r="F36" i="10" s="1"/>
  <c r="E32" i="10"/>
  <c r="F32" i="10" s="1"/>
  <c r="E30" i="10"/>
  <c r="F30" i="10" s="1"/>
  <c r="E33" i="10"/>
  <c r="F33" i="10" s="1"/>
  <c r="E42" i="10"/>
  <c r="F42" i="10" s="1"/>
  <c r="E37" i="10"/>
  <c r="F37" i="10" s="1"/>
  <c r="E39" i="10"/>
  <c r="F39" i="10" s="1"/>
  <c r="E43" i="10"/>
  <c r="F43" i="10" s="1"/>
  <c r="E40" i="10"/>
  <c r="F40" i="10" s="1"/>
  <c r="T130" i="7"/>
  <c r="U130" i="7" s="1"/>
  <c r="T131" i="7"/>
  <c r="U131" i="7" s="1"/>
  <c r="K90" i="7"/>
  <c r="L90" i="7" s="1"/>
  <c r="E65" i="7"/>
  <c r="F65" i="7" s="1"/>
  <c r="E62" i="7"/>
  <c r="F62" i="7" s="1"/>
  <c r="E63" i="7"/>
  <c r="F63" i="7" s="1"/>
  <c r="E61" i="7"/>
  <c r="F61" i="7" s="1"/>
  <c r="E64" i="7"/>
  <c r="F64" i="7" s="1"/>
  <c r="D13" i="4" s="1"/>
  <c r="E66" i="7"/>
  <c r="F66" i="7" s="1"/>
  <c r="T56" i="13"/>
  <c r="U56" i="13" s="1"/>
  <c r="T57" i="13"/>
  <c r="U57" i="13" s="1"/>
  <c r="T120" i="13"/>
  <c r="U120" i="13" s="1"/>
  <c r="T123" i="13"/>
  <c r="U123" i="13" s="1"/>
  <c r="T127" i="10"/>
  <c r="U127" i="10" s="1"/>
  <c r="T126" i="10"/>
  <c r="U126" i="10" s="1"/>
  <c r="S57" i="10"/>
  <c r="T86" i="13"/>
  <c r="U86" i="13" s="1"/>
  <c r="T87" i="13"/>
  <c r="U87" i="13" s="1"/>
  <c r="T88" i="13"/>
  <c r="U88" i="13" s="1"/>
  <c r="T85" i="13"/>
  <c r="U85" i="13" s="1"/>
  <c r="T90" i="13"/>
  <c r="U90" i="13" s="1"/>
  <c r="T89" i="13"/>
  <c r="U89" i="13" s="1"/>
  <c r="K27" i="12"/>
  <c r="L27" i="12" s="1"/>
  <c r="K28" i="12"/>
  <c r="L28" i="12" s="1"/>
  <c r="K21" i="12"/>
  <c r="L21" i="12" s="1"/>
  <c r="K24" i="12"/>
  <c r="L24" i="12" s="1"/>
  <c r="K26" i="12"/>
  <c r="L26" i="12" s="1"/>
  <c r="K20" i="12"/>
  <c r="L20" i="12" s="1"/>
  <c r="K29" i="12"/>
  <c r="L29" i="12" s="1"/>
  <c r="K25" i="12"/>
  <c r="L25" i="12" s="1"/>
  <c r="T43" i="13"/>
  <c r="U43" i="13" s="1"/>
  <c r="T42" i="13"/>
  <c r="U42" i="13" s="1"/>
  <c r="T44" i="13"/>
  <c r="U44" i="13" s="1"/>
  <c r="T46" i="13"/>
  <c r="U46" i="13" s="1"/>
  <c r="T45" i="13"/>
  <c r="U45" i="13" s="1"/>
  <c r="T41" i="13"/>
  <c r="U41" i="13" s="1"/>
  <c r="T48" i="13"/>
  <c r="U48" i="13" s="1"/>
  <c r="T47" i="13"/>
  <c r="U47" i="13" s="1"/>
  <c r="E46" i="13"/>
  <c r="F46" i="13" s="1"/>
  <c r="R93" i="12"/>
  <c r="S93" i="12" s="1"/>
  <c r="T107" i="9"/>
  <c r="U107" i="9" s="1"/>
  <c r="T93" i="9"/>
  <c r="U93" i="9" s="1"/>
  <c r="E35" i="12"/>
  <c r="F35" i="12" s="1"/>
  <c r="T97" i="9"/>
  <c r="U97" i="9" s="1"/>
  <c r="E103" i="13"/>
  <c r="F103" i="13" s="1"/>
  <c r="E53" i="13"/>
  <c r="F53" i="13" s="1"/>
  <c r="J117" i="10"/>
  <c r="K117" i="10" s="1"/>
  <c r="L117" i="10" s="1"/>
  <c r="S117" i="10"/>
  <c r="T117" i="10" s="1"/>
  <c r="U117" i="10" s="1"/>
  <c r="J103" i="10"/>
  <c r="S103" i="10"/>
  <c r="T103" i="10" s="1"/>
  <c r="U103" i="10" s="1"/>
  <c r="E94" i="10"/>
  <c r="F94" i="10" s="1"/>
  <c r="E93" i="10"/>
  <c r="F93" i="10" s="1"/>
  <c r="S64" i="10"/>
  <c r="J64" i="10"/>
  <c r="K48" i="10" s="1"/>
  <c r="L48" i="10" s="1"/>
  <c r="E102" i="10"/>
  <c r="F102" i="10" s="1"/>
  <c r="E101" i="10"/>
  <c r="F101" i="10" s="1"/>
  <c r="J90" i="10"/>
  <c r="S90" i="10"/>
  <c r="E56" i="10"/>
  <c r="F56" i="10" s="1"/>
  <c r="E57" i="10"/>
  <c r="F57" i="10" s="1"/>
  <c r="E59" i="10"/>
  <c r="F59" i="10" s="1"/>
  <c r="E58" i="10"/>
  <c r="F58" i="10" s="1"/>
  <c r="E55" i="10"/>
  <c r="F55" i="10" s="1"/>
  <c r="E60" i="10"/>
  <c r="F60" i="10" s="1"/>
  <c r="J102" i="10"/>
  <c r="T55" i="13"/>
  <c r="U55" i="13" s="1"/>
  <c r="K120" i="13"/>
  <c r="L120" i="13" s="1"/>
  <c r="K121" i="13"/>
  <c r="L121" i="13" s="1"/>
  <c r="K105" i="13"/>
  <c r="L105" i="13" s="1"/>
  <c r="K108" i="13"/>
  <c r="L108" i="13" s="1"/>
  <c r="K110" i="13"/>
  <c r="L110" i="13" s="1"/>
  <c r="K117" i="13"/>
  <c r="L117" i="13" s="1"/>
  <c r="K118" i="13"/>
  <c r="L118" i="13" s="1"/>
  <c r="K119" i="13"/>
  <c r="L119" i="13" s="1"/>
  <c r="K107" i="13"/>
  <c r="L107" i="13" s="1"/>
  <c r="K116" i="13"/>
  <c r="L116" i="13" s="1"/>
  <c r="K114" i="13"/>
  <c r="L114" i="13" s="1"/>
  <c r="K111" i="13"/>
  <c r="L111" i="13" s="1"/>
  <c r="K113" i="13"/>
  <c r="L113" i="13" s="1"/>
  <c r="K109" i="13"/>
  <c r="L109" i="13" s="1"/>
  <c r="T92" i="13"/>
  <c r="U92" i="13" s="1"/>
  <c r="T91" i="13"/>
  <c r="U91" i="13" s="1"/>
  <c r="T93" i="13"/>
  <c r="U93" i="13" s="1"/>
  <c r="T94" i="13"/>
  <c r="U94" i="13" s="1"/>
  <c r="T59" i="13"/>
  <c r="U59" i="13" s="1"/>
  <c r="E107" i="7"/>
  <c r="F107" i="7" s="1"/>
  <c r="E110" i="7"/>
  <c r="F110" i="7" s="1"/>
  <c r="E105" i="7"/>
  <c r="F105" i="7" s="1"/>
  <c r="E109" i="7"/>
  <c r="F109" i="7" s="1"/>
  <c r="E108" i="7"/>
  <c r="F108" i="7" s="1"/>
  <c r="E106" i="7"/>
  <c r="F106" i="7" s="1"/>
  <c r="J93" i="7"/>
  <c r="K91" i="7" s="1"/>
  <c r="L91" i="7" s="1"/>
  <c r="S93" i="7"/>
  <c r="E18" i="7"/>
  <c r="F18" i="7" s="1"/>
  <c r="E19" i="7"/>
  <c r="F19" i="7" s="1"/>
  <c r="J23" i="7"/>
  <c r="K18" i="7" s="1"/>
  <c r="L18" i="7" s="1"/>
  <c r="S23" i="7"/>
  <c r="E115" i="7"/>
  <c r="F115" i="7" s="1"/>
  <c r="E116" i="7"/>
  <c r="F116" i="7" s="1"/>
  <c r="T33" i="13"/>
  <c r="U33" i="13" s="1"/>
  <c r="T61" i="13"/>
  <c r="U61" i="13" s="1"/>
  <c r="T60" i="13"/>
  <c r="U60" i="13" s="1"/>
  <c r="J134" i="7"/>
  <c r="K136" i="7" s="1"/>
  <c r="L136" i="7" s="1"/>
  <c r="K115" i="13"/>
  <c r="L115" i="13" s="1"/>
  <c r="E38" i="13"/>
  <c r="F38" i="13" s="1"/>
  <c r="E37" i="13"/>
  <c r="F37" i="13" s="1"/>
  <c r="T68" i="13"/>
  <c r="U68" i="13" s="1"/>
  <c r="T66" i="13"/>
  <c r="U66" i="13" s="1"/>
  <c r="T67" i="13"/>
  <c r="U67" i="13" s="1"/>
  <c r="R132" i="12"/>
  <c r="S132" i="12" s="1"/>
  <c r="R134" i="12"/>
  <c r="S134" i="12" s="1"/>
  <c r="T134" i="12" s="1"/>
  <c r="U134" i="12" s="1"/>
  <c r="R133" i="12"/>
  <c r="S133" i="12" s="1"/>
  <c r="T133" i="12" s="1"/>
  <c r="U133" i="12" s="1"/>
  <c r="R136" i="12"/>
  <c r="S136" i="12" s="1"/>
  <c r="T136" i="12" s="1"/>
  <c r="U136" i="12" s="1"/>
  <c r="R135" i="12"/>
  <c r="S135" i="12" s="1"/>
  <c r="R82" i="12"/>
  <c r="S82" i="12" s="1"/>
  <c r="R81" i="12"/>
  <c r="S81" i="12" s="1"/>
  <c r="R115" i="12"/>
  <c r="S115" i="12" s="1"/>
  <c r="R107" i="12"/>
  <c r="S107" i="12" s="1"/>
  <c r="R103" i="12"/>
  <c r="S103" i="12" s="1"/>
  <c r="R101" i="12"/>
  <c r="S101" i="12" s="1"/>
  <c r="R109" i="12"/>
  <c r="S109" i="12" s="1"/>
  <c r="R105" i="12"/>
  <c r="S105" i="12" s="1"/>
  <c r="R104" i="12"/>
  <c r="S104" i="12" s="1"/>
  <c r="R102" i="12"/>
  <c r="S102" i="12" s="1"/>
  <c r="R111" i="12"/>
  <c r="S111" i="12" s="1"/>
  <c r="R110" i="12"/>
  <c r="S110" i="12" s="1"/>
  <c r="R113" i="12"/>
  <c r="S113" i="12" s="1"/>
  <c r="R114" i="12"/>
  <c r="S114" i="12" s="1"/>
  <c r="R112" i="12"/>
  <c r="S112" i="12" s="1"/>
  <c r="R108" i="12"/>
  <c r="S108" i="12" s="1"/>
  <c r="R106" i="12"/>
  <c r="S106" i="12" s="1"/>
  <c r="S55" i="12"/>
  <c r="E31" i="9"/>
  <c r="F31" i="9" s="1"/>
  <c r="T54" i="13"/>
  <c r="U54" i="13" s="1"/>
  <c r="T77" i="13"/>
  <c r="U77" i="13" s="1"/>
  <c r="T72" i="13"/>
  <c r="U72" i="13" s="1"/>
  <c r="T104" i="13"/>
  <c r="U104" i="13" s="1"/>
  <c r="T103" i="13"/>
  <c r="U103" i="13" s="1"/>
  <c r="T114" i="13"/>
  <c r="U114" i="13" s="1"/>
  <c r="T112" i="13"/>
  <c r="U112" i="13" s="1"/>
  <c r="T100" i="13"/>
  <c r="U100" i="13" s="1"/>
  <c r="T110" i="13"/>
  <c r="U110" i="13" s="1"/>
  <c r="S47" i="10"/>
  <c r="T28" i="10" s="1"/>
  <c r="U28" i="10" s="1"/>
  <c r="T118" i="13"/>
  <c r="U118" i="13" s="1"/>
  <c r="E67" i="9"/>
  <c r="F67" i="9" s="1"/>
  <c r="T124" i="10"/>
  <c r="U124" i="10" s="1"/>
  <c r="T125" i="10"/>
  <c r="U125" i="10" s="1"/>
  <c r="T123" i="10"/>
  <c r="U123" i="10" s="1"/>
  <c r="T96" i="13"/>
  <c r="U96" i="13" s="1"/>
  <c r="E34" i="9"/>
  <c r="F34" i="9" s="1"/>
  <c r="K27" i="13"/>
  <c r="L27" i="13" s="1"/>
  <c r="E48" i="13"/>
  <c r="F48" i="13" s="1"/>
  <c r="T100" i="7"/>
  <c r="U100" i="7" s="1"/>
  <c r="K118" i="9"/>
  <c r="L118" i="9" s="1"/>
  <c r="K49" i="12"/>
  <c r="L49" i="12" s="1"/>
  <c r="K45" i="12"/>
  <c r="L45" i="12" s="1"/>
  <c r="K51" i="12"/>
  <c r="L51" i="12" s="1"/>
  <c r="K44" i="12"/>
  <c r="L44" i="12" s="1"/>
  <c r="K50" i="12"/>
  <c r="L50" i="12" s="1"/>
  <c r="K47" i="12"/>
  <c r="L47" i="12" s="1"/>
  <c r="K46" i="12"/>
  <c r="L46" i="12" s="1"/>
  <c r="K48" i="12"/>
  <c r="L48" i="12" s="1"/>
  <c r="E42" i="9"/>
  <c r="F42" i="9" s="1"/>
  <c r="E45" i="9"/>
  <c r="F45" i="9" s="1"/>
  <c r="E80" i="12"/>
  <c r="F80" i="12" s="1"/>
  <c r="E27" i="12"/>
  <c r="F27" i="12" s="1"/>
  <c r="T131" i="9"/>
  <c r="U131" i="9" s="1"/>
  <c r="T105" i="9"/>
  <c r="U105" i="9" s="1"/>
  <c r="T125" i="9"/>
  <c r="U125" i="9" s="1"/>
  <c r="T108" i="9"/>
  <c r="U108" i="9" s="1"/>
  <c r="T111" i="9"/>
  <c r="U111" i="9" s="1"/>
  <c r="T127" i="9"/>
  <c r="U127" i="9" s="1"/>
  <c r="T103" i="9"/>
  <c r="U103" i="9" s="1"/>
  <c r="T114" i="9"/>
  <c r="U114" i="9" s="1"/>
  <c r="T46" i="9"/>
  <c r="U46" i="9" s="1"/>
  <c r="T124" i="9"/>
  <c r="U124" i="9" s="1"/>
  <c r="T23" i="9"/>
  <c r="U23" i="9" s="1"/>
  <c r="T117" i="9"/>
  <c r="U117" i="9" s="1"/>
  <c r="T116" i="9"/>
  <c r="U116" i="9" s="1"/>
  <c r="T77" i="9"/>
  <c r="U77" i="9" s="1"/>
  <c r="E80" i="13"/>
  <c r="F80" i="13" s="1"/>
  <c r="S65" i="7"/>
  <c r="E103" i="12"/>
  <c r="F103" i="12" s="1"/>
  <c r="E99" i="12"/>
  <c r="F99" i="12" s="1"/>
  <c r="E117" i="12"/>
  <c r="F117" i="12" s="1"/>
  <c r="E114" i="12"/>
  <c r="F114" i="12" s="1"/>
  <c r="E108" i="12"/>
  <c r="F108" i="12" s="1"/>
  <c r="E20" i="12"/>
  <c r="F20" i="12" s="1"/>
  <c r="E34" i="12"/>
  <c r="F34" i="12" s="1"/>
  <c r="E32" i="12"/>
  <c r="F32" i="12" s="1"/>
  <c r="E77" i="12"/>
  <c r="F77" i="12" s="1"/>
  <c r="E79" i="12"/>
  <c r="F79" i="12" s="1"/>
  <c r="E15" i="12"/>
  <c r="F15" i="12" s="1"/>
  <c r="S64" i="7"/>
  <c r="T117" i="7"/>
  <c r="U117" i="7" s="1"/>
  <c r="S125" i="7"/>
  <c r="T125" i="7" s="1"/>
  <c r="U125" i="7" s="1"/>
  <c r="K68" i="12"/>
  <c r="L68" i="12" s="1"/>
  <c r="K70" i="9"/>
  <c r="L70" i="9" s="1"/>
  <c r="K64" i="9"/>
  <c r="L64" i="9" s="1"/>
  <c r="D15" i="3" s="1"/>
  <c r="F15" i="3" s="1"/>
  <c r="K52" i="9"/>
  <c r="L52" i="9" s="1"/>
  <c r="K60" i="9"/>
  <c r="L60" i="9" s="1"/>
  <c r="K49" i="9"/>
  <c r="L49" i="9" s="1"/>
  <c r="K33" i="9"/>
  <c r="L33" i="9" s="1"/>
  <c r="K62" i="9"/>
  <c r="L62" i="9" s="1"/>
  <c r="K27" i="9"/>
  <c r="L27" i="9" s="1"/>
  <c r="K32" i="9"/>
  <c r="L32" i="9" s="1"/>
  <c r="K38" i="9"/>
  <c r="L38" i="9" s="1"/>
  <c r="K46" i="9"/>
  <c r="L46" i="9" s="1"/>
  <c r="K55" i="9"/>
  <c r="L55" i="9" s="1"/>
  <c r="K80" i="9"/>
  <c r="L80" i="9" s="1"/>
  <c r="K47" i="9"/>
  <c r="L47" i="9" s="1"/>
  <c r="K56" i="9"/>
  <c r="L56" i="9" s="1"/>
  <c r="K41" i="9"/>
  <c r="L41" i="9" s="1"/>
  <c r="K25" i="9"/>
  <c r="L25" i="9" s="1"/>
  <c r="K16" i="9"/>
  <c r="L16" i="9" s="1"/>
  <c r="K30" i="9"/>
  <c r="L30" i="9" s="1"/>
  <c r="K35" i="9"/>
  <c r="L35" i="9" s="1"/>
  <c r="K43" i="9"/>
  <c r="L43" i="9" s="1"/>
  <c r="K50" i="9"/>
  <c r="L50" i="9" s="1"/>
  <c r="K59" i="9"/>
  <c r="L59" i="9" s="1"/>
  <c r="K82" i="9"/>
  <c r="L82" i="9" s="1"/>
  <c r="K83" i="9"/>
  <c r="L83" i="9" s="1"/>
  <c r="K36" i="9"/>
  <c r="L36" i="9" s="1"/>
  <c r="K20" i="9"/>
  <c r="L20" i="9" s="1"/>
  <c r="K29" i="9"/>
  <c r="L29" i="9" s="1"/>
  <c r="K85" i="9"/>
  <c r="L85" i="9" s="1"/>
  <c r="K39" i="9"/>
  <c r="L39" i="9" s="1"/>
  <c r="K69" i="9"/>
  <c r="L69" i="9" s="1"/>
  <c r="K66" i="9"/>
  <c r="L66" i="9" s="1"/>
  <c r="K87" i="9"/>
  <c r="L87" i="9" s="1"/>
  <c r="K74" i="9"/>
  <c r="L74" i="9" s="1"/>
  <c r="K31" i="9"/>
  <c r="L31" i="9" s="1"/>
  <c r="K48" i="9"/>
  <c r="L48" i="9" s="1"/>
  <c r="K61" i="9"/>
  <c r="L61" i="9" s="1"/>
  <c r="K37" i="9"/>
  <c r="L37" i="9" s="1"/>
  <c r="K67" i="9"/>
  <c r="L67" i="9" s="1"/>
  <c r="K78" i="9"/>
  <c r="L78" i="9" s="1"/>
  <c r="K53" i="9"/>
  <c r="L53" i="9" s="1"/>
  <c r="K58" i="9"/>
  <c r="L58" i="9" s="1"/>
  <c r="K26" i="9"/>
  <c r="L26" i="9" s="1"/>
  <c r="K71" i="9"/>
  <c r="L71" i="9" s="1"/>
  <c r="K84" i="9"/>
  <c r="L84" i="9" s="1"/>
  <c r="K18" i="9"/>
  <c r="L18" i="9" s="1"/>
  <c r="K77" i="9"/>
  <c r="L77" i="9" s="1"/>
  <c r="K19" i="9"/>
  <c r="L19" i="9" s="1"/>
  <c r="K63" i="9"/>
  <c r="L63" i="9" s="1"/>
  <c r="K75" i="9"/>
  <c r="L75" i="9" s="1"/>
  <c r="K34" i="9"/>
  <c r="L34" i="9" s="1"/>
  <c r="K44" i="9"/>
  <c r="L44" i="9" s="1"/>
  <c r="K42" i="9"/>
  <c r="L42" i="9" s="1"/>
  <c r="K17" i="9"/>
  <c r="L17" i="9" s="1"/>
  <c r="K65" i="9"/>
  <c r="L65" i="9" s="1"/>
  <c r="K86" i="9"/>
  <c r="L86" i="9" s="1"/>
  <c r="K45" i="9"/>
  <c r="L45" i="9" s="1"/>
  <c r="K40" i="9"/>
  <c r="L40" i="9" s="1"/>
  <c r="K23" i="9"/>
  <c r="L23" i="9" s="1"/>
  <c r="K76" i="9"/>
  <c r="L76" i="9" s="1"/>
  <c r="K72" i="9"/>
  <c r="L72" i="9" s="1"/>
  <c r="K22" i="9"/>
  <c r="L22" i="9" s="1"/>
  <c r="K28" i="9"/>
  <c r="L28" i="9" s="1"/>
  <c r="K57" i="9"/>
  <c r="L57" i="9" s="1"/>
  <c r="K54" i="9"/>
  <c r="L54" i="9" s="1"/>
  <c r="K73" i="9"/>
  <c r="L73" i="9" s="1"/>
  <c r="K68" i="9"/>
  <c r="L68" i="9" s="1"/>
  <c r="K79" i="9"/>
  <c r="L79" i="9" s="1"/>
  <c r="K81" i="9"/>
  <c r="L81" i="9" s="1"/>
  <c r="K21" i="9"/>
  <c r="L21" i="9" s="1"/>
  <c r="K51" i="9"/>
  <c r="L51" i="9" s="1"/>
  <c r="K24" i="9"/>
  <c r="L24" i="9" s="1"/>
  <c r="K88" i="9"/>
  <c r="L88" i="9" s="1"/>
  <c r="K15" i="9"/>
  <c r="L15" i="9" s="1"/>
  <c r="E104" i="13"/>
  <c r="F104" i="13" s="1"/>
  <c r="E106" i="13"/>
  <c r="F106" i="13" s="1"/>
  <c r="K90" i="13"/>
  <c r="L90" i="13" s="1"/>
  <c r="E56" i="13"/>
  <c r="F56" i="13" s="1"/>
  <c r="E42" i="13"/>
  <c r="F42" i="13" s="1"/>
  <c r="E50" i="13"/>
  <c r="F50" i="13" s="1"/>
  <c r="S87" i="7"/>
  <c r="K56" i="12"/>
  <c r="L56" i="12" s="1"/>
  <c r="K85" i="12"/>
  <c r="L85" i="12" s="1"/>
  <c r="K74" i="12"/>
  <c r="L74" i="12" s="1"/>
  <c r="K79" i="12"/>
  <c r="L79" i="12" s="1"/>
  <c r="K73" i="12"/>
  <c r="L73" i="12" s="1"/>
  <c r="K75" i="13"/>
  <c r="L75" i="13" s="1"/>
  <c r="K78" i="12"/>
  <c r="L78" i="12" s="1"/>
  <c r="K66" i="12"/>
  <c r="L66" i="12" s="1"/>
  <c r="S98" i="9"/>
  <c r="T98" i="9" s="1"/>
  <c r="U98" i="9" s="1"/>
  <c r="E69" i="7"/>
  <c r="F69" i="7" s="1"/>
  <c r="E68" i="7"/>
  <c r="F68" i="7" s="1"/>
  <c r="E71" i="7"/>
  <c r="F71" i="7" s="1"/>
  <c r="E72" i="7"/>
  <c r="F72" i="7" s="1"/>
  <c r="E70" i="7"/>
  <c r="F70" i="7" s="1"/>
  <c r="E73" i="13"/>
  <c r="F73" i="13" s="1"/>
  <c r="K95" i="13"/>
  <c r="L95" i="13" s="1"/>
  <c r="K93" i="13"/>
  <c r="L93" i="13" s="1"/>
  <c r="E77" i="13"/>
  <c r="F77" i="13" s="1"/>
  <c r="E71" i="13"/>
  <c r="F71" i="13" s="1"/>
  <c r="K17" i="13"/>
  <c r="L17" i="13" s="1"/>
  <c r="S51" i="7"/>
  <c r="K100" i="9"/>
  <c r="L100" i="9" s="1"/>
  <c r="K53" i="12"/>
  <c r="L53" i="12" s="1"/>
  <c r="K99" i="9"/>
  <c r="L99" i="9" s="1"/>
  <c r="K91" i="12"/>
  <c r="L91" i="12" s="1"/>
  <c r="K22" i="12"/>
  <c r="L22" i="12" s="1"/>
  <c r="T119" i="13"/>
  <c r="U119" i="13" s="1"/>
  <c r="K133" i="9"/>
  <c r="L133" i="9" s="1"/>
  <c r="K134" i="9"/>
  <c r="L134" i="9" s="1"/>
  <c r="K135" i="9"/>
  <c r="L135" i="9" s="1"/>
  <c r="K136" i="9"/>
  <c r="L136" i="9" s="1"/>
  <c r="K98" i="13"/>
  <c r="L98" i="13" s="1"/>
  <c r="E92" i="13"/>
  <c r="F92" i="13" s="1"/>
  <c r="E95" i="13"/>
  <c r="F95" i="13" s="1"/>
  <c r="E85" i="13"/>
  <c r="F85" i="13" s="1"/>
  <c r="E86" i="13"/>
  <c r="F86" i="13" s="1"/>
  <c r="K61" i="13"/>
  <c r="L61" i="13" s="1"/>
  <c r="K60" i="13"/>
  <c r="L60" i="13" s="1"/>
  <c r="K69" i="13"/>
  <c r="L69" i="13" s="1"/>
  <c r="K84" i="13"/>
  <c r="L84" i="13" s="1"/>
  <c r="K78" i="13"/>
  <c r="L78" i="13" s="1"/>
  <c r="K80" i="13"/>
  <c r="L80" i="13" s="1"/>
  <c r="K48" i="13"/>
  <c r="L48" i="13" s="1"/>
  <c r="K57" i="13"/>
  <c r="L57" i="13" s="1"/>
  <c r="K38" i="13"/>
  <c r="L38" i="13" s="1"/>
  <c r="K49" i="13"/>
  <c r="L49" i="13" s="1"/>
  <c r="K40" i="13"/>
  <c r="L40" i="13" s="1"/>
  <c r="K39" i="13"/>
  <c r="L39" i="13" s="1"/>
  <c r="K32" i="13"/>
  <c r="L32" i="13" s="1"/>
  <c r="E32" i="13"/>
  <c r="F32" i="13" s="1"/>
  <c r="E35" i="13"/>
  <c r="F35" i="13" s="1"/>
  <c r="T111" i="7"/>
  <c r="U111" i="7" s="1"/>
  <c r="K19" i="12"/>
  <c r="L19" i="12" s="1"/>
  <c r="E74" i="10"/>
  <c r="F74" i="10" s="1"/>
  <c r="E78" i="10"/>
  <c r="F78" i="10" s="1"/>
  <c r="E83" i="10"/>
  <c r="F83" i="10" s="1"/>
  <c r="E82" i="10"/>
  <c r="F82" i="10" s="1"/>
  <c r="E81" i="10"/>
  <c r="F81" i="10" s="1"/>
  <c r="E79" i="10"/>
  <c r="F79" i="10" s="1"/>
  <c r="E75" i="10"/>
  <c r="F75" i="10" s="1"/>
  <c r="E80" i="10"/>
  <c r="F80" i="10" s="1"/>
  <c r="E76" i="10"/>
  <c r="F76" i="10" s="1"/>
  <c r="E77" i="10"/>
  <c r="F77" i="10" s="1"/>
  <c r="E112" i="7"/>
  <c r="F112" i="7" s="1"/>
  <c r="E113" i="7"/>
  <c r="F113" i="7" s="1"/>
  <c r="E111" i="7"/>
  <c r="F111" i="7" s="1"/>
  <c r="E114" i="7"/>
  <c r="F114" i="7" s="1"/>
  <c r="T62" i="13"/>
  <c r="U62" i="13" s="1"/>
  <c r="T63" i="13"/>
  <c r="U63" i="13" s="1"/>
  <c r="R125" i="12"/>
  <c r="S125" i="12" s="1"/>
  <c r="R124" i="12"/>
  <c r="S124" i="12" s="1"/>
  <c r="R128" i="12"/>
  <c r="S128" i="12" s="1"/>
  <c r="R126" i="12"/>
  <c r="S126" i="12" s="1"/>
  <c r="R129" i="12"/>
  <c r="S129" i="12" s="1"/>
  <c r="R127" i="12"/>
  <c r="S127" i="12" s="1"/>
  <c r="T127" i="12" s="1"/>
  <c r="U127" i="12" s="1"/>
  <c r="R130" i="12"/>
  <c r="S130" i="12" s="1"/>
  <c r="R56" i="12"/>
  <c r="S56" i="12" s="1"/>
  <c r="R55" i="12"/>
  <c r="K38" i="12"/>
  <c r="L38" i="12" s="1"/>
  <c r="K39" i="12"/>
  <c r="L39" i="12" s="1"/>
  <c r="K34" i="12"/>
  <c r="L34" i="12" s="1"/>
  <c r="K36" i="12"/>
  <c r="L36" i="12" s="1"/>
  <c r="K33" i="12"/>
  <c r="L33" i="12" s="1"/>
  <c r="K32" i="12"/>
  <c r="L32" i="12" s="1"/>
  <c r="K31" i="12"/>
  <c r="L31" i="12" s="1"/>
  <c r="T51" i="13"/>
  <c r="U51" i="13" s="1"/>
  <c r="T50" i="13"/>
  <c r="U50" i="13" s="1"/>
  <c r="T49" i="13"/>
  <c r="U49" i="13" s="1"/>
  <c r="T71" i="13"/>
  <c r="U71" i="13" s="1"/>
  <c r="T70" i="13"/>
  <c r="U70" i="13" s="1"/>
  <c r="T69" i="13"/>
  <c r="U69" i="13" s="1"/>
  <c r="T108" i="13"/>
  <c r="U108" i="13" s="1"/>
  <c r="T119" i="10"/>
  <c r="U119" i="10" s="1"/>
  <c r="T78" i="13"/>
  <c r="U78" i="13" s="1"/>
  <c r="T80" i="13"/>
  <c r="U80" i="13" s="1"/>
  <c r="T79" i="13"/>
  <c r="U79" i="13" s="1"/>
  <c r="T118" i="10"/>
  <c r="U118" i="10" s="1"/>
  <c r="T24" i="9"/>
  <c r="U24" i="9" s="1"/>
  <c r="T32" i="9"/>
  <c r="U32" i="9" s="1"/>
  <c r="T112" i="9"/>
  <c r="U112" i="9" s="1"/>
  <c r="T49" i="9"/>
  <c r="U49" i="9" s="1"/>
  <c r="T48" i="9"/>
  <c r="U48" i="9" s="1"/>
  <c r="E49" i="13"/>
  <c r="F49" i="13" s="1"/>
  <c r="T97" i="7"/>
  <c r="U97" i="7" s="1"/>
  <c r="E17" i="10"/>
  <c r="F17" i="10" s="1"/>
  <c r="E18" i="10"/>
  <c r="F18" i="10" s="1"/>
  <c r="E20" i="10"/>
  <c r="F20" i="10" s="1"/>
  <c r="E16" i="10"/>
  <c r="F16" i="10" s="1"/>
  <c r="E21" i="10"/>
  <c r="F21" i="10" s="1"/>
  <c r="E24" i="10"/>
  <c r="F24" i="10" s="1"/>
  <c r="E22" i="10"/>
  <c r="F22" i="10" s="1"/>
  <c r="E19" i="10"/>
  <c r="F19" i="10" s="1"/>
  <c r="E23" i="10"/>
  <c r="F23" i="10" s="1"/>
  <c r="T120" i="7"/>
  <c r="U120" i="7" s="1"/>
  <c r="K35" i="12"/>
  <c r="L35" i="12" s="1"/>
  <c r="K93" i="9"/>
  <c r="L93" i="9" s="1"/>
  <c r="T121" i="13"/>
  <c r="U121" i="13" s="1"/>
  <c r="T115" i="9"/>
  <c r="U115" i="9" s="1"/>
  <c r="E97" i="13"/>
  <c r="F97" i="13" s="1"/>
  <c r="E89" i="13"/>
  <c r="F89" i="13" s="1"/>
  <c r="K62" i="13"/>
  <c r="L62" i="13" s="1"/>
  <c r="K47" i="13"/>
  <c r="L47" i="13" s="1"/>
  <c r="K30" i="13"/>
  <c r="L30" i="13" s="1"/>
  <c r="E34" i="13"/>
  <c r="F34" i="13" s="1"/>
  <c r="E31" i="13"/>
  <c r="F31" i="13" s="1"/>
  <c r="T110" i="7"/>
  <c r="U110" i="7" s="1"/>
  <c r="T113" i="7"/>
  <c r="U113" i="7" s="1"/>
  <c r="K37" i="12"/>
  <c r="L37" i="12" s="1"/>
  <c r="T83" i="13"/>
  <c r="U83" i="13" s="1"/>
  <c r="T84" i="13"/>
  <c r="U84" i="13" s="1"/>
  <c r="T82" i="13"/>
  <c r="U82" i="13" s="1"/>
  <c r="T81" i="13"/>
  <c r="U81" i="13" s="1"/>
  <c r="S96" i="10"/>
  <c r="T93" i="10" s="1"/>
  <c r="U93" i="10" s="1"/>
  <c r="T38" i="13"/>
  <c r="U38" i="13" s="1"/>
  <c r="R63" i="12"/>
  <c r="S63" i="12" s="1"/>
  <c r="R64" i="12"/>
  <c r="S64" i="12" s="1"/>
  <c r="R50" i="12"/>
  <c r="S50" i="12" s="1"/>
  <c r="T47" i="12" s="1"/>
  <c r="U47" i="12" s="1"/>
  <c r="R51" i="12"/>
  <c r="S51" i="12" s="1"/>
  <c r="K123" i="12"/>
  <c r="L123" i="12" s="1"/>
  <c r="K125" i="12"/>
  <c r="L125" i="12" s="1"/>
  <c r="K121" i="12"/>
  <c r="L121" i="12" s="1"/>
  <c r="K124" i="12"/>
  <c r="L124" i="12" s="1"/>
  <c r="K122" i="12"/>
  <c r="L122" i="12" s="1"/>
  <c r="T122" i="10"/>
  <c r="U122" i="10" s="1"/>
  <c r="K43" i="12"/>
  <c r="L43" i="12" s="1"/>
  <c r="K101" i="13"/>
  <c r="L101" i="13" s="1"/>
  <c r="T121" i="10"/>
  <c r="U121" i="10" s="1"/>
  <c r="K118" i="7"/>
  <c r="L118" i="7" s="1"/>
  <c r="K119" i="7"/>
  <c r="L119" i="7" s="1"/>
  <c r="K124" i="7"/>
  <c r="L124" i="7" s="1"/>
  <c r="K123" i="7"/>
  <c r="L123" i="7" s="1"/>
  <c r="K122" i="7"/>
  <c r="L122" i="7" s="1"/>
  <c r="K116" i="7"/>
  <c r="L116" i="7" s="1"/>
  <c r="K117" i="7"/>
  <c r="L117" i="7" s="1"/>
  <c r="K120" i="7"/>
  <c r="L120" i="7" s="1"/>
  <c r="K113" i="7"/>
  <c r="L113" i="7" s="1"/>
  <c r="K121" i="7"/>
  <c r="L121" i="7" s="1"/>
  <c r="K112" i="7"/>
  <c r="L112" i="7" s="1"/>
  <c r="K111" i="7"/>
  <c r="L111" i="7" s="1"/>
  <c r="T101" i="7"/>
  <c r="U101" i="7" s="1"/>
  <c r="T102" i="7"/>
  <c r="U102" i="7" s="1"/>
  <c r="E47" i="13"/>
  <c r="F47" i="13" s="1"/>
  <c r="E78" i="9"/>
  <c r="F78" i="9" s="1"/>
  <c r="S83" i="10"/>
  <c r="T79" i="10" s="1"/>
  <c r="U79" i="10" s="1"/>
  <c r="K106" i="13"/>
  <c r="L106" i="13" s="1"/>
  <c r="J17" i="7"/>
  <c r="J82" i="7"/>
  <c r="T59" i="10"/>
  <c r="U59" i="10" s="1"/>
  <c r="J55" i="7"/>
  <c r="K50" i="7" s="1"/>
  <c r="L50" i="7" s="1"/>
  <c r="S100" i="10"/>
  <c r="T100" i="10" s="1"/>
  <c r="U100" i="10" s="1"/>
  <c r="T67" i="9"/>
  <c r="U67" i="9" s="1"/>
  <c r="T113" i="9"/>
  <c r="U113" i="9" s="1"/>
  <c r="T42" i="9"/>
  <c r="U42" i="9" s="1"/>
  <c r="T75" i="9"/>
  <c r="U75" i="9" s="1"/>
  <c r="T39" i="9"/>
  <c r="U39" i="9" s="1"/>
  <c r="T38" i="9"/>
  <c r="U38" i="9" s="1"/>
  <c r="T119" i="9"/>
  <c r="U119" i="9" s="1"/>
  <c r="T134" i="9"/>
  <c r="U134" i="9" s="1"/>
  <c r="T109" i="9"/>
  <c r="U109" i="9" s="1"/>
  <c r="T74" i="9"/>
  <c r="U74" i="9" s="1"/>
  <c r="G899" i="1" s="1"/>
  <c r="T83" i="9"/>
  <c r="U83" i="9" s="1"/>
  <c r="T22" i="9"/>
  <c r="U22" i="9" s="1"/>
  <c r="T110" i="9"/>
  <c r="U110" i="9" s="1"/>
  <c r="T54" i="9"/>
  <c r="U54" i="9" s="1"/>
  <c r="T33" i="9"/>
  <c r="U33" i="9" s="1"/>
  <c r="T53" i="9"/>
  <c r="U53" i="9" s="1"/>
  <c r="T73" i="9"/>
  <c r="U73" i="9" s="1"/>
  <c r="T14" i="9"/>
  <c r="T34" i="9"/>
  <c r="U34" i="9" s="1"/>
  <c r="T86" i="9"/>
  <c r="U86" i="9" s="1"/>
  <c r="T61" i="9"/>
  <c r="U61" i="9" s="1"/>
  <c r="T122" i="9"/>
  <c r="U122" i="9" s="1"/>
  <c r="E79" i="13"/>
  <c r="F79" i="13" s="1"/>
  <c r="E82" i="13"/>
  <c r="F82" i="13" s="1"/>
  <c r="S96" i="7"/>
  <c r="E101" i="12"/>
  <c r="F101" i="12" s="1"/>
  <c r="E96" i="12"/>
  <c r="F96" i="12" s="1"/>
  <c r="E113" i="12"/>
  <c r="F113" i="12" s="1"/>
  <c r="E107" i="12"/>
  <c r="F107" i="12" s="1"/>
  <c r="E23" i="12"/>
  <c r="F23" i="12" s="1"/>
  <c r="E94" i="12"/>
  <c r="F94" i="12" s="1"/>
  <c r="E28" i="12"/>
  <c r="F28" i="12" s="1"/>
  <c r="E78" i="12"/>
  <c r="F78" i="12" s="1"/>
  <c r="T65" i="9"/>
  <c r="U65" i="9" s="1"/>
  <c r="K114" i="7"/>
  <c r="L114" i="7" s="1"/>
  <c r="E78" i="13"/>
  <c r="F78" i="13" s="1"/>
  <c r="T109" i="7"/>
  <c r="U109" i="7" s="1"/>
  <c r="K132" i="9"/>
  <c r="L132" i="9" s="1"/>
  <c r="K131" i="9"/>
  <c r="L131" i="9" s="1"/>
  <c r="K129" i="9"/>
  <c r="L129" i="9" s="1"/>
  <c r="K130" i="9"/>
  <c r="L130" i="9" s="1"/>
  <c r="E41" i="7"/>
  <c r="F41" i="7" s="1"/>
  <c r="E43" i="7"/>
  <c r="F43" i="7" s="1"/>
  <c r="E42" i="7"/>
  <c r="F42" i="7" s="1"/>
  <c r="E44" i="7"/>
  <c r="F44" i="7" s="1"/>
  <c r="E102" i="13"/>
  <c r="F102" i="13" s="1"/>
  <c r="K85" i="13"/>
  <c r="L85" i="13" s="1"/>
  <c r="K89" i="13"/>
  <c r="L89" i="13" s="1"/>
  <c r="E45" i="13"/>
  <c r="F45" i="13" s="1"/>
  <c r="E51" i="13"/>
  <c r="F51" i="13" s="1"/>
  <c r="E44" i="13"/>
  <c r="F44" i="13" s="1"/>
  <c r="S58" i="7"/>
  <c r="T58" i="7" s="1"/>
  <c r="U58" i="7" s="1"/>
  <c r="K62" i="12"/>
  <c r="L62" i="12" s="1"/>
  <c r="K55" i="12"/>
  <c r="L55" i="12" s="1"/>
  <c r="K61" i="12"/>
  <c r="L61" i="12" s="1"/>
  <c r="K90" i="12"/>
  <c r="L90" i="12" s="1"/>
  <c r="K95" i="12"/>
  <c r="L95" i="12" s="1"/>
  <c r="E75" i="13"/>
  <c r="F75" i="13" s="1"/>
  <c r="K95" i="9"/>
  <c r="L95" i="9" s="1"/>
  <c r="K87" i="12"/>
  <c r="L87" i="12" s="1"/>
  <c r="T47" i="9"/>
  <c r="U47" i="9" s="1"/>
  <c r="S94" i="9"/>
  <c r="T94" i="9" s="1"/>
  <c r="U94" i="9" s="1"/>
  <c r="E22" i="7"/>
  <c r="F22" i="7" s="1"/>
  <c r="E21" i="7"/>
  <c r="F21" i="7" s="1"/>
  <c r="S40" i="7"/>
  <c r="T47" i="7"/>
  <c r="U47" i="7" s="1"/>
  <c r="K96" i="13"/>
  <c r="L96" i="13" s="1"/>
  <c r="E74" i="13"/>
  <c r="F74" i="13" s="1"/>
  <c r="E70" i="13"/>
  <c r="F70" i="13" s="1"/>
  <c r="K19" i="13"/>
  <c r="L19" i="13" s="1"/>
  <c r="T123" i="7"/>
  <c r="U123" i="7" s="1"/>
  <c r="T119" i="7"/>
  <c r="U119" i="7" s="1"/>
  <c r="K75" i="12"/>
  <c r="L75" i="12" s="1"/>
  <c r="K70" i="12"/>
  <c r="L70" i="12" s="1"/>
  <c r="K54" i="12"/>
  <c r="L54" i="12" s="1"/>
  <c r="K82" i="12"/>
  <c r="L82" i="12" s="1"/>
  <c r="K123" i="9"/>
  <c r="L123" i="9" s="1"/>
  <c r="K124" i="9"/>
  <c r="L124" i="9" s="1"/>
  <c r="K121" i="9"/>
  <c r="L121" i="9" s="1"/>
  <c r="K122" i="9"/>
  <c r="L122" i="9" s="1"/>
  <c r="K99" i="13"/>
  <c r="L99" i="13" s="1"/>
  <c r="K102" i="13"/>
  <c r="L102" i="13" s="1"/>
  <c r="E88" i="13"/>
  <c r="F88" i="13" s="1"/>
  <c r="E84" i="13"/>
  <c r="F84" i="13" s="1"/>
  <c r="E93" i="13"/>
  <c r="F93" i="13" s="1"/>
  <c r="E90" i="13"/>
  <c r="F90" i="13" s="1"/>
  <c r="K65" i="13"/>
  <c r="L65" i="13" s="1"/>
  <c r="K63" i="13"/>
  <c r="L63" i="13" s="1"/>
  <c r="K74" i="13"/>
  <c r="L74" i="13" s="1"/>
  <c r="K82" i="13"/>
  <c r="L82" i="13" s="1"/>
  <c r="K83" i="13"/>
  <c r="L83" i="13" s="1"/>
  <c r="K55" i="13"/>
  <c r="L55" i="13" s="1"/>
  <c r="K41" i="13"/>
  <c r="L41" i="13" s="1"/>
  <c r="K36" i="13"/>
  <c r="L36" i="13" s="1"/>
  <c r="K50" i="13"/>
  <c r="L50" i="13" s="1"/>
  <c r="K46" i="13"/>
  <c r="L46" i="13" s="1"/>
  <c r="K37" i="13"/>
  <c r="L37" i="13" s="1"/>
  <c r="K56" i="13"/>
  <c r="L56" i="13" s="1"/>
  <c r="E36" i="13"/>
  <c r="F36" i="13" s="1"/>
  <c r="E29" i="13"/>
  <c r="F29" i="13" s="1"/>
  <c r="E33" i="13"/>
  <c r="F33" i="13" s="1"/>
  <c r="T112" i="7"/>
  <c r="U112" i="7" s="1"/>
  <c r="K113" i="10"/>
  <c r="L113" i="10" s="1"/>
  <c r="K115" i="10"/>
  <c r="L115" i="10" s="1"/>
  <c r="K83" i="10"/>
  <c r="L83" i="10" s="1"/>
  <c r="K82" i="10"/>
  <c r="L82" i="10" s="1"/>
  <c r="K107" i="7"/>
  <c r="L107" i="7" s="1"/>
  <c r="K108" i="7"/>
  <c r="L108" i="7" s="1"/>
  <c r="E101" i="7"/>
  <c r="F101" i="7" s="1"/>
  <c r="E100" i="7"/>
  <c r="F100" i="7" s="1"/>
  <c r="E104" i="7"/>
  <c r="F104" i="7" s="1"/>
  <c r="E103" i="7"/>
  <c r="F103" i="7" s="1"/>
  <c r="E102" i="7"/>
  <c r="F102" i="7" s="1"/>
  <c r="T136" i="7"/>
  <c r="U136" i="7" s="1"/>
  <c r="T135" i="7"/>
  <c r="U135" i="7" s="1"/>
  <c r="E20" i="7"/>
  <c r="F20" i="7" s="1"/>
  <c r="K129" i="7"/>
  <c r="L129" i="7" s="1"/>
  <c r="K132" i="7"/>
  <c r="L132" i="7" s="1"/>
  <c r="K130" i="7"/>
  <c r="L130" i="7" s="1"/>
  <c r="K131" i="7"/>
  <c r="L131" i="7" s="1"/>
  <c r="K133" i="7"/>
  <c r="L133" i="7" s="1"/>
  <c r="E54" i="12"/>
  <c r="F54" i="12" s="1"/>
  <c r="E53" i="12"/>
  <c r="F53" i="12" s="1"/>
  <c r="E51" i="12"/>
  <c r="F51" i="12" s="1"/>
  <c r="E52" i="12"/>
  <c r="F52" i="12" s="1"/>
  <c r="E41" i="12"/>
  <c r="F41" i="12" s="1"/>
  <c r="E16" i="12"/>
  <c r="F16" i="12" s="1"/>
  <c r="E49" i="12"/>
  <c r="F49" i="12" s="1"/>
  <c r="E44" i="12"/>
  <c r="F44" i="12" s="1"/>
  <c r="E21" i="12"/>
  <c r="F21" i="12" s="1"/>
  <c r="E36" i="12"/>
  <c r="F36" i="12" s="1"/>
  <c r="E48" i="12"/>
  <c r="F48" i="12" s="1"/>
  <c r="E17" i="12"/>
  <c r="F17" i="12" s="1"/>
  <c r="E40" i="12"/>
  <c r="F40" i="12" s="1"/>
  <c r="E55" i="12"/>
  <c r="F55" i="12" s="1"/>
  <c r="E19" i="12"/>
  <c r="F19" i="12" s="1"/>
  <c r="E26" i="12"/>
  <c r="F26" i="12" s="1"/>
  <c r="E39" i="12"/>
  <c r="F39" i="12" s="1"/>
  <c r="E29" i="12"/>
  <c r="F29" i="12" s="1"/>
  <c r="E24" i="12"/>
  <c r="F24" i="12" s="1"/>
  <c r="E45" i="12"/>
  <c r="F45" i="12" s="1"/>
  <c r="E43" i="12"/>
  <c r="F43" i="12" s="1"/>
  <c r="E30" i="12"/>
  <c r="F30" i="12" s="1"/>
  <c r="E47" i="12"/>
  <c r="F47" i="12" s="1"/>
  <c r="E46" i="12"/>
  <c r="F46" i="12" s="1"/>
  <c r="E42" i="12"/>
  <c r="F42" i="12" s="1"/>
  <c r="E31" i="12"/>
  <c r="F31" i="12" s="1"/>
  <c r="E18" i="12"/>
  <c r="F18" i="12" s="1"/>
  <c r="T37" i="10"/>
  <c r="U37" i="10" s="1"/>
  <c r="T36" i="10"/>
  <c r="U36" i="10" s="1"/>
  <c r="T37" i="13"/>
  <c r="U37" i="13" s="1"/>
  <c r="T98" i="13"/>
  <c r="U98" i="13" s="1"/>
  <c r="T99" i="13"/>
  <c r="U99" i="13" s="1"/>
  <c r="T46" i="10"/>
  <c r="U46" i="10" s="1"/>
  <c r="T132" i="10"/>
  <c r="U132" i="10" s="1"/>
  <c r="T131" i="10"/>
  <c r="U131" i="10" s="1"/>
  <c r="T130" i="10"/>
  <c r="U130" i="10" s="1"/>
  <c r="T108" i="10"/>
  <c r="U108" i="10" s="1"/>
  <c r="T117" i="13"/>
  <c r="U117" i="13" s="1"/>
  <c r="T58" i="13"/>
  <c r="U58" i="13" s="1"/>
  <c r="E100" i="13"/>
  <c r="F100" i="13" s="1"/>
  <c r="T94" i="7"/>
  <c r="U94" i="7" s="1"/>
  <c r="T126" i="9"/>
  <c r="U126" i="9" s="1"/>
  <c r="T36" i="9"/>
  <c r="U36" i="9" s="1"/>
  <c r="T96" i="9"/>
  <c r="U96" i="9" s="1"/>
  <c r="T120" i="9"/>
  <c r="U120" i="9" s="1"/>
  <c r="T25" i="9"/>
  <c r="U25" i="9" s="1"/>
  <c r="T89" i="9"/>
  <c r="U89" i="9" s="1"/>
  <c r="T30" i="9"/>
  <c r="U30" i="9" s="1"/>
  <c r="T100" i="9"/>
  <c r="U100" i="9" s="1"/>
  <c r="T99" i="9"/>
  <c r="U99" i="9" s="1"/>
  <c r="T26" i="9"/>
  <c r="U26" i="9" s="1"/>
  <c r="T45" i="9"/>
  <c r="U45" i="9" s="1"/>
  <c r="E83" i="13"/>
  <c r="F83" i="13" s="1"/>
  <c r="D13" i="2" s="1"/>
  <c r="T67" i="7"/>
  <c r="U67" i="7" s="1"/>
  <c r="E33" i="12"/>
  <c r="F33" i="12" s="1"/>
  <c r="E101" i="13"/>
  <c r="F101" i="13" s="1"/>
  <c r="E41" i="13"/>
  <c r="F41" i="13" s="1"/>
  <c r="T29" i="10"/>
  <c r="U29" i="10" s="1"/>
  <c r="E88" i="9"/>
  <c r="F88" i="9" s="1"/>
  <c r="E90" i="9"/>
  <c r="F90" i="9" s="1"/>
  <c r="E89" i="9"/>
  <c r="F89" i="9" s="1"/>
  <c r="E92" i="9"/>
  <c r="F92" i="9" s="1"/>
  <c r="E81" i="9"/>
  <c r="F81" i="9" s="1"/>
  <c r="E71" i="9"/>
  <c r="F71" i="9" s="1"/>
  <c r="E91" i="9"/>
  <c r="F91" i="9" s="1"/>
  <c r="E83" i="9"/>
  <c r="F83" i="9" s="1"/>
  <c r="E72" i="9"/>
  <c r="F72" i="9" s="1"/>
  <c r="E32" i="9"/>
  <c r="F32" i="9" s="1"/>
  <c r="E27" i="9"/>
  <c r="F27" i="9" s="1"/>
  <c r="E20" i="9"/>
  <c r="F20" i="9" s="1"/>
  <c r="E43" i="9"/>
  <c r="F43" i="9" s="1"/>
  <c r="E65" i="9"/>
  <c r="F65" i="9" s="1"/>
  <c r="E23" i="9"/>
  <c r="F23" i="9" s="1"/>
  <c r="E44" i="9"/>
  <c r="F44" i="9" s="1"/>
  <c r="E94" i="9"/>
  <c r="F94" i="9" s="1"/>
  <c r="E77" i="9"/>
  <c r="F77" i="9" s="1"/>
  <c r="E86" i="9"/>
  <c r="F86" i="9" s="1"/>
  <c r="E84" i="9"/>
  <c r="F84" i="9" s="1"/>
  <c r="E74" i="9"/>
  <c r="F74" i="9" s="1"/>
  <c r="E18" i="9"/>
  <c r="F18" i="9" s="1"/>
  <c r="E17" i="9"/>
  <c r="F17" i="9" s="1"/>
  <c r="E16" i="9"/>
  <c r="F16" i="9" s="1"/>
  <c r="E93" i="9"/>
  <c r="F93" i="9" s="1"/>
  <c r="E76" i="9"/>
  <c r="F76" i="9" s="1"/>
  <c r="E87" i="9"/>
  <c r="F87" i="9" s="1"/>
  <c r="E64" i="9"/>
  <c r="F64" i="9" s="1"/>
  <c r="D13" i="3" s="1"/>
  <c r="E51" i="9"/>
  <c r="F51" i="9" s="1"/>
  <c r="E62" i="9"/>
  <c r="F62" i="9" s="1"/>
  <c r="E70" i="9"/>
  <c r="F70" i="9" s="1"/>
  <c r="E50" i="9"/>
  <c r="F50" i="9" s="1"/>
  <c r="E39" i="9"/>
  <c r="F39" i="9" s="1"/>
  <c r="E29" i="9"/>
  <c r="F29" i="9" s="1"/>
  <c r="E28" i="9"/>
  <c r="F28" i="9" s="1"/>
  <c r="E30" i="9"/>
  <c r="F30" i="9" s="1"/>
  <c r="E58" i="9"/>
  <c r="F58" i="9" s="1"/>
  <c r="E57" i="9"/>
  <c r="F57" i="9" s="1"/>
  <c r="E59" i="9"/>
  <c r="F59" i="9" s="1"/>
  <c r="E36" i="9"/>
  <c r="F36" i="9" s="1"/>
  <c r="E21" i="9"/>
  <c r="F21" i="9" s="1"/>
  <c r="E25" i="9"/>
  <c r="F25" i="9" s="1"/>
  <c r="E49" i="9"/>
  <c r="F49" i="9" s="1"/>
  <c r="E56" i="9"/>
  <c r="F56" i="9" s="1"/>
  <c r="E69" i="9"/>
  <c r="F69" i="9" s="1"/>
  <c r="E63" i="9"/>
  <c r="F63" i="9" s="1"/>
  <c r="E52" i="9"/>
  <c r="F52" i="9" s="1"/>
  <c r="E47" i="9"/>
  <c r="F47" i="9" s="1"/>
  <c r="E26" i="9"/>
  <c r="F26" i="9" s="1"/>
  <c r="E24" i="9"/>
  <c r="F24" i="9" s="1"/>
  <c r="E54" i="9"/>
  <c r="F54" i="9" s="1"/>
  <c r="E53" i="9"/>
  <c r="F53" i="9" s="1"/>
  <c r="E55" i="9"/>
  <c r="F55" i="9" s="1"/>
  <c r="E82" i="9"/>
  <c r="F82" i="9" s="1"/>
  <c r="E80" i="9"/>
  <c r="F80" i="9" s="1"/>
  <c r="E60" i="9"/>
  <c r="F60" i="9" s="1"/>
  <c r="E15" i="9"/>
  <c r="F15" i="9" s="1"/>
  <c r="E73" i="9"/>
  <c r="F73" i="9" s="1"/>
  <c r="E61" i="9"/>
  <c r="F61" i="9" s="1"/>
  <c r="E68" i="9"/>
  <c r="F68" i="9" s="1"/>
  <c r="E19" i="9"/>
  <c r="F19" i="9" s="1"/>
  <c r="E85" i="9"/>
  <c r="F85" i="9" s="1"/>
  <c r="E22" i="9"/>
  <c r="F22" i="9" s="1"/>
  <c r="T101" i="9"/>
  <c r="U101" i="9" s="1"/>
  <c r="K119" i="9"/>
  <c r="L119" i="9" s="1"/>
  <c r="K120" i="9"/>
  <c r="L120" i="9" s="1"/>
  <c r="K115" i="9"/>
  <c r="L115" i="9" s="1"/>
  <c r="K114" i="9"/>
  <c r="L114" i="9" s="1"/>
  <c r="K117" i="9"/>
  <c r="L117" i="9" s="1"/>
  <c r="K116" i="9"/>
  <c r="L116" i="9" s="1"/>
  <c r="E69" i="13"/>
  <c r="F69" i="13" s="1"/>
  <c r="E66" i="9"/>
  <c r="F66" i="9" s="1"/>
  <c r="T118" i="7"/>
  <c r="U118" i="7" s="1"/>
  <c r="K23" i="12"/>
  <c r="L23" i="12" s="1"/>
  <c r="K90" i="9"/>
  <c r="L90" i="9" s="1"/>
  <c r="K92" i="9"/>
  <c r="L92" i="9" s="1"/>
  <c r="K91" i="9"/>
  <c r="L91" i="9" s="1"/>
  <c r="K89" i="9"/>
  <c r="L89" i="9" s="1"/>
  <c r="E98" i="13"/>
  <c r="F98" i="13" s="1"/>
  <c r="E91" i="13"/>
  <c r="F91" i="13" s="1"/>
  <c r="K72" i="13"/>
  <c r="L72" i="13" s="1"/>
  <c r="K68" i="13"/>
  <c r="L68" i="13" s="1"/>
  <c r="K34" i="13"/>
  <c r="L34" i="13" s="1"/>
  <c r="K45" i="13"/>
  <c r="L45" i="13" s="1"/>
  <c r="K58" i="13"/>
  <c r="L58" i="13" s="1"/>
  <c r="K43" i="13"/>
  <c r="L43" i="13" s="1"/>
  <c r="K42" i="13"/>
  <c r="L42" i="13" s="1"/>
  <c r="E30" i="13"/>
  <c r="F30" i="13" s="1"/>
  <c r="E15" i="10"/>
  <c r="F15" i="10" s="1"/>
  <c r="E120" i="10"/>
  <c r="F120" i="10" s="1"/>
  <c r="E118" i="10"/>
  <c r="F118" i="10" s="1"/>
  <c r="E114" i="10"/>
  <c r="F114" i="10" s="1"/>
  <c r="E113" i="10"/>
  <c r="F113" i="10" s="1"/>
  <c r="E115" i="10"/>
  <c r="F115" i="10" s="1"/>
  <c r="E119" i="10"/>
  <c r="F119" i="10" s="1"/>
  <c r="E116" i="10"/>
  <c r="F116" i="10" s="1"/>
  <c r="J75" i="10"/>
  <c r="S75" i="10"/>
  <c r="E50" i="10"/>
  <c r="F50" i="10" s="1"/>
  <c r="E49" i="10"/>
  <c r="F49" i="10" s="1"/>
  <c r="E53" i="10"/>
  <c r="F53" i="10" s="1"/>
  <c r="E52" i="10"/>
  <c r="F52" i="10" s="1"/>
  <c r="E54" i="10"/>
  <c r="F54" i="10" s="1"/>
  <c r="E48" i="10"/>
  <c r="F48" i="10" s="1"/>
  <c r="E51" i="10"/>
  <c r="F51" i="10" s="1"/>
  <c r="E73" i="10"/>
  <c r="F73" i="10" s="1"/>
  <c r="E68" i="10"/>
  <c r="F68" i="10" s="1"/>
  <c r="E69" i="10"/>
  <c r="F69" i="10" s="1"/>
  <c r="E71" i="10"/>
  <c r="F71" i="10" s="1"/>
  <c r="E72" i="10"/>
  <c r="F72" i="10" s="1"/>
  <c r="E70" i="10"/>
  <c r="F70" i="10" s="1"/>
  <c r="E28" i="10"/>
  <c r="F28" i="10" s="1"/>
  <c r="E26" i="10"/>
  <c r="F26" i="10" s="1"/>
  <c r="E25" i="10"/>
  <c r="F25" i="10" s="1"/>
  <c r="E27" i="10"/>
  <c r="F27" i="10" s="1"/>
  <c r="E63" i="10"/>
  <c r="F63" i="10" s="1"/>
  <c r="E62" i="10"/>
  <c r="F62" i="10" s="1"/>
  <c r="E61" i="10"/>
  <c r="F61" i="10" s="1"/>
  <c r="E66" i="10"/>
  <c r="F66" i="10" s="1"/>
  <c r="E67" i="10"/>
  <c r="F67" i="10" s="1"/>
  <c r="E65" i="10"/>
  <c r="F65" i="10" s="1"/>
  <c r="E64" i="10"/>
  <c r="F64" i="10" s="1"/>
  <c r="D13" i="5" s="1"/>
  <c r="K66" i="10"/>
  <c r="L66" i="10" s="1"/>
  <c r="T109" i="13"/>
  <c r="U109" i="13" s="1"/>
  <c r="K25" i="13"/>
  <c r="L25" i="13" s="1"/>
  <c r="K24" i="13"/>
  <c r="L24" i="13" s="1"/>
  <c r="K23" i="13"/>
  <c r="L23" i="13" s="1"/>
  <c r="K26" i="13"/>
  <c r="L26" i="13" s="1"/>
  <c r="K22" i="13"/>
  <c r="L22" i="13" s="1"/>
  <c r="E125" i="7"/>
  <c r="F125" i="7" s="1"/>
  <c r="E122" i="7"/>
  <c r="F122" i="7" s="1"/>
  <c r="E121" i="7"/>
  <c r="F121" i="7" s="1"/>
  <c r="E117" i="7"/>
  <c r="F117" i="7" s="1"/>
  <c r="E119" i="7"/>
  <c r="F119" i="7" s="1"/>
  <c r="E120" i="7"/>
  <c r="F120" i="7" s="1"/>
  <c r="E124" i="7"/>
  <c r="F124" i="7" s="1"/>
  <c r="E123" i="7"/>
  <c r="F123" i="7" s="1"/>
  <c r="E126" i="7"/>
  <c r="F126" i="7" s="1"/>
  <c r="E118" i="7"/>
  <c r="F118" i="7" s="1"/>
  <c r="E99" i="7"/>
  <c r="F99" i="7" s="1"/>
  <c r="E98" i="7"/>
  <c r="F98" i="7" s="1"/>
  <c r="K87" i="7"/>
  <c r="L87" i="7" s="1"/>
  <c r="E128" i="7"/>
  <c r="F128" i="7" s="1"/>
  <c r="E131" i="7"/>
  <c r="F131" i="7" s="1"/>
  <c r="E134" i="7"/>
  <c r="F134" i="7" s="1"/>
  <c r="E129" i="7"/>
  <c r="F129" i="7" s="1"/>
  <c r="E136" i="7"/>
  <c r="F136" i="7" s="1"/>
  <c r="E130" i="7"/>
  <c r="F130" i="7" s="1"/>
  <c r="E132" i="7"/>
  <c r="F132" i="7" s="1"/>
  <c r="E135" i="7"/>
  <c r="F135" i="7" s="1"/>
  <c r="E133" i="7"/>
  <c r="F133" i="7" s="1"/>
  <c r="E92" i="7"/>
  <c r="F92" i="7" s="1"/>
  <c r="E91" i="7"/>
  <c r="F91" i="7" s="1"/>
  <c r="E89" i="7"/>
  <c r="F89" i="7" s="1"/>
  <c r="E90" i="7"/>
  <c r="F90" i="7" s="1"/>
  <c r="E94" i="7"/>
  <c r="F94" i="7" s="1"/>
  <c r="E93" i="7"/>
  <c r="F93" i="7" s="1"/>
  <c r="E57" i="7"/>
  <c r="F57" i="7" s="1"/>
  <c r="E50" i="7"/>
  <c r="F50" i="7" s="1"/>
  <c r="E56" i="7"/>
  <c r="F56" i="7" s="1"/>
  <c r="E58" i="7"/>
  <c r="F58" i="7" s="1"/>
  <c r="E52" i="7"/>
  <c r="F52" i="7" s="1"/>
  <c r="E53" i="7"/>
  <c r="F53" i="7" s="1"/>
  <c r="E59" i="7"/>
  <c r="F59" i="7" s="1"/>
  <c r="E51" i="7"/>
  <c r="F51" i="7" s="1"/>
  <c r="E49" i="7"/>
  <c r="F49" i="7" s="1"/>
  <c r="E54" i="7"/>
  <c r="F54" i="7" s="1"/>
  <c r="E55" i="7"/>
  <c r="F55" i="7" s="1"/>
  <c r="E60" i="7"/>
  <c r="F60" i="7" s="1"/>
  <c r="T94" i="10"/>
  <c r="U94" i="10" s="1"/>
  <c r="K104" i="7"/>
  <c r="L104" i="7" s="1"/>
  <c r="K102" i="7"/>
  <c r="L102" i="7" s="1"/>
  <c r="K106" i="7"/>
  <c r="L106" i="7" s="1"/>
  <c r="K100" i="7"/>
  <c r="L100" i="7" s="1"/>
  <c r="K105" i="7"/>
  <c r="L105" i="7" s="1"/>
  <c r="K99" i="7"/>
  <c r="L99" i="7" s="1"/>
  <c r="K103" i="7"/>
  <c r="L103" i="7" s="1"/>
  <c r="K101" i="7"/>
  <c r="L101" i="7" s="1"/>
  <c r="T129" i="7"/>
  <c r="U129" i="7" s="1"/>
  <c r="T126" i="7"/>
  <c r="U126" i="7" s="1"/>
  <c r="T128" i="7"/>
  <c r="U128" i="7" s="1"/>
  <c r="T127" i="7"/>
  <c r="U127" i="7" s="1"/>
  <c r="T107" i="13"/>
  <c r="U107" i="13" s="1"/>
  <c r="R84" i="12"/>
  <c r="S84" i="12" s="1"/>
  <c r="R83" i="12"/>
  <c r="S83" i="12" s="1"/>
  <c r="R80" i="12"/>
  <c r="S80" i="12" s="1"/>
  <c r="R79" i="12"/>
  <c r="S79" i="12" s="1"/>
  <c r="R78" i="12"/>
  <c r="S78" i="12" s="1"/>
  <c r="R34" i="12"/>
  <c r="S34" i="12" s="1"/>
  <c r="R35" i="12"/>
  <c r="S35" i="12" s="1"/>
  <c r="R45" i="12"/>
  <c r="S45" i="12" s="1"/>
  <c r="R44" i="12"/>
  <c r="S44" i="12" s="1"/>
  <c r="R43" i="12"/>
  <c r="S43" i="12" s="1"/>
  <c r="E119" i="12"/>
  <c r="F119" i="12" s="1"/>
  <c r="E59" i="12"/>
  <c r="F59" i="12" s="1"/>
  <c r="E90" i="12"/>
  <c r="F90" i="12" s="1"/>
  <c r="E105" i="12"/>
  <c r="F105" i="12" s="1"/>
  <c r="E116" i="12"/>
  <c r="F116" i="12" s="1"/>
  <c r="E118" i="12"/>
  <c r="F118" i="12" s="1"/>
  <c r="E63" i="12"/>
  <c r="F63" i="12" s="1"/>
  <c r="E62" i="12"/>
  <c r="F62" i="12" s="1"/>
  <c r="E106" i="12"/>
  <c r="F106" i="12" s="1"/>
  <c r="E75" i="12"/>
  <c r="F75" i="12" s="1"/>
  <c r="E83" i="12"/>
  <c r="F83" i="12" s="1"/>
  <c r="E87" i="12"/>
  <c r="F87" i="12" s="1"/>
  <c r="E70" i="12"/>
  <c r="F70" i="12" s="1"/>
  <c r="E95" i="12"/>
  <c r="F95" i="12" s="1"/>
  <c r="E71" i="12"/>
  <c r="F71" i="12" s="1"/>
  <c r="E86" i="12"/>
  <c r="F86" i="12" s="1"/>
  <c r="E92" i="12"/>
  <c r="F92" i="12" s="1"/>
  <c r="E66" i="12"/>
  <c r="F66" i="12" s="1"/>
  <c r="E81" i="12"/>
  <c r="F81" i="12" s="1"/>
  <c r="E97" i="12"/>
  <c r="F97" i="12" s="1"/>
  <c r="E60" i="12"/>
  <c r="F60" i="12" s="1"/>
  <c r="E67" i="12"/>
  <c r="F67" i="12" s="1"/>
  <c r="E74" i="12"/>
  <c r="F74" i="12" s="1"/>
  <c r="D13" i="1" s="1"/>
  <c r="E58" i="12"/>
  <c r="F58" i="12" s="1"/>
  <c r="E84" i="12"/>
  <c r="F84" i="12" s="1"/>
  <c r="E76" i="12"/>
  <c r="F76" i="12" s="1"/>
  <c r="E61" i="12"/>
  <c r="F61" i="12" s="1"/>
  <c r="E68" i="12"/>
  <c r="F68" i="12" s="1"/>
  <c r="E73" i="12"/>
  <c r="F73" i="12" s="1"/>
  <c r="E89" i="12"/>
  <c r="F89" i="12" s="1"/>
  <c r="E91" i="12"/>
  <c r="F91" i="12" s="1"/>
  <c r="E100" i="12"/>
  <c r="F100" i="12" s="1"/>
  <c r="E85" i="12"/>
  <c r="F85" i="12" s="1"/>
  <c r="E64" i="12"/>
  <c r="F64" i="12" s="1"/>
  <c r="E72" i="12"/>
  <c r="F72" i="12" s="1"/>
  <c r="T38" i="10"/>
  <c r="U38" i="10" s="1"/>
  <c r="T76" i="13"/>
  <c r="U76" i="13" s="1"/>
  <c r="T95" i="13"/>
  <c r="U95" i="13" s="1"/>
  <c r="T97" i="13"/>
  <c r="U97" i="13" s="1"/>
  <c r="T113" i="10"/>
  <c r="U113" i="10" s="1"/>
  <c r="T120" i="10"/>
  <c r="U120" i="10" s="1"/>
  <c r="T56" i="10"/>
  <c r="U56" i="10" s="1"/>
  <c r="T64" i="13"/>
  <c r="U64" i="13" s="1"/>
  <c r="E117" i="10"/>
  <c r="F117" i="10" s="1"/>
  <c r="E35" i="9"/>
  <c r="F35" i="9" s="1"/>
  <c r="K29" i="13"/>
  <c r="L29" i="13" s="1"/>
  <c r="S87" i="10"/>
  <c r="T86" i="10" s="1"/>
  <c r="U86" i="10" s="1"/>
  <c r="K108" i="10"/>
  <c r="L108" i="10" s="1"/>
  <c r="J104" i="10"/>
  <c r="S104" i="10"/>
  <c r="E44" i="10"/>
  <c r="F44" i="10" s="1"/>
  <c r="E47" i="10"/>
  <c r="F47" i="10" s="1"/>
  <c r="E46" i="10"/>
  <c r="F46" i="10" s="1"/>
  <c r="E45" i="10"/>
  <c r="F45" i="10" s="1"/>
  <c r="E88" i="10"/>
  <c r="F88" i="10" s="1"/>
  <c r="E90" i="10"/>
  <c r="F90" i="10" s="1"/>
  <c r="E89" i="10"/>
  <c r="F89" i="10" s="1"/>
  <c r="K60" i="10"/>
  <c r="L60" i="10" s="1"/>
  <c r="K97" i="10"/>
  <c r="L97" i="10" s="1"/>
  <c r="K61" i="10"/>
  <c r="L61" i="10" s="1"/>
  <c r="T77" i="7"/>
  <c r="U77" i="7" s="1"/>
  <c r="J136" i="7"/>
  <c r="T65" i="13"/>
  <c r="U65" i="13" s="1"/>
  <c r="T101" i="13"/>
  <c r="U101" i="13" s="1"/>
  <c r="T102" i="13"/>
  <c r="U102" i="13" s="1"/>
  <c r="E103" i="10"/>
  <c r="F103" i="10" s="1"/>
  <c r="E112" i="10"/>
  <c r="F112" i="10" s="1"/>
  <c r="E110" i="10"/>
  <c r="F110" i="10" s="1"/>
  <c r="E108" i="10"/>
  <c r="F108" i="10" s="1"/>
  <c r="E109" i="10"/>
  <c r="F109" i="10" s="1"/>
  <c r="E104" i="10"/>
  <c r="F104" i="10" s="1"/>
  <c r="E106" i="10"/>
  <c r="F106" i="10" s="1"/>
  <c r="E107" i="10"/>
  <c r="F107" i="10" s="1"/>
  <c r="E105" i="10"/>
  <c r="F105" i="10" s="1"/>
  <c r="E111" i="10"/>
  <c r="F111" i="10" s="1"/>
  <c r="T40" i="13"/>
  <c r="U40" i="13" s="1"/>
  <c r="T39" i="13"/>
  <c r="U39" i="13" s="1"/>
  <c r="E96" i="7"/>
  <c r="F96" i="7" s="1"/>
  <c r="E97" i="7"/>
  <c r="F97" i="7" s="1"/>
  <c r="E95" i="7"/>
  <c r="F95" i="7" s="1"/>
  <c r="E67" i="7"/>
  <c r="F67" i="7" s="1"/>
  <c r="E85" i="7"/>
  <c r="F85" i="7" s="1"/>
  <c r="E86" i="7"/>
  <c r="F86" i="7" s="1"/>
  <c r="E81" i="7"/>
  <c r="F81" i="7" s="1"/>
  <c r="E80" i="7"/>
  <c r="F80" i="7" s="1"/>
  <c r="E79" i="7"/>
  <c r="F79" i="7" s="1"/>
  <c r="E87" i="7"/>
  <c r="F87" i="7" s="1"/>
  <c r="E82" i="7"/>
  <c r="F82" i="7" s="1"/>
  <c r="E83" i="7"/>
  <c r="F83" i="7" s="1"/>
  <c r="E88" i="7"/>
  <c r="F88" i="7" s="1"/>
  <c r="E84" i="7"/>
  <c r="F84" i="7" s="1"/>
  <c r="E29" i="7"/>
  <c r="F29" i="7" s="1"/>
  <c r="E28" i="7"/>
  <c r="F28" i="7" s="1"/>
  <c r="E27" i="7"/>
  <c r="F27" i="7" s="1"/>
  <c r="E30" i="7"/>
  <c r="F30" i="7" s="1"/>
  <c r="E23" i="7"/>
  <c r="F23" i="7" s="1"/>
  <c r="E26" i="7"/>
  <c r="F26" i="7" s="1"/>
  <c r="E25" i="7"/>
  <c r="F25" i="7" s="1"/>
  <c r="E24" i="7"/>
  <c r="F24" i="7" s="1"/>
  <c r="E15" i="7"/>
  <c r="F15" i="7" s="1"/>
  <c r="E17" i="7"/>
  <c r="F17" i="7" s="1"/>
  <c r="E16" i="7"/>
  <c r="F16" i="7" s="1"/>
  <c r="E74" i="7"/>
  <c r="F74" i="7" s="1"/>
  <c r="E77" i="7"/>
  <c r="F77" i="7" s="1"/>
  <c r="E75" i="7"/>
  <c r="F75" i="7" s="1"/>
  <c r="E73" i="7"/>
  <c r="F73" i="7" s="1"/>
  <c r="E76" i="7"/>
  <c r="F76" i="7" s="1"/>
  <c r="E78" i="7"/>
  <c r="F78" i="7" s="1"/>
  <c r="T57" i="7"/>
  <c r="U57" i="7" s="1"/>
  <c r="E32" i="7"/>
  <c r="F32" i="7" s="1"/>
  <c r="E33" i="7"/>
  <c r="F33" i="7" s="1"/>
  <c r="E34" i="7"/>
  <c r="F34" i="7" s="1"/>
  <c r="E31" i="7"/>
  <c r="F31" i="7" s="1"/>
  <c r="E26" i="13"/>
  <c r="F26" i="13" s="1"/>
  <c r="E24" i="13"/>
  <c r="F24" i="13" s="1"/>
  <c r="E19" i="13"/>
  <c r="F19" i="13" s="1"/>
  <c r="E22" i="13"/>
  <c r="F22" i="13" s="1"/>
  <c r="E25" i="13"/>
  <c r="F25" i="13" s="1"/>
  <c r="E15" i="13"/>
  <c r="F15" i="13" s="1"/>
  <c r="E16" i="13"/>
  <c r="F16" i="13" s="1"/>
  <c r="E18" i="13"/>
  <c r="F18" i="13" s="1"/>
  <c r="E23" i="13"/>
  <c r="F23" i="13" s="1"/>
  <c r="E17" i="13"/>
  <c r="F17" i="13" s="1"/>
  <c r="E21" i="13"/>
  <c r="F21" i="13" s="1"/>
  <c r="E20" i="13"/>
  <c r="F20" i="13" s="1"/>
  <c r="E60" i="13"/>
  <c r="F60" i="13" s="1"/>
  <c r="E59" i="13"/>
  <c r="F59" i="13" s="1"/>
  <c r="E61" i="13"/>
  <c r="F61" i="13" s="1"/>
  <c r="E57" i="13"/>
  <c r="F57" i="13" s="1"/>
  <c r="E58" i="13"/>
  <c r="F58" i="13" s="1"/>
  <c r="E54" i="13"/>
  <c r="F54" i="13" s="1"/>
  <c r="K120" i="12"/>
  <c r="L120" i="12" s="1"/>
  <c r="T65" i="10"/>
  <c r="U65" i="10" s="1"/>
  <c r="S105" i="10"/>
  <c r="T105" i="10" s="1"/>
  <c r="U105" i="10" s="1"/>
  <c r="S99" i="10"/>
  <c r="T103" i="7"/>
  <c r="U103" i="7" s="1"/>
  <c r="T105" i="7"/>
  <c r="U105" i="7" s="1"/>
  <c r="T104" i="7"/>
  <c r="U104" i="7" s="1"/>
  <c r="T106" i="7"/>
  <c r="U106" i="7" s="1"/>
  <c r="E65" i="13"/>
  <c r="F65" i="13" s="1"/>
  <c r="E64" i="13"/>
  <c r="F64" i="13" s="1"/>
  <c r="E67" i="13"/>
  <c r="F67" i="13" s="1"/>
  <c r="E68" i="13"/>
  <c r="F68" i="13" s="1"/>
  <c r="E63" i="13"/>
  <c r="F63" i="13" s="1"/>
  <c r="E66" i="13"/>
  <c r="F66" i="13" s="1"/>
  <c r="E62" i="13"/>
  <c r="F62" i="13" s="1"/>
  <c r="T126" i="13"/>
  <c r="U126" i="13" s="1"/>
  <c r="T124" i="13"/>
  <c r="U124" i="13" s="1"/>
  <c r="R57" i="12"/>
  <c r="S57" i="12" s="1"/>
  <c r="R58" i="12"/>
  <c r="S58" i="12" s="1"/>
  <c r="R59" i="12"/>
  <c r="S59" i="12" s="1"/>
  <c r="R60" i="12"/>
  <c r="S60" i="12" s="1"/>
  <c r="R27" i="12"/>
  <c r="S27" i="12" s="1"/>
  <c r="R26" i="12"/>
  <c r="S26" i="12" s="1"/>
  <c r="R28" i="12"/>
  <c r="S28" i="12" s="1"/>
  <c r="R29" i="12"/>
  <c r="S29" i="12" s="1"/>
  <c r="R76" i="12"/>
  <c r="S76" i="12" s="1"/>
  <c r="R75" i="12"/>
  <c r="S75" i="12" s="1"/>
  <c r="R70" i="12"/>
  <c r="S70" i="12" s="1"/>
  <c r="T66" i="12" s="1"/>
  <c r="U66" i="12" s="1"/>
  <c r="R71" i="12"/>
  <c r="S71" i="12" s="1"/>
  <c r="R72" i="12"/>
  <c r="S72" i="12" s="1"/>
  <c r="K15" i="12"/>
  <c r="L15" i="12" s="1"/>
  <c r="K16" i="12"/>
  <c r="L16" i="12" s="1"/>
  <c r="K18" i="12"/>
  <c r="L18" i="12" s="1"/>
  <c r="K17" i="12"/>
  <c r="L17" i="12" s="1"/>
  <c r="K106" i="12"/>
  <c r="L106" i="12" s="1"/>
  <c r="K100" i="12"/>
  <c r="L100" i="12" s="1"/>
  <c r="K102" i="12"/>
  <c r="L102" i="12" s="1"/>
  <c r="K107" i="12"/>
  <c r="L107" i="12" s="1"/>
  <c r="K105" i="12"/>
  <c r="L105" i="12" s="1"/>
  <c r="K114" i="12"/>
  <c r="L114" i="12" s="1"/>
  <c r="K117" i="12"/>
  <c r="L117" i="12" s="1"/>
  <c r="K112" i="12"/>
  <c r="L112" i="12" s="1"/>
  <c r="K111" i="12"/>
  <c r="L111" i="12" s="1"/>
  <c r="K110" i="12"/>
  <c r="L110" i="12" s="1"/>
  <c r="K118" i="12"/>
  <c r="L118" i="12" s="1"/>
  <c r="K119" i="12"/>
  <c r="L119" i="12" s="1"/>
  <c r="K103" i="12"/>
  <c r="L103" i="12" s="1"/>
  <c r="K116" i="12"/>
  <c r="L116" i="12" s="1"/>
  <c r="K98" i="12"/>
  <c r="L98" i="12" s="1"/>
  <c r="K104" i="12"/>
  <c r="L104" i="12" s="1"/>
  <c r="K109" i="12"/>
  <c r="L109" i="12" s="1"/>
  <c r="K108" i="12"/>
  <c r="L108" i="12" s="1"/>
  <c r="K115" i="12"/>
  <c r="L115" i="12" s="1"/>
  <c r="K113" i="12"/>
  <c r="L113" i="12" s="1"/>
  <c r="K64" i="12"/>
  <c r="L64" i="12" s="1"/>
  <c r="K99" i="12"/>
  <c r="L99" i="12" s="1"/>
  <c r="K71" i="12"/>
  <c r="L71" i="12" s="1"/>
  <c r="K80" i="12"/>
  <c r="L80" i="12" s="1"/>
  <c r="K101" i="12"/>
  <c r="L101" i="12" s="1"/>
  <c r="K97" i="12"/>
  <c r="L97" i="12" s="1"/>
  <c r="K86" i="12"/>
  <c r="L86" i="12" s="1"/>
  <c r="K93" i="12"/>
  <c r="L93" i="12" s="1"/>
  <c r="T77" i="10"/>
  <c r="U77" i="10" s="1"/>
  <c r="T53" i="13"/>
  <c r="U53" i="13" s="1"/>
  <c r="T75" i="13"/>
  <c r="U75" i="13" s="1"/>
  <c r="S101" i="10"/>
  <c r="T105" i="13"/>
  <c r="U105" i="13" s="1"/>
  <c r="T106" i="13"/>
  <c r="U106" i="13" s="1"/>
  <c r="T115" i="13"/>
  <c r="U115" i="13" s="1"/>
  <c r="T116" i="13"/>
  <c r="U116" i="13" s="1"/>
  <c r="T115" i="10"/>
  <c r="U115" i="10" s="1"/>
  <c r="T114" i="10"/>
  <c r="U114" i="10" s="1"/>
  <c r="T15" i="10"/>
  <c r="U15" i="10" s="1"/>
  <c r="K41" i="12"/>
  <c r="L41" i="12" s="1"/>
  <c r="K42" i="12"/>
  <c r="L42" i="12" s="1"/>
  <c r="K40" i="12"/>
  <c r="L40" i="12" s="1"/>
  <c r="J98" i="7"/>
  <c r="K96" i="7" s="1"/>
  <c r="L96" i="7" s="1"/>
  <c r="T76" i="10"/>
  <c r="U76" i="10" s="1"/>
  <c r="E48" i="9"/>
  <c r="F48" i="9" s="1"/>
  <c r="K31" i="13"/>
  <c r="L31" i="13" s="1"/>
  <c r="E40" i="13"/>
  <c r="F40" i="13" s="1"/>
  <c r="T121" i="7"/>
  <c r="U121" i="7" s="1"/>
  <c r="T122" i="7"/>
  <c r="U122" i="7" s="1"/>
  <c r="E79" i="9"/>
  <c r="F79" i="9" s="1"/>
  <c r="J57" i="7"/>
  <c r="K56" i="7" s="1"/>
  <c r="L56" i="7" s="1"/>
  <c r="E46" i="9"/>
  <c r="F46" i="9" s="1"/>
  <c r="J77" i="7"/>
  <c r="K77" i="7" s="1"/>
  <c r="L77" i="7" s="1"/>
  <c r="R62" i="12"/>
  <c r="S62" i="12" s="1"/>
  <c r="K76" i="13"/>
  <c r="L76" i="13" s="1"/>
  <c r="E50" i="12"/>
  <c r="F50" i="12" s="1"/>
  <c r="E39" i="13"/>
  <c r="F39" i="13" s="1"/>
  <c r="S61" i="10"/>
  <c r="T26" i="10" s="1"/>
  <c r="U26" i="10" s="1"/>
  <c r="K79" i="13"/>
  <c r="L79" i="13" s="1"/>
  <c r="T19" i="9"/>
  <c r="U19" i="9" s="1"/>
  <c r="T40" i="9"/>
  <c r="U40" i="9" s="1"/>
  <c r="T92" i="9"/>
  <c r="U92" i="9" s="1"/>
  <c r="T132" i="9"/>
  <c r="U132" i="9" s="1"/>
  <c r="T95" i="9"/>
  <c r="U95" i="9" s="1"/>
  <c r="T28" i="9"/>
  <c r="U28" i="9" s="1"/>
  <c r="T43" i="9"/>
  <c r="U43" i="9" s="1"/>
  <c r="T106" i="9"/>
  <c r="U106" i="9" s="1"/>
  <c r="T88" i="9"/>
  <c r="U88" i="9" s="1"/>
  <c r="T90" i="9"/>
  <c r="U90" i="9" s="1"/>
  <c r="T27" i="9"/>
  <c r="U27" i="9" s="1"/>
  <c r="T85" i="9"/>
  <c r="U85" i="9" s="1"/>
  <c r="T130" i="9"/>
  <c r="U130" i="9" s="1"/>
  <c r="T118" i="9"/>
  <c r="U118" i="9" s="1"/>
  <c r="T79" i="9"/>
  <c r="U79" i="9" s="1"/>
  <c r="T41" i="9"/>
  <c r="U41" i="9" s="1"/>
  <c r="T59" i="9"/>
  <c r="U59" i="9" s="1"/>
  <c r="T76" i="9"/>
  <c r="U76" i="9" s="1"/>
  <c r="T29" i="9"/>
  <c r="U29" i="9" s="1"/>
  <c r="T104" i="9"/>
  <c r="U104" i="9" s="1"/>
  <c r="T18" i="9"/>
  <c r="U18" i="9" s="1"/>
  <c r="T133" i="9"/>
  <c r="U133" i="9" s="1"/>
  <c r="T123" i="9"/>
  <c r="U123" i="9" s="1"/>
  <c r="T84" i="9"/>
  <c r="U84" i="9" s="1"/>
  <c r="E81" i="13"/>
  <c r="F81" i="13" s="1"/>
  <c r="T129" i="9"/>
  <c r="U129" i="9" s="1"/>
  <c r="S116" i="10"/>
  <c r="T116" i="10" s="1"/>
  <c r="U116" i="10" s="1"/>
  <c r="E98" i="12"/>
  <c r="F98" i="12" s="1"/>
  <c r="E69" i="12"/>
  <c r="F69" i="12" s="1"/>
  <c r="E112" i="12"/>
  <c r="F112" i="12" s="1"/>
  <c r="E110" i="12"/>
  <c r="F110" i="12" s="1"/>
  <c r="E22" i="12"/>
  <c r="F22" i="12" s="1"/>
  <c r="E65" i="12"/>
  <c r="F65" i="12" s="1"/>
  <c r="E25" i="12"/>
  <c r="F25" i="12" s="1"/>
  <c r="K96" i="12"/>
  <c r="L96" i="12" s="1"/>
  <c r="E82" i="12"/>
  <c r="F82" i="12" s="1"/>
  <c r="E38" i="12"/>
  <c r="F38" i="12" s="1"/>
  <c r="T91" i="9"/>
  <c r="U91" i="9" s="1"/>
  <c r="T102" i="9"/>
  <c r="U102" i="9" s="1"/>
  <c r="K109" i="7"/>
  <c r="L109" i="7" s="1"/>
  <c r="T57" i="9"/>
  <c r="U57" i="9" s="1"/>
  <c r="K64" i="13"/>
  <c r="L64" i="13" s="1"/>
  <c r="S44" i="7"/>
  <c r="T18" i="7" s="1"/>
  <c r="U18" i="7" s="1"/>
  <c r="E105" i="13"/>
  <c r="F105" i="13" s="1"/>
  <c r="K88" i="13"/>
  <c r="L88" i="13" s="1"/>
  <c r="K86" i="13"/>
  <c r="L86" i="13" s="1"/>
  <c r="E52" i="13"/>
  <c r="F52" i="13" s="1"/>
  <c r="E43" i="13"/>
  <c r="F43" i="13" s="1"/>
  <c r="K83" i="7"/>
  <c r="L83" i="7" s="1"/>
  <c r="K63" i="12"/>
  <c r="L63" i="12" s="1"/>
  <c r="K88" i="12"/>
  <c r="L88" i="12" s="1"/>
  <c r="K92" i="12"/>
  <c r="L92" i="12" s="1"/>
  <c r="K58" i="12"/>
  <c r="L58" i="12" s="1"/>
  <c r="K89" i="12"/>
  <c r="L89" i="12" s="1"/>
  <c r="T121" i="9"/>
  <c r="U121" i="9" s="1"/>
  <c r="K52" i="12"/>
  <c r="L52" i="12" s="1"/>
  <c r="K83" i="12"/>
  <c r="L83" i="12" s="1"/>
  <c r="T56" i="9"/>
  <c r="U56" i="9" s="1"/>
  <c r="E95" i="9"/>
  <c r="F95" i="9" s="1"/>
  <c r="E97" i="9"/>
  <c r="F97" i="9" s="1"/>
  <c r="E96" i="9"/>
  <c r="F96" i="9" s="1"/>
  <c r="E98" i="9"/>
  <c r="F98" i="9" s="1"/>
  <c r="K105" i="9"/>
  <c r="L105" i="9" s="1"/>
  <c r="K104" i="9"/>
  <c r="L104" i="9" s="1"/>
  <c r="K98" i="9"/>
  <c r="L98" i="9" s="1"/>
  <c r="K106" i="9"/>
  <c r="L106" i="9" s="1"/>
  <c r="K102" i="9"/>
  <c r="L102" i="9" s="1"/>
  <c r="K103" i="9"/>
  <c r="L103" i="9" s="1"/>
  <c r="K101" i="9"/>
  <c r="L101" i="9" s="1"/>
  <c r="K127" i="9"/>
  <c r="L127" i="9" s="1"/>
  <c r="K125" i="9"/>
  <c r="L125" i="9" s="1"/>
  <c r="K126" i="9"/>
  <c r="L126" i="9" s="1"/>
  <c r="K128" i="9"/>
  <c r="L128" i="9" s="1"/>
  <c r="S24" i="10"/>
  <c r="T19" i="10" s="1"/>
  <c r="U19" i="10" s="1"/>
  <c r="K22" i="7"/>
  <c r="L22" i="7" s="1"/>
  <c r="E38" i="7"/>
  <c r="F38" i="7" s="1"/>
  <c r="E35" i="7"/>
  <c r="F35" i="7" s="1"/>
  <c r="E37" i="7"/>
  <c r="F37" i="7" s="1"/>
  <c r="E36" i="7"/>
  <c r="F36" i="7" s="1"/>
  <c r="E40" i="7"/>
  <c r="F40" i="7" s="1"/>
  <c r="E39" i="7"/>
  <c r="F39" i="7" s="1"/>
  <c r="E47" i="7"/>
  <c r="F47" i="7" s="1"/>
  <c r="E46" i="7"/>
  <c r="F46" i="7" s="1"/>
  <c r="E48" i="7"/>
  <c r="F48" i="7" s="1"/>
  <c r="E45" i="7"/>
  <c r="F45" i="7" s="1"/>
  <c r="S72" i="7"/>
  <c r="T72" i="7" s="1"/>
  <c r="U72" i="7" s="1"/>
  <c r="K94" i="13"/>
  <c r="L94" i="13" s="1"/>
  <c r="K92" i="13"/>
  <c r="L92" i="13" s="1"/>
  <c r="E76" i="13"/>
  <c r="F76" i="13" s="1"/>
  <c r="E72" i="13"/>
  <c r="F72" i="13" s="1"/>
  <c r="K18" i="13"/>
  <c r="L18" i="13" s="1"/>
  <c r="K21" i="13"/>
  <c r="L21" i="13" s="1"/>
  <c r="T31" i="9"/>
  <c r="U31" i="9" s="1"/>
  <c r="K97" i="9"/>
  <c r="L97" i="9" s="1"/>
  <c r="K81" i="12"/>
  <c r="L81" i="12" s="1"/>
  <c r="T129" i="10"/>
  <c r="U129" i="10" s="1"/>
  <c r="T15" i="9"/>
  <c r="U15" i="9" s="1"/>
  <c r="K65" i="12"/>
  <c r="L65" i="12" s="1"/>
  <c r="T24" i="7"/>
  <c r="U24" i="7" s="1"/>
  <c r="K113" i="9"/>
  <c r="L113" i="9" s="1"/>
  <c r="K112" i="9"/>
  <c r="L112" i="9" s="1"/>
  <c r="K110" i="9"/>
  <c r="L110" i="9" s="1"/>
  <c r="K111" i="9"/>
  <c r="L111" i="9" s="1"/>
  <c r="K107" i="9"/>
  <c r="L107" i="9" s="1"/>
  <c r="K109" i="9"/>
  <c r="L109" i="9" s="1"/>
  <c r="K108" i="9"/>
  <c r="L108" i="9" s="1"/>
  <c r="T56" i="7"/>
  <c r="U56" i="7" s="1"/>
  <c r="K104" i="13"/>
  <c r="L104" i="13" s="1"/>
  <c r="E94" i="13"/>
  <c r="F94" i="13" s="1"/>
  <c r="E87" i="13"/>
  <c r="F87" i="13" s="1"/>
  <c r="E96" i="13"/>
  <c r="F96" i="13" s="1"/>
  <c r="E99" i="13"/>
  <c r="F99" i="13" s="1"/>
  <c r="K66" i="13"/>
  <c r="L66" i="13" s="1"/>
  <c r="K70" i="13"/>
  <c r="L70" i="13" s="1"/>
  <c r="K73" i="13"/>
  <c r="L73" i="13" s="1"/>
  <c r="K81" i="13"/>
  <c r="L81" i="13" s="1"/>
  <c r="K71" i="13"/>
  <c r="L71" i="13" s="1"/>
  <c r="K77" i="13"/>
  <c r="L77" i="13" s="1"/>
  <c r="K51" i="13"/>
  <c r="L51" i="13" s="1"/>
  <c r="K53" i="13"/>
  <c r="L53" i="13" s="1"/>
  <c r="K44" i="13"/>
  <c r="L44" i="13" s="1"/>
  <c r="K33" i="13"/>
  <c r="L33" i="13" s="1"/>
  <c r="K54" i="13"/>
  <c r="L54" i="13" s="1"/>
  <c r="K35" i="13"/>
  <c r="L35" i="13" s="1"/>
  <c r="K52" i="13"/>
  <c r="L52" i="13" s="1"/>
  <c r="E28" i="13"/>
  <c r="F28" i="13" s="1"/>
  <c r="E27" i="13"/>
  <c r="F27" i="13" s="1"/>
  <c r="T74" i="7"/>
  <c r="U74" i="7" s="1"/>
  <c r="T114" i="7"/>
  <c r="U114" i="7" s="1"/>
  <c r="T116" i="7"/>
  <c r="U116" i="7" s="1"/>
  <c r="K96" i="9"/>
  <c r="L96" i="9" s="1"/>
  <c r="T91" i="10"/>
  <c r="U91" i="10" s="1"/>
  <c r="S92" i="7"/>
  <c r="T82" i="7" s="1"/>
  <c r="U82" i="7" s="1"/>
  <c r="T113" i="13"/>
  <c r="U113" i="13" s="1"/>
  <c r="T122" i="13"/>
  <c r="U122" i="13" s="1"/>
  <c r="T125" i="12" l="1"/>
  <c r="U125" i="12" s="1"/>
  <c r="T122" i="12"/>
  <c r="U122" i="12" s="1"/>
  <c r="T89" i="12"/>
  <c r="U89" i="12" s="1"/>
  <c r="T88" i="12"/>
  <c r="U88" i="12" s="1"/>
  <c r="T95" i="12"/>
  <c r="U95" i="12" s="1"/>
  <c r="T87" i="12"/>
  <c r="U87" i="12" s="1"/>
  <c r="T119" i="12"/>
  <c r="U119" i="12" s="1"/>
  <c r="K68" i="7"/>
  <c r="L68" i="7" s="1"/>
  <c r="T28" i="12"/>
  <c r="U28" i="12" s="1"/>
  <c r="T34" i="12"/>
  <c r="U34" i="12" s="1"/>
  <c r="T32" i="12"/>
  <c r="U32" i="12" s="1"/>
  <c r="T33" i="12"/>
  <c r="U33" i="12" s="1"/>
  <c r="T31" i="12"/>
  <c r="U31" i="12" s="1"/>
  <c r="T30" i="12"/>
  <c r="U30" i="12" s="1"/>
  <c r="K75" i="10"/>
  <c r="L75" i="10" s="1"/>
  <c r="K74" i="10"/>
  <c r="L74" i="10" s="1"/>
  <c r="K70" i="10"/>
  <c r="L70" i="10" s="1"/>
  <c r="K72" i="10"/>
  <c r="L72" i="10" s="1"/>
  <c r="K73" i="10"/>
  <c r="L73" i="10" s="1"/>
  <c r="K69" i="10"/>
  <c r="L69" i="10" s="1"/>
  <c r="K71" i="10"/>
  <c r="L71" i="10" s="1"/>
  <c r="K68" i="10"/>
  <c r="L68" i="10" s="1"/>
  <c r="T20" i="7"/>
  <c r="U20" i="7" s="1"/>
  <c r="K20" i="7"/>
  <c r="L20" i="7" s="1"/>
  <c r="T62" i="12"/>
  <c r="U62" i="12" s="1"/>
  <c r="T81" i="10"/>
  <c r="U81" i="10" s="1"/>
  <c r="K69" i="7"/>
  <c r="L69" i="7" s="1"/>
  <c r="T17" i="10"/>
  <c r="U17" i="10" s="1"/>
  <c r="T71" i="12"/>
  <c r="U71" i="12" s="1"/>
  <c r="T29" i="12"/>
  <c r="U29" i="12" s="1"/>
  <c r="T60" i="12"/>
  <c r="U60" i="12" s="1"/>
  <c r="T57" i="12"/>
  <c r="U57" i="12" s="1"/>
  <c r="K96" i="10"/>
  <c r="L96" i="10" s="1"/>
  <c r="K93" i="10"/>
  <c r="L93" i="10" s="1"/>
  <c r="K104" i="10"/>
  <c r="L104" i="10" s="1"/>
  <c r="K16" i="7"/>
  <c r="L16" i="7" s="1"/>
  <c r="T35" i="12"/>
  <c r="U35" i="12" s="1"/>
  <c r="T80" i="12"/>
  <c r="U80" i="12" s="1"/>
  <c r="T32" i="7"/>
  <c r="U32" i="7" s="1"/>
  <c r="F13" i="5"/>
  <c r="T70" i="10"/>
  <c r="U70" i="10" s="1"/>
  <c r="T72" i="10"/>
  <c r="U72" i="10" s="1"/>
  <c r="T71" i="10"/>
  <c r="U71" i="10" s="1"/>
  <c r="T74" i="10"/>
  <c r="U74" i="10" s="1"/>
  <c r="T75" i="10"/>
  <c r="U75" i="10" s="1"/>
  <c r="T68" i="10"/>
  <c r="U68" i="10" s="1"/>
  <c r="T69" i="10"/>
  <c r="U69" i="10" s="1"/>
  <c r="T73" i="10"/>
  <c r="U73" i="10" s="1"/>
  <c r="K45" i="7"/>
  <c r="L45" i="7" s="1"/>
  <c r="T22" i="7"/>
  <c r="U22" i="7" s="1"/>
  <c r="K42" i="7"/>
  <c r="L42" i="7" s="1"/>
  <c r="D15" i="2"/>
  <c r="F13" i="2"/>
  <c r="D38" i="2"/>
  <c r="F38" i="2" s="1"/>
  <c r="T52" i="10"/>
  <c r="U52" i="10" s="1"/>
  <c r="T34" i="10"/>
  <c r="U34" i="10" s="1"/>
  <c r="K76" i="10"/>
  <c r="L76" i="10" s="1"/>
  <c r="T86" i="12"/>
  <c r="U86" i="12" s="1"/>
  <c r="K134" i="7"/>
  <c r="L134" i="7" s="1"/>
  <c r="K19" i="7"/>
  <c r="L19" i="7" s="1"/>
  <c r="K30" i="10"/>
  <c r="L30" i="10" s="1"/>
  <c r="K32" i="10"/>
  <c r="L32" i="10" s="1"/>
  <c r="K101" i="10"/>
  <c r="L101" i="10" s="1"/>
  <c r="K79" i="10"/>
  <c r="L79" i="10" s="1"/>
  <c r="K112" i="10"/>
  <c r="L112" i="10" s="1"/>
  <c r="K110" i="10"/>
  <c r="L110" i="10" s="1"/>
  <c r="T48" i="7"/>
  <c r="U48" i="7" s="1"/>
  <c r="T36" i="7"/>
  <c r="U36" i="7" s="1"/>
  <c r="T39" i="7"/>
  <c r="U39" i="7" s="1"/>
  <c r="T40" i="7"/>
  <c r="U40" i="7" s="1"/>
  <c r="T29" i="7"/>
  <c r="U29" i="7" s="1"/>
  <c r="T35" i="7"/>
  <c r="U35" i="7" s="1"/>
  <c r="T38" i="7"/>
  <c r="U38" i="7" s="1"/>
  <c r="T37" i="7"/>
  <c r="U37" i="7" s="1"/>
  <c r="T80" i="7"/>
  <c r="U80" i="7" s="1"/>
  <c r="T97" i="12"/>
  <c r="U97" i="12" s="1"/>
  <c r="T58" i="10"/>
  <c r="U58" i="10" s="1"/>
  <c r="T64" i="12"/>
  <c r="U64" i="12" s="1"/>
  <c r="T33" i="7"/>
  <c r="U33" i="7" s="1"/>
  <c r="T79" i="7"/>
  <c r="U79" i="7" s="1"/>
  <c r="T54" i="7"/>
  <c r="U54" i="7" s="1"/>
  <c r="K72" i="7"/>
  <c r="L72" i="7" s="1"/>
  <c r="T130" i="12"/>
  <c r="U130" i="12" s="1"/>
  <c r="T128" i="12"/>
  <c r="U128" i="12" s="1"/>
  <c r="K31" i="7"/>
  <c r="L31" i="7" s="1"/>
  <c r="K25" i="7"/>
  <c r="L25" i="7" s="1"/>
  <c r="T102" i="10"/>
  <c r="U102" i="10" s="1"/>
  <c r="T27" i="7"/>
  <c r="U27" i="7" s="1"/>
  <c r="K34" i="7"/>
  <c r="L34" i="7" s="1"/>
  <c r="K35" i="7"/>
  <c r="L35" i="7" s="1"/>
  <c r="T85" i="7"/>
  <c r="U85" i="7" s="1"/>
  <c r="T86" i="7"/>
  <c r="U86" i="7" s="1"/>
  <c r="T84" i="7"/>
  <c r="U84" i="7" s="1"/>
  <c r="T87" i="7"/>
  <c r="U87" i="7" s="1"/>
  <c r="T83" i="7"/>
  <c r="U83" i="7" s="1"/>
  <c r="T66" i="9"/>
  <c r="U66" i="9" s="1"/>
  <c r="T68" i="9"/>
  <c r="U68" i="9" s="1"/>
  <c r="T64" i="9"/>
  <c r="U64" i="9" s="1"/>
  <c r="B1212" i="3" s="1"/>
  <c r="D21" i="3" s="1"/>
  <c r="T44" i="9"/>
  <c r="U44" i="9" s="1"/>
  <c r="T37" i="9"/>
  <c r="U37" i="9" s="1"/>
  <c r="T52" i="9"/>
  <c r="U52" i="9" s="1"/>
  <c r="T68" i="12"/>
  <c r="U68" i="12" s="1"/>
  <c r="T48" i="10"/>
  <c r="U48" i="10" s="1"/>
  <c r="T41" i="10"/>
  <c r="U41" i="10" s="1"/>
  <c r="T54" i="10"/>
  <c r="U54" i="10" s="1"/>
  <c r="T39" i="10"/>
  <c r="U39" i="10" s="1"/>
  <c r="T99" i="12"/>
  <c r="U99" i="12" s="1"/>
  <c r="T112" i="12"/>
  <c r="U112" i="12" s="1"/>
  <c r="T111" i="12"/>
  <c r="U111" i="12" s="1"/>
  <c r="T109" i="12"/>
  <c r="U109" i="12" s="1"/>
  <c r="T115" i="12"/>
  <c r="U115" i="12" s="1"/>
  <c r="T61" i="12"/>
  <c r="U61" i="12" s="1"/>
  <c r="T23" i="7"/>
  <c r="U23" i="7" s="1"/>
  <c r="T107" i="7"/>
  <c r="U107" i="7" s="1"/>
  <c r="K102" i="10"/>
  <c r="L102" i="10" s="1"/>
  <c r="K88" i="10"/>
  <c r="L88" i="10" s="1"/>
  <c r="K90" i="10"/>
  <c r="L90" i="10" s="1"/>
  <c r="K89" i="10"/>
  <c r="L89" i="10" s="1"/>
  <c r="K46" i="10"/>
  <c r="L46" i="10" s="1"/>
  <c r="K47" i="10"/>
  <c r="L47" i="10" s="1"/>
  <c r="T60" i="9"/>
  <c r="U60" i="9" s="1"/>
  <c r="T107" i="10"/>
  <c r="U107" i="10" s="1"/>
  <c r="T69" i="12"/>
  <c r="U69" i="12" s="1"/>
  <c r="K60" i="7"/>
  <c r="L60" i="7" s="1"/>
  <c r="K89" i="7"/>
  <c r="L89" i="7" s="1"/>
  <c r="K76" i="7"/>
  <c r="L76" i="7" s="1"/>
  <c r="K16" i="10"/>
  <c r="L16" i="10" s="1"/>
  <c r="K24" i="10"/>
  <c r="L24" i="10" s="1"/>
  <c r="K23" i="10"/>
  <c r="L23" i="10" s="1"/>
  <c r="T78" i="9"/>
  <c r="U78" i="9" s="1"/>
  <c r="K87" i="10"/>
  <c r="L87" i="10" s="1"/>
  <c r="T69" i="7"/>
  <c r="U69" i="7" s="1"/>
  <c r="K63" i="7"/>
  <c r="L63" i="7" s="1"/>
  <c r="K95" i="7"/>
  <c r="L95" i="7" s="1"/>
  <c r="K50" i="10"/>
  <c r="L50" i="10" s="1"/>
  <c r="K53" i="10"/>
  <c r="L53" i="10" s="1"/>
  <c r="T111" i="10"/>
  <c r="U111" i="10" s="1"/>
  <c r="T115" i="7"/>
  <c r="U115" i="7" s="1"/>
  <c r="T43" i="12"/>
  <c r="U43" i="12" s="1"/>
  <c r="T37" i="12"/>
  <c r="U37" i="12" s="1"/>
  <c r="T39" i="12"/>
  <c r="U39" i="12" s="1"/>
  <c r="T40" i="12"/>
  <c r="U40" i="12" s="1"/>
  <c r="T41" i="12"/>
  <c r="U41" i="12" s="1"/>
  <c r="T42" i="12"/>
  <c r="U42" i="12" s="1"/>
  <c r="T36" i="12"/>
  <c r="U36" i="12" s="1"/>
  <c r="T38" i="12"/>
  <c r="U38" i="12" s="1"/>
  <c r="F13" i="3"/>
  <c r="K35" i="10"/>
  <c r="L35" i="10" s="1"/>
  <c r="K33" i="10"/>
  <c r="L33" i="10" s="1"/>
  <c r="K44" i="10"/>
  <c r="L44" i="10" s="1"/>
  <c r="T124" i="12"/>
  <c r="U124" i="12" s="1"/>
  <c r="K24" i="7"/>
  <c r="L24" i="7" s="1"/>
  <c r="K33" i="7"/>
  <c r="L33" i="7" s="1"/>
  <c r="T63" i="7"/>
  <c r="U63" i="7" s="1"/>
  <c r="T64" i="7"/>
  <c r="U64" i="7" s="1"/>
  <c r="B1073" i="4" s="1"/>
  <c r="D21" i="4" s="1"/>
  <c r="T62" i="7"/>
  <c r="U62" i="7" s="1"/>
  <c r="T61" i="7"/>
  <c r="U61" i="7" s="1"/>
  <c r="T54" i="12"/>
  <c r="U54" i="12" s="1"/>
  <c r="T52" i="12"/>
  <c r="U52" i="12" s="1"/>
  <c r="T55" i="12"/>
  <c r="U55" i="12" s="1"/>
  <c r="T53" i="12"/>
  <c r="U53" i="12" s="1"/>
  <c r="T102" i="12"/>
  <c r="U102" i="12" s="1"/>
  <c r="T81" i="12"/>
  <c r="U81" i="12" s="1"/>
  <c r="K23" i="7"/>
  <c r="L23" i="7" s="1"/>
  <c r="K41" i="10"/>
  <c r="L41" i="10" s="1"/>
  <c r="K64" i="10"/>
  <c r="L64" i="10" s="1"/>
  <c r="D14" i="5" s="1"/>
  <c r="F14" i="5" s="1"/>
  <c r="K63" i="10"/>
  <c r="L63" i="10" s="1"/>
  <c r="K62" i="10"/>
  <c r="L62" i="10" s="1"/>
  <c r="T93" i="12"/>
  <c r="U93" i="12" s="1"/>
  <c r="T118" i="12"/>
  <c r="U118" i="12" s="1"/>
  <c r="K84" i="10"/>
  <c r="L84" i="10" s="1"/>
  <c r="K42" i="10"/>
  <c r="L42" i="10" s="1"/>
  <c r="T25" i="10"/>
  <c r="U25" i="10" s="1"/>
  <c r="T50" i="10"/>
  <c r="U50" i="10" s="1"/>
  <c r="T74" i="12"/>
  <c r="U74" i="12" s="1"/>
  <c r="T73" i="12"/>
  <c r="U73" i="12" s="1"/>
  <c r="T75" i="12"/>
  <c r="U75" i="12" s="1"/>
  <c r="K95" i="10"/>
  <c r="L95" i="10" s="1"/>
  <c r="T44" i="10"/>
  <c r="U44" i="10" s="1"/>
  <c r="T77" i="12"/>
  <c r="U77" i="12" s="1"/>
  <c r="T78" i="12"/>
  <c r="U78" i="12" s="1"/>
  <c r="T66" i="10"/>
  <c r="U66" i="10" s="1"/>
  <c r="K44" i="7"/>
  <c r="L44" i="7" s="1"/>
  <c r="T71" i="7"/>
  <c r="U71" i="7" s="1"/>
  <c r="T49" i="12"/>
  <c r="U49" i="12" s="1"/>
  <c r="T76" i="7"/>
  <c r="U76" i="7" s="1"/>
  <c r="T33" i="10"/>
  <c r="U33" i="10" s="1"/>
  <c r="T31" i="10"/>
  <c r="U31" i="10" s="1"/>
  <c r="T90" i="12"/>
  <c r="U90" i="12" s="1"/>
  <c r="T91" i="12"/>
  <c r="U91" i="12" s="1"/>
  <c r="K135" i="7"/>
  <c r="L135" i="7" s="1"/>
  <c r="K37" i="10"/>
  <c r="L37" i="10" s="1"/>
  <c r="K36" i="10"/>
  <c r="L36" i="10" s="1"/>
  <c r="K78" i="10"/>
  <c r="L78" i="10" s="1"/>
  <c r="K81" i="10"/>
  <c r="L81" i="10" s="1"/>
  <c r="K111" i="10"/>
  <c r="L111" i="10" s="1"/>
  <c r="K114" i="10"/>
  <c r="L114" i="10" s="1"/>
  <c r="T46" i="7"/>
  <c r="U46" i="7" s="1"/>
  <c r="T96" i="7"/>
  <c r="U96" i="7" s="1"/>
  <c r="T95" i="7"/>
  <c r="U95" i="7" s="1"/>
  <c r="K53" i="7"/>
  <c r="L53" i="7" s="1"/>
  <c r="K52" i="7"/>
  <c r="L52" i="7" s="1"/>
  <c r="K55" i="7"/>
  <c r="L55" i="7" s="1"/>
  <c r="K54" i="7"/>
  <c r="L54" i="7" s="1"/>
  <c r="K78" i="7"/>
  <c r="L78" i="7" s="1"/>
  <c r="K80" i="7"/>
  <c r="L80" i="7" s="1"/>
  <c r="K81" i="7"/>
  <c r="L81" i="7" s="1"/>
  <c r="K79" i="7"/>
  <c r="L79" i="7" s="1"/>
  <c r="K82" i="7"/>
  <c r="L82" i="7" s="1"/>
  <c r="T51" i="12"/>
  <c r="U51" i="12" s="1"/>
  <c r="T55" i="7"/>
  <c r="U55" i="7" s="1"/>
  <c r="K99" i="10"/>
  <c r="L99" i="10" s="1"/>
  <c r="T129" i="12"/>
  <c r="U129" i="12" s="1"/>
  <c r="K26" i="7"/>
  <c r="L26" i="7" s="1"/>
  <c r="K28" i="7"/>
  <c r="L28" i="7" s="1"/>
  <c r="T51" i="7"/>
  <c r="U51" i="7" s="1"/>
  <c r="T49" i="7"/>
  <c r="U49" i="7" s="1"/>
  <c r="T50" i="7"/>
  <c r="U50" i="7" s="1"/>
  <c r="K36" i="7"/>
  <c r="L36" i="7" s="1"/>
  <c r="K37" i="7"/>
  <c r="L37" i="7" s="1"/>
  <c r="T20" i="9"/>
  <c r="U20" i="9" s="1"/>
  <c r="T65" i="7"/>
  <c r="U65" i="7" s="1"/>
  <c r="T50" i="9"/>
  <c r="U50" i="9" s="1"/>
  <c r="T81" i="9"/>
  <c r="U81" i="9" s="1"/>
  <c r="T17" i="9"/>
  <c r="U17" i="9" s="1"/>
  <c r="T40" i="10"/>
  <c r="U40" i="10" s="1"/>
  <c r="T82" i="10"/>
  <c r="U82" i="10" s="1"/>
  <c r="T123" i="12"/>
  <c r="U123" i="12" s="1"/>
  <c r="T106" i="12"/>
  <c r="U106" i="12" s="1"/>
  <c r="T113" i="12"/>
  <c r="U113" i="12" s="1"/>
  <c r="T104" i="12"/>
  <c r="U104" i="12" s="1"/>
  <c r="T103" i="12"/>
  <c r="U103" i="12" s="1"/>
  <c r="T82" i="12"/>
  <c r="U82" i="12" s="1"/>
  <c r="T59" i="7"/>
  <c r="U59" i="7" s="1"/>
  <c r="T98" i="7"/>
  <c r="U98" i="7" s="1"/>
  <c r="T93" i="7"/>
  <c r="U93" i="7" s="1"/>
  <c r="K43" i="10"/>
  <c r="L43" i="10" s="1"/>
  <c r="T63" i="10"/>
  <c r="U63" i="10" s="1"/>
  <c r="T64" i="10"/>
  <c r="U64" i="10" s="1"/>
  <c r="B88" i="5" s="1"/>
  <c r="D21" i="5" s="1"/>
  <c r="T62" i="10"/>
  <c r="U62" i="10" s="1"/>
  <c r="K103" i="10"/>
  <c r="L103" i="10" s="1"/>
  <c r="K84" i="7"/>
  <c r="L84" i="7" s="1"/>
  <c r="T124" i="7"/>
  <c r="U124" i="7" s="1"/>
  <c r="T71" i="9"/>
  <c r="U71" i="9" s="1"/>
  <c r="T63" i="9"/>
  <c r="U63" i="9" s="1"/>
  <c r="T57" i="10"/>
  <c r="U57" i="10" s="1"/>
  <c r="T117" i="12"/>
  <c r="U117" i="12" s="1"/>
  <c r="D20" i="4"/>
  <c r="F13" i="4"/>
  <c r="K74" i="7"/>
  <c r="L74" i="7" s="1"/>
  <c r="K25" i="10"/>
  <c r="L25" i="10" s="1"/>
  <c r="K15" i="10"/>
  <c r="L15" i="10" s="1"/>
  <c r="K17" i="10"/>
  <c r="L17" i="10" s="1"/>
  <c r="K18" i="10"/>
  <c r="L18" i="10" s="1"/>
  <c r="T106" i="10"/>
  <c r="U106" i="10" s="1"/>
  <c r="T78" i="7"/>
  <c r="U78" i="7" s="1"/>
  <c r="K85" i="10"/>
  <c r="L85" i="10" s="1"/>
  <c r="K61" i="7"/>
  <c r="L61" i="7" s="1"/>
  <c r="K98" i="10"/>
  <c r="L98" i="10" s="1"/>
  <c r="K56" i="10"/>
  <c r="L56" i="10" s="1"/>
  <c r="K57" i="10"/>
  <c r="L57" i="10" s="1"/>
  <c r="K71" i="7"/>
  <c r="L71" i="7" s="1"/>
  <c r="T44" i="7"/>
  <c r="U44" i="7" s="1"/>
  <c r="T43" i="7"/>
  <c r="U43" i="7" s="1"/>
  <c r="T42" i="7"/>
  <c r="U42" i="7" s="1"/>
  <c r="T41" i="7"/>
  <c r="U41" i="7" s="1"/>
  <c r="T70" i="12"/>
  <c r="U70" i="12" s="1"/>
  <c r="T59" i="12"/>
  <c r="U59" i="12" s="1"/>
  <c r="T16" i="7"/>
  <c r="U16" i="7" s="1"/>
  <c r="T83" i="12"/>
  <c r="U83" i="12" s="1"/>
  <c r="K47" i="7"/>
  <c r="L47" i="7" s="1"/>
  <c r="K43" i="7"/>
  <c r="L43" i="7" s="1"/>
  <c r="T28" i="7"/>
  <c r="U28" i="7" s="1"/>
  <c r="K66" i="7"/>
  <c r="L66" i="7" s="1"/>
  <c r="T65" i="12"/>
  <c r="U65" i="12" s="1"/>
  <c r="T83" i="10"/>
  <c r="U83" i="10" s="1"/>
  <c r="B35" i="2" s="1"/>
  <c r="T63" i="12"/>
  <c r="U63" i="12" s="1"/>
  <c r="T34" i="7"/>
  <c r="U34" i="7" s="1"/>
  <c r="T53" i="7"/>
  <c r="U53" i="7" s="1"/>
  <c r="T96" i="10"/>
  <c r="U96" i="10" s="1"/>
  <c r="K32" i="7"/>
  <c r="L32" i="7" s="1"/>
  <c r="K29" i="7"/>
  <c r="L29" i="7" s="1"/>
  <c r="T21" i="10"/>
  <c r="U21" i="10" s="1"/>
  <c r="K39" i="7"/>
  <c r="L39" i="7" s="1"/>
  <c r="T67" i="12"/>
  <c r="U67" i="12" s="1"/>
  <c r="T18" i="10"/>
  <c r="U18" i="10" s="1"/>
  <c r="T100" i="12"/>
  <c r="U100" i="12" s="1"/>
  <c r="T114" i="12"/>
  <c r="U114" i="12" s="1"/>
  <c r="T101" i="12"/>
  <c r="U101" i="12" s="1"/>
  <c r="T60" i="7"/>
  <c r="U60" i="7" s="1"/>
  <c r="K49" i="7"/>
  <c r="L49" i="7" s="1"/>
  <c r="K65" i="7"/>
  <c r="L65" i="7" s="1"/>
  <c r="K73" i="7"/>
  <c r="L73" i="7" s="1"/>
  <c r="K19" i="10"/>
  <c r="L19" i="10" s="1"/>
  <c r="K20" i="10"/>
  <c r="L20" i="10" s="1"/>
  <c r="K21" i="10"/>
  <c r="L21" i="10" s="1"/>
  <c r="T98" i="10"/>
  <c r="U98" i="10" s="1"/>
  <c r="K64" i="7"/>
  <c r="L64" i="7" s="1"/>
  <c r="D14" i="4" s="1"/>
  <c r="F14" i="4" s="1"/>
  <c r="K58" i="7"/>
  <c r="L58" i="7" s="1"/>
  <c r="T26" i="7"/>
  <c r="U26" i="7" s="1"/>
  <c r="K54" i="10"/>
  <c r="L54" i="10" s="1"/>
  <c r="K49" i="10"/>
  <c r="L49" i="10" s="1"/>
  <c r="K100" i="10"/>
  <c r="L100" i="10" s="1"/>
  <c r="T85" i="12"/>
  <c r="U85" i="12" s="1"/>
  <c r="T22" i="10"/>
  <c r="U22" i="10" s="1"/>
  <c r="T24" i="10"/>
  <c r="U24" i="10" s="1"/>
  <c r="T53" i="10"/>
  <c r="U53" i="10" s="1"/>
  <c r="K67" i="7"/>
  <c r="L67" i="7" s="1"/>
  <c r="T16" i="10"/>
  <c r="U16" i="10" s="1"/>
  <c r="T101" i="10"/>
  <c r="U101" i="10" s="1"/>
  <c r="T78" i="10"/>
  <c r="U78" i="10" s="1"/>
  <c r="T25" i="12"/>
  <c r="U25" i="12" s="1"/>
  <c r="T24" i="12"/>
  <c r="U24" i="12" s="1"/>
  <c r="T26" i="12"/>
  <c r="U26" i="12" s="1"/>
  <c r="T46" i="12"/>
  <c r="U46" i="12" s="1"/>
  <c r="T99" i="10"/>
  <c r="U99" i="10" s="1"/>
  <c r="T15" i="7"/>
  <c r="U15" i="7" s="1"/>
  <c r="K92" i="10"/>
  <c r="L92" i="10" s="1"/>
  <c r="K58" i="10"/>
  <c r="L58" i="10" s="1"/>
  <c r="T87" i="10"/>
  <c r="U87" i="10" s="1"/>
  <c r="I901" i="1"/>
  <c r="K901" i="1" s="1"/>
  <c r="F13" i="1"/>
  <c r="D15" i="1"/>
  <c r="T44" i="12"/>
  <c r="U44" i="12" s="1"/>
  <c r="T84" i="12"/>
  <c r="U84" i="12" s="1"/>
  <c r="T31" i="7"/>
  <c r="U31" i="7" s="1"/>
  <c r="K65" i="10"/>
  <c r="L65" i="10" s="1"/>
  <c r="K105" i="10"/>
  <c r="L105" i="10" s="1"/>
  <c r="K46" i="7"/>
  <c r="L46" i="7" s="1"/>
  <c r="T19" i="7"/>
  <c r="U19" i="7" s="1"/>
  <c r="T92" i="7"/>
  <c r="U92" i="7" s="1"/>
  <c r="T90" i="7"/>
  <c r="U90" i="7" s="1"/>
  <c r="T91" i="7"/>
  <c r="U91" i="7" s="1"/>
  <c r="T89" i="7"/>
  <c r="U89" i="7" s="1"/>
  <c r="T88" i="7"/>
  <c r="U88" i="7" s="1"/>
  <c r="K21" i="7"/>
  <c r="L21" i="7" s="1"/>
  <c r="T68" i="7"/>
  <c r="U68" i="7" s="1"/>
  <c r="T61" i="10"/>
  <c r="U61" i="10" s="1"/>
  <c r="T94" i="12"/>
  <c r="U94" i="12" s="1"/>
  <c r="K57" i="7"/>
  <c r="L57" i="7" s="1"/>
  <c r="T80" i="10"/>
  <c r="U80" i="10" s="1"/>
  <c r="K98" i="7"/>
  <c r="L98" i="7" s="1"/>
  <c r="K97" i="7"/>
  <c r="L97" i="7" s="1"/>
  <c r="T14" i="10"/>
  <c r="T51" i="10"/>
  <c r="U51" i="10" s="1"/>
  <c r="T72" i="12"/>
  <c r="U72" i="12" s="1"/>
  <c r="T76" i="12"/>
  <c r="U76" i="12" s="1"/>
  <c r="T27" i="12"/>
  <c r="U27" i="12" s="1"/>
  <c r="T58" i="12"/>
  <c r="U58" i="12" s="1"/>
  <c r="T95" i="10"/>
  <c r="U95" i="10" s="1"/>
  <c r="T14" i="7"/>
  <c r="K91" i="10"/>
  <c r="L91" i="10" s="1"/>
  <c r="K94" i="10"/>
  <c r="L94" i="10" s="1"/>
  <c r="K59" i="10"/>
  <c r="L59" i="10" s="1"/>
  <c r="T104" i="10"/>
  <c r="U104" i="10" s="1"/>
  <c r="K15" i="7"/>
  <c r="L15" i="7" s="1"/>
  <c r="T45" i="10"/>
  <c r="U45" i="10" s="1"/>
  <c r="T45" i="12"/>
  <c r="U45" i="12" s="1"/>
  <c r="T79" i="12"/>
  <c r="U79" i="12" s="1"/>
  <c r="T17" i="7"/>
  <c r="U17" i="7" s="1"/>
  <c r="K86" i="7"/>
  <c r="L86" i="7" s="1"/>
  <c r="T25" i="7"/>
  <c r="U25" i="7" s="1"/>
  <c r="K67" i="10"/>
  <c r="L67" i="10" s="1"/>
  <c r="K39" i="10"/>
  <c r="L39" i="10" s="1"/>
  <c r="T30" i="10"/>
  <c r="U30" i="10" s="1"/>
  <c r="K48" i="7"/>
  <c r="L48" i="7" s="1"/>
  <c r="T21" i="7"/>
  <c r="U21" i="7" s="1"/>
  <c r="T67" i="10"/>
  <c r="U67" i="10" s="1"/>
  <c r="K41" i="7"/>
  <c r="L41" i="7" s="1"/>
  <c r="T66" i="7"/>
  <c r="U66" i="7" s="1"/>
  <c r="T70" i="7"/>
  <c r="U70" i="7" s="1"/>
  <c r="T48" i="12"/>
  <c r="U48" i="12" s="1"/>
  <c r="T75" i="7"/>
  <c r="U75" i="7" s="1"/>
  <c r="T35" i="10"/>
  <c r="U35" i="10" s="1"/>
  <c r="T32" i="10"/>
  <c r="U32" i="10" s="1"/>
  <c r="T92" i="12"/>
  <c r="U92" i="12" s="1"/>
  <c r="T92" i="10"/>
  <c r="U92" i="10" s="1"/>
  <c r="K31" i="10"/>
  <c r="L31" i="10" s="1"/>
  <c r="K29" i="10"/>
  <c r="L29" i="10" s="1"/>
  <c r="K34" i="10"/>
  <c r="L34" i="10" s="1"/>
  <c r="K80" i="10"/>
  <c r="L80" i="10" s="1"/>
  <c r="K77" i="10"/>
  <c r="L77" i="10" s="1"/>
  <c r="K116" i="10"/>
  <c r="L116" i="10" s="1"/>
  <c r="T45" i="7"/>
  <c r="U45" i="7" s="1"/>
  <c r="T87" i="9"/>
  <c r="U87" i="9" s="1"/>
  <c r="T16" i="9"/>
  <c r="U16" i="9" s="1"/>
  <c r="T80" i="9"/>
  <c r="U80" i="9" s="1"/>
  <c r="T82" i="9"/>
  <c r="U82" i="9" s="1"/>
  <c r="T51" i="9"/>
  <c r="U51" i="9" s="1"/>
  <c r="T35" i="9"/>
  <c r="U35" i="9" s="1"/>
  <c r="T96" i="12"/>
  <c r="U96" i="12" s="1"/>
  <c r="T60" i="10"/>
  <c r="U60" i="10" s="1"/>
  <c r="K17" i="7"/>
  <c r="L17" i="7" s="1"/>
  <c r="T27" i="10"/>
  <c r="U27" i="10" s="1"/>
  <c r="T85" i="10"/>
  <c r="U85" i="10" s="1"/>
  <c r="T50" i="12"/>
  <c r="U50" i="12" s="1"/>
  <c r="T120" i="12"/>
  <c r="U120" i="12" s="1"/>
  <c r="T81" i="7"/>
  <c r="U81" i="7" s="1"/>
  <c r="T52" i="7"/>
  <c r="U52" i="7" s="1"/>
  <c r="K109" i="10"/>
  <c r="L109" i="10" s="1"/>
  <c r="T55" i="9"/>
  <c r="U55" i="9" s="1"/>
  <c r="T56" i="12"/>
  <c r="U56" i="12" s="1"/>
  <c r="T126" i="12"/>
  <c r="U126" i="12" s="1"/>
  <c r="K30" i="7"/>
  <c r="L30" i="7" s="1"/>
  <c r="K27" i="7"/>
  <c r="L27" i="7" s="1"/>
  <c r="T42" i="10"/>
  <c r="U42" i="10" s="1"/>
  <c r="K45" i="10"/>
  <c r="L45" i="10" s="1"/>
  <c r="T30" i="7"/>
  <c r="U30" i="7" s="1"/>
  <c r="K38" i="7"/>
  <c r="L38" i="7" s="1"/>
  <c r="K40" i="7"/>
  <c r="L40" i="7" s="1"/>
  <c r="T20" i="10"/>
  <c r="U20" i="10" s="1"/>
  <c r="T58" i="9"/>
  <c r="U58" i="9" s="1"/>
  <c r="T62" i="9"/>
  <c r="U62" i="9" s="1"/>
  <c r="T98" i="12"/>
  <c r="U98" i="12" s="1"/>
  <c r="T99" i="7"/>
  <c r="U99" i="7" s="1"/>
  <c r="T112" i="10"/>
  <c r="U112" i="10" s="1"/>
  <c r="T23" i="10"/>
  <c r="U23" i="10" s="1"/>
  <c r="T49" i="10"/>
  <c r="U49" i="10" s="1"/>
  <c r="T43" i="10"/>
  <c r="U43" i="10" s="1"/>
  <c r="T47" i="10"/>
  <c r="U47" i="10" s="1"/>
  <c r="T121" i="12"/>
  <c r="U121" i="12" s="1"/>
  <c r="T108" i="12"/>
  <c r="U108" i="12" s="1"/>
  <c r="T110" i="12"/>
  <c r="U110" i="12" s="1"/>
  <c r="T105" i="12"/>
  <c r="U105" i="12" s="1"/>
  <c r="T107" i="12"/>
  <c r="U107" i="12" s="1"/>
  <c r="T135" i="12"/>
  <c r="U135" i="12" s="1"/>
  <c r="T131" i="12"/>
  <c r="U131" i="12" s="1"/>
  <c r="T132" i="12"/>
  <c r="U132" i="12" s="1"/>
  <c r="T109" i="10"/>
  <c r="U109" i="10" s="1"/>
  <c r="K51" i="7"/>
  <c r="L51" i="7" s="1"/>
  <c r="K93" i="7"/>
  <c r="L93" i="7" s="1"/>
  <c r="T108" i="7"/>
  <c r="U108" i="7" s="1"/>
  <c r="T89" i="10"/>
  <c r="U89" i="10" s="1"/>
  <c r="T90" i="10"/>
  <c r="U90" i="10" s="1"/>
  <c r="T88" i="10"/>
  <c r="U88" i="10" s="1"/>
  <c r="K40" i="10"/>
  <c r="L40" i="10" s="1"/>
  <c r="K38" i="10"/>
  <c r="L38" i="10" s="1"/>
  <c r="K107" i="10"/>
  <c r="L107" i="10" s="1"/>
  <c r="T69" i="9"/>
  <c r="U69" i="9" s="1"/>
  <c r="T21" i="9"/>
  <c r="U21" i="9" s="1"/>
  <c r="T72" i="9"/>
  <c r="U72" i="9" s="1"/>
  <c r="T55" i="10"/>
  <c r="U55" i="10" s="1"/>
  <c r="T84" i="10"/>
  <c r="U84" i="10" s="1"/>
  <c r="T116" i="12"/>
  <c r="U116" i="12" s="1"/>
  <c r="K59" i="7"/>
  <c r="L59" i="7" s="1"/>
  <c r="K92" i="7"/>
  <c r="L92" i="7" s="1"/>
  <c r="K88" i="7"/>
  <c r="L88" i="7" s="1"/>
  <c r="K75" i="7"/>
  <c r="L75" i="7" s="1"/>
  <c r="K22" i="10"/>
  <c r="L22" i="10" s="1"/>
  <c r="K27" i="10"/>
  <c r="L27" i="10" s="1"/>
  <c r="K26" i="10"/>
  <c r="L26" i="10" s="1"/>
  <c r="K106" i="10"/>
  <c r="L106" i="10" s="1"/>
  <c r="K85" i="7"/>
  <c r="L85" i="7" s="1"/>
  <c r="K86" i="10"/>
  <c r="L86" i="10" s="1"/>
  <c r="K62" i="7"/>
  <c r="L62" i="7" s="1"/>
  <c r="K94" i="7"/>
  <c r="L94" i="7" s="1"/>
  <c r="K55" i="10"/>
  <c r="L55" i="10" s="1"/>
  <c r="K51" i="10"/>
  <c r="L51" i="10" s="1"/>
  <c r="K52" i="10"/>
  <c r="L52" i="10" s="1"/>
  <c r="T97" i="10"/>
  <c r="U97" i="10" s="1"/>
  <c r="T110" i="10"/>
  <c r="U110" i="10" s="1"/>
  <c r="K28" i="10"/>
  <c r="L28" i="10" s="1"/>
  <c r="K70" i="7"/>
  <c r="L70" i="7" s="1"/>
  <c r="D24" i="3" l="1"/>
  <c r="F21" i="3"/>
  <c r="F20" i="4"/>
  <c r="D23" i="4"/>
  <c r="D24" i="5"/>
  <c r="F21" i="5"/>
  <c r="D24" i="4"/>
  <c r="F21" i="4"/>
  <c r="D20" i="3"/>
  <c r="D20" i="5"/>
  <c r="F20" i="5" l="1"/>
  <c r="D23" i="5"/>
  <c r="F20" i="3"/>
  <c r="D23" i="3"/>
</calcChain>
</file>

<file path=xl/comments1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2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3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4.xml><?xml version="1.0" encoding="utf-8"?>
<comments xmlns="http://schemas.openxmlformats.org/spreadsheetml/2006/main">
  <authors>
    <author>Plaga</author>
  </authors>
  <commentLis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sharedStrings.xml><?xml version="1.0" encoding="utf-8"?>
<sst xmlns="http://schemas.openxmlformats.org/spreadsheetml/2006/main" count="234" uniqueCount="60">
  <si>
    <t>Frauen</t>
  </si>
  <si>
    <t>Männer</t>
  </si>
  <si>
    <t>Alter x</t>
  </si>
  <si>
    <t>Zinssatz</t>
  </si>
  <si>
    <t>Alter des Mannes</t>
  </si>
  <si>
    <t>Alter der Frau</t>
  </si>
  <si>
    <t>Mann Alter</t>
  </si>
  <si>
    <t>Frau Alter</t>
  </si>
  <si>
    <t>Disk</t>
  </si>
  <si>
    <t>y</t>
  </si>
  <si>
    <t>dy</t>
  </si>
  <si>
    <t>dx</t>
  </si>
  <si>
    <t>Faktor</t>
  </si>
  <si>
    <t>x</t>
  </si>
  <si>
    <t>Differenz</t>
  </si>
  <si>
    <t>vorschüssig</t>
  </si>
  <si>
    <t>dxy (Funktionsbestandteil)</t>
  </si>
  <si>
    <t>Nachschüssig</t>
  </si>
  <si>
    <t>Vorschüssig</t>
  </si>
  <si>
    <t>nachschüssig</t>
  </si>
  <si>
    <t>Alter des 2. Mannes</t>
  </si>
  <si>
    <t>Alter der 2. Frau</t>
  </si>
  <si>
    <t>Alter der 1. Frau</t>
  </si>
  <si>
    <t>Alter des 1. Mannes</t>
  </si>
  <si>
    <t>dxx (Funktionsbestandteil)</t>
  </si>
  <si>
    <t>dyy (Funktionsbestandteil)</t>
  </si>
  <si>
    <t>Verbundene Leibrente - 2 Männer</t>
  </si>
  <si>
    <t>Verbundene Leibrente - 2 Frauen</t>
  </si>
  <si>
    <t>(jährlich) bis zum Tod der letztversterbenden Person</t>
  </si>
  <si>
    <t>Verbundene Leibrente Mann - Frau</t>
  </si>
  <si>
    <t>Korrigiert</t>
  </si>
  <si>
    <r>
      <t xml:space="preserve">Leibrentenfaktor Frau (jährlich) </t>
    </r>
    <r>
      <rPr>
        <sz val="10"/>
        <color indexed="22"/>
        <rFont val="Arial"/>
        <family val="2"/>
      </rPr>
      <t>bei unverbundener Verrentung anzusetzen</t>
    </r>
  </si>
  <si>
    <t>Datum:</t>
  </si>
  <si>
    <t>Stand:</t>
  </si>
  <si>
    <t>LBF - jährlich vorsch.</t>
  </si>
  <si>
    <t>LBF</t>
  </si>
  <si>
    <t>abw. Zahlungsweise</t>
  </si>
  <si>
    <t>Drucken Leibrentenbarwertfaktor Mann</t>
  </si>
  <si>
    <r>
      <t xml:space="preserve">(jährlich) bis zum Tod der </t>
    </r>
    <r>
      <rPr>
        <sz val="14"/>
        <color indexed="10"/>
        <rFont val="Arial"/>
        <family val="2"/>
      </rPr>
      <t>erst</t>
    </r>
    <r>
      <rPr>
        <sz val="14"/>
        <rFont val="Arial"/>
        <family val="2"/>
      </rPr>
      <t>versterbenden Person</t>
    </r>
  </si>
  <si>
    <r>
      <t xml:space="preserve">(bis zum Tod der letzt- bzw. 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versterbenden Person - verbundene Leibrente)</t>
    </r>
  </si>
  <si>
    <t>Korrekturfaktor bei</t>
  </si>
  <si>
    <t>Leibrentenbarwertfaktor Mann (jährlich)</t>
  </si>
  <si>
    <t>Leibrentenbarwertfaktor 1. Frau (jährlich)</t>
  </si>
  <si>
    <t>Leibrentenbarwertfaktor Frau (jährlich)</t>
  </si>
  <si>
    <t>Leibrentenbarwertfaktor des 1. Mannes (jährlich)</t>
  </si>
  <si>
    <t>Leibrentenbarwertfaktorfaktor des 2. Mannes (jährlich)</t>
  </si>
  <si>
    <t>Leibrentenbarwertfaktor 2. Frau (jährlich)</t>
  </si>
  <si>
    <t>An das Leben gebundener Abzinsungsfaktor (letztversterbende Person)</t>
  </si>
  <si>
    <r>
      <t>An das Leben gebundener Abzinsungsfaktor (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 Person)</t>
    </r>
  </si>
  <si>
    <t xml:space="preserve">An das Leben gebundener Abzinsungsfaktor </t>
  </si>
  <si>
    <t>An das Leben gebundener Abzinsungsfaktor</t>
  </si>
  <si>
    <t>(jährlich-nachschüssig)</t>
  </si>
  <si>
    <t>Anzahl der Zinsperioden im Jahr</t>
  </si>
  <si>
    <t>Kapitalisierungszinsatz in %</t>
  </si>
  <si>
    <t>Vorschüssig/Nachschüssig</t>
  </si>
  <si>
    <t xml:space="preserve">Geschäftsstelle des Gutachterausschusses für Grundstückswerte in der Landeshauptstadt Kiel </t>
  </si>
  <si>
    <t>www.gutachterausschuss-kiel.de</t>
  </si>
  <si>
    <t xml:space="preserve">Geschäftsstelle des Gutachterausschusses für Grundstückswerte in der Landeshauptstadt Kiel  </t>
  </si>
  <si>
    <t>2012-2014</t>
  </si>
  <si>
    <t xml:space="preserve">Absterbeordnung     2012-2014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</si>
</sst>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00"/>
    <numFmt numFmtId="166" formatCode="dd/mm/yy"/>
    <numFmt numFmtId="167" formatCode="#,##0.00_ ;[Red]\-#,##0.00\ "/>
    <numFmt numFmtId="168" formatCode="0.00_ ;[Red]\-0.00\ "/>
  </numFmts>
  <fonts count="2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14"/>
      <color indexed="22"/>
      <name val="Arial"/>
      <family val="2"/>
    </font>
    <font>
      <sz val="11"/>
      <color indexed="44"/>
      <name val="Arial"/>
      <family val="2"/>
    </font>
    <font>
      <sz val="10"/>
      <color indexed="44"/>
      <name val="Arial"/>
      <family val="2"/>
    </font>
    <font>
      <sz val="11"/>
      <color indexed="47"/>
      <name val="Arial"/>
      <family val="2"/>
    </font>
    <font>
      <sz val="10"/>
      <color indexed="47"/>
      <name val="Arial"/>
      <family val="2"/>
    </font>
    <font>
      <sz val="9"/>
      <name val="Arial"/>
      <family val="2"/>
    </font>
    <font>
      <sz val="14"/>
      <color indexed="47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44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name val="MetaNormalLF-Roman"/>
      <family val="2"/>
    </font>
    <font>
      <u/>
      <sz val="10.4"/>
      <color theme="10"/>
      <name val="Arial"/>
      <family val="2"/>
    </font>
    <font>
      <u/>
      <sz val="10.5"/>
      <color rgb="FF3333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Protection="1">
      <protection hidden="1"/>
    </xf>
    <xf numFmtId="1" fontId="5" fillId="3" borderId="1" xfId="0" applyNumberFormat="1" applyFont="1" applyFill="1" applyBorder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hidden="1"/>
    </xf>
    <xf numFmtId="164" fontId="5" fillId="4" borderId="1" xfId="0" applyNumberFormat="1" applyFont="1" applyFill="1" applyBorder="1" applyAlignment="1" applyProtection="1">
      <alignment horizontal="center"/>
      <protection hidden="1"/>
    </xf>
    <xf numFmtId="164" fontId="6" fillId="4" borderId="1" xfId="0" applyNumberFormat="1" applyFont="1" applyFill="1" applyBorder="1" applyAlignment="1" applyProtection="1">
      <alignment horizontal="center"/>
      <protection hidden="1"/>
    </xf>
    <xf numFmtId="1" fontId="5" fillId="5" borderId="1" xfId="0" applyNumberFormat="1" applyFont="1" applyFill="1" applyBorder="1" applyAlignment="1" applyProtection="1">
      <alignment horizontal="center"/>
      <protection hidden="1"/>
    </xf>
    <xf numFmtId="164" fontId="5" fillId="5" borderId="1" xfId="0" applyNumberFormat="1" applyFont="1" applyFill="1" applyBorder="1" applyAlignment="1" applyProtection="1">
      <alignment horizontal="center"/>
      <protection hidden="1"/>
    </xf>
    <xf numFmtId="164" fontId="6" fillId="5" borderId="1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Border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1" fontId="5" fillId="0" borderId="3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Alignment="1" applyProtection="1">
      <alignment horizontal="center"/>
      <protection locked="0" hidden="1"/>
    </xf>
    <xf numFmtId="1" fontId="9" fillId="4" borderId="1" xfId="0" applyNumberFormat="1" applyFont="1" applyFill="1" applyBorder="1" applyAlignment="1" applyProtection="1">
      <alignment horizontal="center"/>
      <protection locked="0" hidden="1"/>
    </xf>
    <xf numFmtId="1" fontId="9" fillId="5" borderId="1" xfId="0" applyNumberFormat="1" applyFont="1" applyFill="1" applyBorder="1" applyAlignment="1" applyProtection="1">
      <alignment horizontal="center"/>
      <protection locked="0" hidden="1"/>
    </xf>
    <xf numFmtId="0" fontId="3" fillId="2" borderId="4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6" borderId="5" xfId="0" applyFont="1" applyFill="1" applyBorder="1" applyAlignment="1" applyProtection="1">
      <alignment horizontal="center"/>
      <protection locked="0" hidden="1"/>
    </xf>
    <xf numFmtId="0" fontId="11" fillId="2" borderId="4" xfId="0" applyFont="1" applyFill="1" applyBorder="1" applyAlignment="1" applyProtection="1">
      <alignment horizontal="right" vertical="center"/>
      <protection hidden="1"/>
    </xf>
    <xf numFmtId="164" fontId="12" fillId="2" borderId="0" xfId="0" applyNumberFormat="1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7" borderId="4" xfId="0" applyFont="1" applyFill="1" applyBorder="1" applyAlignment="1" applyProtection="1">
      <alignment horizontal="left"/>
      <protection hidden="1"/>
    </xf>
    <xf numFmtId="0" fontId="3" fillId="7" borderId="0" xfId="0" applyFont="1" applyFill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3" fillId="7" borderId="4" xfId="0" applyFont="1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14" fillId="7" borderId="4" xfId="0" applyFont="1" applyFill="1" applyBorder="1" applyAlignment="1" applyProtection="1">
      <alignment horizontal="right" vertical="center"/>
      <protection hidden="1"/>
    </xf>
    <xf numFmtId="164" fontId="15" fillId="7" borderId="0" xfId="0" applyNumberFormat="1" applyFont="1" applyFill="1" applyBorder="1" applyAlignment="1" applyProtection="1">
      <alignment horizontal="center" vertical="center"/>
      <protection hidden="1"/>
    </xf>
    <xf numFmtId="164" fontId="2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6" xfId="0" applyFont="1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3" fillId="7" borderId="7" xfId="0" applyFont="1" applyFill="1" applyBorder="1" applyProtection="1">
      <protection hidden="1"/>
    </xf>
    <xf numFmtId="0" fontId="3" fillId="8" borderId="4" xfId="0" applyFont="1" applyFill="1" applyBorder="1" applyProtection="1">
      <protection hidden="1"/>
    </xf>
    <xf numFmtId="0" fontId="3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horizontal="center"/>
      <protection hidden="1"/>
    </xf>
    <xf numFmtId="0" fontId="16" fillId="8" borderId="4" xfId="0" applyFont="1" applyFill="1" applyBorder="1" applyAlignment="1" applyProtection="1">
      <alignment horizontal="right" vertical="center"/>
      <protection hidden="1"/>
    </xf>
    <xf numFmtId="164" fontId="17" fillId="8" borderId="0" xfId="0" applyNumberFormat="1" applyFont="1" applyFill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right" vertical="center"/>
      <protection hidden="1"/>
    </xf>
    <xf numFmtId="164" fontId="2" fillId="8" borderId="0" xfId="0" applyNumberFormat="1" applyFont="1" applyFill="1" applyBorder="1" applyAlignment="1" applyProtection="1">
      <alignment horizontal="center" vertical="center"/>
      <protection hidden="1"/>
    </xf>
    <xf numFmtId="0" fontId="3" fillId="8" borderId="6" xfId="0" applyFont="1" applyFill="1" applyBorder="1" applyProtection="1">
      <protection hidden="1"/>
    </xf>
    <xf numFmtId="0" fontId="3" fillId="8" borderId="7" xfId="0" applyFont="1" applyFill="1" applyBorder="1" applyProtection="1">
      <protection hidden="1"/>
    </xf>
    <xf numFmtId="0" fontId="13" fillId="2" borderId="4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164" fontId="13" fillId="2" borderId="0" xfId="0" applyNumberFormat="1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0" fontId="12" fillId="2" borderId="0" xfId="0" applyFont="1" applyFill="1" applyBorder="1" applyAlignment="1" applyProtection="1">
      <alignment horizontal="right"/>
      <protection hidden="1"/>
    </xf>
    <xf numFmtId="164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9" fillId="8" borderId="4" xfId="0" applyFont="1" applyFill="1" applyBorder="1" applyProtection="1">
      <protection hidden="1"/>
    </xf>
    <xf numFmtId="0" fontId="17" fillId="8" borderId="0" xfId="0" applyFont="1" applyFill="1" applyBorder="1" applyProtection="1">
      <protection hidden="1"/>
    </xf>
    <xf numFmtId="0" fontId="19" fillId="8" borderId="0" xfId="0" applyFont="1" applyFill="1" applyBorder="1" applyProtection="1">
      <protection hidden="1"/>
    </xf>
    <xf numFmtId="166" fontId="0" fillId="0" borderId="0" xfId="0" applyNumberFormat="1"/>
    <xf numFmtId="0" fontId="2" fillId="2" borderId="0" xfId="0" applyFont="1" applyFill="1" applyBorder="1" applyAlignment="1" applyProtection="1">
      <alignment horizontal="right"/>
      <protection hidden="1"/>
    </xf>
    <xf numFmtId="0" fontId="2" fillId="8" borderId="0" xfId="0" applyFont="1" applyFill="1" applyBorder="1" applyAlignment="1" applyProtection="1">
      <alignment horizontal="right"/>
      <protection hidden="1"/>
    </xf>
    <xf numFmtId="166" fontId="18" fillId="8" borderId="8" xfId="0" applyNumberFormat="1" applyFont="1" applyFill="1" applyBorder="1" applyAlignment="1" applyProtection="1">
      <alignment horizontal="left"/>
      <protection hidden="1"/>
    </xf>
    <xf numFmtId="166" fontId="18" fillId="2" borderId="8" xfId="0" applyNumberFormat="1" applyFont="1" applyFill="1" applyBorder="1" applyAlignment="1" applyProtection="1">
      <alignment horizontal="left"/>
      <protection hidden="1"/>
    </xf>
    <xf numFmtId="0" fontId="2" fillId="7" borderId="0" xfId="0" applyFont="1" applyFill="1" applyBorder="1" applyAlignment="1" applyProtection="1">
      <alignment horizontal="right"/>
      <protection hidden="1"/>
    </xf>
    <xf numFmtId="166" fontId="18" fillId="7" borderId="8" xfId="0" applyNumberFormat="1" applyFont="1" applyFill="1" applyBorder="1" applyAlignment="1" applyProtection="1">
      <alignment horizontal="left"/>
      <protection hidden="1"/>
    </xf>
    <xf numFmtId="164" fontId="13" fillId="2" borderId="0" xfId="0" applyNumberFormat="1" applyFont="1" applyFill="1" applyBorder="1" applyAlignment="1" applyProtection="1">
      <alignment horizontal="center"/>
      <protection hidden="1"/>
    </xf>
    <xf numFmtId="0" fontId="17" fillId="8" borderId="0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164" fontId="20" fillId="3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/>
      <protection locked="0" hidden="1"/>
    </xf>
    <xf numFmtId="0" fontId="2" fillId="2" borderId="7" xfId="0" applyFont="1" applyFill="1" applyBorder="1" applyProtection="1">
      <protection hidden="1"/>
    </xf>
    <xf numFmtId="164" fontId="3" fillId="2" borderId="7" xfId="0" applyNumberFormat="1" applyFont="1" applyFill="1" applyBorder="1" applyAlignment="1" applyProtection="1">
      <alignment horizontal="right"/>
      <protection hidden="1"/>
    </xf>
    <xf numFmtId="164" fontId="3" fillId="2" borderId="7" xfId="0" applyNumberFormat="1" applyFont="1" applyFill="1" applyBorder="1" applyAlignment="1" applyProtection="1">
      <alignment horizontal="center" vertical="center"/>
      <protection hidden="1"/>
    </xf>
    <xf numFmtId="164" fontId="3" fillId="2" borderId="11" xfId="0" applyNumberFormat="1" applyFont="1" applyFill="1" applyBorder="1" applyAlignment="1" applyProtection="1">
      <alignment horizontal="center"/>
      <protection hidden="1"/>
    </xf>
    <xf numFmtId="0" fontId="3" fillId="8" borderId="5" xfId="0" applyFont="1" applyFill="1" applyBorder="1" applyAlignment="1" applyProtection="1">
      <alignment horizontal="center"/>
      <protection locked="0" hidden="1"/>
    </xf>
    <xf numFmtId="0" fontId="3" fillId="8" borderId="10" xfId="0" applyFont="1" applyFill="1" applyBorder="1" applyAlignment="1" applyProtection="1">
      <alignment horizontal="center"/>
      <protection locked="0" hidden="1"/>
    </xf>
    <xf numFmtId="164" fontId="2" fillId="5" borderId="5" xfId="0" applyNumberFormat="1" applyFont="1" applyFill="1" applyBorder="1" applyAlignment="1" applyProtection="1">
      <alignment horizontal="center"/>
      <protection hidden="1"/>
    </xf>
    <xf numFmtId="164" fontId="3" fillId="5" borderId="10" xfId="0" applyNumberFormat="1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Protection="1"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Protection="1">
      <protection hidden="1"/>
    </xf>
    <xf numFmtId="0" fontId="3" fillId="8" borderId="9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64" fontId="3" fillId="2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64" fontId="2" fillId="9" borderId="5" xfId="0" applyNumberFormat="1" applyFont="1" applyFill="1" applyBorder="1" applyAlignment="1" applyProtection="1">
      <alignment horizontal="center" vertical="center"/>
      <protection hidden="1"/>
    </xf>
    <xf numFmtId="164" fontId="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/>
      <protection hidden="1"/>
    </xf>
    <xf numFmtId="0" fontId="3" fillId="7" borderId="10" xfId="0" applyFont="1" applyFill="1" applyBorder="1" applyAlignment="1" applyProtection="1">
      <alignment horizontal="center"/>
      <protection hidden="1"/>
    </xf>
    <xf numFmtId="0" fontId="3" fillId="8" borderId="10" xfId="0" applyFont="1" applyFill="1" applyBorder="1" applyAlignment="1" applyProtection="1">
      <alignment horizontal="center"/>
      <protection hidden="1"/>
    </xf>
    <xf numFmtId="0" fontId="17" fillId="8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8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0" fontId="15" fillId="7" borderId="0" xfId="0" applyFont="1" applyFill="1" applyProtection="1">
      <protection hidden="1"/>
    </xf>
    <xf numFmtId="0" fontId="15" fillId="7" borderId="0" xfId="0" applyFont="1" applyFill="1" applyBorder="1" applyAlignment="1" applyProtection="1">
      <alignment horizontal="center"/>
      <protection hidden="1"/>
    </xf>
    <xf numFmtId="0" fontId="15" fillId="7" borderId="8" xfId="0" applyFont="1" applyFill="1" applyBorder="1" applyAlignment="1" applyProtection="1">
      <alignment horizontal="center"/>
      <protection hidden="1"/>
    </xf>
    <xf numFmtId="0" fontId="15" fillId="7" borderId="0" xfId="0" applyFont="1" applyFill="1" applyBorder="1" applyProtection="1">
      <protection hidden="1"/>
    </xf>
    <xf numFmtId="0" fontId="22" fillId="7" borderId="4" xfId="0" applyFont="1" applyFill="1" applyBorder="1" applyProtection="1">
      <protection hidden="1"/>
    </xf>
    <xf numFmtId="0" fontId="22" fillId="7" borderId="0" xfId="0" applyFont="1" applyFill="1" applyBorder="1" applyProtection="1">
      <protection hidden="1"/>
    </xf>
    <xf numFmtId="0" fontId="22" fillId="7" borderId="0" xfId="0" applyFont="1" applyFill="1" applyBorder="1" applyAlignment="1" applyProtection="1">
      <alignment horizontal="center"/>
      <protection hidden="1"/>
    </xf>
    <xf numFmtId="0" fontId="15" fillId="7" borderId="0" xfId="0" applyFont="1" applyFill="1" applyAlignment="1" applyProtection="1">
      <alignment horizontal="center"/>
      <protection hidden="1"/>
    </xf>
    <xf numFmtId="0" fontId="19" fillId="8" borderId="0" xfId="0" applyFont="1" applyFill="1" applyBorder="1" applyAlignment="1" applyProtection="1">
      <alignment horizontal="center"/>
      <protection hidden="1"/>
    </xf>
    <xf numFmtId="164" fontId="2" fillId="5" borderId="12" xfId="0" applyNumberFormat="1" applyFont="1" applyFill="1" applyBorder="1" applyAlignment="1" applyProtection="1">
      <alignment horizontal="center" vertical="center"/>
      <protection hidden="1"/>
    </xf>
    <xf numFmtId="164" fontId="3" fillId="5" borderId="13" xfId="0" applyNumberFormat="1" applyFont="1" applyFill="1" applyBorder="1" applyAlignment="1" applyProtection="1">
      <alignment horizontal="center" vertical="center"/>
      <protection hidden="1"/>
    </xf>
    <xf numFmtId="164" fontId="3" fillId="5" borderId="8" xfId="0" applyNumberFormat="1" applyFont="1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164" fontId="3" fillId="5" borderId="5" xfId="0" applyNumberFormat="1" applyFont="1" applyFill="1" applyBorder="1" applyAlignment="1" applyProtection="1">
      <alignment horizontal="center" vertical="center"/>
      <protection hidden="1"/>
    </xf>
    <xf numFmtId="164" fontId="2" fillId="9" borderId="14" xfId="0" applyNumberFormat="1" applyFont="1" applyFill="1" applyBorder="1" applyAlignment="1" applyProtection="1">
      <alignment horizontal="center" vertical="center"/>
      <protection hidden="1"/>
    </xf>
    <xf numFmtId="164" fontId="2" fillId="9" borderId="12" xfId="0" applyNumberFormat="1" applyFont="1" applyFill="1" applyBorder="1" applyAlignment="1" applyProtection="1">
      <alignment horizontal="center" vertical="center"/>
      <protection hidden="1"/>
    </xf>
    <xf numFmtId="164" fontId="3" fillId="9" borderId="8" xfId="0" applyNumberFormat="1" applyFont="1" applyFill="1" applyBorder="1" applyAlignment="1" applyProtection="1">
      <alignment horizontal="center" vertical="center"/>
      <protection hidden="1"/>
    </xf>
    <xf numFmtId="164" fontId="3" fillId="9" borderId="15" xfId="0" applyNumberFormat="1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0" fillId="8" borderId="9" xfId="0" applyFont="1" applyFill="1" applyBorder="1" applyAlignment="1" applyProtection="1">
      <alignment horizontal="center"/>
      <protection hidden="1"/>
    </xf>
    <xf numFmtId="0" fontId="20" fillId="8" borderId="10" xfId="0" applyFont="1" applyFill="1" applyBorder="1" applyAlignment="1" applyProtection="1">
      <alignment horizontal="center"/>
      <protection hidden="1"/>
    </xf>
    <xf numFmtId="0" fontId="20" fillId="7" borderId="9" xfId="0" applyFont="1" applyFill="1" applyBorder="1" applyAlignment="1" applyProtection="1">
      <alignment horizontal="center"/>
      <protection hidden="1"/>
    </xf>
    <xf numFmtId="0" fontId="20" fillId="7" borderId="10" xfId="0" applyFont="1" applyFill="1" applyBorder="1" applyAlignment="1" applyProtection="1">
      <alignment horizontal="center"/>
      <protection hidden="1"/>
    </xf>
    <xf numFmtId="0" fontId="20" fillId="2" borderId="9" xfId="0" applyFont="1" applyFill="1" applyBorder="1" applyAlignment="1" applyProtection="1">
      <alignment horizontal="center"/>
      <protection hidden="1"/>
    </xf>
    <xf numFmtId="0" fontId="20" fillId="2" borderId="10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165" fontId="3" fillId="10" borderId="5" xfId="0" applyNumberFormat="1" applyFont="1" applyFill="1" applyBorder="1" applyAlignment="1" applyProtection="1">
      <alignment horizontal="center"/>
      <protection hidden="1"/>
    </xf>
    <xf numFmtId="165" fontId="3" fillId="10" borderId="5" xfId="0" applyNumberFormat="1" applyFont="1" applyFill="1" applyBorder="1" applyAlignment="1" applyProtection="1">
      <alignment horizontal="left"/>
      <protection hidden="1"/>
    </xf>
    <xf numFmtId="0" fontId="2" fillId="10" borderId="16" xfId="0" applyFont="1" applyFill="1" applyBorder="1" applyProtection="1">
      <protection hidden="1"/>
    </xf>
    <xf numFmtId="165" fontId="10" fillId="10" borderId="5" xfId="0" applyNumberFormat="1" applyFont="1" applyFill="1" applyBorder="1" applyAlignment="1" applyProtection="1">
      <alignment horizontal="left"/>
      <protection hidden="1"/>
    </xf>
    <xf numFmtId="0" fontId="2" fillId="10" borderId="15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21" fillId="2" borderId="4" xfId="0" applyFont="1" applyFill="1" applyBorder="1" applyProtection="1">
      <protection hidden="1"/>
    </xf>
    <xf numFmtId="0" fontId="21" fillId="2" borderId="0" xfId="0" applyFont="1" applyFill="1" applyBorder="1" applyProtection="1"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15" fillId="7" borderId="4" xfId="0" applyFont="1" applyFill="1" applyBorder="1" applyProtection="1">
      <protection hidden="1"/>
    </xf>
    <xf numFmtId="0" fontId="17" fillId="8" borderId="4" xfId="0" applyFont="1" applyFill="1" applyBorder="1" applyProtection="1">
      <protection hidden="1"/>
    </xf>
    <xf numFmtId="0" fontId="17" fillId="8" borderId="8" xfId="0" applyFont="1" applyFill="1" applyBorder="1" applyAlignment="1" applyProtection="1">
      <alignment horizontal="center"/>
      <protection hidden="1"/>
    </xf>
    <xf numFmtId="0" fontId="12" fillId="11" borderId="0" xfId="0" applyFont="1" applyFill="1" applyProtection="1">
      <protection hidden="1"/>
    </xf>
    <xf numFmtId="0" fontId="17" fillId="11" borderId="0" xfId="0" applyFont="1" applyFill="1" applyProtection="1">
      <protection hidden="1"/>
    </xf>
    <xf numFmtId="0" fontId="3" fillId="11" borderId="4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horizontal="right"/>
      <protection hidden="1"/>
    </xf>
    <xf numFmtId="166" fontId="18" fillId="11" borderId="8" xfId="0" applyNumberFormat="1" applyFont="1" applyFill="1" applyBorder="1" applyAlignment="1" applyProtection="1">
      <alignment horizontal="left"/>
      <protection hidden="1"/>
    </xf>
    <xf numFmtId="0" fontId="2" fillId="11" borderId="0" xfId="0" applyFont="1" applyFill="1" applyBorder="1" applyProtection="1">
      <protection hidden="1"/>
    </xf>
    <xf numFmtId="0" fontId="2" fillId="11" borderId="8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 wrapText="1"/>
      <protection hidden="1"/>
    </xf>
    <xf numFmtId="0" fontId="20" fillId="11" borderId="9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/>
      <protection hidden="1"/>
    </xf>
    <xf numFmtId="0" fontId="2" fillId="11" borderId="10" xfId="0" applyFont="1" applyFill="1" applyBorder="1" applyAlignment="1" applyProtection="1">
      <alignment horizontal="center" wrapText="1"/>
      <protection hidden="1"/>
    </xf>
    <xf numFmtId="0" fontId="20" fillId="11" borderId="10" xfId="0" applyFont="1" applyFill="1" applyBorder="1" applyAlignment="1" applyProtection="1">
      <alignment horizontal="center"/>
      <protection hidden="1"/>
    </xf>
    <xf numFmtId="0" fontId="3" fillId="11" borderId="17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wrapText="1"/>
      <protection hidden="1"/>
    </xf>
    <xf numFmtId="0" fontId="3" fillId="11" borderId="6" xfId="0" applyFont="1" applyFill="1" applyBorder="1" applyProtection="1">
      <protection hidden="1"/>
    </xf>
    <xf numFmtId="0" fontId="2" fillId="11" borderId="7" xfId="0" applyFont="1" applyFill="1" applyBorder="1" applyProtection="1">
      <protection hidden="1"/>
    </xf>
    <xf numFmtId="0" fontId="3" fillId="11" borderId="7" xfId="0" applyFont="1" applyFill="1" applyBorder="1" applyProtection="1">
      <protection hidden="1"/>
    </xf>
    <xf numFmtId="164" fontId="3" fillId="11" borderId="16" xfId="0" applyNumberFormat="1" applyFont="1" applyFill="1" applyBorder="1" applyAlignment="1" applyProtection="1">
      <alignment horizontal="right"/>
      <protection hidden="1"/>
    </xf>
    <xf numFmtId="164" fontId="3" fillId="11" borderId="7" xfId="0" applyNumberFormat="1" applyFont="1" applyFill="1" applyBorder="1" applyAlignment="1" applyProtection="1">
      <alignment horizontal="center" vertical="center"/>
      <protection hidden="1"/>
    </xf>
    <xf numFmtId="164" fontId="3" fillId="11" borderId="15" xfId="0" applyNumberFormat="1" applyFont="1" applyFill="1" applyBorder="1" applyAlignment="1" applyProtection="1">
      <alignment horizontal="center"/>
      <protection hidden="1"/>
    </xf>
    <xf numFmtId="0" fontId="17" fillId="11" borderId="0" xfId="0" applyFont="1" applyFill="1" applyBorder="1" applyProtection="1">
      <protection hidden="1"/>
    </xf>
    <xf numFmtId="0" fontId="19" fillId="11" borderId="0" xfId="0" applyFont="1" applyFill="1" applyBorder="1" applyProtection="1">
      <protection hidden="1"/>
    </xf>
    <xf numFmtId="0" fontId="19" fillId="11" borderId="0" xfId="0" applyFont="1" applyFill="1" applyBorder="1" applyAlignment="1" applyProtection="1">
      <alignment horizontal="right"/>
      <protection hidden="1"/>
    </xf>
    <xf numFmtId="164" fontId="19" fillId="11" borderId="0" xfId="0" applyNumberFormat="1" applyFont="1" applyFill="1" applyBorder="1" applyAlignment="1" applyProtection="1">
      <alignment horizontal="center" vertical="center"/>
      <protection hidden="1"/>
    </xf>
    <xf numFmtId="0" fontId="17" fillId="11" borderId="0" xfId="0" applyFont="1" applyFill="1" applyBorder="1" applyAlignment="1" applyProtection="1">
      <alignment horizontal="center"/>
      <protection hidden="1"/>
    </xf>
    <xf numFmtId="0" fontId="17" fillId="11" borderId="0" xfId="0" applyFont="1" applyFill="1" applyBorder="1" applyAlignment="1" applyProtection="1">
      <alignment horizontal="right"/>
      <protection hidden="1"/>
    </xf>
    <xf numFmtId="164" fontId="19" fillId="11" borderId="0" xfId="0" applyNumberFormat="1" applyFont="1" applyFill="1" applyBorder="1" applyAlignment="1" applyProtection="1">
      <alignment horizontal="right"/>
      <protection hidden="1"/>
    </xf>
    <xf numFmtId="0" fontId="19" fillId="11" borderId="0" xfId="0" applyFont="1" applyFill="1" applyBorder="1" applyAlignment="1" applyProtection="1">
      <alignment horizontal="center"/>
      <protection hidden="1"/>
    </xf>
    <xf numFmtId="164" fontId="20" fillId="12" borderId="12" xfId="0" applyNumberFormat="1" applyFont="1" applyFill="1" applyBorder="1" applyAlignment="1" applyProtection="1">
      <alignment horizontal="center" vertical="center"/>
      <protection hidden="1"/>
    </xf>
    <xf numFmtId="165" fontId="3" fillId="0" borderId="5" xfId="0" applyNumberFormat="1" applyFont="1" applyFill="1" applyBorder="1" applyAlignment="1" applyProtection="1">
      <alignment horizontal="left"/>
      <protection hidden="1"/>
    </xf>
    <xf numFmtId="0" fontId="2" fillId="0" borderId="16" xfId="0" applyFont="1" applyFill="1" applyBorder="1" applyProtection="1">
      <protection hidden="1"/>
    </xf>
    <xf numFmtId="165" fontId="3" fillId="0" borderId="5" xfId="0" applyNumberFormat="1" applyFont="1" applyFill="1" applyBorder="1" applyAlignment="1" applyProtection="1">
      <alignment horizontal="center"/>
      <protection hidden="1"/>
    </xf>
    <xf numFmtId="165" fontId="10" fillId="0" borderId="5" xfId="0" applyNumberFormat="1" applyFont="1" applyFill="1" applyBorder="1" applyAlignment="1" applyProtection="1">
      <alignment horizontal="left"/>
      <protection hidden="1"/>
    </xf>
    <xf numFmtId="0" fontId="2" fillId="0" borderId="15" xfId="0" applyFont="1" applyFill="1" applyBorder="1" applyProtection="1">
      <protection hidden="1"/>
    </xf>
    <xf numFmtId="0" fontId="3" fillId="13" borderId="5" xfId="0" applyFont="1" applyFill="1" applyBorder="1" applyAlignment="1" applyProtection="1">
      <alignment horizontal="center"/>
      <protection locked="0" hidden="1"/>
    </xf>
    <xf numFmtId="0" fontId="3" fillId="13" borderId="10" xfId="0" applyFont="1" applyFill="1" applyBorder="1" applyAlignment="1" applyProtection="1">
      <alignment horizontal="center"/>
      <protection locked="0" hidden="1"/>
    </xf>
    <xf numFmtId="164" fontId="2" fillId="14" borderId="5" xfId="0" applyNumberFormat="1" applyFont="1" applyFill="1" applyBorder="1" applyAlignment="1" applyProtection="1">
      <alignment horizontal="center"/>
      <protection hidden="1"/>
    </xf>
    <xf numFmtId="164" fontId="3" fillId="14" borderId="5" xfId="0" applyNumberFormat="1" applyFont="1" applyFill="1" applyBorder="1" applyAlignment="1" applyProtection="1">
      <alignment horizontal="center"/>
      <protection hidden="1"/>
    </xf>
    <xf numFmtId="1" fontId="25" fillId="0" borderId="1" xfId="0" applyNumberFormat="1" applyFont="1" applyBorder="1"/>
    <xf numFmtId="1" fontId="25" fillId="0" borderId="3" xfId="0" applyNumberFormat="1" applyFont="1" applyBorder="1"/>
    <xf numFmtId="167" fontId="3" fillId="8" borderId="5" xfId="0" applyNumberFormat="1" applyFont="1" applyFill="1" applyBorder="1" applyAlignment="1" applyProtection="1">
      <alignment horizontal="center" vertical="center"/>
      <protection locked="0"/>
    </xf>
    <xf numFmtId="168" fontId="3" fillId="6" borderId="5" xfId="0" applyNumberFormat="1" applyFont="1" applyFill="1" applyBorder="1" applyAlignment="1" applyProtection="1">
      <alignment horizontal="center"/>
      <protection locked="0" hidden="1"/>
    </xf>
    <xf numFmtId="168" fontId="3" fillId="13" borderId="5" xfId="0" applyNumberFormat="1" applyFont="1" applyFill="1" applyBorder="1" applyAlignment="1" applyProtection="1">
      <alignment horizontal="center"/>
      <protection locked="0" hidden="1"/>
    </xf>
    <xf numFmtId="168" fontId="3" fillId="6" borderId="5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1" xfId="0" applyFont="1" applyBorder="1"/>
    <xf numFmtId="1" fontId="25" fillId="0" borderId="18" xfId="0" applyNumberFormat="1" applyFont="1" applyBorder="1"/>
    <xf numFmtId="0" fontId="25" fillId="0" borderId="3" xfId="0" applyFont="1" applyBorder="1"/>
    <xf numFmtId="1" fontId="25" fillId="0" borderId="19" xfId="0" applyNumberFormat="1" applyFont="1" applyBorder="1"/>
    <xf numFmtId="0" fontId="26" fillId="2" borderId="12" xfId="1" applyFill="1" applyBorder="1" applyAlignment="1" applyProtection="1">
      <alignment horizontal="center" wrapText="1"/>
      <protection hidden="1"/>
    </xf>
    <xf numFmtId="0" fontId="3" fillId="2" borderId="16" xfId="0" applyFont="1" applyFill="1" applyBorder="1" applyAlignment="1" applyProtection="1">
      <alignment horizontal="center" wrapText="1"/>
      <protection hidden="1"/>
    </xf>
    <xf numFmtId="0" fontId="3" fillId="2" borderId="15" xfId="0" applyFont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7" fillId="11" borderId="12" xfId="0" applyFont="1" applyFill="1" applyBorder="1" applyAlignment="1" applyProtection="1">
      <alignment horizontal="center" vertical="center"/>
      <protection hidden="1"/>
    </xf>
    <xf numFmtId="0" fontId="7" fillId="11" borderId="16" xfId="0" applyFont="1" applyFill="1" applyBorder="1" applyAlignment="1" applyProtection="1">
      <alignment horizontal="center" vertical="center"/>
      <protection hidden="1"/>
    </xf>
    <xf numFmtId="0" fontId="7" fillId="11" borderId="15" xfId="0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 applyProtection="1">
      <alignment horizontal="center" vertical="center" wrapText="1"/>
      <protection hidden="1"/>
    </xf>
    <xf numFmtId="0" fontId="3" fillId="11" borderId="16" xfId="0" applyFont="1" applyFill="1" applyBorder="1" applyAlignment="1" applyProtection="1">
      <alignment horizontal="center" vertical="center" wrapText="1"/>
      <protection hidden="1"/>
    </xf>
    <xf numFmtId="0" fontId="3" fillId="11" borderId="15" xfId="0" applyFont="1" applyFill="1" applyBorder="1" applyAlignment="1" applyProtection="1">
      <alignment horizontal="center" vertical="center" wrapText="1"/>
      <protection hidden="1"/>
    </xf>
    <xf numFmtId="0" fontId="26" fillId="11" borderId="12" xfId="1" applyFill="1" applyBorder="1" applyAlignment="1" applyProtection="1">
      <alignment horizontal="center" wrapText="1"/>
      <protection hidden="1"/>
    </xf>
    <xf numFmtId="0" fontId="3" fillId="11" borderId="16" xfId="0" applyFont="1" applyFill="1" applyBorder="1" applyAlignment="1" applyProtection="1">
      <alignment horizontal="center" wrapText="1"/>
      <protection hidden="1"/>
    </xf>
    <xf numFmtId="0" fontId="3" fillId="11" borderId="15" xfId="0" applyFont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164" fontId="20" fillId="3" borderId="9" xfId="0" applyNumberFormat="1" applyFont="1" applyFill="1" applyBorder="1" applyAlignment="1" applyProtection="1">
      <alignment horizontal="center" vertical="center"/>
      <protection hidden="1"/>
    </xf>
    <xf numFmtId="164" fontId="20" fillId="3" borderId="17" xfId="0" applyNumberFormat="1" applyFont="1" applyFill="1" applyBorder="1" applyAlignment="1" applyProtection="1">
      <alignment horizontal="center" vertical="center"/>
      <protection hidden="1"/>
    </xf>
    <xf numFmtId="164" fontId="20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 applyProtection="1">
      <alignment horizontal="center" vertical="center" wrapText="1"/>
      <protection hidden="1"/>
    </xf>
    <xf numFmtId="0" fontId="7" fillId="7" borderId="12" xfId="0" applyFont="1" applyFill="1" applyBorder="1" applyAlignment="1" applyProtection="1">
      <alignment horizontal="center" vertical="center"/>
      <protection hidden="1"/>
    </xf>
    <xf numFmtId="0" fontId="7" fillId="7" borderId="16" xfId="0" applyFont="1" applyFill="1" applyBorder="1" applyAlignment="1" applyProtection="1">
      <alignment horizontal="center" vertical="center"/>
      <protection hidden="1"/>
    </xf>
    <xf numFmtId="0" fontId="10" fillId="7" borderId="16" xfId="0" applyFont="1" applyFill="1" applyBorder="1" applyAlignment="1" applyProtection="1">
      <alignment horizontal="center" vertical="center" wrapText="1"/>
      <protection hidden="1"/>
    </xf>
    <xf numFmtId="0" fontId="10" fillId="7" borderId="15" xfId="0" applyFont="1" applyFill="1" applyBorder="1" applyAlignment="1" applyProtection="1">
      <alignment horizontal="center" vertical="center" wrapText="1"/>
      <protection hidden="1"/>
    </xf>
    <xf numFmtId="0" fontId="27" fillId="7" borderId="6" xfId="0" applyFont="1" applyFill="1" applyBorder="1" applyAlignment="1" applyProtection="1">
      <alignment horizontal="center"/>
      <protection hidden="1"/>
    </xf>
    <xf numFmtId="0" fontId="27" fillId="7" borderId="7" xfId="0" applyFont="1" applyFill="1" applyBorder="1" applyAlignment="1" applyProtection="1">
      <alignment horizontal="center"/>
      <protection hidden="1"/>
    </xf>
    <xf numFmtId="0" fontId="27" fillId="7" borderId="11" xfId="0" applyFont="1" applyFill="1" applyBorder="1" applyAlignment="1" applyProtection="1">
      <alignment horizontal="center"/>
      <protection hidden="1"/>
    </xf>
    <xf numFmtId="0" fontId="2" fillId="7" borderId="9" xfId="0" applyFont="1" applyFill="1" applyBorder="1" applyAlignment="1" applyProtection="1">
      <alignment horizontal="center" wrapText="1"/>
      <protection hidden="1"/>
    </xf>
    <xf numFmtId="0" fontId="2" fillId="7" borderId="10" xfId="0" applyFont="1" applyFill="1" applyBorder="1" applyAlignment="1" applyProtection="1">
      <alignment horizontal="center" wrapText="1"/>
      <protection hidden="1"/>
    </xf>
    <xf numFmtId="0" fontId="3" fillId="8" borderId="12" xfId="0" applyFont="1" applyFill="1" applyBorder="1" applyAlignment="1" applyProtection="1">
      <alignment horizontal="center" vertical="center" wrapText="1"/>
      <protection hidden="1"/>
    </xf>
    <xf numFmtId="0" fontId="3" fillId="8" borderId="16" xfId="0" applyFont="1" applyFill="1" applyBorder="1" applyAlignment="1" applyProtection="1">
      <alignment horizontal="center" vertical="center" wrapText="1"/>
      <protection hidden="1"/>
    </xf>
    <xf numFmtId="0" fontId="3" fillId="8" borderId="15" xfId="0" applyFont="1" applyFill="1" applyBorder="1" applyAlignment="1" applyProtection="1">
      <alignment horizontal="center" vertical="center" wrapText="1"/>
      <protection hidden="1"/>
    </xf>
    <xf numFmtId="0" fontId="27" fillId="15" borderId="6" xfId="0" applyFont="1" applyFill="1" applyBorder="1" applyAlignment="1" applyProtection="1">
      <alignment horizontal="center"/>
      <protection hidden="1"/>
    </xf>
    <xf numFmtId="0" fontId="27" fillId="15" borderId="7" xfId="0" applyFont="1" applyFill="1" applyBorder="1" applyAlignment="1" applyProtection="1">
      <alignment horizontal="center"/>
      <protection hidden="1"/>
    </xf>
    <xf numFmtId="0" fontId="27" fillId="15" borderId="11" xfId="0" applyFont="1" applyFill="1" applyBorder="1" applyAlignment="1" applyProtection="1">
      <alignment horizontal="center"/>
      <protection hidden="1"/>
    </xf>
    <xf numFmtId="0" fontId="7" fillId="8" borderId="12" xfId="0" applyFont="1" applyFill="1" applyBorder="1" applyAlignment="1" applyProtection="1">
      <alignment horizontal="center" vertical="center"/>
      <protection hidden="1"/>
    </xf>
    <xf numFmtId="0" fontId="7" fillId="8" borderId="16" xfId="0" applyFont="1" applyFill="1" applyBorder="1" applyAlignment="1" applyProtection="1">
      <alignment horizontal="center" vertical="center"/>
      <protection hidden="1"/>
    </xf>
    <xf numFmtId="0" fontId="10" fillId="8" borderId="16" xfId="0" applyFont="1" applyFill="1" applyBorder="1" applyAlignment="1" applyProtection="1">
      <alignment horizontal="center" vertical="center" wrapText="1"/>
      <protection hidden="1"/>
    </xf>
    <xf numFmtId="0" fontId="10" fillId="8" borderId="15" xfId="0" applyFont="1" applyFill="1" applyBorder="1" applyAlignment="1" applyProtection="1">
      <alignment horizontal="center" vertical="center" wrapText="1"/>
      <protection hidden="1"/>
    </xf>
    <xf numFmtId="0" fontId="2" fillId="8" borderId="9" xfId="0" applyFont="1" applyFill="1" applyBorder="1" applyAlignment="1" applyProtection="1">
      <alignment horizontal="center" wrapText="1"/>
      <protection hidden="1"/>
    </xf>
    <xf numFmtId="0" fontId="2" fillId="8" borderId="10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0" fontId="1" fillId="5" borderId="15" xfId="0" applyFont="1" applyFill="1" applyBorder="1" applyAlignment="1" applyProtection="1">
      <alignment horizontal="center"/>
      <protection hidden="1"/>
    </xf>
    <xf numFmtId="0" fontId="1" fillId="5" borderId="20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895</xdr:row>
          <xdr:rowOff>219075</xdr:rowOff>
        </xdr:from>
        <xdr:to>
          <xdr:col>9</xdr:col>
          <xdr:colOff>1190625</xdr:colOff>
          <xdr:row>899</xdr:row>
          <xdr:rowOff>152400</xdr:rowOff>
        </xdr:to>
        <xdr:sp macro="" textlink="">
          <xdr:nvSpPr>
            <xdr:cNvPr id="9224" name="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 Leibrentenbarwertfaktor Mann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N903"/>
  <sheetViews>
    <sheetView showGridLines="0" showRowColHeaders="0" tabSelected="1" showOutlineSymbols="0" zoomScale="105" zoomScaleNormal="105" workbookViewId="0">
      <selection activeCell="D5" sqref="D5"/>
    </sheetView>
  </sheetViews>
  <sheetFormatPr baseColWidth="10" defaultRowHeight="12.75"/>
  <cols>
    <col min="1" max="1" width="51.85546875" style="121" customWidth="1"/>
    <col min="2" max="2" width="15" style="121" customWidth="1"/>
    <col min="3" max="3" width="16.5703125" style="121" customWidth="1"/>
    <col min="4" max="4" width="18.42578125" style="125" customWidth="1"/>
    <col min="5" max="5" width="23" style="125" customWidth="1"/>
    <col min="6" max="6" width="15" style="125" customWidth="1"/>
    <col min="7" max="16384" width="11.42578125" style="121"/>
  </cols>
  <sheetData>
    <row r="1" spans="1:7" ht="18.75" customHeight="1" thickBot="1">
      <c r="A1" s="222" t="s">
        <v>55</v>
      </c>
      <c r="B1" s="223"/>
      <c r="C1" s="223"/>
      <c r="D1" s="223"/>
      <c r="E1" s="223"/>
      <c r="F1" s="224"/>
    </row>
    <row r="2" spans="1:7" ht="18.75" customHeight="1" thickBot="1">
      <c r="A2" s="216" t="s">
        <v>56</v>
      </c>
      <c r="B2" s="217"/>
      <c r="C2" s="217"/>
      <c r="D2" s="217"/>
      <c r="E2" s="217"/>
      <c r="F2" s="218"/>
    </row>
    <row r="3" spans="1:7" ht="57" customHeight="1" thickBot="1">
      <c r="A3" s="219" t="str">
        <f>"Leibrentenbarwertfaktor "&amp;Absterbeordnung!B6&amp; " -   Eine Person - männlich "</f>
        <v xml:space="preserve">Leibrentenbarwertfaktor 2012-2014 -   Eine Person - männlich </v>
      </c>
      <c r="B3" s="220"/>
      <c r="C3" s="220"/>
      <c r="D3" s="220"/>
      <c r="E3" s="220"/>
      <c r="F3" s="221"/>
    </row>
    <row r="4" spans="1:7" ht="18.75" thickBot="1">
      <c r="A4" s="40"/>
      <c r="B4" s="41"/>
      <c r="C4" s="41"/>
      <c r="D4" s="42"/>
      <c r="E4" s="82" t="s">
        <v>33</v>
      </c>
      <c r="F4" s="85">
        <f>Absterbeordnung!E1</f>
        <v>42433</v>
      </c>
    </row>
    <row r="5" spans="1:7" ht="18.75" thickBot="1">
      <c r="A5" s="40" t="s">
        <v>4</v>
      </c>
      <c r="B5" s="97"/>
      <c r="C5" s="41"/>
      <c r="D5" s="104">
        <v>60</v>
      </c>
      <c r="E5" s="42"/>
      <c r="F5" s="98"/>
    </row>
    <row r="6" spans="1:7" ht="18">
      <c r="A6" s="40"/>
      <c r="B6" s="97"/>
      <c r="C6" s="41"/>
      <c r="D6" s="42"/>
      <c r="E6" s="42"/>
      <c r="F6" s="98"/>
    </row>
    <row r="7" spans="1:7" ht="18.75" thickBot="1">
      <c r="A7" s="40"/>
      <c r="B7" s="97"/>
      <c r="C7" s="41"/>
      <c r="D7" s="42"/>
      <c r="E7" s="42"/>
      <c r="F7" s="98"/>
    </row>
    <row r="8" spans="1:7" ht="18.75" thickBot="1">
      <c r="A8" s="40" t="s">
        <v>3</v>
      </c>
      <c r="B8" s="97"/>
      <c r="C8" s="41"/>
      <c r="D8" s="208">
        <v>2</v>
      </c>
      <c r="E8" s="42"/>
      <c r="F8" s="98"/>
    </row>
    <row r="9" spans="1:7" ht="18.75" thickBot="1">
      <c r="A9" s="40" t="s">
        <v>54</v>
      </c>
      <c r="B9" s="97"/>
      <c r="C9" s="41"/>
      <c r="D9" s="104" t="s">
        <v>18</v>
      </c>
      <c r="E9" s="42"/>
      <c r="F9" s="98"/>
    </row>
    <row r="10" spans="1:7" ht="18.75" thickBot="1">
      <c r="A10" s="40" t="s">
        <v>52</v>
      </c>
      <c r="B10" s="97"/>
      <c r="C10" s="41"/>
      <c r="D10" s="105">
        <v>12</v>
      </c>
      <c r="E10" s="42"/>
      <c r="F10" s="98"/>
    </row>
    <row r="11" spans="1:7" ht="18">
      <c r="A11" s="40"/>
      <c r="B11" s="97"/>
      <c r="C11" s="41"/>
      <c r="D11" s="152"/>
      <c r="E11" s="150" t="s">
        <v>40</v>
      </c>
      <c r="F11" s="90" t="s">
        <v>35</v>
      </c>
    </row>
    <row r="12" spans="1:7" ht="18.75" thickBot="1">
      <c r="A12" s="40"/>
      <c r="B12" s="97"/>
      <c r="C12" s="41"/>
      <c r="D12" s="153" t="s">
        <v>34</v>
      </c>
      <c r="E12" s="151" t="s">
        <v>36</v>
      </c>
      <c r="F12" s="91" t="s">
        <v>30</v>
      </c>
    </row>
    <row r="13" spans="1:7" ht="18.75" thickBot="1">
      <c r="A13" s="40" t="s">
        <v>41</v>
      </c>
      <c r="B13" s="97"/>
      <c r="C13" s="41"/>
      <c r="D13" s="106">
        <f>LOOKUP(D5,Daten1M!A15:A136,Daten1M!F15:F136)</f>
        <v>17.44224971851256</v>
      </c>
      <c r="E13" s="92">
        <f>IF(D9="vorschüssig",B49,IF(D9="nachschüssig",B50,0))</f>
        <v>-0.46161041666666663</v>
      </c>
      <c r="F13" s="107">
        <f>D13+E13</f>
        <v>16.980639301845894</v>
      </c>
    </row>
    <row r="14" spans="1:7" ht="18.75" thickBot="1">
      <c r="A14" s="40"/>
      <c r="B14" s="97"/>
      <c r="C14" s="41"/>
      <c r="D14" s="41"/>
      <c r="E14" s="41"/>
      <c r="F14" s="159"/>
    </row>
    <row r="15" spans="1:7" ht="18.75" thickBot="1">
      <c r="A15" s="155" t="s">
        <v>50</v>
      </c>
      <c r="B15" s="156"/>
      <c r="C15" s="156"/>
      <c r="D15" s="154">
        <f>1-((D13-1)*(D8/100))</f>
        <v>0.67115500562974884</v>
      </c>
      <c r="E15" s="157" t="s">
        <v>51</v>
      </c>
      <c r="F15" s="158"/>
      <c r="G15" s="72"/>
    </row>
    <row r="16" spans="1:7" s="72" customFormat="1">
      <c r="A16" s="121"/>
      <c r="B16" s="121"/>
      <c r="C16" s="121"/>
      <c r="D16" s="125"/>
      <c r="E16" s="125"/>
      <c r="F16" s="125"/>
    </row>
    <row r="17" spans="1:6" s="72" customFormat="1">
      <c r="A17" s="121"/>
      <c r="B17" s="121"/>
      <c r="C17" s="121"/>
      <c r="D17" s="125"/>
      <c r="E17" s="125"/>
      <c r="F17" s="125"/>
    </row>
    <row r="18" spans="1:6" s="72" customFormat="1">
      <c r="A18" s="121"/>
      <c r="B18" s="121"/>
      <c r="C18" s="121"/>
      <c r="D18" s="125"/>
      <c r="E18" s="125"/>
      <c r="F18" s="125"/>
    </row>
    <row r="19" spans="1:6" s="72" customFormat="1">
      <c r="A19" s="121"/>
      <c r="B19" s="121"/>
      <c r="C19" s="121"/>
      <c r="D19" s="125"/>
      <c r="E19" s="125"/>
      <c r="F19" s="125"/>
    </row>
    <row r="20" spans="1:6" s="72" customFormat="1">
      <c r="A20" s="121"/>
      <c r="B20" s="121"/>
      <c r="C20" s="121"/>
      <c r="D20" s="125"/>
      <c r="E20" s="125"/>
      <c r="F20" s="125"/>
    </row>
    <row r="21" spans="1:6" s="72" customFormat="1">
      <c r="A21" s="121"/>
      <c r="B21" s="121"/>
      <c r="C21" s="121"/>
      <c r="D21" s="125"/>
      <c r="E21" s="125"/>
      <c r="F21" s="125"/>
    </row>
    <row r="22" spans="1:6" s="72" customFormat="1">
      <c r="A22" s="121"/>
      <c r="B22" s="121"/>
      <c r="C22" s="121"/>
      <c r="D22" s="125"/>
      <c r="E22" s="125"/>
      <c r="F22" s="125"/>
    </row>
    <row r="23" spans="1:6" s="72" customFormat="1">
      <c r="A23" s="121"/>
      <c r="B23" s="121"/>
      <c r="C23" s="121"/>
      <c r="D23" s="125"/>
      <c r="E23" s="125"/>
      <c r="F23" s="125"/>
    </row>
    <row r="24" spans="1:6" s="72" customFormat="1">
      <c r="A24" s="121"/>
      <c r="B24" s="121"/>
      <c r="C24" s="121"/>
      <c r="D24" s="125"/>
      <c r="E24" s="125"/>
      <c r="F24" s="125"/>
    </row>
    <row r="25" spans="1:6" s="72" customFormat="1">
      <c r="A25" s="121"/>
      <c r="B25" s="121"/>
      <c r="C25" s="121"/>
      <c r="D25" s="125"/>
      <c r="E25" s="125"/>
      <c r="F25" s="125"/>
    </row>
    <row r="26" spans="1:6" s="72" customFormat="1">
      <c r="A26" s="121"/>
      <c r="B26" s="121"/>
      <c r="C26" s="121"/>
      <c r="D26" s="125"/>
      <c r="E26" s="125"/>
      <c r="F26" s="125"/>
    </row>
    <row r="27" spans="1:6" s="72" customFormat="1">
      <c r="A27" s="121"/>
      <c r="B27" s="121"/>
      <c r="C27" s="121"/>
      <c r="D27" s="125"/>
      <c r="E27" s="125"/>
      <c r="F27" s="125"/>
    </row>
    <row r="28" spans="1:6" s="72" customFormat="1">
      <c r="A28" s="121"/>
      <c r="B28" s="121"/>
      <c r="C28" s="121"/>
      <c r="D28" s="125"/>
      <c r="E28" s="125"/>
      <c r="F28" s="125"/>
    </row>
    <row r="29" spans="1:6" s="72" customFormat="1">
      <c r="A29" s="121"/>
      <c r="B29" s="121"/>
      <c r="C29" s="121"/>
      <c r="D29" s="125"/>
      <c r="E29" s="125"/>
      <c r="F29" s="125"/>
    </row>
    <row r="30" spans="1:6" s="72" customFormat="1">
      <c r="A30" s="121"/>
      <c r="B30" s="121"/>
      <c r="C30" s="121"/>
      <c r="D30" s="125"/>
      <c r="E30" s="125"/>
      <c r="F30" s="125"/>
    </row>
    <row r="31" spans="1:6" s="72" customFormat="1">
      <c r="A31" s="121"/>
      <c r="B31" s="121"/>
      <c r="C31" s="121"/>
      <c r="D31" s="125"/>
      <c r="E31" s="125"/>
      <c r="F31" s="125"/>
    </row>
    <row r="32" spans="1:6" s="72" customFormat="1">
      <c r="A32" s="121"/>
      <c r="B32" s="121"/>
      <c r="C32" s="121"/>
      <c r="D32" s="125"/>
      <c r="E32" s="125"/>
      <c r="F32" s="125"/>
    </row>
    <row r="33" spans="1:6" s="72" customFormat="1">
      <c r="A33" s="121"/>
      <c r="B33" s="121"/>
      <c r="C33" s="121"/>
      <c r="D33" s="125"/>
      <c r="E33" s="125"/>
      <c r="F33" s="125"/>
    </row>
    <row r="34" spans="1:6" s="72" customFormat="1">
      <c r="A34" s="121"/>
      <c r="B34" s="121"/>
      <c r="C34" s="121"/>
      <c r="D34" s="125"/>
      <c r="E34" s="125"/>
      <c r="F34" s="125"/>
    </row>
    <row r="35" spans="1:6" s="72" customFormat="1">
      <c r="A35" s="121"/>
      <c r="B35" s="121"/>
      <c r="C35" s="121"/>
      <c r="D35" s="125"/>
      <c r="E35" s="125"/>
      <c r="F35" s="125"/>
    </row>
    <row r="36" spans="1:6" s="72" customFormat="1">
      <c r="A36" s="121"/>
      <c r="B36" s="121"/>
      <c r="C36" s="121"/>
      <c r="D36" s="125"/>
      <c r="E36" s="125"/>
      <c r="F36" s="125"/>
    </row>
    <row r="37" spans="1:6" s="72" customFormat="1">
      <c r="A37" s="121"/>
      <c r="B37" s="121"/>
      <c r="C37" s="121"/>
      <c r="D37" s="125"/>
      <c r="E37" s="125"/>
      <c r="F37" s="125"/>
    </row>
    <row r="38" spans="1:6" s="72" customFormat="1">
      <c r="A38" s="121"/>
      <c r="B38" s="121"/>
      <c r="C38" s="121"/>
      <c r="D38" s="125"/>
      <c r="E38" s="125"/>
      <c r="F38" s="125"/>
    </row>
    <row r="39" spans="1:6" s="72" customFormat="1">
      <c r="A39" s="121"/>
      <c r="B39" s="121"/>
      <c r="C39" s="121"/>
      <c r="D39" s="125"/>
      <c r="E39" s="125"/>
      <c r="F39" s="125"/>
    </row>
    <row r="40" spans="1:6" s="72" customFormat="1">
      <c r="A40" s="121"/>
      <c r="B40" s="121"/>
      <c r="C40" s="121"/>
      <c r="D40" s="125"/>
      <c r="E40" s="125"/>
      <c r="F40" s="125"/>
    </row>
    <row r="41" spans="1:6" s="72" customFormat="1">
      <c r="A41" s="121"/>
      <c r="B41" s="121"/>
      <c r="C41" s="121"/>
      <c r="D41" s="125"/>
      <c r="E41" s="125"/>
      <c r="F41" s="125"/>
    </row>
    <row r="42" spans="1:6" s="72" customFormat="1">
      <c r="A42" s="121"/>
      <c r="B42" s="121"/>
      <c r="C42" s="121"/>
      <c r="D42" s="125"/>
      <c r="E42" s="125"/>
      <c r="F42" s="125"/>
    </row>
    <row r="43" spans="1:6" s="72" customFormat="1">
      <c r="A43" s="121"/>
      <c r="B43" s="121"/>
      <c r="C43" s="121"/>
      <c r="D43" s="125"/>
      <c r="E43" s="125"/>
      <c r="F43" s="125"/>
    </row>
    <row r="44" spans="1:6" s="72" customFormat="1">
      <c r="A44" s="121"/>
      <c r="B44" s="121"/>
      <c r="C44" s="121"/>
      <c r="D44" s="125"/>
      <c r="E44" s="125"/>
      <c r="F44" s="125"/>
    </row>
    <row r="45" spans="1:6" s="72" customFormat="1"/>
    <row r="46" spans="1:6" s="72" customFormat="1"/>
    <row r="47" spans="1:6" s="72" customFormat="1">
      <c r="A47" s="72" t="s">
        <v>52</v>
      </c>
      <c r="B47" s="72">
        <f>nachschüssig</f>
        <v>12</v>
      </c>
    </row>
    <row r="48" spans="1:6" s="72" customFormat="1">
      <c r="A48" s="72" t="s">
        <v>53</v>
      </c>
      <c r="B48" s="72">
        <f>D8</f>
        <v>2</v>
      </c>
      <c r="C48" s="72" t="s">
        <v>37</v>
      </c>
    </row>
    <row r="49" spans="1:14" s="72" customFormat="1">
      <c r="A49" s="121" t="s">
        <v>18</v>
      </c>
      <c r="B49" s="121">
        <f>(-1*((B47-1)/(2*B47)))-(((B47*B47-1)/(6*B47^2))*(B48/100))+(((B47^2-1)/(12*B47^2))*((B48/100)^2))</f>
        <v>-0.46161041666666663</v>
      </c>
      <c r="C49" s="121"/>
    </row>
    <row r="50" spans="1:14" s="72" customFormat="1" ht="22.5" customHeight="1">
      <c r="A50" s="72" t="s">
        <v>17</v>
      </c>
      <c r="B50" s="72">
        <f>(-1+((B47-1)/(2*B47)))-(((B47*B47-1)/(6*B47^2))*(B48/100))+(((B47^2-1)/(12*B47^2))*((B48/100)^2))</f>
        <v>-0.54494375000000006</v>
      </c>
    </row>
    <row r="51" spans="1:14" s="72" customFormat="1"/>
    <row r="52" spans="1:14" s="72" customFormat="1">
      <c r="F52" s="122"/>
    </row>
    <row r="53" spans="1:14" s="72" customFormat="1">
      <c r="D53" s="122"/>
      <c r="E53" s="122"/>
      <c r="F53" s="122"/>
    </row>
    <row r="54" spans="1:14">
      <c r="A54" s="72"/>
      <c r="B54" s="72"/>
      <c r="C54" s="72"/>
      <c r="D54" s="122"/>
      <c r="E54" s="122"/>
      <c r="F54" s="122"/>
    </row>
    <row r="55" spans="1:14">
      <c r="A55" s="72"/>
      <c r="B55" s="72"/>
      <c r="C55" s="72"/>
      <c r="D55" s="122"/>
      <c r="E55" s="122"/>
      <c r="F55" s="122"/>
    </row>
    <row r="58" spans="1:14">
      <c r="B58" s="121" t="s">
        <v>15</v>
      </c>
      <c r="C58" s="121">
        <v>1</v>
      </c>
    </row>
    <row r="59" spans="1:14">
      <c r="B59" s="121" t="s">
        <v>19</v>
      </c>
      <c r="C59" s="121">
        <v>2</v>
      </c>
    </row>
    <row r="60" spans="1:14">
      <c r="C60" s="121">
        <v>4</v>
      </c>
    </row>
    <row r="61" spans="1:14">
      <c r="C61" s="121">
        <v>12</v>
      </c>
    </row>
    <row r="63" spans="1:14">
      <c r="B63" s="122">
        <v>2</v>
      </c>
      <c r="C63" s="122">
        <v>2.5</v>
      </c>
      <c r="D63" s="122">
        <v>3</v>
      </c>
      <c r="E63" s="122">
        <v>3.5</v>
      </c>
      <c r="F63" s="122">
        <v>4</v>
      </c>
      <c r="G63" s="122">
        <v>4.5</v>
      </c>
      <c r="H63" s="122">
        <v>5</v>
      </c>
      <c r="I63" s="122">
        <v>5.5</v>
      </c>
      <c r="J63" s="122">
        <v>6</v>
      </c>
      <c r="K63" s="122">
        <v>7</v>
      </c>
      <c r="L63" s="122">
        <v>8</v>
      </c>
      <c r="M63" s="122">
        <v>9</v>
      </c>
      <c r="N63" s="123">
        <v>10</v>
      </c>
    </row>
    <row r="895" spans="6:11" ht="18.75" thickBot="1">
      <c r="F895" s="48"/>
      <c r="G895" s="100"/>
      <c r="H895" s="49"/>
      <c r="I895" s="101"/>
      <c r="J895" s="102"/>
      <c r="K895" s="103"/>
    </row>
    <row r="896" spans="6:11" ht="18">
      <c r="F896" s="71" t="s">
        <v>31</v>
      </c>
      <c r="G896" s="72"/>
      <c r="H896" s="73"/>
      <c r="I896" s="74" t="e">
        <f>LOOKUP(D6,Daten!A15:A136,Daten!L15:L136)</f>
        <v>#N/A</v>
      </c>
      <c r="J896" s="77"/>
      <c r="K896" s="88" t="e">
        <f>I896+E13</f>
        <v>#N/A</v>
      </c>
    </row>
    <row r="897" spans="6:11" ht="18">
      <c r="F897" s="73"/>
      <c r="G897" s="73"/>
      <c r="H897" s="73"/>
      <c r="I897" s="75"/>
      <c r="J897" s="77"/>
      <c r="K897" s="76"/>
    </row>
    <row r="898" spans="6:11" ht="18">
      <c r="F898" s="73"/>
      <c r="G898" s="73"/>
      <c r="H898" s="73"/>
      <c r="I898" s="75"/>
      <c r="J898" s="77"/>
      <c r="K898" s="76"/>
    </row>
    <row r="899" spans="6:11" ht="18">
      <c r="F899" s="126" t="s">
        <v>16</v>
      </c>
      <c r="G899" s="46">
        <f>LOOKUP(D5,Daten!N15:N127,Daten!U15:U127)</f>
        <v>15.134615049737757</v>
      </c>
      <c r="H899" s="73"/>
      <c r="I899" s="76"/>
      <c r="J899" s="77"/>
      <c r="K899" s="76"/>
    </row>
    <row r="900" spans="6:11" ht="18">
      <c r="F900" s="73" t="s">
        <v>29</v>
      </c>
      <c r="G900" s="46"/>
      <c r="H900" s="73"/>
      <c r="I900" s="76"/>
      <c r="J900" s="77"/>
      <c r="K900" s="76"/>
    </row>
    <row r="901" spans="6:11" ht="18">
      <c r="F901" s="73" t="s">
        <v>28</v>
      </c>
      <c r="G901" s="72"/>
      <c r="H901" s="73"/>
      <c r="I901" s="74" t="e">
        <f>D13+I896-G899</f>
        <v>#N/A</v>
      </c>
      <c r="J901" s="77"/>
      <c r="K901" s="74" t="e">
        <f>I901+E13</f>
        <v>#N/A</v>
      </c>
    </row>
    <row r="902" spans="6:11" ht="18">
      <c r="F902" s="73"/>
      <c r="G902" s="72"/>
      <c r="H902" s="73"/>
      <c r="I902" s="124"/>
      <c r="J902" s="124"/>
      <c r="K902" s="122"/>
    </row>
    <row r="903" spans="6:11" ht="18">
      <c r="F903" s="73"/>
      <c r="G903" s="72"/>
      <c r="H903" s="73"/>
      <c r="I903" s="124"/>
      <c r="J903" s="124"/>
      <c r="K903" s="122"/>
    </row>
  </sheetData>
  <sheetProtection password="F002" sheet="1"/>
  <dataConsolidate/>
  <customSheetViews>
    <customSheetView guid="{AAA317AB-9C4F-4A7B-BD58-62DAAE088BDA}" scale="104" showPageBreaks="1" showGridLines="0" showRowCol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4" showPageBreaks="1" showGridLines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2:F2"/>
    <mergeCell ref="A3:F3"/>
    <mergeCell ref="A1:F1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$A$49:$A$50</formula1>
    </dataValidation>
    <dataValidation type="whole" allowBlank="1" showInputMessage="1" showErrorMessage="1" errorTitle="Raten pro Jahr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7" name="Button 8">
              <controlPr defaultSize="0" print="0" autoFill="0" autoPict="0" macro="[0]!MannDru">
                <anchor moveWithCells="1" sizeWithCells="1">
                  <from>
                    <xdr:col>8</xdr:col>
                    <xdr:colOff>495300</xdr:colOff>
                    <xdr:row>895</xdr:row>
                    <xdr:rowOff>219075</xdr:rowOff>
                  </from>
                  <to>
                    <xdr:col>9</xdr:col>
                    <xdr:colOff>1190625</xdr:colOff>
                    <xdr:row>899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B233"/>
  <sheetViews>
    <sheetView workbookViewId="0">
      <selection activeCell="M1" sqref="M1:M65536"/>
    </sheetView>
  </sheetViews>
  <sheetFormatPr baseColWidth="10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Mann!D5</f>
        <v>60</v>
      </c>
    </row>
    <row r="2" spans="1:21">
      <c r="A2" s="2" t="s">
        <v>7</v>
      </c>
      <c r="B2" s="2">
        <f>'2 Männer'!D6</f>
        <v>50</v>
      </c>
    </row>
    <row r="3" spans="1:21">
      <c r="A3" s="2" t="s">
        <v>14</v>
      </c>
      <c r="B3" s="2">
        <f>B1-B2</f>
        <v>10</v>
      </c>
    </row>
    <row r="5" spans="1:21">
      <c r="A5" s="2" t="s">
        <v>3</v>
      </c>
      <c r="B5" s="2">
        <f>Mann!D8</f>
        <v>2</v>
      </c>
    </row>
    <row r="10" spans="1:21" ht="13.5" thickBot="1"/>
    <row r="11" spans="1:21" ht="13.5" thickBot="1">
      <c r="B11" s="271" t="s">
        <v>1</v>
      </c>
      <c r="C11" s="271"/>
      <c r="D11" s="271"/>
      <c r="E11" s="271"/>
      <c r="F11" s="271"/>
      <c r="H11" s="272" t="s">
        <v>1</v>
      </c>
      <c r="I11" s="273"/>
      <c r="J11" s="273"/>
      <c r="K11" s="273"/>
      <c r="L11" s="274"/>
      <c r="M11" s="35"/>
    </row>
    <row r="12" spans="1:21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 t="shared" ref="H14:H45" si="0"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1">N14+$B$3</f>
        <v>10</v>
      </c>
      <c r="P14" s="6">
        <f t="shared" ref="P14:P45" si="2">B14</f>
        <v>100000</v>
      </c>
      <c r="Q14" s="6">
        <f t="shared" ref="Q14:Q45" si="3">B14</f>
        <v>100000</v>
      </c>
      <c r="R14" s="5" t="e">
        <f t="shared" ref="R14:R45" si="4">LOOKUP(N14,$O$14:$O$136,$Q$14:$Q$136)</f>
        <v>#N/A</v>
      </c>
      <c r="T14" s="20" t="e">
        <f>SUM(S14:$S$136)</f>
        <v>#N/A</v>
      </c>
    </row>
    <row r="15" spans="1:21">
      <c r="A15" s="21">
        <v>1</v>
      </c>
      <c r="B15" s="22">
        <f>Absterbeordnung!B9</f>
        <v>99646.350495961611</v>
      </c>
      <c r="C15" s="15">
        <f t="shared" ref="C15:C46" si="5">1/(((1+($B$5/100))^A15))</f>
        <v>0.98039215686274506</v>
      </c>
      <c r="D15" s="14">
        <f t="shared" ref="D15:D46" si="6">B15*C15</f>
        <v>97692.500486236866</v>
      </c>
      <c r="E15" s="14">
        <f>SUM(D15:$D$127)</f>
        <v>3872960.5480824783</v>
      </c>
      <c r="F15" s="16">
        <f t="shared" ref="F15:F46" si="7">E15/D15</f>
        <v>39.644399813761645</v>
      </c>
      <c r="G15" s="5"/>
      <c r="H15" s="14">
        <f t="shared" si="0"/>
        <v>99646.350495961611</v>
      </c>
      <c r="I15" s="15">
        <f t="shared" ref="I15:I46" si="8">1/(((1+($B$5/100))^A15))</f>
        <v>0.98039215686274506</v>
      </c>
      <c r="J15" s="14">
        <f t="shared" ref="J15:J46" si="9">H15*I15</f>
        <v>97692.500486236866</v>
      </c>
      <c r="K15" s="14">
        <f>SUM($J15:J$127)</f>
        <v>3872960.5480824783</v>
      </c>
      <c r="L15" s="16">
        <f t="shared" ref="L15:L46" si="10">K15/J15</f>
        <v>39.644399813761645</v>
      </c>
      <c r="M15" s="16"/>
      <c r="N15" s="6">
        <v>1</v>
      </c>
      <c r="O15" s="6">
        <f t="shared" si="1"/>
        <v>11</v>
      </c>
      <c r="P15" s="6">
        <f t="shared" si="2"/>
        <v>99646.350495961611</v>
      </c>
      <c r="Q15" s="6">
        <f t="shared" si="3"/>
        <v>99646.350495961611</v>
      </c>
      <c r="R15" s="5" t="e">
        <f t="shared" si="4"/>
        <v>#N/A</v>
      </c>
      <c r="S15" s="5" t="e">
        <f t="shared" ref="S15:S46" si="11">P15*R15*I15</f>
        <v>#N/A</v>
      </c>
      <c r="T15" s="20" t="e">
        <f>SUM(S15:$S$136)</f>
        <v>#N/A</v>
      </c>
      <c r="U15" s="6" t="e">
        <f t="shared" ref="U15:U46" si="12">T15/S15</f>
        <v>#N/A</v>
      </c>
    </row>
    <row r="16" spans="1:21">
      <c r="A16" s="21">
        <v>2</v>
      </c>
      <c r="B16" s="22">
        <f>Absterbeordnung!B10</f>
        <v>99619.176103858335</v>
      </c>
      <c r="C16" s="15">
        <f t="shared" si="5"/>
        <v>0.96116878123798544</v>
      </c>
      <c r="D16" s="14">
        <f t="shared" si="6"/>
        <v>95750.842083677766</v>
      </c>
      <c r="E16" s="14">
        <f>SUM(D16:$D$127)</f>
        <v>3775268.0475962423</v>
      </c>
      <c r="F16" s="16">
        <f t="shared" si="7"/>
        <v>39.42804016592347</v>
      </c>
      <c r="G16" s="5"/>
      <c r="H16" s="14">
        <f t="shared" si="0"/>
        <v>99619.176103858335</v>
      </c>
      <c r="I16" s="15">
        <f t="shared" si="8"/>
        <v>0.96116878123798544</v>
      </c>
      <c r="J16" s="14">
        <f t="shared" si="9"/>
        <v>95750.842083677766</v>
      </c>
      <c r="K16" s="14">
        <f>SUM($J16:J$127)</f>
        <v>3775268.0475962423</v>
      </c>
      <c r="L16" s="16">
        <f t="shared" si="10"/>
        <v>39.42804016592347</v>
      </c>
      <c r="M16" s="16"/>
      <c r="N16" s="6">
        <v>2</v>
      </c>
      <c r="O16" s="6">
        <f t="shared" si="1"/>
        <v>12</v>
      </c>
      <c r="P16" s="6">
        <f t="shared" si="2"/>
        <v>99619.176103858335</v>
      </c>
      <c r="Q16" s="6">
        <f t="shared" si="3"/>
        <v>99619.176103858335</v>
      </c>
      <c r="R16" s="5" t="e">
        <f t="shared" si="4"/>
        <v>#N/A</v>
      </c>
      <c r="S16" s="5" t="e">
        <f t="shared" si="11"/>
        <v>#N/A</v>
      </c>
      <c r="T16" s="20" t="e">
        <f>SUM(S16:$S$136)</f>
        <v>#N/A</v>
      </c>
      <c r="U16" s="6" t="e">
        <f t="shared" si="12"/>
        <v>#N/A</v>
      </c>
    </row>
    <row r="17" spans="1:21">
      <c r="A17" s="21">
        <v>3</v>
      </c>
      <c r="B17" s="22">
        <f>Absterbeordnung!B11</f>
        <v>99605.166248097026</v>
      </c>
      <c r="C17" s="15">
        <f t="shared" si="5"/>
        <v>0.94232233454704462</v>
      </c>
      <c r="D17" s="14">
        <f t="shared" si="6"/>
        <v>93860.172791853285</v>
      </c>
      <c r="E17" s="14">
        <f>SUM(D17:$D$127)</f>
        <v>3679517.2055125637</v>
      </c>
      <c r="F17" s="16">
        <f t="shared" si="7"/>
        <v>39.202114124298014</v>
      </c>
      <c r="G17" s="5"/>
      <c r="H17" s="14">
        <f t="shared" si="0"/>
        <v>99605.166248097026</v>
      </c>
      <c r="I17" s="15">
        <f t="shared" si="8"/>
        <v>0.94232233454704462</v>
      </c>
      <c r="J17" s="14">
        <f t="shared" si="9"/>
        <v>93860.172791853285</v>
      </c>
      <c r="K17" s="14">
        <f>SUM($J17:J$127)</f>
        <v>3679517.2055125637</v>
      </c>
      <c r="L17" s="16">
        <f t="shared" si="10"/>
        <v>39.202114124298014</v>
      </c>
      <c r="M17" s="16"/>
      <c r="N17" s="6">
        <v>3</v>
      </c>
      <c r="O17" s="6">
        <f t="shared" si="1"/>
        <v>13</v>
      </c>
      <c r="P17" s="6">
        <f t="shared" si="2"/>
        <v>99605.166248097026</v>
      </c>
      <c r="Q17" s="6">
        <f t="shared" si="3"/>
        <v>99605.166248097026</v>
      </c>
      <c r="R17" s="5" t="e">
        <f t="shared" si="4"/>
        <v>#N/A</v>
      </c>
      <c r="S17" s="5" t="e">
        <f t="shared" si="11"/>
        <v>#N/A</v>
      </c>
      <c r="T17" s="20" t="e">
        <f>SUM(S17:$S$136)</f>
        <v>#N/A</v>
      </c>
      <c r="U17" s="6" t="e">
        <f t="shared" si="12"/>
        <v>#N/A</v>
      </c>
    </row>
    <row r="18" spans="1:21">
      <c r="A18" s="21">
        <v>4</v>
      </c>
      <c r="B18" s="22">
        <f>Absterbeordnung!B12</f>
        <v>99591.51567291448</v>
      </c>
      <c r="C18" s="15">
        <f t="shared" si="5"/>
        <v>0.9238454260265142</v>
      </c>
      <c r="D18" s="14">
        <f t="shared" si="6"/>
        <v>92007.166225469948</v>
      </c>
      <c r="E18" s="14">
        <f>SUM(D18:$D$127)</f>
        <v>3585657.0327207111</v>
      </c>
      <c r="F18" s="16">
        <f t="shared" si="7"/>
        <v>38.971497328086485</v>
      </c>
      <c r="G18" s="5"/>
      <c r="H18" s="14">
        <f t="shared" si="0"/>
        <v>99591.51567291448</v>
      </c>
      <c r="I18" s="15">
        <f t="shared" si="8"/>
        <v>0.9238454260265142</v>
      </c>
      <c r="J18" s="14">
        <f t="shared" si="9"/>
        <v>92007.166225469948</v>
      </c>
      <c r="K18" s="14">
        <f>SUM($J18:J$127)</f>
        <v>3585657.0327207111</v>
      </c>
      <c r="L18" s="16">
        <f t="shared" si="10"/>
        <v>38.971497328086485</v>
      </c>
      <c r="M18" s="16"/>
      <c r="N18" s="6">
        <v>4</v>
      </c>
      <c r="O18" s="6">
        <f t="shared" si="1"/>
        <v>14</v>
      </c>
      <c r="P18" s="6">
        <f t="shared" si="2"/>
        <v>99591.51567291448</v>
      </c>
      <c r="Q18" s="6">
        <f t="shared" si="3"/>
        <v>99591.51567291448</v>
      </c>
      <c r="R18" s="5" t="e">
        <f t="shared" si="4"/>
        <v>#N/A</v>
      </c>
      <c r="S18" s="5" t="e">
        <f t="shared" si="11"/>
        <v>#N/A</v>
      </c>
      <c r="T18" s="20" t="e">
        <f>SUM(S18:$S$136)</f>
        <v>#N/A</v>
      </c>
      <c r="U18" s="6" t="e">
        <f t="shared" si="12"/>
        <v>#N/A</v>
      </c>
    </row>
    <row r="19" spans="1:21">
      <c r="A19" s="21">
        <v>5</v>
      </c>
      <c r="B19" s="22">
        <f>Absterbeordnung!B13</f>
        <v>99579.868646488059</v>
      </c>
      <c r="C19" s="15">
        <f t="shared" si="5"/>
        <v>0.90573080982991594</v>
      </c>
      <c r="D19" s="14">
        <f t="shared" si="6"/>
        <v>90192.555071940282</v>
      </c>
      <c r="E19" s="14">
        <f>SUM(D19:$D$127)</f>
        <v>3493649.8664952414</v>
      </c>
      <c r="F19" s="16">
        <f t="shared" si="7"/>
        <v>38.73545730807384</v>
      </c>
      <c r="G19" s="5"/>
      <c r="H19" s="14">
        <f t="shared" si="0"/>
        <v>99579.868646488059</v>
      </c>
      <c r="I19" s="15">
        <f t="shared" si="8"/>
        <v>0.90573080982991594</v>
      </c>
      <c r="J19" s="14">
        <f t="shared" si="9"/>
        <v>90192.555071940282</v>
      </c>
      <c r="K19" s="14">
        <f>SUM($J19:J$127)</f>
        <v>3493649.8664952414</v>
      </c>
      <c r="L19" s="16">
        <f t="shared" si="10"/>
        <v>38.73545730807384</v>
      </c>
      <c r="M19" s="16"/>
      <c r="N19" s="6">
        <v>5</v>
      </c>
      <c r="O19" s="6">
        <f t="shared" si="1"/>
        <v>15</v>
      </c>
      <c r="P19" s="6">
        <f t="shared" si="2"/>
        <v>99579.868646488059</v>
      </c>
      <c r="Q19" s="6">
        <f t="shared" si="3"/>
        <v>99579.868646488059</v>
      </c>
      <c r="R19" s="5" t="e">
        <f t="shared" si="4"/>
        <v>#N/A</v>
      </c>
      <c r="S19" s="5" t="e">
        <f t="shared" si="11"/>
        <v>#N/A</v>
      </c>
      <c r="T19" s="20" t="e">
        <f>SUM(S19:$S$136)</f>
        <v>#N/A</v>
      </c>
      <c r="U19" s="6" t="e">
        <f t="shared" si="12"/>
        <v>#N/A</v>
      </c>
    </row>
    <row r="20" spans="1:21">
      <c r="A20" s="21">
        <v>6</v>
      </c>
      <c r="B20" s="22">
        <f>Absterbeordnung!B14</f>
        <v>99569.487335967468</v>
      </c>
      <c r="C20" s="15">
        <f t="shared" si="5"/>
        <v>0.88797138218619198</v>
      </c>
      <c r="D20" s="14">
        <f t="shared" si="6"/>
        <v>88414.855293289569</v>
      </c>
      <c r="E20" s="14">
        <f>SUM(D20:$D$127)</f>
        <v>3403457.3114233017</v>
      </c>
      <c r="F20" s="16">
        <f t="shared" si="7"/>
        <v>38.494179514668211</v>
      </c>
      <c r="G20" s="5"/>
      <c r="H20" s="14">
        <f t="shared" si="0"/>
        <v>99569.487335967468</v>
      </c>
      <c r="I20" s="15">
        <f t="shared" si="8"/>
        <v>0.88797138218619198</v>
      </c>
      <c r="J20" s="14">
        <f t="shared" si="9"/>
        <v>88414.855293289569</v>
      </c>
      <c r="K20" s="14">
        <f>SUM($J20:J$127)</f>
        <v>3403457.3114233017</v>
      </c>
      <c r="L20" s="16">
        <f t="shared" si="10"/>
        <v>38.494179514668211</v>
      </c>
      <c r="M20" s="16"/>
      <c r="N20" s="6">
        <v>6</v>
      </c>
      <c r="O20" s="6">
        <f t="shared" si="1"/>
        <v>16</v>
      </c>
      <c r="P20" s="6">
        <f t="shared" si="2"/>
        <v>99569.487335967468</v>
      </c>
      <c r="Q20" s="6">
        <f t="shared" si="3"/>
        <v>99569.487335967468</v>
      </c>
      <c r="R20" s="5" t="e">
        <f t="shared" si="4"/>
        <v>#N/A</v>
      </c>
      <c r="S20" s="5" t="e">
        <f t="shared" si="11"/>
        <v>#N/A</v>
      </c>
      <c r="T20" s="20" t="e">
        <f>SUM(S20:$S$136)</f>
        <v>#N/A</v>
      </c>
      <c r="U20" s="6" t="e">
        <f t="shared" si="12"/>
        <v>#N/A</v>
      </c>
    </row>
    <row r="21" spans="1:21">
      <c r="A21" s="21">
        <v>7</v>
      </c>
      <c r="B21" s="22">
        <f>Absterbeordnung!B15</f>
        <v>99560.602918755685</v>
      </c>
      <c r="C21" s="15">
        <f t="shared" si="5"/>
        <v>0.87056017861391388</v>
      </c>
      <c r="D21" s="14">
        <f t="shared" si="6"/>
        <v>86673.496259860898</v>
      </c>
      <c r="E21" s="14">
        <f>SUM(D21:$D$127)</f>
        <v>3315042.456130011</v>
      </c>
      <c r="F21" s="16">
        <f t="shared" si="7"/>
        <v>38.247475862644187</v>
      </c>
      <c r="G21" s="5"/>
      <c r="H21" s="14">
        <f t="shared" si="0"/>
        <v>99560.602918755685</v>
      </c>
      <c r="I21" s="15">
        <f t="shared" si="8"/>
        <v>0.87056017861391388</v>
      </c>
      <c r="J21" s="14">
        <f t="shared" si="9"/>
        <v>86673.496259860898</v>
      </c>
      <c r="K21" s="14">
        <f>SUM($J21:J$127)</f>
        <v>3315042.456130011</v>
      </c>
      <c r="L21" s="16">
        <f t="shared" si="10"/>
        <v>38.247475862644187</v>
      </c>
      <c r="M21" s="16"/>
      <c r="N21" s="6">
        <v>7</v>
      </c>
      <c r="O21" s="6">
        <f t="shared" si="1"/>
        <v>17</v>
      </c>
      <c r="P21" s="6">
        <f t="shared" si="2"/>
        <v>99560.602918755685</v>
      </c>
      <c r="Q21" s="6">
        <f t="shared" si="3"/>
        <v>99560.602918755685</v>
      </c>
      <c r="R21" s="5" t="e">
        <f t="shared" si="4"/>
        <v>#N/A</v>
      </c>
      <c r="S21" s="5" t="e">
        <f t="shared" si="11"/>
        <v>#N/A</v>
      </c>
      <c r="T21" s="20" t="e">
        <f>SUM(S21:$S$136)</f>
        <v>#N/A</v>
      </c>
      <c r="U21" s="6" t="e">
        <f t="shared" si="12"/>
        <v>#N/A</v>
      </c>
    </row>
    <row r="22" spans="1:21">
      <c r="A22" s="21">
        <v>8</v>
      </c>
      <c r="B22" s="22">
        <f>Absterbeordnung!B16</f>
        <v>99551.557033097197</v>
      </c>
      <c r="C22" s="15">
        <f t="shared" si="5"/>
        <v>0.85349037119011162</v>
      </c>
      <c r="D22" s="14">
        <f t="shared" si="6"/>
        <v>84966.29536473169</v>
      </c>
      <c r="E22" s="14">
        <f>SUM(D22:$D$127)</f>
        <v>3228368.9598701503</v>
      </c>
      <c r="F22" s="16">
        <f t="shared" si="7"/>
        <v>37.995877612550359</v>
      </c>
      <c r="G22" s="5"/>
      <c r="H22" s="14">
        <f t="shared" si="0"/>
        <v>99551.557033097197</v>
      </c>
      <c r="I22" s="15">
        <f t="shared" si="8"/>
        <v>0.85349037119011162</v>
      </c>
      <c r="J22" s="14">
        <f t="shared" si="9"/>
        <v>84966.29536473169</v>
      </c>
      <c r="K22" s="14">
        <f>SUM($J22:J$127)</f>
        <v>3228368.9598701503</v>
      </c>
      <c r="L22" s="16">
        <f t="shared" si="10"/>
        <v>37.995877612550359</v>
      </c>
      <c r="M22" s="16"/>
      <c r="N22" s="6">
        <v>8</v>
      </c>
      <c r="O22" s="6">
        <f t="shared" si="1"/>
        <v>18</v>
      </c>
      <c r="P22" s="6">
        <f t="shared" si="2"/>
        <v>99551.557033097197</v>
      </c>
      <c r="Q22" s="6">
        <f t="shared" si="3"/>
        <v>99551.557033097197</v>
      </c>
      <c r="R22" s="5" t="e">
        <f t="shared" si="4"/>
        <v>#N/A</v>
      </c>
      <c r="S22" s="5" t="e">
        <f t="shared" si="11"/>
        <v>#N/A</v>
      </c>
      <c r="T22" s="20" t="e">
        <f>SUM(S22:$S$136)</f>
        <v>#N/A</v>
      </c>
      <c r="U22" s="6" t="e">
        <f t="shared" si="12"/>
        <v>#N/A</v>
      </c>
    </row>
    <row r="23" spans="1:21">
      <c r="A23" s="21">
        <v>9</v>
      </c>
      <c r="B23" s="22">
        <f>Absterbeordnung!B17</f>
        <v>99543.713001579905</v>
      </c>
      <c r="C23" s="15">
        <f t="shared" si="5"/>
        <v>0.83675526587265847</v>
      </c>
      <c r="D23" s="14">
        <f t="shared" si="6"/>
        <v>83293.726038588604</v>
      </c>
      <c r="E23" s="14">
        <f>SUM(D23:$D$127)</f>
        <v>3143402.6645054184</v>
      </c>
      <c r="F23" s="16">
        <f t="shared" si="7"/>
        <v>37.738768740506721</v>
      </c>
      <c r="G23" s="5"/>
      <c r="H23" s="14">
        <f t="shared" si="0"/>
        <v>99543.713001579905</v>
      </c>
      <c r="I23" s="15">
        <f t="shared" si="8"/>
        <v>0.83675526587265847</v>
      </c>
      <c r="J23" s="14">
        <f t="shared" si="9"/>
        <v>83293.726038588604</v>
      </c>
      <c r="K23" s="14">
        <f>SUM($J23:J$127)</f>
        <v>3143402.6645054184</v>
      </c>
      <c r="L23" s="16">
        <f t="shared" si="10"/>
        <v>37.738768740506721</v>
      </c>
      <c r="M23" s="16"/>
      <c r="N23" s="6">
        <v>9</v>
      </c>
      <c r="O23" s="6">
        <f t="shared" si="1"/>
        <v>19</v>
      </c>
      <c r="P23" s="6">
        <f t="shared" si="2"/>
        <v>99543.713001579905</v>
      </c>
      <c r="Q23" s="6">
        <f t="shared" si="3"/>
        <v>99543.713001579905</v>
      </c>
      <c r="R23" s="5" t="e">
        <f t="shared" si="4"/>
        <v>#N/A</v>
      </c>
      <c r="S23" s="5" t="e">
        <f t="shared" si="11"/>
        <v>#N/A</v>
      </c>
      <c r="T23" s="20" t="e">
        <f>SUM(S23:$S$136)</f>
        <v>#N/A</v>
      </c>
      <c r="U23" s="6" t="e">
        <f t="shared" si="12"/>
        <v>#N/A</v>
      </c>
    </row>
    <row r="24" spans="1:21">
      <c r="A24" s="21">
        <v>10</v>
      </c>
      <c r="B24" s="22">
        <f>Absterbeordnung!B18</f>
        <v>99533.711093940525</v>
      </c>
      <c r="C24" s="15">
        <f t="shared" si="5"/>
        <v>0.82034829987515534</v>
      </c>
      <c r="D24" s="14">
        <f t="shared" si="6"/>
        <v>81652.310676178997</v>
      </c>
      <c r="E24" s="14">
        <f>SUM(D24:$D$127)</f>
        <v>3060108.9384668292</v>
      </c>
      <c r="F24" s="16">
        <f t="shared" si="7"/>
        <v>37.477309743293965</v>
      </c>
      <c r="G24" s="5"/>
      <c r="H24" s="14">
        <f t="shared" si="0"/>
        <v>99533.711093940525</v>
      </c>
      <c r="I24" s="15">
        <f t="shared" si="8"/>
        <v>0.82034829987515534</v>
      </c>
      <c r="J24" s="14">
        <f t="shared" si="9"/>
        <v>81652.310676178997</v>
      </c>
      <c r="K24" s="14">
        <f>SUM($J24:J$127)</f>
        <v>3060108.9384668292</v>
      </c>
      <c r="L24" s="16">
        <f t="shared" si="10"/>
        <v>37.477309743293965</v>
      </c>
      <c r="M24" s="16"/>
      <c r="N24" s="6">
        <v>10</v>
      </c>
      <c r="O24" s="6">
        <f t="shared" si="1"/>
        <v>20</v>
      </c>
      <c r="P24" s="6">
        <f t="shared" si="2"/>
        <v>99533.711093940525</v>
      </c>
      <c r="Q24" s="6">
        <f t="shared" si="3"/>
        <v>99533.711093940525</v>
      </c>
      <c r="R24" s="5">
        <f t="shared" si="4"/>
        <v>100000</v>
      </c>
      <c r="S24" s="5">
        <f t="shared" si="11"/>
        <v>8165231067.6178999</v>
      </c>
      <c r="T24" s="20">
        <f>SUM(S24:$S$136)</f>
        <v>297092492245.05884</v>
      </c>
      <c r="U24" s="6">
        <f t="shared" si="12"/>
        <v>36.385068565087373</v>
      </c>
    </row>
    <row r="25" spans="1:21">
      <c r="A25" s="21">
        <v>11</v>
      </c>
      <c r="B25" s="22">
        <f>Absterbeordnung!B19</f>
        <v>99526.99666793448</v>
      </c>
      <c r="C25" s="15">
        <f t="shared" si="5"/>
        <v>0.80426303909328967</v>
      </c>
      <c r="D25" s="14">
        <f t="shared" si="6"/>
        <v>80045.884811980693</v>
      </c>
      <c r="E25" s="14">
        <f>SUM(D25:$D$127)</f>
        <v>2978456.6277906504</v>
      </c>
      <c r="F25" s="16">
        <f t="shared" si="7"/>
        <v>37.209366037826051</v>
      </c>
      <c r="G25" s="5"/>
      <c r="H25" s="14">
        <f t="shared" si="0"/>
        <v>99526.99666793448</v>
      </c>
      <c r="I25" s="15">
        <f t="shared" si="8"/>
        <v>0.80426303909328967</v>
      </c>
      <c r="J25" s="14">
        <f t="shared" si="9"/>
        <v>80045.884811980693</v>
      </c>
      <c r="K25" s="14">
        <f>SUM($J25:J$127)</f>
        <v>2978456.6277906504</v>
      </c>
      <c r="L25" s="16">
        <f t="shared" si="10"/>
        <v>37.209366037826051</v>
      </c>
      <c r="M25" s="16"/>
      <c r="N25" s="6">
        <v>11</v>
      </c>
      <c r="O25" s="6">
        <f t="shared" si="1"/>
        <v>21</v>
      </c>
      <c r="P25" s="6">
        <f t="shared" si="2"/>
        <v>99526.99666793448</v>
      </c>
      <c r="Q25" s="6">
        <f t="shared" si="3"/>
        <v>99526.99666793448</v>
      </c>
      <c r="R25" s="5">
        <f t="shared" si="4"/>
        <v>99646.350495961611</v>
      </c>
      <c r="S25" s="5">
        <f t="shared" si="11"/>
        <v>7976280293.7339993</v>
      </c>
      <c r="T25" s="20">
        <f>SUM(S25:$S$136)</f>
        <v>288927261177.44086</v>
      </c>
      <c r="U25" s="6">
        <f t="shared" si="12"/>
        <v>36.22330842666301</v>
      </c>
    </row>
    <row r="26" spans="1:21">
      <c r="A26" s="21">
        <v>12</v>
      </c>
      <c r="B26" s="22">
        <f>Absterbeordnung!B20</f>
        <v>99518.414697262007</v>
      </c>
      <c r="C26" s="15">
        <f t="shared" si="5"/>
        <v>0.78849317558165644</v>
      </c>
      <c r="D26" s="14">
        <f t="shared" si="6"/>
        <v>78469.590833496317</v>
      </c>
      <c r="E26" s="14">
        <f>SUM(D26:$D$127)</f>
        <v>2898410.7429786697</v>
      </c>
      <c r="F26" s="16">
        <f t="shared" si="7"/>
        <v>36.936738323623644</v>
      </c>
      <c r="G26" s="5"/>
      <c r="H26" s="14">
        <f t="shared" si="0"/>
        <v>99518.414697262007</v>
      </c>
      <c r="I26" s="15">
        <f t="shared" si="8"/>
        <v>0.78849317558165644</v>
      </c>
      <c r="J26" s="14">
        <f t="shared" si="9"/>
        <v>78469.590833496317</v>
      </c>
      <c r="K26" s="14">
        <f>SUM($J26:J$127)</f>
        <v>2898410.7429786697</v>
      </c>
      <c r="L26" s="16">
        <f t="shared" si="10"/>
        <v>36.936738323623644</v>
      </c>
      <c r="M26" s="16"/>
      <c r="N26" s="6">
        <v>12</v>
      </c>
      <c r="O26" s="6">
        <f t="shared" si="1"/>
        <v>22</v>
      </c>
      <c r="P26" s="6">
        <f t="shared" si="2"/>
        <v>99518.414697262007</v>
      </c>
      <c r="Q26" s="6">
        <f t="shared" si="3"/>
        <v>99518.414697262007</v>
      </c>
      <c r="R26" s="5">
        <f t="shared" si="4"/>
        <v>99619.176103858335</v>
      </c>
      <c r="S26" s="5">
        <f t="shared" si="11"/>
        <v>7817075988.0397758</v>
      </c>
      <c r="T26" s="20">
        <f>SUM(S26:$S$136)</f>
        <v>280950980883.70691</v>
      </c>
      <c r="U26" s="6">
        <f t="shared" si="12"/>
        <v>35.94067414894846</v>
      </c>
    </row>
    <row r="27" spans="1:21">
      <c r="A27" s="21">
        <v>13</v>
      </c>
      <c r="B27" s="22">
        <f>Absterbeordnung!B21</f>
        <v>99509.372706148119</v>
      </c>
      <c r="C27" s="15">
        <f t="shared" si="5"/>
        <v>0.77303252508005538</v>
      </c>
      <c r="D27" s="14">
        <f t="shared" si="6"/>
        <v>76923.981652166025</v>
      </c>
      <c r="E27" s="14">
        <f>SUM(D27:$D$127)</f>
        <v>2819941.1521451734</v>
      </c>
      <c r="F27" s="16">
        <f t="shared" si="7"/>
        <v>36.658803816166859</v>
      </c>
      <c r="G27" s="5"/>
      <c r="H27" s="14">
        <f t="shared" si="0"/>
        <v>99509.372706148119</v>
      </c>
      <c r="I27" s="15">
        <f t="shared" si="8"/>
        <v>0.77303252508005538</v>
      </c>
      <c r="J27" s="14">
        <f t="shared" si="9"/>
        <v>76923.981652166025</v>
      </c>
      <c r="K27" s="14">
        <f>SUM($J27:J$127)</f>
        <v>2819941.1521451734</v>
      </c>
      <c r="L27" s="16">
        <f t="shared" si="10"/>
        <v>36.658803816166859</v>
      </c>
      <c r="M27" s="16"/>
      <c r="N27" s="6">
        <v>13</v>
      </c>
      <c r="O27" s="6">
        <f t="shared" si="1"/>
        <v>23</v>
      </c>
      <c r="P27" s="6">
        <f t="shared" si="2"/>
        <v>99509.372706148119</v>
      </c>
      <c r="Q27" s="6">
        <f t="shared" si="3"/>
        <v>99509.372706148119</v>
      </c>
      <c r="R27" s="5">
        <f t="shared" si="4"/>
        <v>99605.166248097026</v>
      </c>
      <c r="S27" s="5">
        <f t="shared" si="11"/>
        <v>7662025980.9295626</v>
      </c>
      <c r="T27" s="20">
        <f>SUM(S27:$S$136)</f>
        <v>273133904895.66696</v>
      </c>
      <c r="U27" s="6">
        <f t="shared" si="12"/>
        <v>35.647739328408043</v>
      </c>
    </row>
    <row r="28" spans="1:21">
      <c r="A28" s="21">
        <v>14</v>
      </c>
      <c r="B28" s="22">
        <f>Absterbeordnung!B22</f>
        <v>99498.6177076842</v>
      </c>
      <c r="C28" s="15">
        <f t="shared" si="5"/>
        <v>0.75787502458828948</v>
      </c>
      <c r="D28" s="14">
        <f t="shared" si="6"/>
        <v>75407.51734171198</v>
      </c>
      <c r="E28" s="14">
        <f>SUM(D28:$D$127)</f>
        <v>2743017.1704930072</v>
      </c>
      <c r="F28" s="16">
        <f t="shared" si="7"/>
        <v>36.375911410303068</v>
      </c>
      <c r="G28" s="5"/>
      <c r="H28" s="14">
        <f t="shared" si="0"/>
        <v>99498.6177076842</v>
      </c>
      <c r="I28" s="15">
        <f t="shared" si="8"/>
        <v>0.75787502458828948</v>
      </c>
      <c r="J28" s="14">
        <f t="shared" si="9"/>
        <v>75407.51734171198</v>
      </c>
      <c r="K28" s="14">
        <f>SUM($J28:J$127)</f>
        <v>2743017.1704930072</v>
      </c>
      <c r="L28" s="16">
        <f t="shared" si="10"/>
        <v>36.375911410303068</v>
      </c>
      <c r="M28" s="16"/>
      <c r="N28" s="6">
        <v>14</v>
      </c>
      <c r="O28" s="6">
        <f t="shared" si="1"/>
        <v>24</v>
      </c>
      <c r="P28" s="6">
        <f t="shared" si="2"/>
        <v>99498.6177076842</v>
      </c>
      <c r="Q28" s="6">
        <f t="shared" si="3"/>
        <v>99498.6177076842</v>
      </c>
      <c r="R28" s="5">
        <f t="shared" si="4"/>
        <v>99591.51567291448</v>
      </c>
      <c r="S28" s="5">
        <f t="shared" si="11"/>
        <v>7509948945.1926785</v>
      </c>
      <c r="T28" s="20">
        <f>SUM(S28:$S$136)</f>
        <v>265471878914.7374</v>
      </c>
      <c r="U28" s="6">
        <f t="shared" si="12"/>
        <v>35.349358677687569</v>
      </c>
    </row>
    <row r="29" spans="1:21">
      <c r="A29" s="21">
        <v>15</v>
      </c>
      <c r="B29" s="22">
        <f>Absterbeordnung!B23</f>
        <v>99486.524982290648</v>
      </c>
      <c r="C29" s="15">
        <f t="shared" si="5"/>
        <v>0.74301472998851925</v>
      </c>
      <c r="D29" s="14">
        <f t="shared" si="6"/>
        <v>73919.953497212759</v>
      </c>
      <c r="E29" s="14">
        <f>SUM(D29:$D$127)</f>
        <v>2667609.6531512951</v>
      </c>
      <c r="F29" s="16">
        <f t="shared" si="7"/>
        <v>36.087815629536088</v>
      </c>
      <c r="G29" s="5"/>
      <c r="H29" s="14">
        <f t="shared" si="0"/>
        <v>99486.524982290648</v>
      </c>
      <c r="I29" s="15">
        <f t="shared" si="8"/>
        <v>0.74301472998851925</v>
      </c>
      <c r="J29" s="14">
        <f t="shared" si="9"/>
        <v>73919.953497212759</v>
      </c>
      <c r="K29" s="14">
        <f>SUM($J29:J$127)</f>
        <v>2667609.6531512951</v>
      </c>
      <c r="L29" s="16">
        <f t="shared" si="10"/>
        <v>36.087815629536088</v>
      </c>
      <c r="M29" s="16"/>
      <c r="N29" s="6">
        <v>15</v>
      </c>
      <c r="O29" s="6">
        <f t="shared" si="1"/>
        <v>25</v>
      </c>
      <c r="P29" s="6">
        <f t="shared" si="2"/>
        <v>99486.524982290648</v>
      </c>
      <c r="Q29" s="6">
        <f t="shared" si="3"/>
        <v>99486.524982290648</v>
      </c>
      <c r="R29" s="5">
        <f t="shared" si="4"/>
        <v>99579.868646488059</v>
      </c>
      <c r="S29" s="5">
        <f t="shared" si="11"/>
        <v>7360939259.6069527</v>
      </c>
      <c r="T29" s="20">
        <f>SUM(S29:$S$136)</f>
        <v>257961929969.54471</v>
      </c>
      <c r="U29" s="6">
        <f t="shared" si="12"/>
        <v>35.04470297494602</v>
      </c>
    </row>
    <row r="30" spans="1:21">
      <c r="A30" s="21">
        <v>16</v>
      </c>
      <c r="B30" s="22">
        <f>Absterbeordnung!B24</f>
        <v>99471.001954050094</v>
      </c>
      <c r="C30" s="15">
        <f t="shared" si="5"/>
        <v>0.72844581371423445</v>
      </c>
      <c r="D30" s="14">
        <f t="shared" si="6"/>
        <v>72459.234959388225</v>
      </c>
      <c r="E30" s="14">
        <f>SUM(D30:$D$127)</f>
        <v>2593689.6996540823</v>
      </c>
      <c r="F30" s="16">
        <f t="shared" si="7"/>
        <v>35.79515711293098</v>
      </c>
      <c r="G30" s="5"/>
      <c r="H30" s="14">
        <f t="shared" si="0"/>
        <v>99471.001954050094</v>
      </c>
      <c r="I30" s="15">
        <f t="shared" si="8"/>
        <v>0.72844581371423445</v>
      </c>
      <c r="J30" s="14">
        <f t="shared" si="9"/>
        <v>72459.234959388225</v>
      </c>
      <c r="K30" s="14">
        <f>SUM($J30:J$127)</f>
        <v>2593689.6996540823</v>
      </c>
      <c r="L30" s="16">
        <f t="shared" si="10"/>
        <v>35.79515711293098</v>
      </c>
      <c r="M30" s="16"/>
      <c r="N30" s="6">
        <v>16</v>
      </c>
      <c r="O30" s="6">
        <f t="shared" si="1"/>
        <v>26</v>
      </c>
      <c r="P30" s="6">
        <f t="shared" si="2"/>
        <v>99471.001954050094</v>
      </c>
      <c r="Q30" s="6">
        <f t="shared" si="3"/>
        <v>99471.001954050094</v>
      </c>
      <c r="R30" s="5">
        <f t="shared" si="4"/>
        <v>99569.487335967468</v>
      </c>
      <c r="S30" s="5">
        <f t="shared" si="11"/>
        <v>7214728877.6626978</v>
      </c>
      <c r="T30" s="20">
        <f>SUM(S30:$S$136)</f>
        <v>250600990709.93777</v>
      </c>
      <c r="U30" s="6">
        <f t="shared" si="12"/>
        <v>34.734637289810827</v>
      </c>
    </row>
    <row r="31" spans="1:21">
      <c r="A31" s="21">
        <v>17</v>
      </c>
      <c r="B31" s="22">
        <f>Absterbeordnung!B25</f>
        <v>99445.973376962007</v>
      </c>
      <c r="C31" s="15">
        <f t="shared" si="5"/>
        <v>0.7141625624649357</v>
      </c>
      <c r="D31" s="14">
        <f t="shared" si="6"/>
        <v>71020.591173710956</v>
      </c>
      <c r="E31" s="14">
        <f>SUM(D31:$D$127)</f>
        <v>2521230.4646946937</v>
      </c>
      <c r="F31" s="16">
        <f t="shared" si="7"/>
        <v>35.499992650412551</v>
      </c>
      <c r="G31" s="5"/>
      <c r="H31" s="14">
        <f t="shared" si="0"/>
        <v>99445.973376962007</v>
      </c>
      <c r="I31" s="15">
        <f t="shared" si="8"/>
        <v>0.7141625624649357</v>
      </c>
      <c r="J31" s="14">
        <f t="shared" si="9"/>
        <v>71020.591173710956</v>
      </c>
      <c r="K31" s="14">
        <f>SUM($J31:J$127)</f>
        <v>2521230.4646946937</v>
      </c>
      <c r="L31" s="16">
        <f t="shared" si="10"/>
        <v>35.499992650412551</v>
      </c>
      <c r="M31" s="16"/>
      <c r="N31" s="6">
        <v>17</v>
      </c>
      <c r="O31" s="6">
        <f t="shared" si="1"/>
        <v>27</v>
      </c>
      <c r="P31" s="6">
        <f t="shared" si="2"/>
        <v>99445.973376962007</v>
      </c>
      <c r="Q31" s="6">
        <f t="shared" si="3"/>
        <v>99445.973376962007</v>
      </c>
      <c r="R31" s="5">
        <f t="shared" si="4"/>
        <v>99560.602918755685</v>
      </c>
      <c r="S31" s="5">
        <f t="shared" si="11"/>
        <v>7070852876.9011211</v>
      </c>
      <c r="T31" s="20">
        <f>SUM(S31:$S$136)</f>
        <v>243386261832.27512</v>
      </c>
      <c r="U31" s="6">
        <f t="shared" si="12"/>
        <v>34.42106151400251</v>
      </c>
    </row>
    <row r="32" spans="1:21">
      <c r="A32" s="21">
        <v>18</v>
      </c>
      <c r="B32" s="22">
        <f>Absterbeordnung!B26</f>
        <v>99414.5074488682</v>
      </c>
      <c r="C32" s="15">
        <f t="shared" si="5"/>
        <v>0.7001593749656233</v>
      </c>
      <c r="D32" s="14">
        <f t="shared" si="6"/>
        <v>69605.999397914857</v>
      </c>
      <c r="E32" s="14">
        <f>SUM(D32:$D$127)</f>
        <v>2450209.8735209829</v>
      </c>
      <c r="F32" s="16">
        <f t="shared" si="7"/>
        <v>35.201130573730147</v>
      </c>
      <c r="G32" s="5"/>
      <c r="H32" s="14">
        <f t="shared" si="0"/>
        <v>99414.5074488682</v>
      </c>
      <c r="I32" s="15">
        <f t="shared" si="8"/>
        <v>0.7001593749656233</v>
      </c>
      <c r="J32" s="14">
        <f t="shared" si="9"/>
        <v>69605.999397914857</v>
      </c>
      <c r="K32" s="14">
        <f>SUM($J32:J$127)</f>
        <v>2450209.8735209829</v>
      </c>
      <c r="L32" s="16">
        <f t="shared" si="10"/>
        <v>35.201130573730147</v>
      </c>
      <c r="M32" s="16"/>
      <c r="N32" s="6">
        <v>18</v>
      </c>
      <c r="O32" s="6">
        <f t="shared" si="1"/>
        <v>28</v>
      </c>
      <c r="P32" s="6">
        <f t="shared" si="2"/>
        <v>99414.5074488682</v>
      </c>
      <c r="Q32" s="6">
        <f t="shared" si="3"/>
        <v>99414.5074488682</v>
      </c>
      <c r="R32" s="5">
        <f t="shared" si="4"/>
        <v>99551.557033097197</v>
      </c>
      <c r="S32" s="5">
        <f t="shared" si="11"/>
        <v>6929385618.9072504</v>
      </c>
      <c r="T32" s="20">
        <f>SUM(S32:$S$136)</f>
        <v>236315408955.37399</v>
      </c>
      <c r="U32" s="6">
        <f t="shared" si="12"/>
        <v>34.103371056529603</v>
      </c>
    </row>
    <row r="33" spans="1:21">
      <c r="A33" s="21">
        <v>19</v>
      </c>
      <c r="B33" s="22">
        <f>Absterbeordnung!B27</f>
        <v>99373.0963183969</v>
      </c>
      <c r="C33" s="15">
        <f t="shared" si="5"/>
        <v>0.68643075977021895</v>
      </c>
      <c r="D33" s="14">
        <f t="shared" si="6"/>
        <v>68212.750006556336</v>
      </c>
      <c r="E33" s="14">
        <f>SUM(D33:$D$127)</f>
        <v>2380603.8741230681</v>
      </c>
      <c r="F33" s="16">
        <f t="shared" si="7"/>
        <v>34.899690657454123</v>
      </c>
      <c r="G33" s="5"/>
      <c r="H33" s="14">
        <f t="shared" si="0"/>
        <v>99373.0963183969</v>
      </c>
      <c r="I33" s="15">
        <f t="shared" si="8"/>
        <v>0.68643075977021895</v>
      </c>
      <c r="J33" s="14">
        <f t="shared" si="9"/>
        <v>68212.750006556336</v>
      </c>
      <c r="K33" s="14">
        <f>SUM($J33:J$127)</f>
        <v>2380603.8741230681</v>
      </c>
      <c r="L33" s="16">
        <f t="shared" si="10"/>
        <v>34.899690657454123</v>
      </c>
      <c r="M33" s="16"/>
      <c r="N33" s="6">
        <v>19</v>
      </c>
      <c r="O33" s="6">
        <f t="shared" si="1"/>
        <v>29</v>
      </c>
      <c r="P33" s="6">
        <f t="shared" si="2"/>
        <v>99373.0963183969</v>
      </c>
      <c r="Q33" s="6">
        <f t="shared" si="3"/>
        <v>99373.0963183969</v>
      </c>
      <c r="R33" s="5">
        <f t="shared" si="4"/>
        <v>99543.713001579905</v>
      </c>
      <c r="S33" s="5">
        <f t="shared" si="11"/>
        <v>6790150409.7011604</v>
      </c>
      <c r="T33" s="20">
        <f>SUM(S33:$S$136)</f>
        <v>229386023336.46671</v>
      </c>
      <c r="U33" s="6">
        <f t="shared" si="12"/>
        <v>33.782171159086616</v>
      </c>
    </row>
    <row r="34" spans="1:21">
      <c r="A34" s="21">
        <v>20</v>
      </c>
      <c r="B34" s="22">
        <f>Absterbeordnung!B28</f>
        <v>99328.14424036257</v>
      </c>
      <c r="C34" s="15">
        <f t="shared" si="5"/>
        <v>0.67297133310805779</v>
      </c>
      <c r="D34" s="14">
        <f t="shared" si="6"/>
        <v>66844.993644586255</v>
      </c>
      <c r="E34" s="14">
        <f>SUM(D34:$D$127)</f>
        <v>2312391.1241165115</v>
      </c>
      <c r="F34" s="16">
        <f t="shared" si="7"/>
        <v>34.593332993813384</v>
      </c>
      <c r="G34" s="5"/>
      <c r="H34" s="14">
        <f t="shared" si="0"/>
        <v>99328.14424036257</v>
      </c>
      <c r="I34" s="15">
        <f t="shared" si="8"/>
        <v>0.67297133310805779</v>
      </c>
      <c r="J34" s="14">
        <f t="shared" si="9"/>
        <v>66844.993644586255</v>
      </c>
      <c r="K34" s="14">
        <f>SUM($J34:J$127)</f>
        <v>2312391.1241165115</v>
      </c>
      <c r="L34" s="16">
        <f t="shared" si="10"/>
        <v>34.593332993813384</v>
      </c>
      <c r="M34" s="16"/>
      <c r="N34" s="6">
        <v>20</v>
      </c>
      <c r="O34" s="6">
        <f t="shared" si="1"/>
        <v>30</v>
      </c>
      <c r="P34" s="6">
        <f t="shared" si="2"/>
        <v>99328.14424036257</v>
      </c>
      <c r="Q34" s="6">
        <f t="shared" si="3"/>
        <v>99328.14424036257</v>
      </c>
      <c r="R34" s="5">
        <f t="shared" si="4"/>
        <v>99533.711093940525</v>
      </c>
      <c r="S34" s="5">
        <f t="shared" si="11"/>
        <v>6653330285.4965391</v>
      </c>
      <c r="T34" s="20">
        <f>SUM(S34:$S$136)</f>
        <v>222595872926.76553</v>
      </c>
      <c r="U34" s="6">
        <f t="shared" si="12"/>
        <v>33.456308852124444</v>
      </c>
    </row>
    <row r="35" spans="1:21">
      <c r="A35" s="21">
        <v>21</v>
      </c>
      <c r="B35" s="22">
        <f>Absterbeordnung!B29</f>
        <v>99283.118722067389</v>
      </c>
      <c r="C35" s="15">
        <f t="shared" si="5"/>
        <v>0.65977581677260566</v>
      </c>
      <c r="D35" s="14">
        <f t="shared" si="6"/>
        <v>65504.600746583586</v>
      </c>
      <c r="E35" s="14">
        <f>SUM(D35:$D$127)</f>
        <v>2245546.1304719253</v>
      </c>
      <c r="F35" s="16">
        <f t="shared" si="7"/>
        <v>34.280739137075685</v>
      </c>
      <c r="G35" s="5"/>
      <c r="H35" s="14">
        <f t="shared" si="0"/>
        <v>99283.118722067389</v>
      </c>
      <c r="I35" s="15">
        <f t="shared" si="8"/>
        <v>0.65977581677260566</v>
      </c>
      <c r="J35" s="14">
        <f t="shared" si="9"/>
        <v>65504.600746583586</v>
      </c>
      <c r="K35" s="14">
        <f>SUM($J35:J$127)</f>
        <v>2245546.1304719253</v>
      </c>
      <c r="L35" s="16">
        <f t="shared" si="10"/>
        <v>34.280739137075685</v>
      </c>
      <c r="M35" s="16"/>
      <c r="N35" s="6">
        <v>21</v>
      </c>
      <c r="O35" s="6">
        <f t="shared" si="1"/>
        <v>31</v>
      </c>
      <c r="P35" s="6">
        <f t="shared" si="2"/>
        <v>99283.118722067389</v>
      </c>
      <c r="Q35" s="6">
        <f t="shared" si="3"/>
        <v>99283.118722067389</v>
      </c>
      <c r="R35" s="5">
        <f t="shared" si="4"/>
        <v>99526.99666793448</v>
      </c>
      <c r="S35" s="5">
        <f t="shared" si="11"/>
        <v>6519476180.239604</v>
      </c>
      <c r="T35" s="20">
        <f>SUM(S35:$S$136)</f>
        <v>215942542641.26901</v>
      </c>
      <c r="U35" s="6">
        <f t="shared" si="12"/>
        <v>33.12268296888427</v>
      </c>
    </row>
    <row r="36" spans="1:21">
      <c r="A36" s="21">
        <v>22</v>
      </c>
      <c r="B36" s="22">
        <f>Absterbeordnung!B30</f>
        <v>99237.59979467465</v>
      </c>
      <c r="C36" s="15">
        <f t="shared" si="5"/>
        <v>0.64683903605157411</v>
      </c>
      <c r="D36" s="14">
        <f t="shared" si="6"/>
        <v>64190.753391259241</v>
      </c>
      <c r="E36" s="14">
        <f>SUM(D36:$D$127)</f>
        <v>2180041.5297253411</v>
      </c>
      <c r="F36" s="16">
        <f t="shared" si="7"/>
        <v>33.961924647268496</v>
      </c>
      <c r="G36" s="5"/>
      <c r="H36" s="14">
        <f t="shared" si="0"/>
        <v>99237.59979467465</v>
      </c>
      <c r="I36" s="15">
        <f t="shared" si="8"/>
        <v>0.64683903605157411</v>
      </c>
      <c r="J36" s="14">
        <f t="shared" si="9"/>
        <v>64190.753391259241</v>
      </c>
      <c r="K36" s="14">
        <f>SUM($J36:J$127)</f>
        <v>2180041.5297253411</v>
      </c>
      <c r="L36" s="16">
        <f t="shared" si="10"/>
        <v>33.961924647268496</v>
      </c>
      <c r="M36" s="16"/>
      <c r="N36" s="6">
        <v>22</v>
      </c>
      <c r="O36" s="6">
        <f t="shared" si="1"/>
        <v>32</v>
      </c>
      <c r="P36" s="6">
        <f t="shared" si="2"/>
        <v>99237.59979467465</v>
      </c>
      <c r="Q36" s="6">
        <f t="shared" si="3"/>
        <v>99237.59979467465</v>
      </c>
      <c r="R36" s="5">
        <f t="shared" si="4"/>
        <v>99518.414697262007</v>
      </c>
      <c r="S36" s="5">
        <f t="shared" si="11"/>
        <v>6388162015.721015</v>
      </c>
      <c r="T36" s="20">
        <f>SUM(S36:$S$136)</f>
        <v>209423066461.02945</v>
      </c>
      <c r="U36" s="6">
        <f t="shared" si="12"/>
        <v>32.782992345160871</v>
      </c>
    </row>
    <row r="37" spans="1:21">
      <c r="A37" s="21">
        <v>23</v>
      </c>
      <c r="B37" s="22">
        <f>Absterbeordnung!B31</f>
        <v>99193.593202006829</v>
      </c>
      <c r="C37" s="15">
        <f t="shared" si="5"/>
        <v>0.63415591769762181</v>
      </c>
      <c r="D37" s="14">
        <f t="shared" si="6"/>
        <v>62904.204126743221</v>
      </c>
      <c r="E37" s="14">
        <f>SUM(D37:$D$127)</f>
        <v>2115850.7763340822</v>
      </c>
      <c r="F37" s="16">
        <f t="shared" si="7"/>
        <v>33.636078950636389</v>
      </c>
      <c r="G37" s="5"/>
      <c r="H37" s="14">
        <f t="shared" si="0"/>
        <v>99193.593202006829</v>
      </c>
      <c r="I37" s="15">
        <f t="shared" si="8"/>
        <v>0.63415591769762181</v>
      </c>
      <c r="J37" s="14">
        <f t="shared" si="9"/>
        <v>62904.204126743221</v>
      </c>
      <c r="K37" s="14">
        <f>SUM($J37:J$127)</f>
        <v>2115850.7763340822</v>
      </c>
      <c r="L37" s="16">
        <f t="shared" si="10"/>
        <v>33.636078950636389</v>
      </c>
      <c r="M37" s="16"/>
      <c r="N37" s="6">
        <v>23</v>
      </c>
      <c r="O37" s="6">
        <f t="shared" si="1"/>
        <v>33</v>
      </c>
      <c r="P37" s="6">
        <f t="shared" si="2"/>
        <v>99193.593202006829</v>
      </c>
      <c r="Q37" s="6">
        <f t="shared" si="3"/>
        <v>99193.593202006829</v>
      </c>
      <c r="R37" s="5">
        <f t="shared" si="4"/>
        <v>99509.372706148119</v>
      </c>
      <c r="S37" s="5">
        <f t="shared" si="11"/>
        <v>6259557893.2317114</v>
      </c>
      <c r="T37" s="20">
        <f>SUM(S37:$S$136)</f>
        <v>203034904445.30844</v>
      </c>
      <c r="U37" s="6">
        <f t="shared" si="12"/>
        <v>32.435981567459343</v>
      </c>
    </row>
    <row r="38" spans="1:21">
      <c r="A38" s="21">
        <v>24</v>
      </c>
      <c r="B38" s="22">
        <f>Absterbeordnung!B32</f>
        <v>99143.181718662207</v>
      </c>
      <c r="C38" s="15">
        <f t="shared" si="5"/>
        <v>0.62172148793884485</v>
      </c>
      <c r="D38" s="14">
        <f t="shared" si="6"/>
        <v>61639.446457117949</v>
      </c>
      <c r="E38" s="14">
        <f>SUM(D38:$D$127)</f>
        <v>2052946.5722073396</v>
      </c>
      <c r="F38" s="16">
        <f t="shared" si="7"/>
        <v>33.305726936330579</v>
      </c>
      <c r="G38" s="5"/>
      <c r="H38" s="14">
        <f t="shared" si="0"/>
        <v>99143.181718662207</v>
      </c>
      <c r="I38" s="15">
        <f t="shared" si="8"/>
        <v>0.62172148793884485</v>
      </c>
      <c r="J38" s="14">
        <f t="shared" si="9"/>
        <v>61639.446457117949</v>
      </c>
      <c r="K38" s="14">
        <f>SUM($J38:J$127)</f>
        <v>2052946.5722073396</v>
      </c>
      <c r="L38" s="16">
        <f t="shared" si="10"/>
        <v>33.305726936330579</v>
      </c>
      <c r="M38" s="16"/>
      <c r="N38" s="6">
        <v>24</v>
      </c>
      <c r="O38" s="6">
        <f t="shared" si="1"/>
        <v>34</v>
      </c>
      <c r="P38" s="6">
        <f t="shared" si="2"/>
        <v>99143.181718662207</v>
      </c>
      <c r="Q38" s="6">
        <f t="shared" si="3"/>
        <v>99143.181718662207</v>
      </c>
      <c r="R38" s="5">
        <f t="shared" si="4"/>
        <v>99498.6177076842</v>
      </c>
      <c r="S38" s="5">
        <f t="shared" si="11"/>
        <v>6133039718.7500477</v>
      </c>
      <c r="T38" s="20">
        <f>SUM(S38:$S$136)</f>
        <v>196775346552.07669</v>
      </c>
      <c r="U38" s="6">
        <f t="shared" si="12"/>
        <v>32.084472883893334</v>
      </c>
    </row>
    <row r="39" spans="1:21">
      <c r="A39" s="21">
        <v>25</v>
      </c>
      <c r="B39" s="22">
        <f>Absterbeordnung!B33</f>
        <v>99095.160574710855</v>
      </c>
      <c r="C39" s="15">
        <f t="shared" si="5"/>
        <v>0.60953087052827937</v>
      </c>
      <c r="D39" s="14">
        <f t="shared" si="6"/>
        <v>60401.559490243133</v>
      </c>
      <c r="E39" s="14">
        <f>SUM(D39:$D$127)</f>
        <v>1991307.1257502218</v>
      </c>
      <c r="F39" s="16">
        <f t="shared" si="7"/>
        <v>32.967809814113892</v>
      </c>
      <c r="G39" s="5"/>
      <c r="H39" s="14">
        <f t="shared" si="0"/>
        <v>99095.160574710855</v>
      </c>
      <c r="I39" s="15">
        <f t="shared" si="8"/>
        <v>0.60953087052827937</v>
      </c>
      <c r="J39" s="14">
        <f t="shared" si="9"/>
        <v>60401.559490243133</v>
      </c>
      <c r="K39" s="14">
        <f>SUM($J39:J$127)</f>
        <v>1991307.1257502218</v>
      </c>
      <c r="L39" s="16">
        <f t="shared" si="10"/>
        <v>32.967809814113892</v>
      </c>
      <c r="M39" s="16"/>
      <c r="N39" s="6">
        <v>25</v>
      </c>
      <c r="O39" s="6">
        <f t="shared" si="1"/>
        <v>35</v>
      </c>
      <c r="P39" s="6">
        <f t="shared" si="2"/>
        <v>99095.160574710855</v>
      </c>
      <c r="Q39" s="6">
        <f t="shared" si="3"/>
        <v>99095.160574710855</v>
      </c>
      <c r="R39" s="5">
        <f t="shared" si="4"/>
        <v>99486.524982290648</v>
      </c>
      <c r="S39" s="5">
        <f t="shared" si="11"/>
        <v>6009141257.1953888</v>
      </c>
      <c r="T39" s="20">
        <f>SUM(S39:$S$136)</f>
        <v>190642306833.32663</v>
      </c>
      <c r="U39" s="6">
        <f t="shared" si="12"/>
        <v>31.725382824883699</v>
      </c>
    </row>
    <row r="40" spans="1:21">
      <c r="A40" s="21">
        <v>26</v>
      </c>
      <c r="B40" s="22">
        <f>Absterbeordnung!B34</f>
        <v>99043.596566130975</v>
      </c>
      <c r="C40" s="15">
        <f t="shared" si="5"/>
        <v>0.59757928483164635</v>
      </c>
      <c r="D40" s="14">
        <f t="shared" si="6"/>
        <v>59186.401603142651</v>
      </c>
      <c r="E40" s="14">
        <f>SUM(D40:$D$127)</f>
        <v>1930905.5662599786</v>
      </c>
      <c r="F40" s="16">
        <f t="shared" si="7"/>
        <v>32.6241419305588</v>
      </c>
      <c r="G40" s="5"/>
      <c r="H40" s="14">
        <f t="shared" si="0"/>
        <v>99043.596566130975</v>
      </c>
      <c r="I40" s="15">
        <f t="shared" si="8"/>
        <v>0.59757928483164635</v>
      </c>
      <c r="J40" s="14">
        <f t="shared" si="9"/>
        <v>59186.401603142651</v>
      </c>
      <c r="K40" s="14">
        <f>SUM($J40:J$127)</f>
        <v>1930905.5662599786</v>
      </c>
      <c r="L40" s="16">
        <f t="shared" si="10"/>
        <v>32.6241419305588</v>
      </c>
      <c r="M40" s="16"/>
      <c r="N40" s="6">
        <v>26</v>
      </c>
      <c r="O40" s="6">
        <f t="shared" si="1"/>
        <v>36</v>
      </c>
      <c r="P40" s="6">
        <f t="shared" si="2"/>
        <v>99043.596566130975</v>
      </c>
      <c r="Q40" s="6">
        <f t="shared" si="3"/>
        <v>99043.596566130975</v>
      </c>
      <c r="R40" s="5">
        <f t="shared" si="4"/>
        <v>99471.001954050094</v>
      </c>
      <c r="S40" s="5">
        <f t="shared" si="11"/>
        <v>5887330669.5193968</v>
      </c>
      <c r="T40" s="20">
        <f>SUM(S40:$S$136)</f>
        <v>184633165576.13126</v>
      </c>
      <c r="U40" s="6">
        <f t="shared" si="12"/>
        <v>31.361099951806089</v>
      </c>
    </row>
    <row r="41" spans="1:21">
      <c r="A41" s="21">
        <v>27</v>
      </c>
      <c r="B41" s="22">
        <f>Absterbeordnung!B35</f>
        <v>98992.041305717867</v>
      </c>
      <c r="C41" s="15">
        <f t="shared" si="5"/>
        <v>0.58586204395259456</v>
      </c>
      <c r="D41" s="14">
        <f t="shared" si="6"/>
        <v>57995.679654407533</v>
      </c>
      <c r="E41" s="14">
        <f>SUM(D41:$D$127)</f>
        <v>1871719.1646568358</v>
      </c>
      <c r="F41" s="16">
        <f t="shared" si="7"/>
        <v>32.273424086247253</v>
      </c>
      <c r="G41" s="5"/>
      <c r="H41" s="14">
        <f t="shared" si="0"/>
        <v>98992.041305717867</v>
      </c>
      <c r="I41" s="15">
        <f t="shared" si="8"/>
        <v>0.58586204395259456</v>
      </c>
      <c r="J41" s="14">
        <f t="shared" si="9"/>
        <v>57995.679654407533</v>
      </c>
      <c r="K41" s="14">
        <f>SUM($J41:J$127)</f>
        <v>1871719.1646568358</v>
      </c>
      <c r="L41" s="16">
        <f t="shared" si="10"/>
        <v>32.273424086247253</v>
      </c>
      <c r="M41" s="16"/>
      <c r="N41" s="6">
        <v>27</v>
      </c>
      <c r="O41" s="6">
        <f t="shared" si="1"/>
        <v>37</v>
      </c>
      <c r="P41" s="6">
        <f t="shared" si="2"/>
        <v>98992.041305717867</v>
      </c>
      <c r="Q41" s="6">
        <f t="shared" si="3"/>
        <v>98992.041305717867</v>
      </c>
      <c r="R41" s="5">
        <f t="shared" si="4"/>
        <v>99445.973376962007</v>
      </c>
      <c r="S41" s="5">
        <f t="shared" si="11"/>
        <v>5767436814.8910284</v>
      </c>
      <c r="T41" s="20">
        <f>SUM(S41:$S$136)</f>
        <v>178745834906.61191</v>
      </c>
      <c r="U41" s="6">
        <f t="shared" si="12"/>
        <v>30.99224848811615</v>
      </c>
    </row>
    <row r="42" spans="1:21">
      <c r="A42" s="21">
        <v>28</v>
      </c>
      <c r="B42" s="22">
        <f>Absterbeordnung!B36</f>
        <v>98940.918342283054</v>
      </c>
      <c r="C42" s="15">
        <f t="shared" si="5"/>
        <v>0.57437455289470041</v>
      </c>
      <c r="D42" s="14">
        <f t="shared" si="6"/>
        <v>56829.145735839891</v>
      </c>
      <c r="E42" s="14">
        <f>SUM(D42:$D$127)</f>
        <v>1813723.4850024283</v>
      </c>
      <c r="F42" s="16">
        <f t="shared" si="7"/>
        <v>31.915374787317713</v>
      </c>
      <c r="G42" s="5"/>
      <c r="H42" s="14">
        <f t="shared" si="0"/>
        <v>98940.918342283054</v>
      </c>
      <c r="I42" s="15">
        <f t="shared" si="8"/>
        <v>0.57437455289470041</v>
      </c>
      <c r="J42" s="14">
        <f t="shared" si="9"/>
        <v>56829.145735839891</v>
      </c>
      <c r="K42" s="14">
        <f>SUM($J42:J$127)</f>
        <v>1813723.4850024283</v>
      </c>
      <c r="L42" s="16">
        <f t="shared" si="10"/>
        <v>31.915374787317713</v>
      </c>
      <c r="M42" s="16"/>
      <c r="N42" s="6">
        <v>28</v>
      </c>
      <c r="O42" s="6">
        <f t="shared" si="1"/>
        <v>38</v>
      </c>
      <c r="P42" s="6">
        <f t="shared" si="2"/>
        <v>98940.918342283054</v>
      </c>
      <c r="Q42" s="6">
        <f t="shared" si="3"/>
        <v>98940.918342283054</v>
      </c>
      <c r="R42" s="5">
        <f t="shared" si="4"/>
        <v>99414.5074488682</v>
      </c>
      <c r="S42" s="5">
        <f t="shared" si="11"/>
        <v>5649641532.068471</v>
      </c>
      <c r="T42" s="20">
        <f>SUM(S42:$S$136)</f>
        <v>172978398091.72086</v>
      </c>
      <c r="U42" s="6">
        <f t="shared" si="12"/>
        <v>30.617588232786385</v>
      </c>
    </row>
    <row r="43" spans="1:21">
      <c r="A43" s="21">
        <v>29</v>
      </c>
      <c r="B43" s="22">
        <f>Absterbeordnung!B37</f>
        <v>98886.310066803024</v>
      </c>
      <c r="C43" s="15">
        <f t="shared" si="5"/>
        <v>0.56311230675951029</v>
      </c>
      <c r="D43" s="14">
        <f t="shared" si="6"/>
        <v>55684.098168653632</v>
      </c>
      <c r="E43" s="14">
        <f>SUM(D43:$D$127)</f>
        <v>1756894.3392665884</v>
      </c>
      <c r="F43" s="16">
        <f t="shared" si="7"/>
        <v>31.55109622042152</v>
      </c>
      <c r="G43" s="5"/>
      <c r="H43" s="14">
        <f t="shared" si="0"/>
        <v>98886.310066803024</v>
      </c>
      <c r="I43" s="15">
        <f t="shared" si="8"/>
        <v>0.56311230675951029</v>
      </c>
      <c r="J43" s="14">
        <f t="shared" si="9"/>
        <v>55684.098168653632</v>
      </c>
      <c r="K43" s="14">
        <f>SUM($J43:J$127)</f>
        <v>1756894.3392665884</v>
      </c>
      <c r="L43" s="16">
        <f t="shared" si="10"/>
        <v>31.55109622042152</v>
      </c>
      <c r="M43" s="16"/>
      <c r="N43" s="6">
        <v>29</v>
      </c>
      <c r="O43" s="6">
        <f t="shared" si="1"/>
        <v>39</v>
      </c>
      <c r="P43" s="6">
        <f t="shared" si="2"/>
        <v>98886.310066803024</v>
      </c>
      <c r="Q43" s="6">
        <f t="shared" si="3"/>
        <v>98886.310066803024</v>
      </c>
      <c r="R43" s="5">
        <f t="shared" si="4"/>
        <v>99373.0963183969</v>
      </c>
      <c r="S43" s="5">
        <f t="shared" si="11"/>
        <v>5533501250.7166862</v>
      </c>
      <c r="T43" s="20">
        <f>SUM(S43:$S$136)</f>
        <v>167328756559.65237</v>
      </c>
      <c r="U43" s="6">
        <f t="shared" si="12"/>
        <v>30.239219072730911</v>
      </c>
    </row>
    <row r="44" spans="1:21">
      <c r="A44" s="21">
        <v>30</v>
      </c>
      <c r="B44" s="22">
        <f>Absterbeordnung!B38</f>
        <v>98830.639942134134</v>
      </c>
      <c r="C44" s="15">
        <f t="shared" si="5"/>
        <v>0.55207088897991197</v>
      </c>
      <c r="D44" s="14">
        <f t="shared" si="6"/>
        <v>54561.519251307589</v>
      </c>
      <c r="E44" s="14">
        <f>SUM(D44:$D$127)</f>
        <v>1701210.2410979348</v>
      </c>
      <c r="F44" s="16">
        <f t="shared" si="7"/>
        <v>31.179671395553463</v>
      </c>
      <c r="G44" s="5"/>
      <c r="H44" s="14">
        <f t="shared" si="0"/>
        <v>98830.639942134134</v>
      </c>
      <c r="I44" s="15">
        <f t="shared" si="8"/>
        <v>0.55207088897991197</v>
      </c>
      <c r="J44" s="14">
        <f t="shared" si="9"/>
        <v>54561.519251307589</v>
      </c>
      <c r="K44" s="14">
        <f>SUM($J44:J$127)</f>
        <v>1701210.2410979348</v>
      </c>
      <c r="L44" s="16">
        <f t="shared" si="10"/>
        <v>31.179671395553463</v>
      </c>
      <c r="M44" s="16"/>
      <c r="N44" s="6">
        <v>30</v>
      </c>
      <c r="O44" s="6">
        <f t="shared" si="1"/>
        <v>40</v>
      </c>
      <c r="P44" s="6">
        <f t="shared" si="2"/>
        <v>98830.639942134134</v>
      </c>
      <c r="Q44" s="6">
        <f t="shared" si="3"/>
        <v>98830.639942134134</v>
      </c>
      <c r="R44" s="5">
        <f t="shared" si="4"/>
        <v>99328.14424036257</v>
      </c>
      <c r="S44" s="5">
        <f t="shared" si="11"/>
        <v>5419494454.1671982</v>
      </c>
      <c r="T44" s="20">
        <f>SUM(S44:$S$136)</f>
        <v>161795255308.9357</v>
      </c>
      <c r="U44" s="6">
        <f t="shared" si="12"/>
        <v>29.854307754577899</v>
      </c>
    </row>
    <row r="45" spans="1:21">
      <c r="A45" s="21">
        <v>31</v>
      </c>
      <c r="B45" s="22">
        <f>Absterbeordnung!B39</f>
        <v>98769.848292414172</v>
      </c>
      <c r="C45" s="15">
        <f t="shared" si="5"/>
        <v>0.54124596958814919</v>
      </c>
      <c r="D45" s="14">
        <f t="shared" si="6"/>
        <v>53458.782305102111</v>
      </c>
      <c r="E45" s="14">
        <f>SUM(D45:$D$127)</f>
        <v>1646648.7218466271</v>
      </c>
      <c r="F45" s="16">
        <f t="shared" si="7"/>
        <v>30.802211551486664</v>
      </c>
      <c r="G45" s="5"/>
      <c r="H45" s="14">
        <f t="shared" si="0"/>
        <v>98769.848292414172</v>
      </c>
      <c r="I45" s="15">
        <f t="shared" si="8"/>
        <v>0.54124596958814919</v>
      </c>
      <c r="J45" s="14">
        <f t="shared" si="9"/>
        <v>53458.782305102111</v>
      </c>
      <c r="K45" s="14">
        <f>SUM($J45:J$127)</f>
        <v>1646648.7218466271</v>
      </c>
      <c r="L45" s="16">
        <f t="shared" si="10"/>
        <v>30.802211551486664</v>
      </c>
      <c r="M45" s="16"/>
      <c r="N45" s="6">
        <v>31</v>
      </c>
      <c r="O45" s="6">
        <f t="shared" si="1"/>
        <v>41</v>
      </c>
      <c r="P45" s="6">
        <f t="shared" si="2"/>
        <v>98769.848292414172</v>
      </c>
      <c r="Q45" s="6">
        <f t="shared" si="3"/>
        <v>98769.848292414172</v>
      </c>
      <c r="R45" s="5">
        <f t="shared" si="4"/>
        <v>99283.118722067389</v>
      </c>
      <c r="S45" s="5">
        <f t="shared" si="11"/>
        <v>5307554630.334609</v>
      </c>
      <c r="T45" s="20">
        <f>SUM(S45:$S$136)</f>
        <v>156375760854.76846</v>
      </c>
      <c r="U45" s="6">
        <f t="shared" si="12"/>
        <v>29.462864114676087</v>
      </c>
    </row>
    <row r="46" spans="1:21">
      <c r="A46" s="21">
        <v>32</v>
      </c>
      <c r="B46" s="22">
        <f>Absterbeordnung!B40</f>
        <v>98705.329289580739</v>
      </c>
      <c r="C46" s="15">
        <f t="shared" si="5"/>
        <v>0.53063330351779314</v>
      </c>
      <c r="D46" s="14">
        <f t="shared" si="6"/>
        <v>52376.334955741811</v>
      </c>
      <c r="E46" s="14">
        <f>SUM(D46:$D$127)</f>
        <v>1593189.939541525</v>
      </c>
      <c r="F46" s="16">
        <f t="shared" si="7"/>
        <v>30.418125683818392</v>
      </c>
      <c r="G46" s="5"/>
      <c r="H46" s="14">
        <f t="shared" ref="H46:H77" si="13">B46</f>
        <v>98705.329289580739</v>
      </c>
      <c r="I46" s="15">
        <f t="shared" si="8"/>
        <v>0.53063330351779314</v>
      </c>
      <c r="J46" s="14">
        <f t="shared" si="9"/>
        <v>52376.334955741811</v>
      </c>
      <c r="K46" s="14">
        <f>SUM($J46:J$127)</f>
        <v>1593189.939541525</v>
      </c>
      <c r="L46" s="16">
        <f t="shared" si="10"/>
        <v>30.418125683818392</v>
      </c>
      <c r="M46" s="16"/>
      <c r="N46" s="6">
        <v>32</v>
      </c>
      <c r="O46" s="6">
        <f t="shared" ref="O46:O77" si="14">N46+$B$3</f>
        <v>42</v>
      </c>
      <c r="P46" s="6">
        <f t="shared" ref="P46:P77" si="15">B46</f>
        <v>98705.329289580739</v>
      </c>
      <c r="Q46" s="6">
        <f t="shared" ref="Q46:Q77" si="16">B46</f>
        <v>98705.329289580739</v>
      </c>
      <c r="R46" s="5">
        <f t="shared" ref="R46:R77" si="17">LOOKUP(N46,$O$14:$O$136,$Q$14:$Q$136)</f>
        <v>99237.59979467465</v>
      </c>
      <c r="S46" s="5">
        <f t="shared" si="11"/>
        <v>5197701767.0497341</v>
      </c>
      <c r="T46" s="20">
        <f>SUM(S46:$S$136)</f>
        <v>151068206224.43387</v>
      </c>
      <c r="U46" s="6">
        <f t="shared" si="12"/>
        <v>29.06442366164876</v>
      </c>
    </row>
    <row r="47" spans="1:21">
      <c r="A47" s="21">
        <v>33</v>
      </c>
      <c r="B47" s="22">
        <f>Absterbeordnung!B41</f>
        <v>98635.904385990987</v>
      </c>
      <c r="C47" s="15">
        <f t="shared" ref="C47:C78" si="18">1/(((1+($B$5/100))^A47))</f>
        <v>0.52022872893901284</v>
      </c>
      <c r="D47" s="14">
        <f t="shared" ref="D47:D78" si="19">B47*C47</f>
        <v>51313.231166474092</v>
      </c>
      <c r="E47" s="14">
        <f>SUM(D47:$D$127)</f>
        <v>1540813.6045857831</v>
      </c>
      <c r="F47" s="16">
        <f t="shared" ref="F47:F78" si="20">E47/D47</f>
        <v>30.027608270992804</v>
      </c>
      <c r="G47" s="5"/>
      <c r="H47" s="14">
        <f t="shared" si="13"/>
        <v>98635.904385990987</v>
      </c>
      <c r="I47" s="15">
        <f t="shared" ref="I47:I78" si="21">1/(((1+($B$5/100))^A47))</f>
        <v>0.52022872893901284</v>
      </c>
      <c r="J47" s="14">
        <f t="shared" ref="J47:J78" si="22">H47*I47</f>
        <v>51313.231166474092</v>
      </c>
      <c r="K47" s="14">
        <f>SUM($J47:J$127)</f>
        <v>1540813.6045857831</v>
      </c>
      <c r="L47" s="16">
        <f t="shared" ref="L47:L78" si="23">K47/J47</f>
        <v>30.027608270992804</v>
      </c>
      <c r="M47" s="16"/>
      <c r="N47" s="6">
        <v>33</v>
      </c>
      <c r="O47" s="6">
        <f t="shared" si="14"/>
        <v>43</v>
      </c>
      <c r="P47" s="6">
        <f t="shared" si="15"/>
        <v>98635.904385990987</v>
      </c>
      <c r="Q47" s="6">
        <f t="shared" si="16"/>
        <v>98635.904385990987</v>
      </c>
      <c r="R47" s="5">
        <f t="shared" si="17"/>
        <v>99193.593202006829</v>
      </c>
      <c r="S47" s="5">
        <f t="shared" ref="S47:S78" si="24">P47*R47*I47</f>
        <v>5089943778.2077694</v>
      </c>
      <c r="T47" s="20">
        <f>SUM(S47:$S$136)</f>
        <v>145870504457.38412</v>
      </c>
      <c r="U47" s="6">
        <f t="shared" ref="U47:U78" si="25">T47/S47</f>
        <v>28.658568898524628</v>
      </c>
    </row>
    <row r="48" spans="1:21">
      <c r="A48" s="21">
        <v>34</v>
      </c>
      <c r="B48" s="22">
        <f>Absterbeordnung!B42</f>
        <v>98567.4549487404</v>
      </c>
      <c r="C48" s="15">
        <f t="shared" si="18"/>
        <v>0.51002816562648323</v>
      </c>
      <c r="D48" s="14">
        <f t="shared" si="19"/>
        <v>50272.178237977096</v>
      </c>
      <c r="E48" s="14">
        <f>SUM(D48:$D$127)</f>
        <v>1489500.3734193093</v>
      </c>
      <c r="F48" s="16">
        <f t="shared" si="20"/>
        <v>29.628721603594581</v>
      </c>
      <c r="G48" s="5"/>
      <c r="H48" s="14">
        <f t="shared" si="13"/>
        <v>98567.4549487404</v>
      </c>
      <c r="I48" s="15">
        <f t="shared" si="21"/>
        <v>0.51002816562648323</v>
      </c>
      <c r="J48" s="14">
        <f t="shared" si="22"/>
        <v>50272.178237977096</v>
      </c>
      <c r="K48" s="14">
        <f>SUM($J48:J$127)</f>
        <v>1489500.3734193093</v>
      </c>
      <c r="L48" s="16">
        <f t="shared" si="23"/>
        <v>29.628721603594581</v>
      </c>
      <c r="M48" s="16"/>
      <c r="N48" s="6">
        <v>34</v>
      </c>
      <c r="O48" s="6">
        <f t="shared" si="14"/>
        <v>44</v>
      </c>
      <c r="P48" s="6">
        <f t="shared" si="15"/>
        <v>98567.4549487404</v>
      </c>
      <c r="Q48" s="6">
        <f t="shared" si="16"/>
        <v>98567.4549487404</v>
      </c>
      <c r="R48" s="5">
        <f t="shared" si="17"/>
        <v>99143.181718662207</v>
      </c>
      <c r="S48" s="5">
        <f t="shared" si="24"/>
        <v>4984143702.4407387</v>
      </c>
      <c r="T48" s="20">
        <f>SUM(S48:$S$136)</f>
        <v>140780560679.17639</v>
      </c>
      <c r="U48" s="6">
        <f t="shared" si="25"/>
        <v>28.245686537937509</v>
      </c>
    </row>
    <row r="49" spans="1:21">
      <c r="A49" s="21">
        <v>35</v>
      </c>
      <c r="B49" s="22">
        <f>Absterbeordnung!B43</f>
        <v>98489.972731045258</v>
      </c>
      <c r="C49" s="15">
        <f t="shared" si="18"/>
        <v>0.50002761335929735</v>
      </c>
      <c r="D49" s="14">
        <f t="shared" si="19"/>
        <v>49247.706004526837</v>
      </c>
      <c r="E49" s="14">
        <f>SUM(D49:$D$127)</f>
        <v>1439228.1951813318</v>
      </c>
      <c r="F49" s="16">
        <f t="shared" si="20"/>
        <v>29.224268741553939</v>
      </c>
      <c r="G49" s="5"/>
      <c r="H49" s="14">
        <f t="shared" si="13"/>
        <v>98489.972731045258</v>
      </c>
      <c r="I49" s="15">
        <f t="shared" si="21"/>
        <v>0.50002761335929735</v>
      </c>
      <c r="J49" s="14">
        <f t="shared" si="22"/>
        <v>49247.706004526837</v>
      </c>
      <c r="K49" s="14">
        <f>SUM($J49:J$127)</f>
        <v>1439228.1951813318</v>
      </c>
      <c r="L49" s="16">
        <f t="shared" si="23"/>
        <v>29.224268741553939</v>
      </c>
      <c r="M49" s="16"/>
      <c r="N49" s="6">
        <v>35</v>
      </c>
      <c r="O49" s="6">
        <f t="shared" si="14"/>
        <v>45</v>
      </c>
      <c r="P49" s="6">
        <f t="shared" si="15"/>
        <v>98489.972731045258</v>
      </c>
      <c r="Q49" s="6">
        <f t="shared" si="16"/>
        <v>98489.972731045258</v>
      </c>
      <c r="R49" s="5">
        <f t="shared" si="17"/>
        <v>99095.160574710855</v>
      </c>
      <c r="S49" s="5">
        <f t="shared" si="24"/>
        <v>4880209334.4547396</v>
      </c>
      <c r="T49" s="20">
        <f>SUM(S49:$S$136)</f>
        <v>135796416976.73578</v>
      </c>
      <c r="U49" s="6">
        <f t="shared" si="25"/>
        <v>27.825940993555385</v>
      </c>
    </row>
    <row r="50" spans="1:21">
      <c r="A50" s="21">
        <v>36</v>
      </c>
      <c r="B50" s="22">
        <f>Absterbeordnung!B44</f>
        <v>98408.173082907189</v>
      </c>
      <c r="C50" s="15">
        <f t="shared" si="18"/>
        <v>0.49022315035225233</v>
      </c>
      <c r="D50" s="14">
        <f t="shared" si="19"/>
        <v>48241.964629112481</v>
      </c>
      <c r="E50" s="14">
        <f>SUM(D50:$D$127)</f>
        <v>1389980.4891768051</v>
      </c>
      <c r="F50" s="16">
        <f t="shared" si="20"/>
        <v>28.812684140521018</v>
      </c>
      <c r="G50" s="5"/>
      <c r="H50" s="14">
        <f t="shared" si="13"/>
        <v>98408.173082907189</v>
      </c>
      <c r="I50" s="15">
        <f t="shared" si="21"/>
        <v>0.49022315035225233</v>
      </c>
      <c r="J50" s="14">
        <f t="shared" si="22"/>
        <v>48241.964629112481</v>
      </c>
      <c r="K50" s="14">
        <f>SUM($J50:J$127)</f>
        <v>1389980.4891768051</v>
      </c>
      <c r="L50" s="16">
        <f t="shared" si="23"/>
        <v>28.812684140521018</v>
      </c>
      <c r="M50" s="16"/>
      <c r="N50" s="6">
        <v>36</v>
      </c>
      <c r="O50" s="6">
        <f t="shared" si="14"/>
        <v>46</v>
      </c>
      <c r="P50" s="6">
        <f t="shared" si="15"/>
        <v>98408.173082907189</v>
      </c>
      <c r="Q50" s="6">
        <f t="shared" si="16"/>
        <v>98408.173082907189</v>
      </c>
      <c r="R50" s="5">
        <f t="shared" si="17"/>
        <v>99043.596566130975</v>
      </c>
      <c r="S50" s="5">
        <f t="shared" si="24"/>
        <v>4778057682.2833776</v>
      </c>
      <c r="T50" s="20">
        <f>SUM(S50:$S$136)</f>
        <v>130916207642.28107</v>
      </c>
      <c r="U50" s="6">
        <f t="shared" si="25"/>
        <v>27.399461527579916</v>
      </c>
    </row>
    <row r="51" spans="1:21">
      <c r="A51" s="21">
        <v>37</v>
      </c>
      <c r="B51" s="22">
        <f>Absterbeordnung!B45</f>
        <v>98322.820811335783</v>
      </c>
      <c r="C51" s="15">
        <f t="shared" si="18"/>
        <v>0.48061093171789437</v>
      </c>
      <c r="D51" s="14">
        <f t="shared" si="19"/>
        <v>47255.022519267666</v>
      </c>
      <c r="E51" s="14">
        <f>SUM(D51:$D$127)</f>
        <v>1341738.5245476926</v>
      </c>
      <c r="F51" s="16">
        <f t="shared" si="20"/>
        <v>28.39356438779846</v>
      </c>
      <c r="G51" s="5"/>
      <c r="H51" s="14">
        <f t="shared" si="13"/>
        <v>98322.820811335783</v>
      </c>
      <c r="I51" s="15">
        <f t="shared" si="21"/>
        <v>0.48061093171789437</v>
      </c>
      <c r="J51" s="14">
        <f t="shared" si="22"/>
        <v>47255.022519267666</v>
      </c>
      <c r="K51" s="14">
        <f>SUM($J51:J$127)</f>
        <v>1341738.5245476926</v>
      </c>
      <c r="L51" s="16">
        <f t="shared" si="23"/>
        <v>28.39356438779846</v>
      </c>
      <c r="M51" s="16"/>
      <c r="N51" s="6">
        <v>37</v>
      </c>
      <c r="O51" s="6">
        <f t="shared" si="14"/>
        <v>47</v>
      </c>
      <c r="P51" s="6">
        <f t="shared" si="15"/>
        <v>98322.820811335783</v>
      </c>
      <c r="Q51" s="6">
        <f t="shared" si="16"/>
        <v>98322.820811335783</v>
      </c>
      <c r="R51" s="5">
        <f t="shared" si="17"/>
        <v>98992.041305717867</v>
      </c>
      <c r="S51" s="5">
        <f t="shared" si="24"/>
        <v>4677871141.1299725</v>
      </c>
      <c r="T51" s="20">
        <f>SUM(S51:$S$136)</f>
        <v>126138149959.99768</v>
      </c>
      <c r="U51" s="6">
        <f t="shared" si="25"/>
        <v>26.964862039685883</v>
      </c>
    </row>
    <row r="52" spans="1:21">
      <c r="A52" s="21">
        <v>38</v>
      </c>
      <c r="B52" s="22">
        <f>Absterbeordnung!B46</f>
        <v>98236.02637352141</v>
      </c>
      <c r="C52" s="15">
        <f t="shared" si="18"/>
        <v>0.47118718795871989</v>
      </c>
      <c r="D52" s="14">
        <f t="shared" si="19"/>
        <v>46287.557023178197</v>
      </c>
      <c r="E52" s="14">
        <f>SUM(D52:$D$127)</f>
        <v>1294483.502028425</v>
      </c>
      <c r="F52" s="16">
        <f t="shared" si="20"/>
        <v>27.96612276124706</v>
      </c>
      <c r="G52" s="5"/>
      <c r="H52" s="14">
        <f t="shared" si="13"/>
        <v>98236.02637352141</v>
      </c>
      <c r="I52" s="15">
        <f t="shared" si="21"/>
        <v>0.47118718795871989</v>
      </c>
      <c r="J52" s="14">
        <f t="shared" si="22"/>
        <v>46287.557023178197</v>
      </c>
      <c r="K52" s="14">
        <f>SUM($J52:J$127)</f>
        <v>1294483.502028425</v>
      </c>
      <c r="L52" s="16">
        <f t="shared" si="23"/>
        <v>27.96612276124706</v>
      </c>
      <c r="M52" s="16"/>
      <c r="N52" s="6">
        <v>38</v>
      </c>
      <c r="O52" s="6">
        <f t="shared" si="14"/>
        <v>48</v>
      </c>
      <c r="P52" s="6">
        <f t="shared" si="15"/>
        <v>98236.02637352141</v>
      </c>
      <c r="Q52" s="6">
        <f t="shared" si="16"/>
        <v>98236.02637352141</v>
      </c>
      <c r="R52" s="5">
        <f t="shared" si="17"/>
        <v>98940.918342283054</v>
      </c>
      <c r="S52" s="5">
        <f t="shared" si="24"/>
        <v>4579733399.6940441</v>
      </c>
      <c r="T52" s="20">
        <f>SUM(S52:$S$136)</f>
        <v>121460278818.86771</v>
      </c>
      <c r="U52" s="6">
        <f t="shared" si="25"/>
        <v>26.521255326124887</v>
      </c>
    </row>
    <row r="53" spans="1:21">
      <c r="A53" s="21">
        <v>39</v>
      </c>
      <c r="B53" s="22">
        <f>Absterbeordnung!B47</f>
        <v>98132.750453918226</v>
      </c>
      <c r="C53" s="15">
        <f t="shared" si="18"/>
        <v>0.46194822348894127</v>
      </c>
      <c r="D53" s="14">
        <f t="shared" si="19"/>
        <v>45332.249738271123</v>
      </c>
      <c r="E53" s="14">
        <f>SUM(D53:$D$127)</f>
        <v>1248195.9450052469</v>
      </c>
      <c r="F53" s="16">
        <f t="shared" si="20"/>
        <v>27.534392230956822</v>
      </c>
      <c r="G53" s="5"/>
      <c r="H53" s="14">
        <f t="shared" si="13"/>
        <v>98132.750453918226</v>
      </c>
      <c r="I53" s="15">
        <f t="shared" si="21"/>
        <v>0.46194822348894127</v>
      </c>
      <c r="J53" s="14">
        <f t="shared" si="22"/>
        <v>45332.249738271123</v>
      </c>
      <c r="K53" s="14">
        <f>SUM($J53:J$127)</f>
        <v>1248195.9450052469</v>
      </c>
      <c r="L53" s="16">
        <f t="shared" si="23"/>
        <v>27.534392230956822</v>
      </c>
      <c r="M53" s="16"/>
      <c r="N53" s="6">
        <v>39</v>
      </c>
      <c r="O53" s="6">
        <f t="shared" si="14"/>
        <v>49</v>
      </c>
      <c r="P53" s="6">
        <f t="shared" si="15"/>
        <v>98132.750453918226</v>
      </c>
      <c r="Q53" s="6">
        <f t="shared" si="16"/>
        <v>98132.750453918226</v>
      </c>
      <c r="R53" s="5">
        <f t="shared" si="17"/>
        <v>98886.310066803024</v>
      </c>
      <c r="S53" s="5">
        <f t="shared" si="24"/>
        <v>4482738903.6444283</v>
      </c>
      <c r="T53" s="20">
        <f>SUM(S53:$S$136)</f>
        <v>116880545419.17365</v>
      </c>
      <c r="U53" s="6">
        <f t="shared" si="25"/>
        <v>26.073467121663224</v>
      </c>
    </row>
    <row r="54" spans="1:21">
      <c r="A54" s="21">
        <v>40</v>
      </c>
      <c r="B54" s="22">
        <f>Absterbeordnung!B48</f>
        <v>98024.520463628927</v>
      </c>
      <c r="C54" s="15">
        <f t="shared" si="18"/>
        <v>0.45289041518523643</v>
      </c>
      <c r="D54" s="14">
        <f t="shared" si="19"/>
        <v>44394.365771106612</v>
      </c>
      <c r="E54" s="14">
        <f>SUM(D54:$D$127)</f>
        <v>1202863.6952669758</v>
      </c>
      <c r="F54" s="16">
        <f t="shared" si="20"/>
        <v>27.094962938964681</v>
      </c>
      <c r="G54" s="5"/>
      <c r="H54" s="14">
        <f t="shared" si="13"/>
        <v>98024.520463628927</v>
      </c>
      <c r="I54" s="15">
        <f t="shared" si="21"/>
        <v>0.45289041518523643</v>
      </c>
      <c r="J54" s="14">
        <f t="shared" si="22"/>
        <v>44394.365771106612</v>
      </c>
      <c r="K54" s="14">
        <f>SUM($J54:J$127)</f>
        <v>1202863.6952669758</v>
      </c>
      <c r="L54" s="16">
        <f t="shared" si="23"/>
        <v>27.094962938964681</v>
      </c>
      <c r="M54" s="16"/>
      <c r="N54" s="6">
        <v>40</v>
      </c>
      <c r="O54" s="6">
        <f t="shared" si="14"/>
        <v>50</v>
      </c>
      <c r="P54" s="6">
        <f t="shared" si="15"/>
        <v>98024.520463628927</v>
      </c>
      <c r="Q54" s="6">
        <f t="shared" si="16"/>
        <v>98024.520463628927</v>
      </c>
      <c r="R54" s="5">
        <f t="shared" si="17"/>
        <v>98830.639942134134</v>
      </c>
      <c r="S54" s="5">
        <f t="shared" si="24"/>
        <v>4387523578.9836407</v>
      </c>
      <c r="T54" s="20">
        <f>SUM(S54:$S$136)</f>
        <v>112397806515.52924</v>
      </c>
      <c r="U54" s="6">
        <f t="shared" si="25"/>
        <v>25.617596006530391</v>
      </c>
    </row>
    <row r="55" spans="1:21">
      <c r="A55" s="21">
        <v>41</v>
      </c>
      <c r="B55" s="22">
        <f>Absterbeordnung!B49</f>
        <v>97907.291984154901</v>
      </c>
      <c r="C55" s="15">
        <f t="shared" si="18"/>
        <v>0.44401021096591808</v>
      </c>
      <c r="D55" s="14">
        <f t="shared" si="19"/>
        <v>43471.837368986358</v>
      </c>
      <c r="E55" s="14">
        <f>SUM(D55:$D$127)</f>
        <v>1158469.3294958691</v>
      </c>
      <c r="F55" s="16">
        <f t="shared" si="20"/>
        <v>26.648731675701917</v>
      </c>
      <c r="G55" s="5"/>
      <c r="H55" s="14">
        <f t="shared" si="13"/>
        <v>97907.291984154901</v>
      </c>
      <c r="I55" s="15">
        <f t="shared" si="21"/>
        <v>0.44401021096591808</v>
      </c>
      <c r="J55" s="14">
        <f t="shared" si="22"/>
        <v>43471.837368986358</v>
      </c>
      <c r="K55" s="14">
        <f>SUM($J55:J$127)</f>
        <v>1158469.3294958691</v>
      </c>
      <c r="L55" s="16">
        <f t="shared" si="23"/>
        <v>26.648731675701917</v>
      </c>
      <c r="M55" s="16"/>
      <c r="N55" s="6">
        <v>41</v>
      </c>
      <c r="O55" s="6">
        <f t="shared" si="14"/>
        <v>51</v>
      </c>
      <c r="P55" s="6">
        <f t="shared" si="15"/>
        <v>97907.291984154901</v>
      </c>
      <c r="Q55" s="6">
        <f t="shared" si="16"/>
        <v>97907.291984154901</v>
      </c>
      <c r="R55" s="5">
        <f t="shared" si="17"/>
        <v>98769.848292414172</v>
      </c>
      <c r="S55" s="5">
        <f t="shared" si="24"/>
        <v>4293706781.9272842</v>
      </c>
      <c r="T55" s="20">
        <f>SUM(S55:$S$136)</f>
        <v>108010282936.54559</v>
      </c>
      <c r="U55" s="6">
        <f t="shared" si="25"/>
        <v>25.155486488079145</v>
      </c>
    </row>
    <row r="56" spans="1:21">
      <c r="A56" s="21">
        <v>42</v>
      </c>
      <c r="B56" s="22">
        <f>Absterbeordnung!B50</f>
        <v>97776.846369969397</v>
      </c>
      <c r="C56" s="15">
        <f t="shared" si="18"/>
        <v>0.4353041283979589</v>
      </c>
      <c r="D56" s="14">
        <f t="shared" si="19"/>
        <v>42562.664886580656</v>
      </c>
      <c r="E56" s="14">
        <f>SUM(D56:$D$127)</f>
        <v>1114997.4921268828</v>
      </c>
      <c r="F56" s="16">
        <f t="shared" si="20"/>
        <v>26.196609049223891</v>
      </c>
      <c r="G56" s="5"/>
      <c r="H56" s="14">
        <f t="shared" si="13"/>
        <v>97776.846369969397</v>
      </c>
      <c r="I56" s="15">
        <f t="shared" si="21"/>
        <v>0.4353041283979589</v>
      </c>
      <c r="J56" s="14">
        <f t="shared" si="22"/>
        <v>42562.664886580656</v>
      </c>
      <c r="K56" s="14">
        <f>SUM($J56:J$127)</f>
        <v>1114997.4921268828</v>
      </c>
      <c r="L56" s="16">
        <f t="shared" si="23"/>
        <v>26.196609049223891</v>
      </c>
      <c r="M56" s="16"/>
      <c r="N56" s="6">
        <v>42</v>
      </c>
      <c r="O56" s="6">
        <f t="shared" si="14"/>
        <v>52</v>
      </c>
      <c r="P56" s="6">
        <f t="shared" si="15"/>
        <v>97776.846369969397</v>
      </c>
      <c r="Q56" s="6">
        <f t="shared" si="16"/>
        <v>97776.846369969397</v>
      </c>
      <c r="R56" s="5">
        <f t="shared" si="17"/>
        <v>98705.329289580739</v>
      </c>
      <c r="S56" s="5">
        <f t="shared" si="24"/>
        <v>4201161853.0720196</v>
      </c>
      <c r="T56" s="20">
        <f>SUM(S56:$S$136)</f>
        <v>103716576154.61832</v>
      </c>
      <c r="U56" s="6">
        <f t="shared" si="25"/>
        <v>24.687593523391048</v>
      </c>
    </row>
    <row r="57" spans="1:21">
      <c r="A57" s="21">
        <v>43</v>
      </c>
      <c r="B57" s="22">
        <f>Absterbeordnung!B51</f>
        <v>97631.488779526131</v>
      </c>
      <c r="C57" s="15">
        <f t="shared" si="18"/>
        <v>0.4267687533313323</v>
      </c>
      <c r="D57" s="14">
        <f t="shared" si="19"/>
        <v>41666.068752320323</v>
      </c>
      <c r="E57" s="14">
        <f>SUM(D57:$D$127)</f>
        <v>1072434.8272403025</v>
      </c>
      <c r="F57" s="16">
        <f t="shared" si="20"/>
        <v>25.738805204188601</v>
      </c>
      <c r="G57" s="5"/>
      <c r="H57" s="14">
        <f t="shared" si="13"/>
        <v>97631.488779526131</v>
      </c>
      <c r="I57" s="15">
        <f t="shared" si="21"/>
        <v>0.4267687533313323</v>
      </c>
      <c r="J57" s="14">
        <f t="shared" si="22"/>
        <v>41666.068752320323</v>
      </c>
      <c r="K57" s="14">
        <f>SUM($J57:J$127)</f>
        <v>1072434.8272403025</v>
      </c>
      <c r="L57" s="16">
        <f t="shared" si="23"/>
        <v>25.738805204188601</v>
      </c>
      <c r="M57" s="16"/>
      <c r="N57" s="6">
        <v>43</v>
      </c>
      <c r="O57" s="6">
        <f t="shared" si="14"/>
        <v>53</v>
      </c>
      <c r="P57" s="6">
        <f t="shared" si="15"/>
        <v>97631.488779526131</v>
      </c>
      <c r="Q57" s="6">
        <f t="shared" si="16"/>
        <v>97631.488779526131</v>
      </c>
      <c r="R57" s="5">
        <f t="shared" si="17"/>
        <v>98635.904385990987</v>
      </c>
      <c r="S57" s="5">
        <f t="shared" si="24"/>
        <v>4109770373.5939946</v>
      </c>
      <c r="T57" s="20">
        <f>SUM(S57:$S$136)</f>
        <v>99515414301.546295</v>
      </c>
      <c r="U57" s="6">
        <f t="shared" si="25"/>
        <v>24.214349040265247</v>
      </c>
    </row>
    <row r="58" spans="1:21">
      <c r="A58" s="21">
        <v>44</v>
      </c>
      <c r="B58" s="22">
        <f>Absterbeordnung!B52</f>
        <v>97467.855845891361</v>
      </c>
      <c r="C58" s="15">
        <f t="shared" si="18"/>
        <v>0.41840073856012966</v>
      </c>
      <c r="D58" s="14">
        <f t="shared" si="19"/>
        <v>40780.622871793195</v>
      </c>
      <c r="E58" s="14">
        <f>SUM(D58:$D$127)</f>
        <v>1030768.7584879814</v>
      </c>
      <c r="F58" s="16">
        <f t="shared" si="20"/>
        <v>25.27594445353445</v>
      </c>
      <c r="G58" s="5"/>
      <c r="H58" s="14">
        <f t="shared" si="13"/>
        <v>97467.855845891361</v>
      </c>
      <c r="I58" s="15">
        <f t="shared" si="21"/>
        <v>0.41840073856012966</v>
      </c>
      <c r="J58" s="14">
        <f t="shared" si="22"/>
        <v>40780.622871793195</v>
      </c>
      <c r="K58" s="14">
        <f>SUM($J58:J$127)</f>
        <v>1030768.7584879814</v>
      </c>
      <c r="L58" s="16">
        <f t="shared" si="23"/>
        <v>25.27594445353445</v>
      </c>
      <c r="M58" s="16"/>
      <c r="N58" s="6">
        <v>44</v>
      </c>
      <c r="O58" s="6">
        <f t="shared" si="14"/>
        <v>54</v>
      </c>
      <c r="P58" s="6">
        <f t="shared" si="15"/>
        <v>97467.855845891361</v>
      </c>
      <c r="Q58" s="6">
        <f t="shared" si="16"/>
        <v>97467.855845891361</v>
      </c>
      <c r="R58" s="5">
        <f t="shared" si="17"/>
        <v>98567.4549487404</v>
      </c>
      <c r="S58" s="5">
        <f t="shared" si="24"/>
        <v>4019642207.6970482</v>
      </c>
      <c r="T58" s="20">
        <f>SUM(S58:$S$136)</f>
        <v>95405643927.952301</v>
      </c>
      <c r="U58" s="6">
        <f t="shared" si="25"/>
        <v>23.734859720913455</v>
      </c>
    </row>
    <row r="59" spans="1:21">
      <c r="A59" s="21">
        <v>45</v>
      </c>
      <c r="B59" s="22">
        <f>Absterbeordnung!B53</f>
        <v>97288.63903052808</v>
      </c>
      <c r="C59" s="15">
        <f t="shared" si="18"/>
        <v>0.41019680250993107</v>
      </c>
      <c r="D59" s="14">
        <f t="shared" si="19"/>
        <v>39907.488650865496</v>
      </c>
      <c r="E59" s="14">
        <f>SUM(D59:$D$127)</f>
        <v>989988.13561618829</v>
      </c>
      <c r="F59" s="16">
        <f t="shared" si="20"/>
        <v>24.807076793962025</v>
      </c>
      <c r="G59" s="5"/>
      <c r="H59" s="14">
        <f t="shared" si="13"/>
        <v>97288.63903052808</v>
      </c>
      <c r="I59" s="15">
        <f t="shared" si="21"/>
        <v>0.41019680250993107</v>
      </c>
      <c r="J59" s="14">
        <f t="shared" si="22"/>
        <v>39907.488650865496</v>
      </c>
      <c r="K59" s="14">
        <f>SUM($J59:J$127)</f>
        <v>989988.13561618829</v>
      </c>
      <c r="L59" s="16">
        <f t="shared" si="23"/>
        <v>24.807076793962025</v>
      </c>
      <c r="M59" s="16"/>
      <c r="N59" s="6">
        <v>45</v>
      </c>
      <c r="O59" s="6">
        <f t="shared" si="14"/>
        <v>55</v>
      </c>
      <c r="P59" s="6">
        <f t="shared" si="15"/>
        <v>97288.63903052808</v>
      </c>
      <c r="Q59" s="6">
        <f t="shared" si="16"/>
        <v>97288.63903052808</v>
      </c>
      <c r="R59" s="5">
        <f t="shared" si="17"/>
        <v>98489.972731045258</v>
      </c>
      <c r="S59" s="5">
        <f t="shared" si="24"/>
        <v>3930487468.9882407</v>
      </c>
      <c r="T59" s="20">
        <f>SUM(S59:$S$136)</f>
        <v>91386001720.255264</v>
      </c>
      <c r="U59" s="6">
        <f t="shared" si="25"/>
        <v>23.250551602389212</v>
      </c>
    </row>
    <row r="60" spans="1:21">
      <c r="A60" s="21">
        <v>46</v>
      </c>
      <c r="B60" s="22">
        <f>Absterbeordnung!B54</f>
        <v>97082.049868848902</v>
      </c>
      <c r="C60" s="15">
        <f t="shared" si="18"/>
        <v>0.40215372795091275</v>
      </c>
      <c r="D60" s="14">
        <f t="shared" si="19"/>
        <v>39041.90827187401</v>
      </c>
      <c r="E60" s="14">
        <f>SUM(D60:$D$127)</f>
        <v>950080.64696532267</v>
      </c>
      <c r="F60" s="16">
        <f t="shared" si="20"/>
        <v>24.33489265814821</v>
      </c>
      <c r="G60" s="5"/>
      <c r="H60" s="14">
        <f t="shared" si="13"/>
        <v>97082.049868848902</v>
      </c>
      <c r="I60" s="15">
        <f t="shared" si="21"/>
        <v>0.40215372795091275</v>
      </c>
      <c r="J60" s="14">
        <f t="shared" si="22"/>
        <v>39041.90827187401</v>
      </c>
      <c r="K60" s="14">
        <f>SUM($J60:J$127)</f>
        <v>950080.64696532267</v>
      </c>
      <c r="L60" s="16">
        <f t="shared" si="23"/>
        <v>24.33489265814821</v>
      </c>
      <c r="M60" s="16"/>
      <c r="N60" s="6">
        <v>46</v>
      </c>
      <c r="O60" s="6">
        <f t="shared" si="14"/>
        <v>56</v>
      </c>
      <c r="P60" s="6">
        <f t="shared" si="15"/>
        <v>97082.049868848902</v>
      </c>
      <c r="Q60" s="6">
        <f t="shared" si="16"/>
        <v>97082.049868848902</v>
      </c>
      <c r="R60" s="5">
        <f t="shared" si="17"/>
        <v>98408.173082907189</v>
      </c>
      <c r="S60" s="5">
        <f t="shared" si="24"/>
        <v>3842042866.7055631</v>
      </c>
      <c r="T60" s="20">
        <f>SUM(S60:$S$136)</f>
        <v>87455514251.267029</v>
      </c>
      <c r="U60" s="6">
        <f t="shared" si="25"/>
        <v>22.762763791403898</v>
      </c>
    </row>
    <row r="61" spans="1:21">
      <c r="A61" s="21">
        <v>47</v>
      </c>
      <c r="B61" s="22">
        <f>Absterbeordnung!B55</f>
        <v>96858.72791738082</v>
      </c>
      <c r="C61" s="15">
        <f t="shared" si="18"/>
        <v>0.39426836073618909</v>
      </c>
      <c r="D61" s="14">
        <f t="shared" si="19"/>
        <v>38188.331878978293</v>
      </c>
      <c r="E61" s="14">
        <f>SUM(D61:$D$127)</f>
        <v>911038.7386934486</v>
      </c>
      <c r="F61" s="16">
        <f t="shared" si="20"/>
        <v>23.856468556432347</v>
      </c>
      <c r="G61" s="5"/>
      <c r="H61" s="14">
        <f t="shared" si="13"/>
        <v>96858.72791738082</v>
      </c>
      <c r="I61" s="15">
        <f t="shared" si="21"/>
        <v>0.39426836073618909</v>
      </c>
      <c r="J61" s="14">
        <f t="shared" si="22"/>
        <v>38188.331878978293</v>
      </c>
      <c r="K61" s="14">
        <f>SUM($J61:J$127)</f>
        <v>911038.7386934486</v>
      </c>
      <c r="L61" s="16">
        <f t="shared" si="23"/>
        <v>23.856468556432347</v>
      </c>
      <c r="M61" s="16"/>
      <c r="N61" s="6">
        <v>47</v>
      </c>
      <c r="O61" s="6">
        <f t="shared" si="14"/>
        <v>57</v>
      </c>
      <c r="P61" s="6">
        <f t="shared" si="15"/>
        <v>96858.72791738082</v>
      </c>
      <c r="Q61" s="6">
        <f t="shared" si="16"/>
        <v>96858.72791738082</v>
      </c>
      <c r="R61" s="5">
        <f t="shared" si="17"/>
        <v>98322.820811335783</v>
      </c>
      <c r="S61" s="5">
        <f t="shared" si="24"/>
        <v>3754784512.4206042</v>
      </c>
      <c r="T61" s="20">
        <f>SUM(S61:$S$136)</f>
        <v>83613471384.561462</v>
      </c>
      <c r="U61" s="6">
        <f t="shared" si="25"/>
        <v>22.268513974097065</v>
      </c>
    </row>
    <row r="62" spans="1:21">
      <c r="A62" s="21">
        <v>48</v>
      </c>
      <c r="B62" s="22">
        <f>Absterbeordnung!B56</f>
        <v>96610.350890083035</v>
      </c>
      <c r="C62" s="15">
        <f t="shared" si="18"/>
        <v>0.38653760856489122</v>
      </c>
      <c r="D62" s="14">
        <f t="shared" si="19"/>
        <v>37343.533995667705</v>
      </c>
      <c r="E62" s="14">
        <f>SUM(D62:$D$127)</f>
        <v>872850.40681447031</v>
      </c>
      <c r="F62" s="16">
        <f t="shared" si="20"/>
        <v>23.37353521270192</v>
      </c>
      <c r="G62" s="5"/>
      <c r="H62" s="14">
        <f t="shared" si="13"/>
        <v>96610.350890083035</v>
      </c>
      <c r="I62" s="15">
        <f t="shared" si="21"/>
        <v>0.38653760856489122</v>
      </c>
      <c r="J62" s="14">
        <f t="shared" si="22"/>
        <v>37343.533995667705</v>
      </c>
      <c r="K62" s="14">
        <f>SUM($J62:J$127)</f>
        <v>872850.40681447031</v>
      </c>
      <c r="L62" s="16">
        <f t="shared" si="23"/>
        <v>23.37353521270192</v>
      </c>
      <c r="M62" s="16"/>
      <c r="N62" s="6">
        <v>48</v>
      </c>
      <c r="O62" s="6">
        <f t="shared" si="14"/>
        <v>58</v>
      </c>
      <c r="P62" s="6">
        <f t="shared" si="15"/>
        <v>96610.350890083035</v>
      </c>
      <c r="Q62" s="6">
        <f t="shared" si="16"/>
        <v>96610.350890083035</v>
      </c>
      <c r="R62" s="5">
        <f t="shared" si="17"/>
        <v>98236.02637352141</v>
      </c>
      <c r="S62" s="5">
        <f t="shared" si="24"/>
        <v>3668480390.4789062</v>
      </c>
      <c r="T62" s="20">
        <f>SUM(S62:$S$136)</f>
        <v>79858686872.140869</v>
      </c>
      <c r="U62" s="6">
        <f t="shared" si="25"/>
        <v>21.768873858343188</v>
      </c>
    </row>
    <row r="63" spans="1:21">
      <c r="A63" s="21">
        <v>49</v>
      </c>
      <c r="B63" s="22">
        <f>Absterbeordnung!B57</f>
        <v>96330.742558415979</v>
      </c>
      <c r="C63" s="15">
        <f t="shared" si="18"/>
        <v>0.37895843976950117</v>
      </c>
      <c r="D63" s="14">
        <f t="shared" si="19"/>
        <v>36505.347901774803</v>
      </c>
      <c r="E63" s="14">
        <f>SUM(D63:$D$127)</f>
        <v>835506.8728188026</v>
      </c>
      <c r="F63" s="16">
        <f t="shared" si="20"/>
        <v>22.887245865096446</v>
      </c>
      <c r="G63" s="5"/>
      <c r="H63" s="14">
        <f t="shared" si="13"/>
        <v>96330.742558415979</v>
      </c>
      <c r="I63" s="15">
        <f t="shared" si="21"/>
        <v>0.37895843976950117</v>
      </c>
      <c r="J63" s="14">
        <f t="shared" si="22"/>
        <v>36505.347901774803</v>
      </c>
      <c r="K63" s="14">
        <f>SUM($J63:J$127)</f>
        <v>835506.8728188026</v>
      </c>
      <c r="L63" s="16">
        <f t="shared" si="23"/>
        <v>22.887245865096446</v>
      </c>
      <c r="M63" s="16"/>
      <c r="N63" s="6">
        <v>49</v>
      </c>
      <c r="O63" s="6">
        <f t="shared" si="14"/>
        <v>59</v>
      </c>
      <c r="P63" s="6">
        <f t="shared" si="15"/>
        <v>96330.742558415979</v>
      </c>
      <c r="Q63" s="6">
        <f t="shared" si="16"/>
        <v>96330.742558415979</v>
      </c>
      <c r="R63" s="5">
        <f t="shared" si="17"/>
        <v>98132.750453918226</v>
      </c>
      <c r="S63" s="5">
        <f t="shared" si="24"/>
        <v>3582370195.878334</v>
      </c>
      <c r="T63" s="20">
        <f>SUM(S63:$S$136)</f>
        <v>76190206481.661972</v>
      </c>
      <c r="U63" s="6">
        <f t="shared" si="25"/>
        <v>21.268099698161283</v>
      </c>
    </row>
    <row r="64" spans="1:21">
      <c r="A64" s="21">
        <v>50</v>
      </c>
      <c r="B64" s="22">
        <f>Absterbeordnung!B58</f>
        <v>96011.702144467228</v>
      </c>
      <c r="C64" s="15">
        <f t="shared" si="18"/>
        <v>0.37152788212696192</v>
      </c>
      <c r="D64" s="14">
        <f t="shared" si="19"/>
        <v>35671.024357138594</v>
      </c>
      <c r="E64" s="14">
        <f>SUM(D64:$D$127)</f>
        <v>799001.5249170278</v>
      </c>
      <c r="F64" s="16">
        <f t="shared" si="20"/>
        <v>22.399175221810786</v>
      </c>
      <c r="G64" s="5"/>
      <c r="H64" s="14">
        <f t="shared" si="13"/>
        <v>96011.702144467228</v>
      </c>
      <c r="I64" s="15">
        <f t="shared" si="21"/>
        <v>0.37152788212696192</v>
      </c>
      <c r="J64" s="14">
        <f t="shared" si="22"/>
        <v>35671.024357138594</v>
      </c>
      <c r="K64" s="14">
        <f>SUM($J64:J$127)</f>
        <v>799001.5249170278</v>
      </c>
      <c r="L64" s="16">
        <f t="shared" si="23"/>
        <v>22.399175221810786</v>
      </c>
      <c r="M64" s="16"/>
      <c r="N64" s="6">
        <v>50</v>
      </c>
      <c r="O64" s="6">
        <f t="shared" si="14"/>
        <v>60</v>
      </c>
      <c r="P64" s="6">
        <f t="shared" si="15"/>
        <v>96011.702144467228</v>
      </c>
      <c r="Q64" s="6">
        <f t="shared" si="16"/>
        <v>96011.702144467228</v>
      </c>
      <c r="R64" s="5">
        <f t="shared" si="17"/>
        <v>98024.520463628927</v>
      </c>
      <c r="S64" s="5">
        <f t="shared" si="24"/>
        <v>3496635057.0549383</v>
      </c>
      <c r="T64" s="20">
        <f>SUM(S64:$S$136)</f>
        <v>72607836285.783646</v>
      </c>
      <c r="U64" s="6">
        <f t="shared" si="25"/>
        <v>20.765059864994328</v>
      </c>
    </row>
    <row r="65" spans="1:21">
      <c r="A65" s="21">
        <v>51</v>
      </c>
      <c r="B65" s="22">
        <f>Absterbeordnung!B59</f>
        <v>95660.425190904862</v>
      </c>
      <c r="C65" s="15">
        <f t="shared" si="18"/>
        <v>0.36424302169309997</v>
      </c>
      <c r="D65" s="14">
        <f t="shared" si="19"/>
        <v>34843.642327981928</v>
      </c>
      <c r="E65" s="14">
        <f>SUM(D65:$D$127)</f>
        <v>763330.50055988936</v>
      </c>
      <c r="F65" s="16">
        <f t="shared" si="20"/>
        <v>21.907310762023307</v>
      </c>
      <c r="G65" s="5"/>
      <c r="H65" s="14">
        <f t="shared" si="13"/>
        <v>95660.425190904862</v>
      </c>
      <c r="I65" s="15">
        <f t="shared" si="21"/>
        <v>0.36424302169309997</v>
      </c>
      <c r="J65" s="14">
        <f t="shared" si="22"/>
        <v>34843.642327981928</v>
      </c>
      <c r="K65" s="14">
        <f>SUM($J65:J$127)</f>
        <v>763330.50055988936</v>
      </c>
      <c r="L65" s="16">
        <f t="shared" si="23"/>
        <v>21.907310762023307</v>
      </c>
      <c r="M65" s="16"/>
      <c r="N65" s="6">
        <v>51</v>
      </c>
      <c r="O65" s="6">
        <f t="shared" si="14"/>
        <v>61</v>
      </c>
      <c r="P65" s="6">
        <f t="shared" si="15"/>
        <v>95660.425190904862</v>
      </c>
      <c r="Q65" s="6">
        <f t="shared" si="16"/>
        <v>95660.425190904862</v>
      </c>
      <c r="R65" s="5">
        <f t="shared" si="17"/>
        <v>97907.291984154901</v>
      </c>
      <c r="S65" s="5">
        <f t="shared" si="24"/>
        <v>3411446663.1971855</v>
      </c>
      <c r="T65" s="20">
        <f>SUM(S65:$S$136)</f>
        <v>69111201228.728683</v>
      </c>
      <c r="U65" s="6">
        <f t="shared" si="25"/>
        <v>20.258619891174884</v>
      </c>
    </row>
    <row r="66" spans="1:21">
      <c r="A66" s="21">
        <v>52</v>
      </c>
      <c r="B66" s="22">
        <f>Absterbeordnung!B60</f>
        <v>95264.045577709272</v>
      </c>
      <c r="C66" s="15">
        <f t="shared" si="18"/>
        <v>0.35710100165990188</v>
      </c>
      <c r="D66" s="14">
        <f t="shared" si="19"/>
        <v>34018.88609797453</v>
      </c>
      <c r="E66" s="14">
        <f>SUM(D66:$D$127)</f>
        <v>728486.85823190759</v>
      </c>
      <c r="F66" s="16">
        <f t="shared" si="20"/>
        <v>21.414189051747975</v>
      </c>
      <c r="G66" s="5"/>
      <c r="H66" s="14">
        <f t="shared" si="13"/>
        <v>95264.045577709272</v>
      </c>
      <c r="I66" s="15">
        <f t="shared" si="21"/>
        <v>0.35710100165990188</v>
      </c>
      <c r="J66" s="14">
        <f t="shared" si="22"/>
        <v>34018.88609797453</v>
      </c>
      <c r="K66" s="14">
        <f>SUM($J66:J$127)</f>
        <v>728486.85823190759</v>
      </c>
      <c r="L66" s="16">
        <f t="shared" si="23"/>
        <v>21.414189051747975</v>
      </c>
      <c r="M66" s="16"/>
      <c r="N66" s="6">
        <v>52</v>
      </c>
      <c r="O66" s="6">
        <f t="shared" si="14"/>
        <v>62</v>
      </c>
      <c r="P66" s="6">
        <f t="shared" si="15"/>
        <v>95264.045577709272</v>
      </c>
      <c r="Q66" s="6">
        <f t="shared" si="16"/>
        <v>95264.045577709272</v>
      </c>
      <c r="R66" s="5">
        <f t="shared" si="17"/>
        <v>97776.846369969397</v>
      </c>
      <c r="S66" s="5">
        <f t="shared" si="24"/>
        <v>3326259399.679143</v>
      </c>
      <c r="T66" s="20">
        <f>SUM(S66:$S$136)</f>
        <v>65699754565.531433</v>
      </c>
      <c r="U66" s="6">
        <f t="shared" si="25"/>
        <v>19.751843338456691</v>
      </c>
    </row>
    <row r="67" spans="1:21">
      <c r="A67" s="21">
        <v>53</v>
      </c>
      <c r="B67" s="22">
        <f>Absterbeordnung!B61</f>
        <v>94816.398579338857</v>
      </c>
      <c r="C67" s="15">
        <f t="shared" si="18"/>
        <v>0.35009902123519798</v>
      </c>
      <c r="D67" s="14">
        <f t="shared" si="19"/>
        <v>33195.128339672949</v>
      </c>
      <c r="E67" s="14">
        <f>SUM(D67:$D$127)</f>
        <v>694467.97213393298</v>
      </c>
      <c r="F67" s="16">
        <f t="shared" si="20"/>
        <v>20.920779851420065</v>
      </c>
      <c r="G67" s="5"/>
      <c r="H67" s="14">
        <f t="shared" si="13"/>
        <v>94816.398579338857</v>
      </c>
      <c r="I67" s="15">
        <f t="shared" si="21"/>
        <v>0.35009902123519798</v>
      </c>
      <c r="J67" s="14">
        <f t="shared" si="22"/>
        <v>33195.128339672949</v>
      </c>
      <c r="K67" s="14">
        <f>SUM($J67:J$127)</f>
        <v>694467.97213393298</v>
      </c>
      <c r="L67" s="16">
        <f t="shared" si="23"/>
        <v>20.920779851420065</v>
      </c>
      <c r="M67" s="16"/>
      <c r="N67" s="6">
        <v>53</v>
      </c>
      <c r="O67" s="6">
        <f t="shared" si="14"/>
        <v>63</v>
      </c>
      <c r="P67" s="6">
        <f t="shared" si="15"/>
        <v>94816.398579338857</v>
      </c>
      <c r="Q67" s="6">
        <f t="shared" si="16"/>
        <v>94816.398579338857</v>
      </c>
      <c r="R67" s="5">
        <f t="shared" si="17"/>
        <v>97631.488779526131</v>
      </c>
      <c r="S67" s="5">
        <f t="shared" si="24"/>
        <v>3240889800.0297098</v>
      </c>
      <c r="T67" s="20">
        <f>SUM(S67:$S$136)</f>
        <v>62373495165.852287</v>
      </c>
      <c r="U67" s="6">
        <f t="shared" si="25"/>
        <v>19.245793289633141</v>
      </c>
    </row>
    <row r="68" spans="1:21">
      <c r="A68" s="21">
        <v>54</v>
      </c>
      <c r="B68" s="22">
        <f>Absterbeordnung!B62</f>
        <v>94323.434706609944</v>
      </c>
      <c r="C68" s="15">
        <f t="shared" si="18"/>
        <v>0.34323433454431168</v>
      </c>
      <c r="D68" s="14">
        <f t="shared" si="19"/>
        <v>32375.041343457098</v>
      </c>
      <c r="E68" s="14">
        <f>SUM(D68:$D$127)</f>
        <v>661272.84379425994</v>
      </c>
      <c r="F68" s="16">
        <f t="shared" si="20"/>
        <v>20.425389940942924</v>
      </c>
      <c r="G68" s="5"/>
      <c r="H68" s="14">
        <f t="shared" si="13"/>
        <v>94323.434706609944</v>
      </c>
      <c r="I68" s="15">
        <f t="shared" si="21"/>
        <v>0.34323433454431168</v>
      </c>
      <c r="J68" s="14">
        <f t="shared" si="22"/>
        <v>32375.041343457098</v>
      </c>
      <c r="K68" s="14">
        <f>SUM($J68:J$127)</f>
        <v>661272.84379425994</v>
      </c>
      <c r="L68" s="16">
        <f t="shared" si="23"/>
        <v>20.425389940942924</v>
      </c>
      <c r="M68" s="16"/>
      <c r="N68" s="6">
        <v>54</v>
      </c>
      <c r="O68" s="6">
        <f t="shared" si="14"/>
        <v>64</v>
      </c>
      <c r="P68" s="6">
        <f t="shared" si="15"/>
        <v>94323.434706609944</v>
      </c>
      <c r="Q68" s="6">
        <f t="shared" si="16"/>
        <v>94323.434706609944</v>
      </c>
      <c r="R68" s="5">
        <f t="shared" si="17"/>
        <v>97467.855845891361</v>
      </c>
      <c r="S68" s="5">
        <f t="shared" si="24"/>
        <v>3155525862.668849</v>
      </c>
      <c r="T68" s="20">
        <f>SUM(S68:$S$136)</f>
        <v>59132605365.822571</v>
      </c>
      <c r="U68" s="6">
        <f t="shared" si="25"/>
        <v>18.739382258084234</v>
      </c>
    </row>
    <row r="69" spans="1:21">
      <c r="A69" s="21">
        <v>55</v>
      </c>
      <c r="B69" s="22">
        <f>Absterbeordnung!B63</f>
        <v>93766.846965031858</v>
      </c>
      <c r="C69" s="15">
        <f t="shared" si="18"/>
        <v>0.33650424955324687</v>
      </c>
      <c r="D69" s="14">
        <f t="shared" si="19"/>
        <v>31552.942470942191</v>
      </c>
      <c r="E69" s="14">
        <f>SUM(D69:$D$127)</f>
        <v>628897.80245080288</v>
      </c>
      <c r="F69" s="16">
        <f t="shared" si="20"/>
        <v>19.931510445657132</v>
      </c>
      <c r="G69" s="5"/>
      <c r="H69" s="14">
        <f t="shared" si="13"/>
        <v>93766.846965031858</v>
      </c>
      <c r="I69" s="15">
        <f t="shared" si="21"/>
        <v>0.33650424955324687</v>
      </c>
      <c r="J69" s="14">
        <f t="shared" si="22"/>
        <v>31552.942470942191</v>
      </c>
      <c r="K69" s="14">
        <f>SUM($J69:J$127)</f>
        <v>628897.80245080288</v>
      </c>
      <c r="L69" s="16">
        <f t="shared" si="23"/>
        <v>19.931510445657132</v>
      </c>
      <c r="M69" s="16"/>
      <c r="N69" s="6">
        <v>55</v>
      </c>
      <c r="O69" s="6">
        <f t="shared" si="14"/>
        <v>65</v>
      </c>
      <c r="P69" s="6">
        <f t="shared" si="15"/>
        <v>93766.846965031858</v>
      </c>
      <c r="Q69" s="6">
        <f t="shared" si="16"/>
        <v>93766.846965031858</v>
      </c>
      <c r="R69" s="5">
        <f t="shared" si="17"/>
        <v>97288.63903052808</v>
      </c>
      <c r="S69" s="5">
        <f t="shared" si="24"/>
        <v>3069742830.4065137</v>
      </c>
      <c r="T69" s="20">
        <f>SUM(S69:$S$136)</f>
        <v>55977079503.153725</v>
      </c>
      <c r="U69" s="6">
        <f t="shared" si="25"/>
        <v>18.235103914467292</v>
      </c>
    </row>
    <row r="70" spans="1:21">
      <c r="A70" s="21">
        <v>56</v>
      </c>
      <c r="B70" s="22">
        <f>Absterbeordnung!B64</f>
        <v>93170.112859297718</v>
      </c>
      <c r="C70" s="15">
        <f t="shared" si="18"/>
        <v>0.3299061270129871</v>
      </c>
      <c r="D70" s="14">
        <f t="shared" si="19"/>
        <v>30737.391086773816</v>
      </c>
      <c r="E70" s="14">
        <f>SUM(D70:$D$127)</f>
        <v>597344.8599798606</v>
      </c>
      <c r="F70" s="16">
        <f t="shared" si="20"/>
        <v>19.433817863510733</v>
      </c>
      <c r="G70" s="5"/>
      <c r="H70" s="14">
        <f t="shared" si="13"/>
        <v>93170.112859297718</v>
      </c>
      <c r="I70" s="15">
        <f t="shared" si="21"/>
        <v>0.3299061270129871</v>
      </c>
      <c r="J70" s="14">
        <f t="shared" si="22"/>
        <v>30737.391086773816</v>
      </c>
      <c r="K70" s="14">
        <f>SUM($J70:J$127)</f>
        <v>597344.8599798606</v>
      </c>
      <c r="L70" s="16">
        <f t="shared" si="23"/>
        <v>19.433817863510733</v>
      </c>
      <c r="M70" s="16"/>
      <c r="N70" s="6">
        <v>56</v>
      </c>
      <c r="O70" s="6">
        <f t="shared" si="14"/>
        <v>66</v>
      </c>
      <c r="P70" s="6">
        <f t="shared" si="15"/>
        <v>93170.112859297718</v>
      </c>
      <c r="Q70" s="6">
        <f t="shared" si="16"/>
        <v>93170.112859297718</v>
      </c>
      <c r="R70" s="5">
        <f t="shared" si="17"/>
        <v>97082.049868848902</v>
      </c>
      <c r="S70" s="5">
        <f t="shared" si="24"/>
        <v>2984048934.3244877</v>
      </c>
      <c r="T70" s="20">
        <f>SUM(S70:$S$136)</f>
        <v>52907336672.7472</v>
      </c>
      <c r="U70" s="6">
        <f t="shared" si="25"/>
        <v>17.730049954668075</v>
      </c>
    </row>
    <row r="71" spans="1:21">
      <c r="A71" s="21">
        <v>57</v>
      </c>
      <c r="B71" s="22">
        <f>Absterbeordnung!B65</f>
        <v>92520.750090031303</v>
      </c>
      <c r="C71" s="15">
        <f t="shared" si="18"/>
        <v>0.32343737942449713</v>
      </c>
      <c r="D71" s="14">
        <f t="shared" si="19"/>
        <v>29924.668951508531</v>
      </c>
      <c r="E71" s="14">
        <f>SUM(D71:$D$127)</f>
        <v>566607.46889308665</v>
      </c>
      <c r="F71" s="16">
        <f t="shared" si="20"/>
        <v>18.934460722397514</v>
      </c>
      <c r="G71" s="5"/>
      <c r="H71" s="14">
        <f t="shared" si="13"/>
        <v>92520.750090031303</v>
      </c>
      <c r="I71" s="15">
        <f t="shared" si="21"/>
        <v>0.32343737942449713</v>
      </c>
      <c r="J71" s="14">
        <f t="shared" si="22"/>
        <v>29924.668951508531</v>
      </c>
      <c r="K71" s="14">
        <f>SUM($J71:J$127)</f>
        <v>566607.46889308665</v>
      </c>
      <c r="L71" s="16">
        <f t="shared" si="23"/>
        <v>18.934460722397514</v>
      </c>
      <c r="M71" s="16"/>
      <c r="N71" s="6">
        <v>57</v>
      </c>
      <c r="O71" s="6">
        <f t="shared" si="14"/>
        <v>67</v>
      </c>
      <c r="P71" s="6">
        <f t="shared" si="15"/>
        <v>92520.750090031303</v>
      </c>
      <c r="Q71" s="6">
        <f t="shared" si="16"/>
        <v>92520.750090031303</v>
      </c>
      <c r="R71" s="5">
        <f t="shared" si="17"/>
        <v>96858.72791738082</v>
      </c>
      <c r="S71" s="5">
        <f t="shared" si="24"/>
        <v>2898465367.9918585</v>
      </c>
      <c r="T71" s="20">
        <f>SUM(S71:$S$136)</f>
        <v>49923287738.422722</v>
      </c>
      <c r="U71" s="6">
        <f t="shared" si="25"/>
        <v>17.224041484066802</v>
      </c>
    </row>
    <row r="72" spans="1:21">
      <c r="A72" s="21">
        <v>58</v>
      </c>
      <c r="B72" s="22">
        <f>Absterbeordnung!B66</f>
        <v>91795.893931656654</v>
      </c>
      <c r="C72" s="15">
        <f t="shared" si="18"/>
        <v>0.31709547002401678</v>
      </c>
      <c r="D72" s="14">
        <f t="shared" si="19"/>
        <v>29108.062132533458</v>
      </c>
      <c r="E72" s="14">
        <f>SUM(D72:$D$127)</f>
        <v>536682.79994157818</v>
      </c>
      <c r="F72" s="16">
        <f t="shared" si="20"/>
        <v>18.437599778988353</v>
      </c>
      <c r="G72" s="5"/>
      <c r="H72" s="14">
        <f t="shared" si="13"/>
        <v>91795.893931656654</v>
      </c>
      <c r="I72" s="15">
        <f t="shared" si="21"/>
        <v>0.31709547002401678</v>
      </c>
      <c r="J72" s="14">
        <f t="shared" si="22"/>
        <v>29108.062132533458</v>
      </c>
      <c r="K72" s="14">
        <f>SUM($J72:J$127)</f>
        <v>536682.79994157818</v>
      </c>
      <c r="L72" s="16">
        <f t="shared" si="23"/>
        <v>18.437599778988353</v>
      </c>
      <c r="M72" s="16"/>
      <c r="N72" s="6">
        <v>58</v>
      </c>
      <c r="O72" s="6">
        <f t="shared" si="14"/>
        <v>68</v>
      </c>
      <c r="P72" s="6">
        <f t="shared" si="15"/>
        <v>91795.893931656654</v>
      </c>
      <c r="Q72" s="6">
        <f t="shared" si="16"/>
        <v>91795.893931656654</v>
      </c>
      <c r="R72" s="5">
        <f t="shared" si="17"/>
        <v>96610.350890083035</v>
      </c>
      <c r="S72" s="5">
        <f t="shared" si="24"/>
        <v>2812140096.3543959</v>
      </c>
      <c r="T72" s="20">
        <f>SUM(S72:$S$136)</f>
        <v>47024822370.430862</v>
      </c>
      <c r="U72" s="6">
        <f t="shared" si="25"/>
        <v>16.722076695749596</v>
      </c>
    </row>
    <row r="73" spans="1:21">
      <c r="A73" s="21">
        <v>59</v>
      </c>
      <c r="B73" s="22">
        <f>Absterbeordnung!B67</f>
        <v>91008.596740345558</v>
      </c>
      <c r="C73" s="15">
        <f t="shared" si="18"/>
        <v>0.3108779117882518</v>
      </c>
      <c r="D73" s="14">
        <f t="shared" si="19"/>
        <v>28292.562509417727</v>
      </c>
      <c r="E73" s="14">
        <f>SUM(D73:$D$127)</f>
        <v>507574.73780904477</v>
      </c>
      <c r="F73" s="16">
        <f t="shared" si="20"/>
        <v>17.940217950922214</v>
      </c>
      <c r="G73" s="5"/>
      <c r="H73" s="14">
        <f t="shared" si="13"/>
        <v>91008.596740345558</v>
      </c>
      <c r="I73" s="15">
        <f t="shared" si="21"/>
        <v>0.3108779117882518</v>
      </c>
      <c r="J73" s="14">
        <f t="shared" si="22"/>
        <v>28292.562509417727</v>
      </c>
      <c r="K73" s="14">
        <f>SUM($J73:J$127)</f>
        <v>507574.73780904477</v>
      </c>
      <c r="L73" s="16">
        <f t="shared" si="23"/>
        <v>17.940217950922214</v>
      </c>
      <c r="M73" s="16"/>
      <c r="N73" s="6">
        <v>59</v>
      </c>
      <c r="O73" s="6">
        <f t="shared" si="14"/>
        <v>69</v>
      </c>
      <c r="P73" s="6">
        <f t="shared" si="15"/>
        <v>91008.596740345558</v>
      </c>
      <c r="Q73" s="6">
        <f t="shared" si="16"/>
        <v>91008.596740345558</v>
      </c>
      <c r="R73" s="5">
        <f t="shared" si="17"/>
        <v>96330.742558415979</v>
      </c>
      <c r="S73" s="5">
        <f t="shared" si="24"/>
        <v>2725443555.412611</v>
      </c>
      <c r="T73" s="20">
        <f>SUM(S73:$S$136)</f>
        <v>44212682274.076462</v>
      </c>
      <c r="U73" s="6">
        <f t="shared" si="25"/>
        <v>16.222197002125405</v>
      </c>
    </row>
    <row r="74" spans="1:21">
      <c r="A74" s="21">
        <v>60</v>
      </c>
      <c r="B74" s="22">
        <f>Absterbeordnung!B68</f>
        <v>90156.923496158211</v>
      </c>
      <c r="C74" s="15">
        <f t="shared" si="18"/>
        <v>0.30478226645907031</v>
      </c>
      <c r="D74" s="14">
        <f t="shared" si="19"/>
        <v>27478.23148013611</v>
      </c>
      <c r="E74" s="14">
        <f>SUM(D74:$D$127)</f>
        <v>479282.17529962707</v>
      </c>
      <c r="F74" s="16">
        <f t="shared" si="20"/>
        <v>17.44224971851256</v>
      </c>
      <c r="G74" s="5"/>
      <c r="H74" s="14">
        <f t="shared" si="13"/>
        <v>90156.923496158211</v>
      </c>
      <c r="I74" s="15">
        <f t="shared" si="21"/>
        <v>0.30478226645907031</v>
      </c>
      <c r="J74" s="14">
        <f t="shared" si="22"/>
        <v>27478.23148013611</v>
      </c>
      <c r="K74" s="14">
        <f>SUM($J74:J$127)</f>
        <v>479282.17529962707</v>
      </c>
      <c r="L74" s="16">
        <f t="shared" si="23"/>
        <v>17.44224971851256</v>
      </c>
      <c r="M74" s="16"/>
      <c r="N74" s="6">
        <v>60</v>
      </c>
      <c r="O74" s="6">
        <f t="shared" si="14"/>
        <v>70</v>
      </c>
      <c r="P74" s="6">
        <f t="shared" si="15"/>
        <v>90156.923496158211</v>
      </c>
      <c r="Q74" s="6">
        <f t="shared" si="16"/>
        <v>90156.923496158211</v>
      </c>
      <c r="R74" s="5">
        <f t="shared" si="17"/>
        <v>96011.702144467228</v>
      </c>
      <c r="S74" s="5">
        <f t="shared" si="24"/>
        <v>2638231776.3275509</v>
      </c>
      <c r="T74" s="20">
        <f>SUM(S74:$S$136)</f>
        <v>41487238718.663849</v>
      </c>
      <c r="U74" s="6">
        <f t="shared" si="25"/>
        <v>15.725395733203761</v>
      </c>
    </row>
    <row r="75" spans="1:21">
      <c r="A75" s="21">
        <v>61</v>
      </c>
      <c r="B75" s="22">
        <f>Absterbeordnung!B69</f>
        <v>89238.257300771584</v>
      </c>
      <c r="C75" s="15">
        <f t="shared" si="18"/>
        <v>0.29880614358732388</v>
      </c>
      <c r="D75" s="14">
        <f t="shared" si="19"/>
        <v>26664.939524496909</v>
      </c>
      <c r="E75" s="14">
        <f>SUM(D75:$D$127)</f>
        <v>451803.94381949096</v>
      </c>
      <c r="F75" s="16">
        <f t="shared" si="20"/>
        <v>16.943745302869395</v>
      </c>
      <c r="G75" s="5"/>
      <c r="H75" s="14">
        <f t="shared" si="13"/>
        <v>89238.257300771584</v>
      </c>
      <c r="I75" s="15">
        <f t="shared" si="21"/>
        <v>0.29880614358732388</v>
      </c>
      <c r="J75" s="14">
        <f t="shared" si="22"/>
        <v>26664.939524496909</v>
      </c>
      <c r="K75" s="14">
        <f>SUM($J75:J$127)</f>
        <v>451803.94381949096</v>
      </c>
      <c r="L75" s="16">
        <f t="shared" si="23"/>
        <v>16.943745302869395</v>
      </c>
      <c r="M75" s="16"/>
      <c r="N75" s="6">
        <v>61</v>
      </c>
      <c r="O75" s="6">
        <f t="shared" si="14"/>
        <v>71</v>
      </c>
      <c r="P75" s="6">
        <f t="shared" si="15"/>
        <v>89238.257300771584</v>
      </c>
      <c r="Q75" s="6">
        <f t="shared" si="16"/>
        <v>89238.257300771584</v>
      </c>
      <c r="R75" s="5">
        <f t="shared" si="17"/>
        <v>95660.425190904862</v>
      </c>
      <c r="S75" s="5">
        <f t="shared" si="24"/>
        <v>2550779452.6031384</v>
      </c>
      <c r="T75" s="20">
        <f>SUM(S75:$S$136)</f>
        <v>38849006942.336296</v>
      </c>
      <c r="U75" s="6">
        <f t="shared" si="25"/>
        <v>15.230249288189086</v>
      </c>
    </row>
    <row r="76" spans="1:21">
      <c r="A76" s="21">
        <v>62</v>
      </c>
      <c r="B76" s="22">
        <f>Absterbeordnung!B70</f>
        <v>88243.627868070893</v>
      </c>
      <c r="C76" s="15">
        <f t="shared" si="18"/>
        <v>0.29294719959541554</v>
      </c>
      <c r="D76" s="14">
        <f t="shared" si="19"/>
        <v>25850.723666091337</v>
      </c>
      <c r="E76" s="14">
        <f>SUM(D76:$D$127)</f>
        <v>425139.004294994</v>
      </c>
      <c r="F76" s="16">
        <f t="shared" si="20"/>
        <v>16.445922744230685</v>
      </c>
      <c r="G76" s="5"/>
      <c r="H76" s="14">
        <f t="shared" si="13"/>
        <v>88243.627868070893</v>
      </c>
      <c r="I76" s="15">
        <f t="shared" si="21"/>
        <v>0.29294719959541554</v>
      </c>
      <c r="J76" s="14">
        <f t="shared" si="22"/>
        <v>25850.723666091337</v>
      </c>
      <c r="K76" s="14">
        <f>SUM($J76:J$127)</f>
        <v>425139.004294994</v>
      </c>
      <c r="L76" s="16">
        <f t="shared" si="23"/>
        <v>16.445922744230685</v>
      </c>
      <c r="M76" s="16"/>
      <c r="N76" s="6">
        <v>62</v>
      </c>
      <c r="O76" s="6">
        <f t="shared" si="14"/>
        <v>72</v>
      </c>
      <c r="P76" s="6">
        <f t="shared" si="15"/>
        <v>88243.627868070893</v>
      </c>
      <c r="Q76" s="6">
        <f t="shared" si="16"/>
        <v>88243.627868070893</v>
      </c>
      <c r="R76" s="5">
        <f t="shared" si="17"/>
        <v>95264.045577709272</v>
      </c>
      <c r="S76" s="5">
        <f t="shared" si="24"/>
        <v>2462644517.543293</v>
      </c>
      <c r="T76" s="20">
        <f>SUM(S76:$S$136)</f>
        <v>36298227489.733162</v>
      </c>
      <c r="U76" s="6">
        <f t="shared" si="25"/>
        <v>14.739531926412129</v>
      </c>
    </row>
    <row r="77" spans="1:21">
      <c r="A77" s="21">
        <v>63</v>
      </c>
      <c r="B77" s="22">
        <f>Absterbeordnung!B71</f>
        <v>87181.960213169528</v>
      </c>
      <c r="C77" s="15">
        <f t="shared" si="18"/>
        <v>0.28720313685825061</v>
      </c>
      <c r="D77" s="14">
        <f t="shared" si="19"/>
        <v>25038.932450673488</v>
      </c>
      <c r="E77" s="14">
        <f>SUM(D77:$D$127)</f>
        <v>399288.2806289026</v>
      </c>
      <c r="F77" s="16">
        <f t="shared" si="20"/>
        <v>15.94669746465819</v>
      </c>
      <c r="G77" s="5"/>
      <c r="H77" s="14">
        <f t="shared" si="13"/>
        <v>87181.960213169528</v>
      </c>
      <c r="I77" s="15">
        <f t="shared" si="21"/>
        <v>0.28720313685825061</v>
      </c>
      <c r="J77" s="14">
        <f t="shared" si="22"/>
        <v>25038.932450673488</v>
      </c>
      <c r="K77" s="14">
        <f>SUM($J77:J$127)</f>
        <v>399288.2806289026</v>
      </c>
      <c r="L77" s="16">
        <f t="shared" si="23"/>
        <v>15.94669746465819</v>
      </c>
      <c r="M77" s="16"/>
      <c r="N77" s="6">
        <v>63</v>
      </c>
      <c r="O77" s="6">
        <f t="shared" si="14"/>
        <v>73</v>
      </c>
      <c r="P77" s="6">
        <f t="shared" si="15"/>
        <v>87181.960213169528</v>
      </c>
      <c r="Q77" s="6">
        <f t="shared" si="16"/>
        <v>87181.960213169528</v>
      </c>
      <c r="R77" s="5">
        <f t="shared" si="17"/>
        <v>94816.398579338857</v>
      </c>
      <c r="S77" s="5">
        <f t="shared" si="24"/>
        <v>2374101399.2441993</v>
      </c>
      <c r="T77" s="20">
        <f>SUM(S77:$S$136)</f>
        <v>33835582972.189877</v>
      </c>
      <c r="U77" s="6">
        <f t="shared" si="25"/>
        <v>14.25195359514194</v>
      </c>
    </row>
    <row r="78" spans="1:21">
      <c r="A78" s="21">
        <v>64</v>
      </c>
      <c r="B78" s="22">
        <f>Absterbeordnung!B72</f>
        <v>86060.633951972559</v>
      </c>
      <c r="C78" s="15">
        <f t="shared" si="18"/>
        <v>0.28157170280220639</v>
      </c>
      <c r="D78" s="14">
        <f t="shared" si="19"/>
        <v>24232.23924609429</v>
      </c>
      <c r="E78" s="14">
        <f>SUM(D78:$D$127)</f>
        <v>374249.34817822912</v>
      </c>
      <c r="F78" s="16">
        <f t="shared" si="20"/>
        <v>15.44427423225239</v>
      </c>
      <c r="G78" s="5"/>
      <c r="H78" s="14">
        <f t="shared" ref="H78:H109" si="26">B78</f>
        <v>86060.633951972559</v>
      </c>
      <c r="I78" s="15">
        <f t="shared" si="21"/>
        <v>0.28157170280220639</v>
      </c>
      <c r="J78" s="14">
        <f t="shared" si="22"/>
        <v>24232.23924609429</v>
      </c>
      <c r="K78" s="14">
        <f>SUM($J78:J$127)</f>
        <v>374249.34817822912</v>
      </c>
      <c r="L78" s="16">
        <f t="shared" si="23"/>
        <v>15.44427423225239</v>
      </c>
      <c r="M78" s="16"/>
      <c r="N78" s="6">
        <v>64</v>
      </c>
      <c r="O78" s="6">
        <f t="shared" ref="O78:O109" si="27">N78+$B$3</f>
        <v>74</v>
      </c>
      <c r="P78" s="6">
        <f t="shared" ref="P78:P109" si="28">B78</f>
        <v>86060.633951972559</v>
      </c>
      <c r="Q78" s="6">
        <f t="shared" ref="Q78:Q109" si="29">B78</f>
        <v>86060.633951972559</v>
      </c>
      <c r="R78" s="5">
        <f t="shared" ref="R78:R109" si="30">LOOKUP(N78,$O$14:$O$136,$Q$14:$Q$136)</f>
        <v>94323.434706609944</v>
      </c>
      <c r="S78" s="5">
        <f t="shared" si="24"/>
        <v>2285668036.323926</v>
      </c>
      <c r="T78" s="20">
        <f>SUM(S78:$S$136)</f>
        <v>31461481572.945679</v>
      </c>
      <c r="U78" s="6">
        <f t="shared" si="25"/>
        <v>13.764676704122637</v>
      </c>
    </row>
    <row r="79" spans="1:21">
      <c r="A79" s="21">
        <v>65</v>
      </c>
      <c r="B79" s="22">
        <f>Absterbeordnung!B73</f>
        <v>84852.995814037393</v>
      </c>
      <c r="C79" s="15">
        <f t="shared" ref="C79:C110" si="31">1/(((1+($B$5/100))^A79))</f>
        <v>0.27605068902177099</v>
      </c>
      <c r="D79" s="14">
        <f t="shared" ref="D79:D110" si="32">B79*C79</f>
        <v>23423.72796002647</v>
      </c>
      <c r="E79" s="14">
        <f>SUM(D79:$D$127)</f>
        <v>350017.10893213487</v>
      </c>
      <c r="F79" s="16">
        <f t="shared" ref="F79:F110" si="33">E79/D79</f>
        <v>14.942843834655742</v>
      </c>
      <c r="G79" s="5"/>
      <c r="H79" s="14">
        <f t="shared" si="26"/>
        <v>84852.995814037393</v>
      </c>
      <c r="I79" s="15">
        <f t="shared" ref="I79:I110" si="34">1/(((1+($B$5/100))^A79))</f>
        <v>0.27605068902177099</v>
      </c>
      <c r="J79" s="14">
        <f t="shared" ref="J79:J110" si="35">H79*I79</f>
        <v>23423.72796002647</v>
      </c>
      <c r="K79" s="14">
        <f>SUM($J79:J$127)</f>
        <v>350017.10893213487</v>
      </c>
      <c r="L79" s="16">
        <f t="shared" ref="L79:L110" si="36">K79/J79</f>
        <v>14.942843834655742</v>
      </c>
      <c r="M79" s="16"/>
      <c r="N79" s="6">
        <v>65</v>
      </c>
      <c r="O79" s="6">
        <f t="shared" si="27"/>
        <v>75</v>
      </c>
      <c r="P79" s="6">
        <f t="shared" si="28"/>
        <v>84852.995814037393</v>
      </c>
      <c r="Q79" s="6">
        <f t="shared" si="29"/>
        <v>84852.995814037393</v>
      </c>
      <c r="R79" s="5">
        <f t="shared" si="30"/>
        <v>93766.846965031858</v>
      </c>
      <c r="S79" s="5">
        <f t="shared" ref="S79:S110" si="37">P79*R79*I79</f>
        <v>2196369114.9783401</v>
      </c>
      <c r="T79" s="20">
        <f>SUM(S79:$S$136)</f>
        <v>29175813536.621754</v>
      </c>
      <c r="U79" s="6">
        <f t="shared" ref="U79:U110" si="38">T79/S79</f>
        <v>13.283656803246149</v>
      </c>
    </row>
    <row r="80" spans="1:21">
      <c r="A80" s="21">
        <v>66</v>
      </c>
      <c r="B80" s="22">
        <f>Absterbeordnung!B74</f>
        <v>83558.005661760224</v>
      </c>
      <c r="C80" s="15">
        <f t="shared" si="31"/>
        <v>0.27063793041350098</v>
      </c>
      <c r="D80" s="14">
        <f t="shared" si="32"/>
        <v>22613.965721778386</v>
      </c>
      <c r="E80" s="14">
        <f>SUM(D80:$D$127)</f>
        <v>326593.38097210845</v>
      </c>
      <c r="F80" s="16">
        <f t="shared" si="33"/>
        <v>14.442110021312299</v>
      </c>
      <c r="G80" s="5"/>
      <c r="H80" s="14">
        <f t="shared" si="26"/>
        <v>83558.005661760224</v>
      </c>
      <c r="I80" s="15">
        <f t="shared" si="34"/>
        <v>0.27063793041350098</v>
      </c>
      <c r="J80" s="14">
        <f t="shared" si="35"/>
        <v>22613.965721778386</v>
      </c>
      <c r="K80" s="14">
        <f>SUM($J80:J$127)</f>
        <v>326593.38097210845</v>
      </c>
      <c r="L80" s="16">
        <f t="shared" si="36"/>
        <v>14.442110021312299</v>
      </c>
      <c r="M80" s="16"/>
      <c r="N80" s="6">
        <v>66</v>
      </c>
      <c r="O80" s="6">
        <f t="shared" si="27"/>
        <v>76</v>
      </c>
      <c r="P80" s="6">
        <f t="shared" si="28"/>
        <v>83558.005661760224</v>
      </c>
      <c r="Q80" s="6">
        <f t="shared" si="29"/>
        <v>83558.005661760224</v>
      </c>
      <c r="R80" s="5">
        <f t="shared" si="30"/>
        <v>93170.112859297718</v>
      </c>
      <c r="S80" s="5">
        <f t="shared" si="37"/>
        <v>2106945738.4943821</v>
      </c>
      <c r="T80" s="20">
        <f>SUM(S80:$S$136)</f>
        <v>26979444421.643414</v>
      </c>
      <c r="U80" s="6">
        <f t="shared" si="38"/>
        <v>12.805002012497415</v>
      </c>
    </row>
    <row r="81" spans="1:21">
      <c r="A81" s="21">
        <v>67</v>
      </c>
      <c r="B81" s="22">
        <f>Absterbeordnung!B75</f>
        <v>82207.074522937415</v>
      </c>
      <c r="C81" s="15">
        <f t="shared" si="31"/>
        <v>0.26533130432696173</v>
      </c>
      <c r="D81" s="14">
        <f t="shared" si="32"/>
        <v>21812.110308074731</v>
      </c>
      <c r="E81" s="14">
        <f>SUM(D81:$D$127)</f>
        <v>303979.41525033006</v>
      </c>
      <c r="F81" s="16">
        <f t="shared" si="33"/>
        <v>13.936268016112061</v>
      </c>
      <c r="G81" s="5"/>
      <c r="H81" s="14">
        <f t="shared" si="26"/>
        <v>82207.074522937415</v>
      </c>
      <c r="I81" s="15">
        <f t="shared" si="34"/>
        <v>0.26533130432696173</v>
      </c>
      <c r="J81" s="14">
        <f t="shared" si="35"/>
        <v>21812.110308074731</v>
      </c>
      <c r="K81" s="14">
        <f>SUM($J81:J$127)</f>
        <v>303979.41525033006</v>
      </c>
      <c r="L81" s="16">
        <f t="shared" si="36"/>
        <v>13.936268016112061</v>
      </c>
      <c r="M81" s="16"/>
      <c r="N81" s="6">
        <v>67</v>
      </c>
      <c r="O81" s="6">
        <f t="shared" si="27"/>
        <v>77</v>
      </c>
      <c r="P81" s="6">
        <f t="shared" si="28"/>
        <v>82207.074522937415</v>
      </c>
      <c r="Q81" s="6">
        <f t="shared" si="29"/>
        <v>82207.074522937415</v>
      </c>
      <c r="R81" s="5">
        <f t="shared" si="30"/>
        <v>92520.750090031303</v>
      </c>
      <c r="S81" s="5">
        <f t="shared" si="37"/>
        <v>2018072806.7495778</v>
      </c>
      <c r="T81" s="20">
        <f>SUM(S81:$S$136)</f>
        <v>24872498683.149033</v>
      </c>
      <c r="U81" s="6">
        <f t="shared" si="38"/>
        <v>12.324876783415007</v>
      </c>
    </row>
    <row r="82" spans="1:21">
      <c r="A82" s="21">
        <v>68</v>
      </c>
      <c r="B82" s="22">
        <f>Absterbeordnung!B76</f>
        <v>80767.320458036847</v>
      </c>
      <c r="C82" s="15">
        <f t="shared" si="31"/>
        <v>0.26012872973231543</v>
      </c>
      <c r="D82" s="14">
        <f t="shared" si="32"/>
        <v>21009.900474631977</v>
      </c>
      <c r="E82" s="14">
        <f>SUM(D82:$D$127)</f>
        <v>282167.30494225537</v>
      </c>
      <c r="F82" s="16">
        <f t="shared" si="33"/>
        <v>13.43020664390834</v>
      </c>
      <c r="G82" s="5"/>
      <c r="H82" s="14">
        <f t="shared" si="26"/>
        <v>80767.320458036847</v>
      </c>
      <c r="I82" s="15">
        <f t="shared" si="34"/>
        <v>0.26012872973231543</v>
      </c>
      <c r="J82" s="14">
        <f t="shared" si="35"/>
        <v>21009.900474631977</v>
      </c>
      <c r="K82" s="14">
        <f>SUM($J82:J$127)</f>
        <v>282167.30494225537</v>
      </c>
      <c r="L82" s="16">
        <f t="shared" si="36"/>
        <v>13.43020664390834</v>
      </c>
      <c r="M82" s="16"/>
      <c r="N82" s="6">
        <v>68</v>
      </c>
      <c r="O82" s="6">
        <f t="shared" si="27"/>
        <v>78</v>
      </c>
      <c r="P82" s="6">
        <f t="shared" si="28"/>
        <v>80767.320458036847</v>
      </c>
      <c r="Q82" s="6">
        <f t="shared" si="29"/>
        <v>80767.320458036847</v>
      </c>
      <c r="R82" s="5">
        <f t="shared" si="30"/>
        <v>91795.893931656654</v>
      </c>
      <c r="S82" s="5">
        <f t="shared" si="37"/>
        <v>1928622595.4839799</v>
      </c>
      <c r="T82" s="20">
        <f>SUM(S82:$S$136)</f>
        <v>22854425876.399452</v>
      </c>
      <c r="U82" s="6">
        <f t="shared" si="38"/>
        <v>11.850128651357124</v>
      </c>
    </row>
    <row r="83" spans="1:21">
      <c r="A83" s="21">
        <v>69</v>
      </c>
      <c r="B83" s="22">
        <f>Absterbeordnung!B77</f>
        <v>79232.17353399274</v>
      </c>
      <c r="C83" s="15">
        <f t="shared" si="31"/>
        <v>0.25502816640423082</v>
      </c>
      <c r="D83" s="14">
        <f t="shared" si="32"/>
        <v>20206.435936595994</v>
      </c>
      <c r="E83" s="14">
        <f>SUM(D83:$D$127)</f>
        <v>261157.4044676233</v>
      </c>
      <c r="F83" s="16">
        <f t="shared" si="33"/>
        <v>12.924466505972962</v>
      </c>
      <c r="G83" s="5"/>
      <c r="H83" s="14">
        <f t="shared" si="26"/>
        <v>79232.17353399274</v>
      </c>
      <c r="I83" s="15">
        <f t="shared" si="34"/>
        <v>0.25502816640423082</v>
      </c>
      <c r="J83" s="14">
        <f t="shared" si="35"/>
        <v>20206.435936595994</v>
      </c>
      <c r="K83" s="14">
        <f>SUM($J83:J$127)</f>
        <v>261157.4044676233</v>
      </c>
      <c r="L83" s="16">
        <f t="shared" si="36"/>
        <v>12.924466505972962</v>
      </c>
      <c r="M83" s="16"/>
      <c r="N83" s="6">
        <v>69</v>
      </c>
      <c r="O83" s="6">
        <f t="shared" si="27"/>
        <v>79</v>
      </c>
      <c r="P83" s="6">
        <f t="shared" si="28"/>
        <v>79232.17353399274</v>
      </c>
      <c r="Q83" s="6">
        <f t="shared" si="29"/>
        <v>79232.17353399274</v>
      </c>
      <c r="R83" s="5">
        <f t="shared" si="30"/>
        <v>91008.596740345558</v>
      </c>
      <c r="S83" s="5">
        <f t="shared" si="37"/>
        <v>1838959379.7132914</v>
      </c>
      <c r="T83" s="20">
        <f>SUM(S83:$S$136)</f>
        <v>20925803280.915474</v>
      </c>
      <c r="U83" s="6">
        <f t="shared" si="38"/>
        <v>11.379154706602588</v>
      </c>
    </row>
    <row r="84" spans="1:21">
      <c r="A84" s="21">
        <v>70</v>
      </c>
      <c r="B84" s="22">
        <f>Absterbeordnung!B78</f>
        <v>77607.347906298164</v>
      </c>
      <c r="C84" s="15">
        <f t="shared" si="31"/>
        <v>0.25002761412179492</v>
      </c>
      <c r="D84" s="14">
        <f t="shared" si="32"/>
        <v>19403.980035331806</v>
      </c>
      <c r="E84" s="14">
        <f>SUM(D84:$D$127)</f>
        <v>240950.96853102729</v>
      </c>
      <c r="F84" s="16">
        <f t="shared" si="33"/>
        <v>12.417605465079374</v>
      </c>
      <c r="G84" s="5"/>
      <c r="H84" s="14">
        <f t="shared" si="26"/>
        <v>77607.347906298164</v>
      </c>
      <c r="I84" s="15">
        <f t="shared" si="34"/>
        <v>0.25002761412179492</v>
      </c>
      <c r="J84" s="14">
        <f t="shared" si="35"/>
        <v>19403.980035331806</v>
      </c>
      <c r="K84" s="14">
        <f>SUM($J84:J$127)</f>
        <v>240950.96853102729</v>
      </c>
      <c r="L84" s="16">
        <f t="shared" si="36"/>
        <v>12.417605465079374</v>
      </c>
      <c r="M84" s="16"/>
      <c r="N84" s="6">
        <v>70</v>
      </c>
      <c r="O84" s="6">
        <f t="shared" si="27"/>
        <v>80</v>
      </c>
      <c r="P84" s="6">
        <f t="shared" si="28"/>
        <v>77607.347906298164</v>
      </c>
      <c r="Q84" s="6">
        <f t="shared" si="29"/>
        <v>77607.347906298164</v>
      </c>
      <c r="R84" s="5">
        <f t="shared" si="30"/>
        <v>90156.923496158211</v>
      </c>
      <c r="S84" s="5">
        <f t="shared" si="37"/>
        <v>1749403143.5663908</v>
      </c>
      <c r="T84" s="20">
        <f>SUM(S84:$S$136)</f>
        <v>19086843901.202179</v>
      </c>
      <c r="U84" s="6">
        <f t="shared" si="38"/>
        <v>10.910489083888983</v>
      </c>
    </row>
    <row r="85" spans="1:21">
      <c r="A85" s="21">
        <v>71</v>
      </c>
      <c r="B85" s="22">
        <f>Absterbeordnung!B79</f>
        <v>75879.761314888558</v>
      </c>
      <c r="C85" s="15">
        <f t="shared" si="31"/>
        <v>0.24512511188411268</v>
      </c>
      <c r="D85" s="14">
        <f t="shared" si="32"/>
        <v>18600.034982051824</v>
      </c>
      <c r="E85" s="14">
        <f>SUM(D85:$D$127)</f>
        <v>221546.98849569549</v>
      </c>
      <c r="F85" s="16">
        <f t="shared" si="33"/>
        <v>11.911106011869231</v>
      </c>
      <c r="G85" s="5"/>
      <c r="H85" s="14">
        <f t="shared" si="26"/>
        <v>75879.761314888558</v>
      </c>
      <c r="I85" s="15">
        <f t="shared" si="34"/>
        <v>0.24512511188411268</v>
      </c>
      <c r="J85" s="14">
        <f t="shared" si="35"/>
        <v>18600.034982051824</v>
      </c>
      <c r="K85" s="14">
        <f>SUM($J85:J$127)</f>
        <v>221546.98849569549</v>
      </c>
      <c r="L85" s="16">
        <f t="shared" si="36"/>
        <v>11.911106011869231</v>
      </c>
      <c r="M85" s="16"/>
      <c r="N85" s="6">
        <v>71</v>
      </c>
      <c r="O85" s="6">
        <f t="shared" si="27"/>
        <v>81</v>
      </c>
      <c r="P85" s="6">
        <f t="shared" si="28"/>
        <v>75879.761314888558</v>
      </c>
      <c r="Q85" s="6">
        <f t="shared" si="29"/>
        <v>75879.761314888558</v>
      </c>
      <c r="R85" s="5">
        <f t="shared" si="30"/>
        <v>89238.257300771584</v>
      </c>
      <c r="S85" s="5">
        <f t="shared" si="37"/>
        <v>1659834707.531693</v>
      </c>
      <c r="T85" s="20">
        <f>SUM(S85:$S$136)</f>
        <v>17337440757.635788</v>
      </c>
      <c r="U85" s="6">
        <f t="shared" si="38"/>
        <v>10.445281496383426</v>
      </c>
    </row>
    <row r="86" spans="1:21">
      <c r="A86" s="21">
        <v>72</v>
      </c>
      <c r="B86" s="22">
        <f>Absterbeordnung!B80</f>
        <v>74059.828320319022</v>
      </c>
      <c r="C86" s="15">
        <f t="shared" si="31"/>
        <v>0.24031873714128693</v>
      </c>
      <c r="D86" s="14">
        <f t="shared" si="32"/>
        <v>17797.964414839586</v>
      </c>
      <c r="E86" s="14">
        <f>SUM(D86:$D$127)</f>
        <v>202946.95351364365</v>
      </c>
      <c r="F86" s="16">
        <f t="shared" si="33"/>
        <v>11.402818254003842</v>
      </c>
      <c r="G86" s="5"/>
      <c r="H86" s="14">
        <f t="shared" si="26"/>
        <v>74059.828320319022</v>
      </c>
      <c r="I86" s="15">
        <f t="shared" si="34"/>
        <v>0.24031873714128693</v>
      </c>
      <c r="J86" s="14">
        <f t="shared" si="35"/>
        <v>17797.964414839586</v>
      </c>
      <c r="K86" s="14">
        <f>SUM($J86:J$127)</f>
        <v>202946.95351364365</v>
      </c>
      <c r="L86" s="16">
        <f t="shared" si="36"/>
        <v>11.402818254003842</v>
      </c>
      <c r="M86" s="16"/>
      <c r="N86" s="6">
        <v>72</v>
      </c>
      <c r="O86" s="6">
        <f t="shared" si="27"/>
        <v>82</v>
      </c>
      <c r="P86" s="6">
        <f t="shared" si="28"/>
        <v>74059.828320319022</v>
      </c>
      <c r="Q86" s="6">
        <f t="shared" si="29"/>
        <v>74059.828320319022</v>
      </c>
      <c r="R86" s="5">
        <f t="shared" si="30"/>
        <v>88243.627868070893</v>
      </c>
      <c r="S86" s="5">
        <f t="shared" si="37"/>
        <v>1570556948.6322725</v>
      </c>
      <c r="T86" s="20">
        <f>SUM(S86:$S$136)</f>
        <v>15677606050.104095</v>
      </c>
      <c r="U86" s="6">
        <f t="shared" si="38"/>
        <v>9.982195210276851</v>
      </c>
    </row>
    <row r="87" spans="1:21">
      <c r="A87" s="21">
        <v>73</v>
      </c>
      <c r="B87" s="22">
        <f>Absterbeordnung!B81</f>
        <v>72110.717599702635</v>
      </c>
      <c r="C87" s="15">
        <f t="shared" si="31"/>
        <v>0.2356066050404774</v>
      </c>
      <c r="D87" s="14">
        <f t="shared" si="32"/>
        <v>16989.76136069854</v>
      </c>
      <c r="E87" s="14">
        <f>SUM(D87:$D$127)</f>
        <v>185148.98909880407</v>
      </c>
      <c r="F87" s="16">
        <f t="shared" si="33"/>
        <v>10.897680383380711</v>
      </c>
      <c r="G87" s="5"/>
      <c r="H87" s="14">
        <f t="shared" si="26"/>
        <v>72110.717599702635</v>
      </c>
      <c r="I87" s="15">
        <f t="shared" si="34"/>
        <v>0.2356066050404774</v>
      </c>
      <c r="J87" s="14">
        <f t="shared" si="35"/>
        <v>16989.76136069854</v>
      </c>
      <c r="K87" s="14">
        <f>SUM($J87:J$127)</f>
        <v>185148.98909880407</v>
      </c>
      <c r="L87" s="16">
        <f t="shared" si="36"/>
        <v>10.897680383380711</v>
      </c>
      <c r="M87" s="16"/>
      <c r="N87" s="6">
        <v>73</v>
      </c>
      <c r="O87" s="6">
        <f t="shared" si="27"/>
        <v>83</v>
      </c>
      <c r="P87" s="6">
        <f t="shared" si="28"/>
        <v>72110.717599702635</v>
      </c>
      <c r="Q87" s="6">
        <f t="shared" si="29"/>
        <v>72110.717599702635</v>
      </c>
      <c r="R87" s="5">
        <f t="shared" si="30"/>
        <v>87181.960213169528</v>
      </c>
      <c r="S87" s="5">
        <f t="shared" si="37"/>
        <v>1481200698.9796653</v>
      </c>
      <c r="T87" s="20">
        <f>SUM(S87:$S$136)</f>
        <v>14107049101.471823</v>
      </c>
      <c r="U87" s="6">
        <f t="shared" si="38"/>
        <v>9.5240632219452461</v>
      </c>
    </row>
    <row r="88" spans="1:21">
      <c r="A88" s="21">
        <v>74</v>
      </c>
      <c r="B88" s="22">
        <f>Absterbeordnung!B82</f>
        <v>70038.38166912942</v>
      </c>
      <c r="C88" s="15">
        <f t="shared" si="31"/>
        <v>0.23098686768674251</v>
      </c>
      <c r="D88" s="14">
        <f t="shared" si="32"/>
        <v>16177.946399600769</v>
      </c>
      <c r="E88" s="14">
        <f>SUM(D88:$D$127)</f>
        <v>168159.22773810552</v>
      </c>
      <c r="F88" s="16">
        <f t="shared" si="33"/>
        <v>10.394349417689705</v>
      </c>
      <c r="G88" s="5"/>
      <c r="H88" s="14">
        <f t="shared" si="26"/>
        <v>70038.38166912942</v>
      </c>
      <c r="I88" s="15">
        <f t="shared" si="34"/>
        <v>0.23098686768674251</v>
      </c>
      <c r="J88" s="14">
        <f t="shared" si="35"/>
        <v>16177.946399600769</v>
      </c>
      <c r="K88" s="14">
        <f>SUM($J88:J$127)</f>
        <v>168159.22773810552</v>
      </c>
      <c r="L88" s="16">
        <f t="shared" si="36"/>
        <v>10.394349417689705</v>
      </c>
      <c r="M88" s="16"/>
      <c r="N88" s="6">
        <v>74</v>
      </c>
      <c r="O88" s="6">
        <f t="shared" si="27"/>
        <v>84</v>
      </c>
      <c r="P88" s="6">
        <f t="shared" si="28"/>
        <v>70038.38166912942</v>
      </c>
      <c r="Q88" s="6">
        <f t="shared" si="29"/>
        <v>70038.38166912942</v>
      </c>
      <c r="R88" s="5">
        <f t="shared" si="30"/>
        <v>86060.633951972559</v>
      </c>
      <c r="S88" s="5">
        <f t="shared" si="37"/>
        <v>1392284323.1906743</v>
      </c>
      <c r="T88" s="20">
        <f>SUM(S88:$S$136)</f>
        <v>12625848402.492157</v>
      </c>
      <c r="U88" s="6">
        <f t="shared" si="38"/>
        <v>9.0684411166518881</v>
      </c>
    </row>
    <row r="89" spans="1:21">
      <c r="A89" s="21">
        <v>75</v>
      </c>
      <c r="B89" s="22">
        <f>Absterbeordnung!B83</f>
        <v>67848.344411696336</v>
      </c>
      <c r="C89" s="15">
        <f t="shared" si="31"/>
        <v>0.22645771341837509</v>
      </c>
      <c r="D89" s="14">
        <f t="shared" si="32"/>
        <v>15364.78093469514</v>
      </c>
      <c r="E89" s="14">
        <f>SUM(D89:$D$127)</f>
        <v>151981.28133850472</v>
      </c>
      <c r="F89" s="16">
        <f t="shared" si="33"/>
        <v>9.8915358432033678</v>
      </c>
      <c r="G89" s="5"/>
      <c r="H89" s="14">
        <f t="shared" si="26"/>
        <v>67848.344411696336</v>
      </c>
      <c r="I89" s="15">
        <f t="shared" si="34"/>
        <v>0.22645771341837509</v>
      </c>
      <c r="J89" s="14">
        <f t="shared" si="35"/>
        <v>15364.78093469514</v>
      </c>
      <c r="K89" s="14">
        <f>SUM($J89:J$127)</f>
        <v>151981.28133850472</v>
      </c>
      <c r="L89" s="16">
        <f t="shared" si="36"/>
        <v>9.8915358432033678</v>
      </c>
      <c r="M89" s="16"/>
      <c r="N89" s="6">
        <v>75</v>
      </c>
      <c r="O89" s="6">
        <f t="shared" si="27"/>
        <v>85</v>
      </c>
      <c r="P89" s="6">
        <f t="shared" si="28"/>
        <v>67848.344411696336</v>
      </c>
      <c r="Q89" s="6">
        <f t="shared" si="29"/>
        <v>67848.344411696336</v>
      </c>
      <c r="R89" s="5">
        <f t="shared" si="30"/>
        <v>84852.995814037393</v>
      </c>
      <c r="S89" s="5">
        <f t="shared" si="37"/>
        <v>1303747692.3352883</v>
      </c>
      <c r="T89" s="20">
        <f>SUM(S89:$S$136)</f>
        <v>11233564079.301483</v>
      </c>
      <c r="U89" s="6">
        <f t="shared" si="38"/>
        <v>8.6163635382393586</v>
      </c>
    </row>
    <row r="90" spans="1:21">
      <c r="A90" s="21">
        <v>76</v>
      </c>
      <c r="B90" s="22">
        <f>Absterbeordnung!B84</f>
        <v>65498.318324499582</v>
      </c>
      <c r="C90" s="15">
        <f t="shared" si="31"/>
        <v>0.22201736609644609</v>
      </c>
      <c r="D90" s="14">
        <f t="shared" si="32"/>
        <v>14541.764118151987</v>
      </c>
      <c r="E90" s="14">
        <f>SUM(D90:$D$127)</f>
        <v>136616.50040380956</v>
      </c>
      <c r="F90" s="16">
        <f t="shared" si="33"/>
        <v>9.394768013963029</v>
      </c>
      <c r="G90" s="5"/>
      <c r="H90" s="14">
        <f t="shared" si="26"/>
        <v>65498.318324499582</v>
      </c>
      <c r="I90" s="15">
        <f t="shared" si="34"/>
        <v>0.22201736609644609</v>
      </c>
      <c r="J90" s="14">
        <f t="shared" si="35"/>
        <v>14541.764118151987</v>
      </c>
      <c r="K90" s="14">
        <f>SUM($J90:J$127)</f>
        <v>136616.50040380956</v>
      </c>
      <c r="L90" s="16">
        <f t="shared" si="36"/>
        <v>9.394768013963029</v>
      </c>
      <c r="M90" s="16"/>
      <c r="N90" s="6">
        <v>76</v>
      </c>
      <c r="O90" s="6">
        <f t="shared" si="27"/>
        <v>86</v>
      </c>
      <c r="P90" s="6">
        <f t="shared" si="28"/>
        <v>65498.318324499582</v>
      </c>
      <c r="Q90" s="6">
        <f t="shared" si="29"/>
        <v>65498.318324499582</v>
      </c>
      <c r="R90" s="5">
        <f t="shared" si="30"/>
        <v>83558.005661760224</v>
      </c>
      <c r="S90" s="5">
        <f t="shared" si="37"/>
        <v>1215080808.5165253</v>
      </c>
      <c r="T90" s="20">
        <f>SUM(S90:$S$136)</f>
        <v>9929816386.9661942</v>
      </c>
      <c r="U90" s="6">
        <f t="shared" si="38"/>
        <v>8.1721448626033073</v>
      </c>
    </row>
    <row r="91" spans="1:21">
      <c r="A91" s="21">
        <v>77</v>
      </c>
      <c r="B91" s="22">
        <f>Absterbeordnung!B85</f>
        <v>62967.953173936578</v>
      </c>
      <c r="C91" s="15">
        <f t="shared" si="31"/>
        <v>0.2176640844082805</v>
      </c>
      <c r="D91" s="14">
        <f t="shared" si="32"/>
        <v>13705.861874668386</v>
      </c>
      <c r="E91" s="14">
        <f>SUM(D91:$D$127)</f>
        <v>122074.73628565764</v>
      </c>
      <c r="F91" s="16">
        <f t="shared" si="33"/>
        <v>8.9067537234765286</v>
      </c>
      <c r="G91" s="5"/>
      <c r="H91" s="14">
        <f t="shared" si="26"/>
        <v>62967.953173936578</v>
      </c>
      <c r="I91" s="15">
        <f t="shared" si="34"/>
        <v>0.2176640844082805</v>
      </c>
      <c r="J91" s="14">
        <f t="shared" si="35"/>
        <v>13705.861874668386</v>
      </c>
      <c r="K91" s="14">
        <f>SUM($J91:J$127)</f>
        <v>122074.73628565764</v>
      </c>
      <c r="L91" s="16">
        <f t="shared" si="36"/>
        <v>8.9067537234765286</v>
      </c>
      <c r="M91" s="16"/>
      <c r="N91" s="6">
        <v>77</v>
      </c>
      <c r="O91" s="6">
        <f t="shared" si="27"/>
        <v>87</v>
      </c>
      <c r="P91" s="6">
        <f t="shared" si="28"/>
        <v>62967.953173936578</v>
      </c>
      <c r="Q91" s="6">
        <f t="shared" si="29"/>
        <v>62967.953173936578</v>
      </c>
      <c r="R91" s="5">
        <f t="shared" si="30"/>
        <v>82207.074522937415</v>
      </c>
      <c r="S91" s="5">
        <f t="shared" si="37"/>
        <v>1126718808.5319505</v>
      </c>
      <c r="T91" s="20">
        <f>SUM(S91:$S$136)</f>
        <v>8714735578.4496727</v>
      </c>
      <c r="U91" s="6">
        <f t="shared" si="38"/>
        <v>7.7346144507913825</v>
      </c>
    </row>
    <row r="92" spans="1:21">
      <c r="A92" s="21">
        <v>78</v>
      </c>
      <c r="B92" s="22">
        <f>Absterbeordnung!B86</f>
        <v>60232.917286035685</v>
      </c>
      <c r="C92" s="15">
        <f t="shared" si="31"/>
        <v>0.21339616118458871</v>
      </c>
      <c r="D92" s="14">
        <f t="shared" si="32"/>
        <v>12853.473325788871</v>
      </c>
      <c r="E92" s="14">
        <f>SUM(D92:$D$127)</f>
        <v>108368.87441098927</v>
      </c>
      <c r="F92" s="16">
        <f t="shared" si="33"/>
        <v>8.4310965343165893</v>
      </c>
      <c r="G92" s="5"/>
      <c r="H92" s="14">
        <f t="shared" si="26"/>
        <v>60232.917286035685</v>
      </c>
      <c r="I92" s="15">
        <f t="shared" si="34"/>
        <v>0.21339616118458871</v>
      </c>
      <c r="J92" s="14">
        <f t="shared" si="35"/>
        <v>12853.473325788871</v>
      </c>
      <c r="K92" s="14">
        <f>SUM($J92:J$127)</f>
        <v>108368.87441098927</v>
      </c>
      <c r="L92" s="16">
        <f t="shared" si="36"/>
        <v>8.4310965343165893</v>
      </c>
      <c r="M92" s="16"/>
      <c r="N92" s="6">
        <v>78</v>
      </c>
      <c r="O92" s="6">
        <f t="shared" si="27"/>
        <v>88</v>
      </c>
      <c r="P92" s="6">
        <f t="shared" si="28"/>
        <v>60232.917286035685</v>
      </c>
      <c r="Q92" s="6">
        <f t="shared" si="29"/>
        <v>60232.917286035685</v>
      </c>
      <c r="R92" s="5">
        <f t="shared" si="30"/>
        <v>80767.320458036847</v>
      </c>
      <c r="S92" s="5">
        <f t="shared" si="37"/>
        <v>1038140599.1028184</v>
      </c>
      <c r="T92" s="20">
        <f>SUM(S92:$S$136)</f>
        <v>7588016769.9177217</v>
      </c>
      <c r="U92" s="6">
        <f t="shared" si="38"/>
        <v>7.3092380516429429</v>
      </c>
    </row>
    <row r="93" spans="1:21">
      <c r="A93" s="21">
        <v>79</v>
      </c>
      <c r="B93" s="22">
        <f>Absterbeordnung!B87</f>
        <v>57317.698798265454</v>
      </c>
      <c r="C93" s="15">
        <f t="shared" si="31"/>
        <v>0.20921192272998898</v>
      </c>
      <c r="D93" s="14">
        <f t="shared" si="32"/>
        <v>11991.545972043494</v>
      </c>
      <c r="E93" s="14">
        <f>SUM(D93:$D$127)</f>
        <v>95515.401085200414</v>
      </c>
      <c r="F93" s="16">
        <f t="shared" si="33"/>
        <v>7.9652282789792386</v>
      </c>
      <c r="G93" s="5"/>
      <c r="H93" s="14">
        <f t="shared" si="26"/>
        <v>57317.698798265454</v>
      </c>
      <c r="I93" s="15">
        <f t="shared" si="34"/>
        <v>0.20921192272998898</v>
      </c>
      <c r="J93" s="14">
        <f t="shared" si="35"/>
        <v>11991.545972043494</v>
      </c>
      <c r="K93" s="14">
        <f>SUM($J93:J$127)</f>
        <v>95515.401085200414</v>
      </c>
      <c r="L93" s="16">
        <f t="shared" si="36"/>
        <v>7.9652282789792386</v>
      </c>
      <c r="M93" s="16"/>
      <c r="N93" s="6">
        <v>79</v>
      </c>
      <c r="O93" s="6">
        <f t="shared" si="27"/>
        <v>89</v>
      </c>
      <c r="P93" s="6">
        <f t="shared" si="28"/>
        <v>57317.698798265454</v>
      </c>
      <c r="Q93" s="6">
        <f t="shared" si="29"/>
        <v>57317.698798265454</v>
      </c>
      <c r="R93" s="5">
        <f t="shared" si="30"/>
        <v>79232.17353399274</v>
      </c>
      <c r="S93" s="5">
        <f t="shared" si="37"/>
        <v>950116251.39780188</v>
      </c>
      <c r="T93" s="20">
        <f>SUM(S93:$S$136)</f>
        <v>6549876170.8149042</v>
      </c>
      <c r="U93" s="6">
        <f t="shared" si="38"/>
        <v>6.8937629065693695</v>
      </c>
    </row>
    <row r="94" spans="1:21">
      <c r="A94" s="21">
        <v>80</v>
      </c>
      <c r="B94" s="22">
        <f>Absterbeordnung!B88</f>
        <v>54191.049556222926</v>
      </c>
      <c r="C94" s="15">
        <f t="shared" si="31"/>
        <v>0.20510972816665585</v>
      </c>
      <c r="D94" s="14">
        <f t="shared" si="32"/>
        <v>11115.111443542661</v>
      </c>
      <c r="E94" s="14">
        <f>SUM(D94:$D$127)</f>
        <v>83523.855113156911</v>
      </c>
      <c r="F94" s="16">
        <f t="shared" si="33"/>
        <v>7.5144415364076451</v>
      </c>
      <c r="G94" s="5"/>
      <c r="H94" s="14">
        <f t="shared" si="26"/>
        <v>54191.049556222926</v>
      </c>
      <c r="I94" s="15">
        <f t="shared" si="34"/>
        <v>0.20510972816665585</v>
      </c>
      <c r="J94" s="14">
        <f t="shared" si="35"/>
        <v>11115.111443542661</v>
      </c>
      <c r="K94" s="14">
        <f>SUM($J94:J$127)</f>
        <v>83523.855113156911</v>
      </c>
      <c r="L94" s="16">
        <f t="shared" si="36"/>
        <v>7.5144415364076451</v>
      </c>
      <c r="M94" s="16"/>
      <c r="N94" s="6">
        <v>80</v>
      </c>
      <c r="O94" s="6">
        <f t="shared" si="27"/>
        <v>90</v>
      </c>
      <c r="P94" s="6">
        <f t="shared" si="28"/>
        <v>54191.049556222926</v>
      </c>
      <c r="Q94" s="6">
        <f t="shared" si="29"/>
        <v>54191.049556222926</v>
      </c>
      <c r="R94" s="5">
        <f t="shared" si="30"/>
        <v>77607.347906298164</v>
      </c>
      <c r="S94" s="5">
        <f t="shared" si="37"/>
        <v>862614320.81629121</v>
      </c>
      <c r="T94" s="20">
        <f>SUM(S94:$S$136)</f>
        <v>5599759919.4171019</v>
      </c>
      <c r="U94" s="6">
        <f t="shared" si="38"/>
        <v>6.491614832128052</v>
      </c>
    </row>
    <row r="95" spans="1:21">
      <c r="A95" s="21">
        <v>81</v>
      </c>
      <c r="B95" s="22">
        <f>Absterbeordnung!B89</f>
        <v>50895.086294537097</v>
      </c>
      <c r="C95" s="15">
        <f t="shared" si="31"/>
        <v>0.20108796879083907</v>
      </c>
      <c r="D95" s="14">
        <f t="shared" si="32"/>
        <v>10234.389524402937</v>
      </c>
      <c r="E95" s="14">
        <f>SUM(D95:$D$127)</f>
        <v>72408.743669614269</v>
      </c>
      <c r="F95" s="16">
        <f t="shared" si="33"/>
        <v>7.0750427758258025</v>
      </c>
      <c r="G95" s="5"/>
      <c r="H95" s="14">
        <f t="shared" si="26"/>
        <v>50895.086294537097</v>
      </c>
      <c r="I95" s="15">
        <f t="shared" si="34"/>
        <v>0.20108796879083907</v>
      </c>
      <c r="J95" s="14">
        <f t="shared" si="35"/>
        <v>10234.389524402937</v>
      </c>
      <c r="K95" s="14">
        <f>SUM($J95:J$127)</f>
        <v>72408.743669614269</v>
      </c>
      <c r="L95" s="16">
        <f t="shared" si="36"/>
        <v>7.0750427758258025</v>
      </c>
      <c r="M95" s="16"/>
      <c r="N95" s="6">
        <v>81</v>
      </c>
      <c r="O95" s="6">
        <f t="shared" si="27"/>
        <v>91</v>
      </c>
      <c r="P95" s="6">
        <f t="shared" si="28"/>
        <v>50895.086294537097</v>
      </c>
      <c r="Q95" s="6">
        <f t="shared" si="29"/>
        <v>50895.086294537097</v>
      </c>
      <c r="R95" s="5">
        <f t="shared" si="30"/>
        <v>75879.761314888558</v>
      </c>
      <c r="S95" s="5">
        <f t="shared" si="37"/>
        <v>776583034.31529069</v>
      </c>
      <c r="T95" s="20">
        <f>SUM(S95:$S$136)</f>
        <v>4737145598.6008101</v>
      </c>
      <c r="U95" s="6">
        <f t="shared" si="38"/>
        <v>6.099985950346607</v>
      </c>
    </row>
    <row r="96" spans="1:21">
      <c r="A96" s="21">
        <v>82</v>
      </c>
      <c r="B96" s="22">
        <f>Absterbeordnung!B90</f>
        <v>47353.4991231104</v>
      </c>
      <c r="C96" s="15">
        <f t="shared" si="31"/>
        <v>0.19714506744199911</v>
      </c>
      <c r="D96" s="14">
        <f t="shared" si="32"/>
        <v>9335.5087782402461</v>
      </c>
      <c r="E96" s="14">
        <f>SUM(D96:$D$127)</f>
        <v>62174.35414521132</v>
      </c>
      <c r="F96" s="16">
        <f t="shared" si="33"/>
        <v>6.6599856121533483</v>
      </c>
      <c r="G96" s="5"/>
      <c r="H96" s="14">
        <f t="shared" si="26"/>
        <v>47353.4991231104</v>
      </c>
      <c r="I96" s="15">
        <f t="shared" si="34"/>
        <v>0.19714506744199911</v>
      </c>
      <c r="J96" s="14">
        <f t="shared" si="35"/>
        <v>9335.5087782402461</v>
      </c>
      <c r="K96" s="14">
        <f>SUM($J96:J$127)</f>
        <v>62174.35414521132</v>
      </c>
      <c r="L96" s="16">
        <f t="shared" si="36"/>
        <v>6.6599856121533483</v>
      </c>
      <c r="M96" s="16"/>
      <c r="N96" s="6">
        <v>82</v>
      </c>
      <c r="O96" s="6">
        <f t="shared" si="27"/>
        <v>92</v>
      </c>
      <c r="P96" s="6">
        <f t="shared" si="28"/>
        <v>47353.4991231104</v>
      </c>
      <c r="Q96" s="6">
        <f t="shared" si="29"/>
        <v>47353.4991231104</v>
      </c>
      <c r="R96" s="5">
        <f t="shared" si="30"/>
        <v>74059.828320319022</v>
      </c>
      <c r="S96" s="5">
        <f t="shared" si="37"/>
        <v>691386177.39930379</v>
      </c>
      <c r="T96" s="20">
        <f>SUM(S96:$S$136)</f>
        <v>3960562564.2855206</v>
      </c>
      <c r="U96" s="6">
        <f t="shared" si="38"/>
        <v>5.7284375848869971</v>
      </c>
    </row>
    <row r="97" spans="1:21">
      <c r="A97" s="21">
        <v>83</v>
      </c>
      <c r="B97" s="22">
        <f>Absterbeordnung!B91</f>
        <v>43628.645538937119</v>
      </c>
      <c r="C97" s="15">
        <f t="shared" si="31"/>
        <v>0.19327947788431285</v>
      </c>
      <c r="D97" s="14">
        <f t="shared" si="32"/>
        <v>8432.5218305655217</v>
      </c>
      <c r="E97" s="14">
        <f>SUM(D97:$D$127)</f>
        <v>52838.845366971073</v>
      </c>
      <c r="F97" s="16">
        <f t="shared" si="33"/>
        <v>6.2660786925502059</v>
      </c>
      <c r="G97" s="5"/>
      <c r="H97" s="14">
        <f t="shared" si="26"/>
        <v>43628.645538937119</v>
      </c>
      <c r="I97" s="15">
        <f t="shared" si="34"/>
        <v>0.19327947788431285</v>
      </c>
      <c r="J97" s="14">
        <f t="shared" si="35"/>
        <v>8432.5218305655217</v>
      </c>
      <c r="K97" s="14">
        <f>SUM($J97:J$127)</f>
        <v>52838.845366971073</v>
      </c>
      <c r="L97" s="16">
        <f t="shared" si="36"/>
        <v>6.2660786925502059</v>
      </c>
      <c r="M97" s="16"/>
      <c r="N97" s="6">
        <v>83</v>
      </c>
      <c r="O97" s="6">
        <f t="shared" si="27"/>
        <v>93</v>
      </c>
      <c r="P97" s="6">
        <f t="shared" si="28"/>
        <v>43628.645538937119</v>
      </c>
      <c r="Q97" s="6">
        <f t="shared" si="29"/>
        <v>43628.645538937119</v>
      </c>
      <c r="R97" s="5">
        <f t="shared" si="30"/>
        <v>72110.717599702635</v>
      </c>
      <c r="S97" s="5">
        <f t="shared" si="37"/>
        <v>608075200.3772378</v>
      </c>
      <c r="T97" s="20">
        <f>SUM(S97:$S$136)</f>
        <v>3269176386.8862162</v>
      </c>
      <c r="U97" s="6">
        <f t="shared" si="38"/>
        <v>5.376269883820429</v>
      </c>
    </row>
    <row r="98" spans="1:21">
      <c r="A98" s="21">
        <v>84</v>
      </c>
      <c r="B98" s="22">
        <f>Absterbeordnung!B92</f>
        <v>39768.97163017415</v>
      </c>
      <c r="C98" s="15">
        <f t="shared" si="31"/>
        <v>0.18948968420030671</v>
      </c>
      <c r="D98" s="14">
        <f t="shared" si="32"/>
        <v>7535.8098751726566</v>
      </c>
      <c r="E98" s="14">
        <f>SUM(D98:$D$127)</f>
        <v>44406.323536405544</v>
      </c>
      <c r="F98" s="16">
        <f t="shared" si="33"/>
        <v>5.8927075220814444</v>
      </c>
      <c r="G98" s="5"/>
      <c r="H98" s="14">
        <f t="shared" si="26"/>
        <v>39768.97163017415</v>
      </c>
      <c r="I98" s="15">
        <f t="shared" si="34"/>
        <v>0.18948968420030671</v>
      </c>
      <c r="J98" s="14">
        <f t="shared" si="35"/>
        <v>7535.8098751726566</v>
      </c>
      <c r="K98" s="14">
        <f>SUM($J98:J$127)</f>
        <v>44406.323536405544</v>
      </c>
      <c r="L98" s="16">
        <f t="shared" si="36"/>
        <v>5.8927075220814444</v>
      </c>
      <c r="M98" s="16"/>
      <c r="N98" s="6">
        <v>84</v>
      </c>
      <c r="O98" s="6">
        <f t="shared" si="27"/>
        <v>94</v>
      </c>
      <c r="P98" s="6">
        <f t="shared" si="28"/>
        <v>39768.97163017415</v>
      </c>
      <c r="Q98" s="6">
        <f t="shared" si="29"/>
        <v>39768.97163017415</v>
      </c>
      <c r="R98" s="5">
        <f t="shared" si="30"/>
        <v>70038.38166912942</v>
      </c>
      <c r="S98" s="5">
        <f t="shared" si="37"/>
        <v>527795928.22333705</v>
      </c>
      <c r="T98" s="20">
        <f>SUM(S98:$S$136)</f>
        <v>2661101186.5089788</v>
      </c>
      <c r="U98" s="6">
        <f t="shared" si="38"/>
        <v>5.0419130656554305</v>
      </c>
    </row>
    <row r="99" spans="1:21">
      <c r="A99" s="21">
        <v>85</v>
      </c>
      <c r="B99" s="22">
        <f>Absterbeordnung!B93</f>
        <v>35865.573830825924</v>
      </c>
      <c r="C99" s="15">
        <f t="shared" si="31"/>
        <v>0.18577420019637911</v>
      </c>
      <c r="D99" s="14">
        <f t="shared" si="32"/>
        <v>6662.898293005871</v>
      </c>
      <c r="E99" s="14">
        <f>SUM(D99:$D$127)</f>
        <v>36870.513661232886</v>
      </c>
      <c r="F99" s="16">
        <f t="shared" si="33"/>
        <v>5.5337050094155469</v>
      </c>
      <c r="G99" s="5"/>
      <c r="H99" s="14">
        <f t="shared" si="26"/>
        <v>35865.573830825924</v>
      </c>
      <c r="I99" s="15">
        <f t="shared" si="34"/>
        <v>0.18577420019637911</v>
      </c>
      <c r="J99" s="14">
        <f t="shared" si="35"/>
        <v>6662.898293005871</v>
      </c>
      <c r="K99" s="14">
        <f>SUM($J99:J$127)</f>
        <v>36870.513661232886</v>
      </c>
      <c r="L99" s="16">
        <f t="shared" si="36"/>
        <v>5.5337050094155469</v>
      </c>
      <c r="M99" s="16"/>
      <c r="N99" s="6">
        <v>85</v>
      </c>
      <c r="O99" s="6">
        <f t="shared" si="27"/>
        <v>95</v>
      </c>
      <c r="P99" s="6">
        <f t="shared" si="28"/>
        <v>35865.573830825924</v>
      </c>
      <c r="Q99" s="6">
        <f t="shared" si="29"/>
        <v>35865.573830825924</v>
      </c>
      <c r="R99" s="5">
        <f t="shared" si="30"/>
        <v>67848.344411696336</v>
      </c>
      <c r="S99" s="5">
        <f t="shared" si="37"/>
        <v>452066618.16396594</v>
      </c>
      <c r="T99" s="20">
        <f>SUM(S99:$S$136)</f>
        <v>2133305258.2856412</v>
      </c>
      <c r="U99" s="6">
        <f t="shared" si="38"/>
        <v>4.7190063866027039</v>
      </c>
    </row>
    <row r="100" spans="1:21">
      <c r="A100" s="13">
        <v>86</v>
      </c>
      <c r="B100" s="22">
        <f>Absterbeordnung!B94</f>
        <v>31957.001773607331</v>
      </c>
      <c r="C100" s="15">
        <f t="shared" si="31"/>
        <v>0.18213156881997952</v>
      </c>
      <c r="D100" s="14">
        <f t="shared" si="32"/>
        <v>5820.3788678099718</v>
      </c>
      <c r="E100" s="14">
        <f>SUM(D100:$D$127)</f>
        <v>30207.615368227045</v>
      </c>
      <c r="F100" s="16">
        <f t="shared" si="33"/>
        <v>5.1899740642817012</v>
      </c>
      <c r="G100" s="5"/>
      <c r="H100" s="14">
        <f t="shared" si="26"/>
        <v>31957.001773607331</v>
      </c>
      <c r="I100" s="15">
        <f t="shared" si="34"/>
        <v>0.18213156881997952</v>
      </c>
      <c r="J100" s="14">
        <f t="shared" si="35"/>
        <v>5820.3788678099718</v>
      </c>
      <c r="K100" s="14">
        <f>SUM($J100:J$127)</f>
        <v>30207.615368227045</v>
      </c>
      <c r="L100" s="16">
        <f t="shared" si="36"/>
        <v>5.1899740642817012</v>
      </c>
      <c r="M100" s="16"/>
      <c r="N100" s="20">
        <v>86</v>
      </c>
      <c r="O100" s="6">
        <f t="shared" si="27"/>
        <v>96</v>
      </c>
      <c r="P100" s="6">
        <f t="shared" si="28"/>
        <v>31957.001773607331</v>
      </c>
      <c r="Q100" s="6">
        <f t="shared" si="29"/>
        <v>31957.001773607331</v>
      </c>
      <c r="R100" s="5">
        <f t="shared" si="30"/>
        <v>65498.318324499582</v>
      </c>
      <c r="S100" s="5">
        <f t="shared" si="37"/>
        <v>381225027.85300797</v>
      </c>
      <c r="T100" s="20">
        <f>SUM(S100:$S$136)</f>
        <v>1681238640.1216755</v>
      </c>
      <c r="U100" s="6">
        <f t="shared" si="38"/>
        <v>4.4100951335491132</v>
      </c>
    </row>
    <row r="101" spans="1:21">
      <c r="A101" s="13">
        <v>87</v>
      </c>
      <c r="B101" s="22">
        <f>Absterbeordnung!B95</f>
        <v>28083.709868284877</v>
      </c>
      <c r="C101" s="15">
        <f t="shared" si="31"/>
        <v>0.17856036158821526</v>
      </c>
      <c r="D101" s="14">
        <f t="shared" si="32"/>
        <v>5014.6373888194767</v>
      </c>
      <c r="E101" s="14">
        <f>SUM(D101:$D$127)</f>
        <v>24387.236500417072</v>
      </c>
      <c r="F101" s="16">
        <f t="shared" si="33"/>
        <v>4.8632103598936798</v>
      </c>
      <c r="G101" s="5"/>
      <c r="H101" s="14">
        <f t="shared" si="26"/>
        <v>28083.709868284877</v>
      </c>
      <c r="I101" s="15">
        <f t="shared" si="34"/>
        <v>0.17856036158821526</v>
      </c>
      <c r="J101" s="14">
        <f t="shared" si="35"/>
        <v>5014.6373888194767</v>
      </c>
      <c r="K101" s="14">
        <f>SUM($J101:J$127)</f>
        <v>24387.236500417072</v>
      </c>
      <c r="L101" s="16">
        <f t="shared" si="36"/>
        <v>4.8632103598936798</v>
      </c>
      <c r="M101" s="16"/>
      <c r="N101" s="20">
        <v>87</v>
      </c>
      <c r="O101" s="6">
        <f t="shared" si="27"/>
        <v>97</v>
      </c>
      <c r="P101" s="6">
        <f t="shared" si="28"/>
        <v>28083.709868284877</v>
      </c>
      <c r="Q101" s="6">
        <f t="shared" si="29"/>
        <v>28083.709868284877</v>
      </c>
      <c r="R101" s="5">
        <f t="shared" si="30"/>
        <v>62967.953173936578</v>
      </c>
      <c r="S101" s="5">
        <f t="shared" si="37"/>
        <v>315761452.28345639</v>
      </c>
      <c r="T101" s="20">
        <f>SUM(S101:$S$136)</f>
        <v>1300013612.2686672</v>
      </c>
      <c r="U101" s="6">
        <f t="shared" si="38"/>
        <v>4.1170750985198028</v>
      </c>
    </row>
    <row r="102" spans="1:21">
      <c r="A102" s="13">
        <v>88</v>
      </c>
      <c r="B102" s="22">
        <f>Absterbeordnung!B96</f>
        <v>24297.161209486268</v>
      </c>
      <c r="C102" s="15">
        <f t="shared" si="31"/>
        <v>0.17505917802766199</v>
      </c>
      <c r="D102" s="14">
        <f t="shared" si="32"/>
        <v>4253.44106973826</v>
      </c>
      <c r="E102" s="14">
        <f>SUM(D102:$D$127)</f>
        <v>19372.599111597596</v>
      </c>
      <c r="F102" s="16">
        <f t="shared" si="33"/>
        <v>4.5545709447879359</v>
      </c>
      <c r="G102" s="5"/>
      <c r="H102" s="14">
        <f t="shared" si="26"/>
        <v>24297.161209486268</v>
      </c>
      <c r="I102" s="15">
        <f t="shared" si="34"/>
        <v>0.17505917802766199</v>
      </c>
      <c r="J102" s="14">
        <f t="shared" si="35"/>
        <v>4253.44106973826</v>
      </c>
      <c r="K102" s="14">
        <f>SUM($J102:J$127)</f>
        <v>19372.599111597596</v>
      </c>
      <c r="L102" s="16">
        <f t="shared" si="36"/>
        <v>4.5545709447879359</v>
      </c>
      <c r="M102" s="16"/>
      <c r="N102" s="20">
        <v>88</v>
      </c>
      <c r="O102" s="6">
        <f t="shared" si="27"/>
        <v>98</v>
      </c>
      <c r="P102" s="6">
        <f t="shared" si="28"/>
        <v>24297.161209486268</v>
      </c>
      <c r="Q102" s="6">
        <f t="shared" si="29"/>
        <v>24297.161209486268</v>
      </c>
      <c r="R102" s="5">
        <f t="shared" si="30"/>
        <v>60232.917286035685</v>
      </c>
      <c r="S102" s="5">
        <f t="shared" si="37"/>
        <v>256197164.13457176</v>
      </c>
      <c r="T102" s="20">
        <f>SUM(S102:$S$136)</f>
        <v>984252159.98521137</v>
      </c>
      <c r="U102" s="6">
        <f t="shared" si="38"/>
        <v>3.8417761699665682</v>
      </c>
    </row>
    <row r="103" spans="1:21">
      <c r="A103" s="13">
        <v>89</v>
      </c>
      <c r="B103" s="22">
        <f>Absterbeordnung!B97</f>
        <v>20679.110699659006</v>
      </c>
      <c r="C103" s="15">
        <f t="shared" si="31"/>
        <v>0.17162664512515882</v>
      </c>
      <c r="D103" s="14">
        <f t="shared" si="32"/>
        <v>3549.0863935542511</v>
      </c>
      <c r="E103" s="14">
        <f>SUM(D103:$D$127)</f>
        <v>15119.158041859337</v>
      </c>
      <c r="F103" s="16">
        <f t="shared" si="33"/>
        <v>4.2600140896311567</v>
      </c>
      <c r="G103" s="5"/>
      <c r="H103" s="14">
        <f t="shared" si="26"/>
        <v>20679.110699659006</v>
      </c>
      <c r="I103" s="15">
        <f t="shared" si="34"/>
        <v>0.17162664512515882</v>
      </c>
      <c r="J103" s="14">
        <f t="shared" si="35"/>
        <v>3549.0863935542511</v>
      </c>
      <c r="K103" s="14">
        <f>SUM($J103:J$127)</f>
        <v>15119.158041859337</v>
      </c>
      <c r="L103" s="16">
        <f t="shared" si="36"/>
        <v>4.2600140896311567</v>
      </c>
      <c r="M103" s="16"/>
      <c r="N103" s="20">
        <v>89</v>
      </c>
      <c r="O103" s="6">
        <f t="shared" si="27"/>
        <v>99</v>
      </c>
      <c r="P103" s="6">
        <f t="shared" si="28"/>
        <v>20679.110699659006</v>
      </c>
      <c r="Q103" s="6">
        <f t="shared" si="29"/>
        <v>20679.110699659006</v>
      </c>
      <c r="R103" s="5">
        <f t="shared" si="30"/>
        <v>57317.698798265454</v>
      </c>
      <c r="S103" s="5">
        <f t="shared" si="37"/>
        <v>203425464.91476476</v>
      </c>
      <c r="T103" s="20">
        <f>SUM(S103:$S$136)</f>
        <v>728054995.85063958</v>
      </c>
      <c r="U103" s="6">
        <f t="shared" si="38"/>
        <v>3.5789766839451223</v>
      </c>
    </row>
    <row r="104" spans="1:21">
      <c r="A104" s="13">
        <v>90</v>
      </c>
      <c r="B104" s="22">
        <f>Absterbeordnung!B98</f>
        <v>17256.076939932704</v>
      </c>
      <c r="C104" s="15">
        <f t="shared" si="31"/>
        <v>0.16826141678937137</v>
      </c>
      <c r="D104" s="14">
        <f t="shared" si="32"/>
        <v>2903.531954139477</v>
      </c>
      <c r="E104" s="14">
        <f>SUM(D104:$D$127)</f>
        <v>11570.071648305086</v>
      </c>
      <c r="F104" s="16">
        <f t="shared" si="33"/>
        <v>3.9848266976397442</v>
      </c>
      <c r="G104" s="5"/>
      <c r="H104" s="14">
        <f t="shared" si="26"/>
        <v>17256.076939932704</v>
      </c>
      <c r="I104" s="15">
        <f t="shared" si="34"/>
        <v>0.16826141678937137</v>
      </c>
      <c r="J104" s="14">
        <f t="shared" si="35"/>
        <v>2903.531954139477</v>
      </c>
      <c r="K104" s="14">
        <f>SUM($J104:J$127)</f>
        <v>11570.071648305086</v>
      </c>
      <c r="L104" s="16">
        <f t="shared" si="36"/>
        <v>3.9848266976397442</v>
      </c>
      <c r="M104" s="16"/>
      <c r="N104" s="20">
        <v>90</v>
      </c>
      <c r="O104" s="6">
        <f t="shared" si="27"/>
        <v>100</v>
      </c>
      <c r="P104" s="6">
        <f t="shared" si="28"/>
        <v>17256.076939932704</v>
      </c>
      <c r="Q104" s="6">
        <f t="shared" si="29"/>
        <v>17256.076939932704</v>
      </c>
      <c r="R104" s="5">
        <f t="shared" si="30"/>
        <v>54191.049556222926</v>
      </c>
      <c r="S104" s="5">
        <f t="shared" si="37"/>
        <v>157345444.01484919</v>
      </c>
      <c r="T104" s="20">
        <f>SUM(S104:$S$136)</f>
        <v>524629530.93587476</v>
      </c>
      <c r="U104" s="6">
        <f t="shared" si="38"/>
        <v>3.3342530774921189</v>
      </c>
    </row>
    <row r="105" spans="1:21">
      <c r="A105" s="13">
        <v>91</v>
      </c>
      <c r="B105" s="22">
        <f>Absterbeordnung!B99</f>
        <v>14106.06087659384</v>
      </c>
      <c r="C105" s="15">
        <f t="shared" si="31"/>
        <v>0.16496217332291313</v>
      </c>
      <c r="D105" s="14">
        <f t="shared" si="32"/>
        <v>2326.966459228237</v>
      </c>
      <c r="E105" s="14">
        <f>SUM(D105:$D$127)</f>
        <v>8666.539694165609</v>
      </c>
      <c r="F105" s="16">
        <f t="shared" si="33"/>
        <v>3.7243939033998616</v>
      </c>
      <c r="G105" s="5"/>
      <c r="H105" s="14">
        <f t="shared" si="26"/>
        <v>14106.06087659384</v>
      </c>
      <c r="I105" s="15">
        <f t="shared" si="34"/>
        <v>0.16496217332291313</v>
      </c>
      <c r="J105" s="14">
        <f t="shared" si="35"/>
        <v>2326.966459228237</v>
      </c>
      <c r="K105" s="14">
        <f>SUM($J105:J$127)</f>
        <v>8666.539694165609</v>
      </c>
      <c r="L105" s="16">
        <f t="shared" si="36"/>
        <v>3.7243939033998616</v>
      </c>
      <c r="M105" s="16"/>
      <c r="N105" s="20">
        <v>91</v>
      </c>
      <c r="O105" s="6">
        <f t="shared" si="27"/>
        <v>101</v>
      </c>
      <c r="P105" s="6">
        <f t="shared" si="28"/>
        <v>14106.06087659384</v>
      </c>
      <c r="Q105" s="6">
        <f t="shared" si="29"/>
        <v>14106.06087659384</v>
      </c>
      <c r="R105" s="5">
        <f t="shared" si="30"/>
        <v>50895.086294537097</v>
      </c>
      <c r="S105" s="5">
        <f t="shared" si="37"/>
        <v>118431158.74691455</v>
      </c>
      <c r="T105" s="20">
        <f>SUM(S105:$S$136)</f>
        <v>367284086.92102557</v>
      </c>
      <c r="U105" s="6">
        <f t="shared" si="38"/>
        <v>3.101245405408096</v>
      </c>
    </row>
    <row r="106" spans="1:21">
      <c r="A106" s="13">
        <v>92</v>
      </c>
      <c r="B106" s="22">
        <f>Absterbeordnung!B100</f>
        <v>11193.919090916201</v>
      </c>
      <c r="C106" s="15">
        <f t="shared" si="31"/>
        <v>0.16172762090481677</v>
      </c>
      <c r="D106" s="14">
        <f t="shared" si="32"/>
        <v>1810.3659031748864</v>
      </c>
      <c r="E106" s="14">
        <f>SUM(D106:$D$127)</f>
        <v>6339.5732349373684</v>
      </c>
      <c r="F106" s="16">
        <f t="shared" si="33"/>
        <v>3.5018187338921329</v>
      </c>
      <c r="G106" s="5"/>
      <c r="H106" s="14">
        <f t="shared" si="26"/>
        <v>11193.919090916201</v>
      </c>
      <c r="I106" s="15">
        <f t="shared" si="34"/>
        <v>0.16172762090481677</v>
      </c>
      <c r="J106" s="14">
        <f t="shared" si="35"/>
        <v>1810.3659031748864</v>
      </c>
      <c r="K106" s="14">
        <f>SUM($J106:J$127)</f>
        <v>6339.5732349373684</v>
      </c>
      <c r="L106" s="16">
        <f t="shared" si="36"/>
        <v>3.5018187338921329</v>
      </c>
      <c r="M106" s="16"/>
      <c r="N106" s="20">
        <v>92</v>
      </c>
      <c r="O106" s="6">
        <f t="shared" si="27"/>
        <v>102</v>
      </c>
      <c r="P106" s="6">
        <f t="shared" si="28"/>
        <v>11193.919090916201</v>
      </c>
      <c r="Q106" s="6">
        <f t="shared" si="29"/>
        <v>11193.919090916201</v>
      </c>
      <c r="R106" s="5">
        <f t="shared" si="30"/>
        <v>47353.4991231104</v>
      </c>
      <c r="S106" s="5">
        <f t="shared" si="37"/>
        <v>85727160.208500952</v>
      </c>
      <c r="T106" s="20">
        <f>SUM(S106:$S$136)</f>
        <v>248852928.17411107</v>
      </c>
      <c r="U106" s="6">
        <f t="shared" si="38"/>
        <v>2.9028481471783794</v>
      </c>
    </row>
    <row r="107" spans="1:21">
      <c r="A107" s="13">
        <v>93</v>
      </c>
      <c r="B107" s="22">
        <f>Absterbeordnung!B101</f>
        <v>8581.5277060760818</v>
      </c>
      <c r="C107" s="15">
        <f t="shared" si="31"/>
        <v>0.15855649108315373</v>
      </c>
      <c r="D107" s="14">
        <f t="shared" si="32"/>
        <v>1360.6569212082888</v>
      </c>
      <c r="E107" s="14">
        <f>SUM(D107:$D$127)</f>
        <v>4529.2073317624827</v>
      </c>
      <c r="F107" s="16">
        <f t="shared" si="33"/>
        <v>3.3286916497220047</v>
      </c>
      <c r="G107" s="5"/>
      <c r="H107" s="14">
        <f t="shared" si="26"/>
        <v>8581.5277060760818</v>
      </c>
      <c r="I107" s="15">
        <f t="shared" si="34"/>
        <v>0.15855649108315373</v>
      </c>
      <c r="J107" s="14">
        <f t="shared" si="35"/>
        <v>1360.6569212082888</v>
      </c>
      <c r="K107" s="14">
        <f>SUM($J107:J$127)</f>
        <v>4529.2073317624827</v>
      </c>
      <c r="L107" s="16">
        <f t="shared" si="36"/>
        <v>3.3286916497220047</v>
      </c>
      <c r="M107" s="16"/>
      <c r="N107" s="20">
        <v>93</v>
      </c>
      <c r="O107" s="6">
        <f t="shared" si="27"/>
        <v>103</v>
      </c>
      <c r="P107" s="6">
        <f t="shared" si="28"/>
        <v>8581.5277060760818</v>
      </c>
      <c r="Q107" s="6">
        <f t="shared" si="29"/>
        <v>8581.5277060760818</v>
      </c>
      <c r="R107" s="5">
        <f t="shared" si="30"/>
        <v>43628.645538937119</v>
      </c>
      <c r="S107" s="5">
        <f t="shared" si="37"/>
        <v>59363618.515497923</v>
      </c>
      <c r="T107" s="20">
        <f>SUM(S107:$S$136)</f>
        <v>163125767.96561009</v>
      </c>
      <c r="U107" s="6">
        <f t="shared" si="38"/>
        <v>2.7479080966572687</v>
      </c>
    </row>
    <row r="108" spans="1:21">
      <c r="A108" s="13">
        <v>94</v>
      </c>
      <c r="B108" s="22">
        <f>Absterbeordnung!B102</f>
        <v>6475.6362657426353</v>
      </c>
      <c r="C108" s="15">
        <f t="shared" si="31"/>
        <v>0.15544754027760166</v>
      </c>
      <c r="D108" s="14">
        <f t="shared" si="32"/>
        <v>1006.6217292421263</v>
      </c>
      <c r="E108" s="14">
        <f>SUM(D108:$D$127)</f>
        <v>3168.5504105541922</v>
      </c>
      <c r="F108" s="16">
        <f t="shared" si="33"/>
        <v>3.1477071460992172</v>
      </c>
      <c r="G108" s="5"/>
      <c r="H108" s="14">
        <f t="shared" si="26"/>
        <v>6475.6362657426353</v>
      </c>
      <c r="I108" s="15">
        <f t="shared" si="34"/>
        <v>0.15544754027760166</v>
      </c>
      <c r="J108" s="14">
        <f t="shared" si="35"/>
        <v>1006.6217292421263</v>
      </c>
      <c r="K108" s="14">
        <f>SUM($J108:J$127)</f>
        <v>3168.5504105541922</v>
      </c>
      <c r="L108" s="16">
        <f t="shared" si="36"/>
        <v>3.1477071460992172</v>
      </c>
      <c r="M108" s="16"/>
      <c r="N108" s="20">
        <v>94</v>
      </c>
      <c r="O108" s="6">
        <f t="shared" si="27"/>
        <v>104</v>
      </c>
      <c r="P108" s="6">
        <f t="shared" si="28"/>
        <v>6475.6362657426353</v>
      </c>
      <c r="Q108" s="6">
        <f t="shared" si="29"/>
        <v>6475.6362657426353</v>
      </c>
      <c r="R108" s="5">
        <f t="shared" si="30"/>
        <v>39768.97163017415</v>
      </c>
      <c r="S108" s="5">
        <f t="shared" si="37"/>
        <v>40032310.992546968</v>
      </c>
      <c r="T108" s="20">
        <f>SUM(S108:$S$136)</f>
        <v>103762149.45011213</v>
      </c>
      <c r="U108" s="6">
        <f t="shared" si="38"/>
        <v>2.5919600162336391</v>
      </c>
    </row>
    <row r="109" spans="1:21">
      <c r="A109" s="13">
        <v>95</v>
      </c>
      <c r="B109" s="22">
        <f>Absterbeordnung!B103</f>
        <v>4800.0292112247071</v>
      </c>
      <c r="C109" s="15">
        <f t="shared" si="31"/>
        <v>0.15239954929176638</v>
      </c>
      <c r="D109" s="14">
        <f t="shared" si="32"/>
        <v>731.52228837795826</v>
      </c>
      <c r="E109" s="14">
        <f>SUM(D109:$D$127)</f>
        <v>2161.9286813120661</v>
      </c>
      <c r="F109" s="16">
        <f t="shared" si="33"/>
        <v>2.9553831997461364</v>
      </c>
      <c r="G109" s="5"/>
      <c r="H109" s="14">
        <f t="shared" si="26"/>
        <v>4800.0292112247071</v>
      </c>
      <c r="I109" s="15">
        <f t="shared" si="34"/>
        <v>0.15239954929176638</v>
      </c>
      <c r="J109" s="14">
        <f t="shared" si="35"/>
        <v>731.52228837795826</v>
      </c>
      <c r="K109" s="14">
        <f>SUM($J109:J$127)</f>
        <v>2161.9286813120661</v>
      </c>
      <c r="L109" s="16">
        <f t="shared" si="36"/>
        <v>2.9553831997461364</v>
      </c>
      <c r="M109" s="16"/>
      <c r="N109" s="20">
        <v>95</v>
      </c>
      <c r="O109" s="6">
        <f t="shared" si="27"/>
        <v>105</v>
      </c>
      <c r="P109" s="6">
        <f t="shared" si="28"/>
        <v>4800.0292112247071</v>
      </c>
      <c r="Q109" s="6">
        <f t="shared" si="29"/>
        <v>4800.0292112247071</v>
      </c>
      <c r="R109" s="5">
        <f t="shared" si="30"/>
        <v>35865.573830825924</v>
      </c>
      <c r="S109" s="5">
        <f t="shared" si="37"/>
        <v>26236466.642714396</v>
      </c>
      <c r="T109" s="20">
        <f>SUM(S109:$S$136)</f>
        <v>63729838.457565181</v>
      </c>
      <c r="U109" s="6">
        <f t="shared" si="38"/>
        <v>2.4290556851816905</v>
      </c>
    </row>
    <row r="110" spans="1:21">
      <c r="A110" s="13">
        <v>96</v>
      </c>
      <c r="B110" s="22">
        <f>Absterbeordnung!B104</f>
        <v>3464.5759413994301</v>
      </c>
      <c r="C110" s="15">
        <f t="shared" si="31"/>
        <v>0.14941132283506506</v>
      </c>
      <c r="D110" s="14">
        <f t="shared" si="32"/>
        <v>517.64687446702965</v>
      </c>
      <c r="E110" s="14">
        <f>SUM(D110:$D$127)</f>
        <v>1430.4063929341073</v>
      </c>
      <c r="F110" s="16">
        <f t="shared" si="33"/>
        <v>2.7632860613847168</v>
      </c>
      <c r="G110" s="5"/>
      <c r="H110" s="14">
        <f t="shared" ref="H110:H136" si="39">B110</f>
        <v>3464.5759413994301</v>
      </c>
      <c r="I110" s="15">
        <f t="shared" si="34"/>
        <v>0.14941132283506506</v>
      </c>
      <c r="J110" s="14">
        <f t="shared" si="35"/>
        <v>517.64687446702965</v>
      </c>
      <c r="K110" s="14">
        <f>SUM($J110:J$127)</f>
        <v>1430.4063929341073</v>
      </c>
      <c r="L110" s="16">
        <f t="shared" si="36"/>
        <v>2.7632860613847168</v>
      </c>
      <c r="M110" s="16"/>
      <c r="N110" s="20">
        <v>96</v>
      </c>
      <c r="O110" s="6">
        <f t="shared" ref="O110:O136" si="40">N110+$B$3</f>
        <v>106</v>
      </c>
      <c r="P110" s="6">
        <f t="shared" ref="P110:P136" si="41">B110</f>
        <v>3464.5759413994301</v>
      </c>
      <c r="Q110" s="6">
        <f t="shared" ref="Q110:Q136" si="42">B110</f>
        <v>3464.5759413994301</v>
      </c>
      <c r="R110" s="5">
        <f t="shared" ref="R110:R136" si="43">LOOKUP(N110,$O$14:$O$136,$Q$14:$Q$136)</f>
        <v>31957.001773607331</v>
      </c>
      <c r="S110" s="5">
        <f t="shared" si="37"/>
        <v>16542442.08544516</v>
      </c>
      <c r="T110" s="20">
        <f>SUM(S110:$S$136)</f>
        <v>37493371.814850792</v>
      </c>
      <c r="U110" s="6">
        <f t="shared" si="38"/>
        <v>2.2664955767225732</v>
      </c>
    </row>
    <row r="111" spans="1:21">
      <c r="A111" s="13">
        <v>97</v>
      </c>
      <c r="B111" s="22">
        <f>Absterbeordnung!B105</f>
        <v>2376.7386112585828</v>
      </c>
      <c r="C111" s="15">
        <f t="shared" ref="C111:C136" si="44">1/(((1+($B$5/100))^A111))</f>
        <v>0.14648168905398534</v>
      </c>
      <c r="D111" s="14">
        <f t="shared" ref="D111:D136" si="45">B111*C111</f>
        <v>348.14868621698065</v>
      </c>
      <c r="E111" s="14">
        <f>SUM(D111:$D$127)</f>
        <v>912.75951846707835</v>
      </c>
      <c r="F111" s="16">
        <f t="shared" ref="F111:F136" si="46">E111/D111</f>
        <v>2.6217520117200985</v>
      </c>
      <c r="G111" s="5"/>
      <c r="H111" s="14">
        <f t="shared" si="39"/>
        <v>2376.7386112585828</v>
      </c>
      <c r="I111" s="15">
        <f t="shared" ref="I111:I136" si="47">1/(((1+($B$5/100))^A111))</f>
        <v>0.14648168905398534</v>
      </c>
      <c r="J111" s="14">
        <f t="shared" ref="J111:J136" si="48">H111*I111</f>
        <v>348.14868621698065</v>
      </c>
      <c r="K111" s="14">
        <f>SUM($J111:J$127)</f>
        <v>912.75951846707835</v>
      </c>
      <c r="L111" s="16">
        <f t="shared" ref="L111:L136" si="49">K111/J111</f>
        <v>2.6217520117200985</v>
      </c>
      <c r="M111" s="16"/>
      <c r="N111" s="20">
        <v>97</v>
      </c>
      <c r="O111" s="6">
        <f t="shared" si="40"/>
        <v>107</v>
      </c>
      <c r="P111" s="6">
        <f t="shared" si="41"/>
        <v>2376.7386112585828</v>
      </c>
      <c r="Q111" s="6">
        <f t="shared" si="42"/>
        <v>2376.7386112585828</v>
      </c>
      <c r="R111" s="5">
        <f t="shared" si="43"/>
        <v>28083.709868284877</v>
      </c>
      <c r="S111" s="5">
        <f t="shared" ref="S111:S136" si="50">P111*R111*I111</f>
        <v>9777306.6947422344</v>
      </c>
      <c r="T111" s="20">
        <f>SUM(S111:$S$136)</f>
        <v>20950929.729405634</v>
      </c>
      <c r="U111" s="6">
        <f t="shared" ref="U111:U136" si="51">T111/S111</f>
        <v>2.1428119607490719</v>
      </c>
    </row>
    <row r="112" spans="1:21">
      <c r="A112" s="13">
        <v>98</v>
      </c>
      <c r="B112" s="22">
        <f>Absterbeordnung!B106</f>
        <v>1581.9209875165752</v>
      </c>
      <c r="C112" s="15">
        <f t="shared" si="44"/>
        <v>0.14360949907253467</v>
      </c>
      <c r="D112" s="14">
        <f t="shared" si="45"/>
        <v>227.17888058958474</v>
      </c>
      <c r="E112" s="14">
        <f>SUM(D112:$D$127)</f>
        <v>564.6108322500977</v>
      </c>
      <c r="F112" s="16">
        <f t="shared" si="46"/>
        <v>2.4853139111558016</v>
      </c>
      <c r="G112" s="5"/>
      <c r="H112" s="14">
        <f t="shared" si="39"/>
        <v>1581.9209875165752</v>
      </c>
      <c r="I112" s="15">
        <f t="shared" si="47"/>
        <v>0.14360949907253467</v>
      </c>
      <c r="J112" s="14">
        <f t="shared" si="48"/>
        <v>227.17888058958474</v>
      </c>
      <c r="K112" s="14">
        <f>SUM($J112:J$127)</f>
        <v>564.6108322500977</v>
      </c>
      <c r="L112" s="16">
        <f t="shared" si="49"/>
        <v>2.4853139111558016</v>
      </c>
      <c r="M112" s="16"/>
      <c r="N112" s="20">
        <v>98</v>
      </c>
      <c r="O112" s="6">
        <f t="shared" si="40"/>
        <v>108</v>
      </c>
      <c r="P112" s="6">
        <f t="shared" si="41"/>
        <v>1581.9209875165752</v>
      </c>
      <c r="Q112" s="6">
        <f t="shared" si="42"/>
        <v>1581.9209875165752</v>
      </c>
      <c r="R112" s="5">
        <f t="shared" si="43"/>
        <v>24297.161209486268</v>
      </c>
      <c r="S112" s="5">
        <f t="shared" si="50"/>
        <v>5519801.8850757722</v>
      </c>
      <c r="T112" s="20">
        <f>SUM(S112:$S$136)</f>
        <v>11173623.034663394</v>
      </c>
      <c r="U112" s="6">
        <f t="shared" si="51"/>
        <v>2.0242797236752654</v>
      </c>
    </row>
    <row r="113" spans="1:21">
      <c r="A113" s="13">
        <v>99</v>
      </c>
      <c r="B113" s="22">
        <f>Absterbeordnung!B107</f>
        <v>1007.9570952742786</v>
      </c>
      <c r="C113" s="15">
        <f t="shared" si="44"/>
        <v>0.14079362654170063</v>
      </c>
      <c r="D113" s="14">
        <f t="shared" si="45"/>
        <v>141.91393484210414</v>
      </c>
      <c r="E113" s="14">
        <f>SUM(D113:$D$127)</f>
        <v>337.43195166051282</v>
      </c>
      <c r="F113" s="16">
        <f t="shared" si="46"/>
        <v>2.3777224698613662</v>
      </c>
      <c r="G113" s="5"/>
      <c r="H113" s="14">
        <f t="shared" si="39"/>
        <v>1007.9570952742786</v>
      </c>
      <c r="I113" s="15">
        <f t="shared" si="47"/>
        <v>0.14079362654170063</v>
      </c>
      <c r="J113" s="14">
        <f t="shared" si="48"/>
        <v>141.91393484210414</v>
      </c>
      <c r="K113" s="14">
        <f>SUM($J113:J$127)</f>
        <v>337.43195166051282</v>
      </c>
      <c r="L113" s="16">
        <f t="shared" si="49"/>
        <v>2.3777224698613662</v>
      </c>
      <c r="M113" s="16"/>
      <c r="N113" s="20">
        <v>99</v>
      </c>
      <c r="O113" s="6">
        <f t="shared" si="40"/>
        <v>109</v>
      </c>
      <c r="P113" s="6">
        <f t="shared" si="41"/>
        <v>1007.9570952742786</v>
      </c>
      <c r="Q113" s="6">
        <f t="shared" si="42"/>
        <v>1007.9570952742786</v>
      </c>
      <c r="R113" s="5">
        <f t="shared" si="43"/>
        <v>20679.110699659006</v>
      </c>
      <c r="S113" s="5">
        <f t="shared" si="50"/>
        <v>2934653.9684240669</v>
      </c>
      <c r="T113" s="20">
        <f>SUM(S113:$S$136)</f>
        <v>5653821.1495876228</v>
      </c>
      <c r="U113" s="6">
        <f t="shared" si="51"/>
        <v>1.9265716539056803</v>
      </c>
    </row>
    <row r="114" spans="1:21">
      <c r="A114" s="13">
        <v>100</v>
      </c>
      <c r="B114" s="22">
        <f>Absterbeordnung!B108</f>
        <v>622.24169736295789</v>
      </c>
      <c r="C114" s="15">
        <f t="shared" si="44"/>
        <v>0.13803296719774574</v>
      </c>
      <c r="D114" s="14">
        <f t="shared" si="45"/>
        <v>85.889867801170794</v>
      </c>
      <c r="E114" s="14">
        <f>SUM(D114:$D$127)</f>
        <v>195.51801681840863</v>
      </c>
      <c r="F114" s="16">
        <f t="shared" si="46"/>
        <v>2.2763804605104241</v>
      </c>
      <c r="G114" s="5"/>
      <c r="H114" s="14">
        <f t="shared" si="39"/>
        <v>622.24169736295789</v>
      </c>
      <c r="I114" s="15">
        <f t="shared" si="47"/>
        <v>0.13803296719774574</v>
      </c>
      <c r="J114" s="14">
        <f t="shared" si="48"/>
        <v>85.889867801170794</v>
      </c>
      <c r="K114" s="14">
        <f>SUM($J114:J$127)</f>
        <v>195.51801681840863</v>
      </c>
      <c r="L114" s="16">
        <f t="shared" si="49"/>
        <v>2.2763804605104241</v>
      </c>
      <c r="M114" s="16"/>
      <c r="N114" s="20">
        <v>100</v>
      </c>
      <c r="O114" s="6">
        <f t="shared" si="40"/>
        <v>110</v>
      </c>
      <c r="P114" s="6">
        <f t="shared" si="41"/>
        <v>622.24169736295789</v>
      </c>
      <c r="Q114" s="6">
        <f t="shared" si="42"/>
        <v>622.24169736295789</v>
      </c>
      <c r="R114" s="5">
        <f t="shared" si="43"/>
        <v>17256.076939932704</v>
      </c>
      <c r="S114" s="5">
        <f t="shared" si="50"/>
        <v>1482122.1671376519</v>
      </c>
      <c r="T114" s="20">
        <f>SUM(S114:$S$136)</f>
        <v>2719167.1811635541</v>
      </c>
      <c r="U114" s="6">
        <f t="shared" si="51"/>
        <v>1.8346444317845574</v>
      </c>
    </row>
    <row r="115" spans="1:21">
      <c r="A115" s="13">
        <v>101</v>
      </c>
      <c r="B115" s="22">
        <f>Absterbeordnung!B109</f>
        <v>370.5</v>
      </c>
      <c r="C115" s="15">
        <f t="shared" si="44"/>
        <v>0.13532643842916248</v>
      </c>
      <c r="D115" s="14">
        <f t="shared" si="45"/>
        <v>50.138445438004695</v>
      </c>
      <c r="E115" s="14">
        <f>SUM(D115:$D$127)</f>
        <v>109.62814901723787</v>
      </c>
      <c r="F115" s="16">
        <f t="shared" si="46"/>
        <v>2.1865087371484453</v>
      </c>
      <c r="G115" s="5"/>
      <c r="H115" s="14">
        <f t="shared" si="39"/>
        <v>370.5</v>
      </c>
      <c r="I115" s="15">
        <f t="shared" si="47"/>
        <v>0.13532643842916248</v>
      </c>
      <c r="J115" s="14">
        <f t="shared" si="48"/>
        <v>50.138445438004695</v>
      </c>
      <c r="K115" s="14">
        <f>SUM($J115:J$127)</f>
        <v>109.62814901723787</v>
      </c>
      <c r="L115" s="16">
        <f t="shared" si="49"/>
        <v>2.1865087371484453</v>
      </c>
      <c r="M115" s="16"/>
      <c r="N115" s="20">
        <v>101</v>
      </c>
      <c r="O115" s="6">
        <f t="shared" si="40"/>
        <v>111</v>
      </c>
      <c r="P115" s="6">
        <f t="shared" si="41"/>
        <v>370.5</v>
      </c>
      <c r="Q115" s="6">
        <f t="shared" si="42"/>
        <v>370.5</v>
      </c>
      <c r="R115" s="5">
        <f t="shared" si="43"/>
        <v>14106.06087659384</v>
      </c>
      <c r="S115" s="5">
        <f t="shared" si="50"/>
        <v>707255.96360627282</v>
      </c>
      <c r="T115" s="20">
        <f>SUM(S115:$S$136)</f>
        <v>1237045.0140259033</v>
      </c>
      <c r="U115" s="6">
        <f t="shared" si="51"/>
        <v>1.749076823217234</v>
      </c>
    </row>
    <row r="116" spans="1:21">
      <c r="A116" s="21">
        <v>102</v>
      </c>
      <c r="B116" s="22">
        <f>Absterbeordnung!B110</f>
        <v>212.8</v>
      </c>
      <c r="C116" s="15">
        <f t="shared" si="44"/>
        <v>0.13267297885212007</v>
      </c>
      <c r="D116" s="14">
        <f t="shared" si="45"/>
        <v>28.232809899731151</v>
      </c>
      <c r="E116" s="14">
        <f>SUM(D116:$D$127)</f>
        <v>59.489703579233193</v>
      </c>
      <c r="F116" s="16">
        <f t="shared" si="46"/>
        <v>2.1071123912395162</v>
      </c>
      <c r="G116" s="5"/>
      <c r="H116" s="14">
        <f t="shared" si="39"/>
        <v>212.8</v>
      </c>
      <c r="I116" s="15">
        <f t="shared" si="47"/>
        <v>0.13267297885212007</v>
      </c>
      <c r="J116" s="14">
        <f t="shared" si="48"/>
        <v>28.232809899731151</v>
      </c>
      <c r="K116" s="14">
        <f>SUM($J116:J$127)</f>
        <v>59.489703579233193</v>
      </c>
      <c r="L116" s="16">
        <f t="shared" si="49"/>
        <v>2.1071123912395162</v>
      </c>
      <c r="M116" s="16"/>
      <c r="N116" s="6">
        <v>102</v>
      </c>
      <c r="O116" s="6">
        <f t="shared" si="40"/>
        <v>112</v>
      </c>
      <c r="P116" s="6">
        <f t="shared" si="41"/>
        <v>212.8</v>
      </c>
      <c r="Q116" s="6">
        <f t="shared" si="42"/>
        <v>212.8</v>
      </c>
      <c r="R116" s="5">
        <f t="shared" si="43"/>
        <v>11193.919090916201</v>
      </c>
      <c r="S116" s="5">
        <f t="shared" si="50"/>
        <v>316035.78972680843</v>
      </c>
      <c r="T116" s="20">
        <f>SUM(S116:$S$136)</f>
        <v>529789.05041963002</v>
      </c>
      <c r="U116" s="6">
        <f t="shared" si="51"/>
        <v>1.6763577659277034</v>
      </c>
    </row>
    <row r="117" spans="1:21">
      <c r="A117" s="21">
        <v>103</v>
      </c>
      <c r="B117" s="22">
        <f>Absterbeordnung!B111</f>
        <v>118</v>
      </c>
      <c r="C117" s="15">
        <f t="shared" si="44"/>
        <v>0.13007154789423539</v>
      </c>
      <c r="D117" s="14">
        <f t="shared" si="45"/>
        <v>15.348442651519775</v>
      </c>
      <c r="E117" s="14">
        <f>SUM(D117:$D$127)</f>
        <v>31.256893679502046</v>
      </c>
      <c r="F117" s="16">
        <f t="shared" si="46"/>
        <v>2.0364863321430886</v>
      </c>
      <c r="G117" s="5"/>
      <c r="H117" s="14">
        <f t="shared" si="39"/>
        <v>118</v>
      </c>
      <c r="I117" s="15">
        <f t="shared" si="47"/>
        <v>0.13007154789423539</v>
      </c>
      <c r="J117" s="14">
        <f t="shared" si="48"/>
        <v>15.348442651519775</v>
      </c>
      <c r="K117" s="14">
        <f>SUM($J117:J$127)</f>
        <v>31.256893679502046</v>
      </c>
      <c r="L117" s="16">
        <f t="shared" si="49"/>
        <v>2.0364863321430886</v>
      </c>
      <c r="M117" s="16"/>
      <c r="N117" s="6">
        <v>103</v>
      </c>
      <c r="O117" s="6">
        <f t="shared" si="40"/>
        <v>113</v>
      </c>
      <c r="P117" s="6">
        <f t="shared" si="41"/>
        <v>118</v>
      </c>
      <c r="Q117" s="6">
        <f t="shared" si="42"/>
        <v>118</v>
      </c>
      <c r="R117" s="5">
        <f t="shared" si="43"/>
        <v>8581.5277060760818</v>
      </c>
      <c r="S117" s="5">
        <f t="shared" si="50"/>
        <v>131713.0858591368</v>
      </c>
      <c r="T117" s="20">
        <f>SUM(S117:$S$136)</f>
        <v>213753.26069282167</v>
      </c>
      <c r="U117" s="6">
        <f t="shared" si="51"/>
        <v>1.6228703419903501</v>
      </c>
    </row>
    <row r="118" spans="1:21">
      <c r="A118" s="21">
        <v>104</v>
      </c>
      <c r="B118" s="22">
        <f>Absterbeordnung!B112</f>
        <v>63.2</v>
      </c>
      <c r="C118" s="15">
        <f t="shared" si="44"/>
        <v>0.12752112538650526</v>
      </c>
      <c r="D118" s="14">
        <f t="shared" si="45"/>
        <v>8.0593351244271325</v>
      </c>
      <c r="E118" s="14">
        <f>SUM(D118:$D$127)</f>
        <v>15.908451027982263</v>
      </c>
      <c r="F118" s="16">
        <f t="shared" si="46"/>
        <v>1.9739160591256659</v>
      </c>
      <c r="G118" s="5"/>
      <c r="H118" s="14">
        <f t="shared" si="39"/>
        <v>63.2</v>
      </c>
      <c r="I118" s="15">
        <f t="shared" si="47"/>
        <v>0.12752112538650526</v>
      </c>
      <c r="J118" s="14">
        <f t="shared" si="48"/>
        <v>8.0593351244271325</v>
      </c>
      <c r="K118" s="14">
        <f>SUM($J118:J$127)</f>
        <v>15.908451027982263</v>
      </c>
      <c r="L118" s="16">
        <f t="shared" si="49"/>
        <v>1.9739160591256659</v>
      </c>
      <c r="M118" s="16"/>
      <c r="N118" s="6">
        <v>104</v>
      </c>
      <c r="O118" s="6">
        <f t="shared" si="40"/>
        <v>114</v>
      </c>
      <c r="P118" s="6">
        <f t="shared" si="41"/>
        <v>63.2</v>
      </c>
      <c r="Q118" s="6">
        <f t="shared" si="42"/>
        <v>63.2</v>
      </c>
      <c r="R118" s="5">
        <f t="shared" si="43"/>
        <v>6475.6362657426353</v>
      </c>
      <c r="S118" s="5">
        <f t="shared" si="50"/>
        <v>52189.322809513775</v>
      </c>
      <c r="T118" s="20">
        <f>SUM(S118:$S$136)</f>
        <v>82040.174833684912</v>
      </c>
      <c r="U118" s="6">
        <f t="shared" si="51"/>
        <v>1.5719723962145284</v>
      </c>
    </row>
    <row r="119" spans="1:21">
      <c r="A119" s="21">
        <v>105</v>
      </c>
      <c r="B119" s="22">
        <f>Absterbeordnung!B113</f>
        <v>32.700000000000003</v>
      </c>
      <c r="C119" s="15">
        <f t="shared" si="44"/>
        <v>0.12502071116324046</v>
      </c>
      <c r="D119" s="14">
        <f t="shared" si="45"/>
        <v>4.0881772550379631</v>
      </c>
      <c r="E119" s="14">
        <f>SUM(D119:$D$127)</f>
        <v>7.8491159035551332</v>
      </c>
      <c r="F119" s="16">
        <f t="shared" si="46"/>
        <v>1.9199548879350745</v>
      </c>
      <c r="G119" s="5"/>
      <c r="H119" s="14">
        <f t="shared" si="39"/>
        <v>32.700000000000003</v>
      </c>
      <c r="I119" s="15">
        <f t="shared" si="47"/>
        <v>0.12502071116324046</v>
      </c>
      <c r="J119" s="14">
        <f t="shared" si="48"/>
        <v>4.0881772550379631</v>
      </c>
      <c r="K119" s="14">
        <f>SUM($J119:J$127)</f>
        <v>7.8491159035551332</v>
      </c>
      <c r="L119" s="16">
        <f t="shared" si="49"/>
        <v>1.9199548879350745</v>
      </c>
      <c r="M119" s="16"/>
      <c r="N119" s="6">
        <v>105</v>
      </c>
      <c r="O119" s="6">
        <f t="shared" si="40"/>
        <v>115</v>
      </c>
      <c r="P119" s="6">
        <f t="shared" si="41"/>
        <v>32.700000000000003</v>
      </c>
      <c r="Q119" s="6">
        <f t="shared" si="42"/>
        <v>32.700000000000003</v>
      </c>
      <c r="R119" s="5">
        <f t="shared" si="43"/>
        <v>4800.0292112247071</v>
      </c>
      <c r="S119" s="5">
        <f t="shared" si="50"/>
        <v>19623.370244846661</v>
      </c>
      <c r="T119" s="20">
        <f>SUM(S119:$S$136)</f>
        <v>29850.852024171145</v>
      </c>
      <c r="U119" s="6">
        <f t="shared" si="51"/>
        <v>1.5211888504223858</v>
      </c>
    </row>
    <row r="120" spans="1:21">
      <c r="A120" s="21">
        <v>106</v>
      </c>
      <c r="B120" s="22">
        <f>Absterbeordnung!B114</f>
        <v>16.399999999999999</v>
      </c>
      <c r="C120" s="15">
        <f t="shared" si="44"/>
        <v>0.12256932466984359</v>
      </c>
      <c r="D120" s="14">
        <f t="shared" si="45"/>
        <v>2.0101369245854346</v>
      </c>
      <c r="E120" s="14">
        <f>SUM(D120:$D$127)</f>
        <v>3.7609386485171701</v>
      </c>
      <c r="F120" s="16">
        <f t="shared" si="46"/>
        <v>1.870986300743078</v>
      </c>
      <c r="G120" s="5"/>
      <c r="H120" s="14">
        <f t="shared" si="39"/>
        <v>16.399999999999999</v>
      </c>
      <c r="I120" s="15">
        <f t="shared" si="47"/>
        <v>0.12256932466984359</v>
      </c>
      <c r="J120" s="14">
        <f t="shared" si="48"/>
        <v>2.0101369245854346</v>
      </c>
      <c r="K120" s="14">
        <f>SUM($J120:J$127)</f>
        <v>3.7609386485171701</v>
      </c>
      <c r="L120" s="16">
        <f t="shared" si="49"/>
        <v>1.870986300743078</v>
      </c>
      <c r="M120" s="16"/>
      <c r="N120" s="6">
        <v>106</v>
      </c>
      <c r="O120" s="6">
        <f t="shared" si="40"/>
        <v>116</v>
      </c>
      <c r="P120" s="6">
        <f t="shared" si="41"/>
        <v>16.399999999999999</v>
      </c>
      <c r="Q120" s="6">
        <f t="shared" si="42"/>
        <v>16.399999999999999</v>
      </c>
      <c r="R120" s="5">
        <f t="shared" si="43"/>
        <v>3464.5759413994301</v>
      </c>
      <c r="S120" s="5">
        <f t="shared" si="50"/>
        <v>6964.2720278373381</v>
      </c>
      <c r="T120" s="20">
        <f>SUM(S120:$S$136)</f>
        <v>10227.481779324482</v>
      </c>
      <c r="U120" s="6">
        <f t="shared" si="51"/>
        <v>1.4685643723340442</v>
      </c>
    </row>
    <row r="121" spans="1:21">
      <c r="A121" s="21">
        <v>107</v>
      </c>
      <c r="B121" s="22">
        <f>Absterbeordnung!B115</f>
        <v>8</v>
      </c>
      <c r="C121" s="15">
        <f t="shared" si="44"/>
        <v>0.12016600457827803</v>
      </c>
      <c r="D121" s="14">
        <f t="shared" si="45"/>
        <v>0.96132803662622424</v>
      </c>
      <c r="E121" s="14">
        <f>SUM(D121:$D$127)</f>
        <v>1.7508017239317353</v>
      </c>
      <c r="F121" s="16">
        <f t="shared" si="46"/>
        <v>1.8212323548537759</v>
      </c>
      <c r="G121" s="5"/>
      <c r="H121" s="14">
        <f t="shared" si="39"/>
        <v>8</v>
      </c>
      <c r="I121" s="15">
        <f t="shared" si="47"/>
        <v>0.12016600457827803</v>
      </c>
      <c r="J121" s="14">
        <f t="shared" si="48"/>
        <v>0.96132803662622424</v>
      </c>
      <c r="K121" s="14">
        <f>SUM($J121:J$127)</f>
        <v>1.7508017239317353</v>
      </c>
      <c r="L121" s="16">
        <f t="shared" si="49"/>
        <v>1.8212323548537759</v>
      </c>
      <c r="M121" s="16"/>
      <c r="N121" s="6">
        <v>107</v>
      </c>
      <c r="O121" s="6">
        <f t="shared" si="40"/>
        <v>117</v>
      </c>
      <c r="P121" s="6">
        <f t="shared" si="41"/>
        <v>8</v>
      </c>
      <c r="Q121" s="6">
        <f t="shared" si="42"/>
        <v>8</v>
      </c>
      <c r="R121" s="5">
        <f t="shared" si="43"/>
        <v>2376.7386112585828</v>
      </c>
      <c r="S121" s="5">
        <f t="shared" si="50"/>
        <v>2284.825462734952</v>
      </c>
      <c r="T121" s="20">
        <f>SUM(S121:$S$136)</f>
        <v>3263.2097514871448</v>
      </c>
      <c r="U121" s="6">
        <f t="shared" si="51"/>
        <v>1.4282096399525677</v>
      </c>
    </row>
    <row r="122" spans="1:21">
      <c r="A122" s="21">
        <v>108</v>
      </c>
      <c r="B122" s="22">
        <f>Absterbeordnung!B116</f>
        <v>3.8</v>
      </c>
      <c r="C122" s="15">
        <f t="shared" si="44"/>
        <v>0.11780980841007649</v>
      </c>
      <c r="D122" s="14">
        <f t="shared" si="45"/>
        <v>0.44767727195829066</v>
      </c>
      <c r="E122" s="14">
        <f>SUM(D122:$D$127)</f>
        <v>0.78947368730551104</v>
      </c>
      <c r="F122" s="16">
        <f t="shared" si="46"/>
        <v>1.7634884251596874</v>
      </c>
      <c r="G122" s="5"/>
      <c r="H122" s="14">
        <f t="shared" si="39"/>
        <v>3.8</v>
      </c>
      <c r="I122" s="15">
        <f t="shared" si="47"/>
        <v>0.11780980841007649</v>
      </c>
      <c r="J122" s="14">
        <f t="shared" si="48"/>
        <v>0.44767727195829066</v>
      </c>
      <c r="K122" s="14">
        <f>SUM($J122:J$127)</f>
        <v>0.78947368730551104</v>
      </c>
      <c r="L122" s="16">
        <f t="shared" si="49"/>
        <v>1.7634884251596874</v>
      </c>
      <c r="M122" s="16"/>
      <c r="N122" s="6">
        <v>108</v>
      </c>
      <c r="O122" s="6">
        <f t="shared" si="40"/>
        <v>118</v>
      </c>
      <c r="P122" s="6">
        <f t="shared" si="41"/>
        <v>3.8</v>
      </c>
      <c r="Q122" s="6">
        <f t="shared" si="42"/>
        <v>3.8</v>
      </c>
      <c r="R122" s="5">
        <f t="shared" si="43"/>
        <v>1581.9209875165752</v>
      </c>
      <c r="S122" s="5">
        <f t="shared" si="50"/>
        <v>708.19007214498549</v>
      </c>
      <c r="T122" s="20">
        <f>SUM(S122:$S$136)</f>
        <v>978.38428875219245</v>
      </c>
      <c r="U122" s="6">
        <f t="shared" si="51"/>
        <v>1.3815278231574686</v>
      </c>
    </row>
    <row r="123" spans="1:21">
      <c r="A123" s="21">
        <v>109</v>
      </c>
      <c r="B123" s="22">
        <f>Absterbeordnung!B117</f>
        <v>1.7</v>
      </c>
      <c r="C123" s="15">
        <f t="shared" si="44"/>
        <v>0.11549981216674166</v>
      </c>
      <c r="D123" s="14">
        <f t="shared" si="45"/>
        <v>0.19634968068346081</v>
      </c>
      <c r="E123" s="14">
        <f>SUM(D123:$D$127)</f>
        <v>0.34179641534722033</v>
      </c>
      <c r="F123" s="16">
        <f t="shared" si="46"/>
        <v>1.7407536093640867</v>
      </c>
      <c r="G123" s="5"/>
      <c r="H123" s="14">
        <f t="shared" si="39"/>
        <v>1.7</v>
      </c>
      <c r="I123" s="15">
        <f t="shared" si="47"/>
        <v>0.11549981216674166</v>
      </c>
      <c r="J123" s="14">
        <f t="shared" si="48"/>
        <v>0.19634968068346081</v>
      </c>
      <c r="K123" s="14">
        <f>SUM($J123:J$127)</f>
        <v>0.34179641534722033</v>
      </c>
      <c r="L123" s="16">
        <f t="shared" si="49"/>
        <v>1.7407536093640867</v>
      </c>
      <c r="M123" s="16"/>
      <c r="N123" s="6">
        <v>109</v>
      </c>
      <c r="O123" s="6">
        <f t="shared" si="40"/>
        <v>119</v>
      </c>
      <c r="P123" s="6">
        <f t="shared" si="41"/>
        <v>1.7</v>
      </c>
      <c r="Q123" s="6">
        <f t="shared" si="42"/>
        <v>1.7</v>
      </c>
      <c r="R123" s="5">
        <f t="shared" si="43"/>
        <v>1007.9570952742786</v>
      </c>
      <c r="S123" s="5">
        <f t="shared" si="50"/>
        <v>197.91205379973329</v>
      </c>
      <c r="T123" s="20">
        <f>SUM(S123:$S$136)</f>
        <v>270.19421660720712</v>
      </c>
      <c r="U123" s="6">
        <f t="shared" si="51"/>
        <v>1.3652236507060656</v>
      </c>
    </row>
    <row r="124" spans="1:21">
      <c r="A124" s="21">
        <v>110</v>
      </c>
      <c r="B124" s="22">
        <f>Absterbeordnung!B118</f>
        <v>0.8</v>
      </c>
      <c r="C124" s="15">
        <f t="shared" si="44"/>
        <v>0.11323510996739378</v>
      </c>
      <c r="D124" s="14">
        <f t="shared" si="45"/>
        <v>9.058808797391503E-2</v>
      </c>
      <c r="E124" s="14">
        <f>SUM(D124:$D$127)</f>
        <v>0.14544673466375951</v>
      </c>
      <c r="F124" s="16">
        <f t="shared" si="46"/>
        <v>1.605583448296658</v>
      </c>
      <c r="G124" s="5"/>
      <c r="H124" s="14">
        <f t="shared" si="39"/>
        <v>0.8</v>
      </c>
      <c r="I124" s="15">
        <f t="shared" si="47"/>
        <v>0.11323510996739378</v>
      </c>
      <c r="J124" s="14">
        <f t="shared" si="48"/>
        <v>9.058808797391503E-2</v>
      </c>
      <c r="K124" s="14">
        <f>SUM($J124:J$127)</f>
        <v>0.14544673466375951</v>
      </c>
      <c r="L124" s="16">
        <f t="shared" si="49"/>
        <v>1.605583448296658</v>
      </c>
      <c r="M124" s="16"/>
      <c r="N124" s="6">
        <v>110</v>
      </c>
      <c r="O124" s="6">
        <f t="shared" si="40"/>
        <v>120</v>
      </c>
      <c r="P124" s="6">
        <f t="shared" si="41"/>
        <v>0.8</v>
      </c>
      <c r="Q124" s="6">
        <f t="shared" si="42"/>
        <v>0.8</v>
      </c>
      <c r="R124" s="5">
        <f t="shared" si="43"/>
        <v>622.24169736295789</v>
      </c>
      <c r="S124" s="5">
        <f t="shared" si="50"/>
        <v>56.367685621753836</v>
      </c>
      <c r="T124" s="20">
        <f>SUM(S124:$S$136)</f>
        <v>72.282162807473796</v>
      </c>
      <c r="U124" s="6">
        <f t="shared" si="51"/>
        <v>1.2823333441878644</v>
      </c>
    </row>
    <row r="125" spans="1:21">
      <c r="A125" s="21">
        <v>111</v>
      </c>
      <c r="B125" s="22">
        <f>Absterbeordnung!B119</f>
        <v>0.3</v>
      </c>
      <c r="C125" s="15">
        <f t="shared" si="44"/>
        <v>0.11101481369352335</v>
      </c>
      <c r="D125" s="14">
        <f t="shared" si="45"/>
        <v>3.3304444108057003E-2</v>
      </c>
      <c r="E125" s="14">
        <f>SUM(D125:$D$127)</f>
        <v>5.4858646689844498E-2</v>
      </c>
      <c r="F125" s="16">
        <f t="shared" si="46"/>
        <v>1.6471869793669101</v>
      </c>
      <c r="G125" s="25"/>
      <c r="H125" s="14">
        <f t="shared" si="39"/>
        <v>0.3</v>
      </c>
      <c r="I125" s="15">
        <f t="shared" si="47"/>
        <v>0.11101481369352335</v>
      </c>
      <c r="J125" s="14">
        <f t="shared" si="48"/>
        <v>3.3304444108057003E-2</v>
      </c>
      <c r="K125" s="14">
        <f>SUM($J125:J$127)</f>
        <v>5.4858646689844498E-2</v>
      </c>
      <c r="L125" s="16">
        <f t="shared" si="49"/>
        <v>1.6471869793669101</v>
      </c>
      <c r="M125" s="16"/>
      <c r="N125" s="6">
        <v>111</v>
      </c>
      <c r="O125" s="6">
        <f t="shared" si="40"/>
        <v>121</v>
      </c>
      <c r="P125" s="6">
        <f t="shared" si="41"/>
        <v>0.3</v>
      </c>
      <c r="Q125" s="6">
        <f t="shared" si="42"/>
        <v>0.3</v>
      </c>
      <c r="R125" s="5">
        <f t="shared" si="43"/>
        <v>370.5</v>
      </c>
      <c r="S125" s="5">
        <f t="shared" si="50"/>
        <v>12.33929654203512</v>
      </c>
      <c r="T125" s="20">
        <f>SUM(S125:$S$136)</f>
        <v>15.914477185719967</v>
      </c>
      <c r="U125" s="6">
        <f t="shared" si="51"/>
        <v>1.2897394216522486</v>
      </c>
    </row>
    <row r="126" spans="1:21">
      <c r="A126" s="21">
        <v>112</v>
      </c>
      <c r="B126" s="22">
        <f>Absterbeordnung!B120</f>
        <v>0.1</v>
      </c>
      <c r="C126" s="15">
        <f t="shared" si="44"/>
        <v>0.10883805264070914</v>
      </c>
      <c r="D126" s="14">
        <f t="shared" si="45"/>
        <v>1.0883805264070914E-2</v>
      </c>
      <c r="E126" s="14">
        <f>SUM(D126:$D$127)</f>
        <v>2.1554202581787498E-2</v>
      </c>
      <c r="F126" s="16">
        <f t="shared" si="46"/>
        <v>1.9803921568627452</v>
      </c>
      <c r="G126" s="5"/>
      <c r="H126" s="14">
        <f t="shared" si="39"/>
        <v>0.1</v>
      </c>
      <c r="I126" s="15">
        <f t="shared" si="47"/>
        <v>0.10883805264070914</v>
      </c>
      <c r="J126" s="14">
        <f t="shared" si="48"/>
        <v>1.0883805264070914E-2</v>
      </c>
      <c r="K126" s="14">
        <f>SUM($J126:J$127)</f>
        <v>2.1554202581787498E-2</v>
      </c>
      <c r="L126" s="16">
        <f t="shared" si="49"/>
        <v>1.9803921568627452</v>
      </c>
      <c r="M126" s="16"/>
      <c r="N126" s="6">
        <v>112</v>
      </c>
      <c r="O126" s="6">
        <f t="shared" si="40"/>
        <v>122</v>
      </c>
      <c r="P126" s="6">
        <f t="shared" si="41"/>
        <v>0.1</v>
      </c>
      <c r="Q126" s="6">
        <f t="shared" si="42"/>
        <v>0.1</v>
      </c>
      <c r="R126" s="5">
        <f t="shared" si="43"/>
        <v>212.8</v>
      </c>
      <c r="S126" s="5">
        <f t="shared" si="50"/>
        <v>2.3160737601942909</v>
      </c>
      <c r="T126" s="20">
        <f>SUM(S126:$S$136)</f>
        <v>3.5751806436848481</v>
      </c>
      <c r="U126" s="6">
        <f t="shared" si="51"/>
        <v>1.543638508034793</v>
      </c>
    </row>
    <row r="127" spans="1:21">
      <c r="A127" s="26">
        <v>113</v>
      </c>
      <c r="B127" s="22">
        <f>Absterbeordnung!B121</f>
        <v>0.1</v>
      </c>
      <c r="C127" s="15">
        <f t="shared" si="44"/>
        <v>0.10670397317716583</v>
      </c>
      <c r="D127" s="14">
        <f t="shared" si="45"/>
        <v>1.0670397317716584E-2</v>
      </c>
      <c r="E127" s="14">
        <f>SUM(D127:$D$127)</f>
        <v>1.0670397317716584E-2</v>
      </c>
      <c r="F127" s="16">
        <f t="shared" si="46"/>
        <v>1</v>
      </c>
      <c r="G127" s="27"/>
      <c r="H127" s="14">
        <f t="shared" si="39"/>
        <v>0.1</v>
      </c>
      <c r="I127" s="15">
        <f t="shared" si="47"/>
        <v>0.10670397317716583</v>
      </c>
      <c r="J127" s="14">
        <f t="shared" si="48"/>
        <v>1.0670397317716584E-2</v>
      </c>
      <c r="K127" s="14">
        <f>SUM($J127:J$127)</f>
        <v>1.0670397317716584E-2</v>
      </c>
      <c r="L127" s="16">
        <f t="shared" si="49"/>
        <v>1</v>
      </c>
      <c r="M127" s="16"/>
      <c r="N127" s="28">
        <v>113</v>
      </c>
      <c r="O127" s="6">
        <f t="shared" si="40"/>
        <v>123</v>
      </c>
      <c r="P127" s="6">
        <f t="shared" si="41"/>
        <v>0.1</v>
      </c>
      <c r="Q127" s="6">
        <f t="shared" si="42"/>
        <v>0.1</v>
      </c>
      <c r="R127" s="5">
        <f t="shared" si="43"/>
        <v>118</v>
      </c>
      <c r="S127" s="5">
        <f t="shared" si="50"/>
        <v>1.259106883490557</v>
      </c>
      <c r="T127" s="20">
        <f>SUM(S127:$S$136)</f>
        <v>1.259106883490557</v>
      </c>
      <c r="U127" s="6">
        <f t="shared" si="51"/>
        <v>1</v>
      </c>
    </row>
    <row r="128" spans="1:21">
      <c r="A128" s="26">
        <v>114</v>
      </c>
      <c r="B128" s="22">
        <f>Absterbeordnung!B122</f>
        <v>0</v>
      </c>
      <c r="C128" s="15">
        <f t="shared" si="44"/>
        <v>0.10461173840898609</v>
      </c>
      <c r="D128" s="14">
        <f t="shared" si="45"/>
        <v>0</v>
      </c>
      <c r="E128" s="14">
        <f>SUM(D$127:$D128)</f>
        <v>1.0670397317716584E-2</v>
      </c>
      <c r="F128" s="16" t="e">
        <f t="shared" si="46"/>
        <v>#DIV/0!</v>
      </c>
      <c r="G128" s="27"/>
      <c r="H128" s="14">
        <f t="shared" si="39"/>
        <v>0</v>
      </c>
      <c r="I128" s="15">
        <f t="shared" si="47"/>
        <v>0.10461173840898609</v>
      </c>
      <c r="J128" s="14">
        <f t="shared" si="48"/>
        <v>0</v>
      </c>
      <c r="K128" s="14">
        <f>SUM($J$127:J128)</f>
        <v>1.0670397317716584E-2</v>
      </c>
      <c r="L128" s="16" t="e">
        <f t="shared" si="49"/>
        <v>#DIV/0!</v>
      </c>
      <c r="M128" s="16"/>
      <c r="N128" s="6">
        <v>114</v>
      </c>
      <c r="O128" s="6">
        <f t="shared" si="40"/>
        <v>124</v>
      </c>
      <c r="P128" s="6">
        <f t="shared" si="41"/>
        <v>0</v>
      </c>
      <c r="Q128" s="6">
        <f t="shared" si="42"/>
        <v>0</v>
      </c>
      <c r="R128" s="5">
        <f t="shared" si="43"/>
        <v>63.2</v>
      </c>
      <c r="S128" s="5">
        <f t="shared" si="50"/>
        <v>0</v>
      </c>
      <c r="T128" s="20">
        <f>SUM(S128:$S$136)</f>
        <v>0</v>
      </c>
      <c r="U128" s="6" t="e">
        <f t="shared" si="51"/>
        <v>#DIV/0!</v>
      </c>
    </row>
    <row r="129" spans="1:21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1.0670397317716584E-2</v>
      </c>
      <c r="F129" s="16" t="e">
        <f t="shared" si="46"/>
        <v>#DIV/0!</v>
      </c>
      <c r="G129" s="27"/>
      <c r="H129" s="14">
        <f t="shared" si="39"/>
        <v>0</v>
      </c>
      <c r="I129" s="15">
        <f t="shared" si="47"/>
        <v>0.10256052785194716</v>
      </c>
      <c r="J129" s="14">
        <f t="shared" si="48"/>
        <v>0</v>
      </c>
      <c r="K129" s="14">
        <f>SUM($J$127:J129)</f>
        <v>1.0670397317716584E-2</v>
      </c>
      <c r="L129" s="16" t="e">
        <f t="shared" si="49"/>
        <v>#DIV/0!</v>
      </c>
      <c r="M129" s="16"/>
      <c r="N129" s="6">
        <v>115</v>
      </c>
      <c r="O129" s="6">
        <f t="shared" si="40"/>
        <v>125</v>
      </c>
      <c r="P129" s="6">
        <f t="shared" si="41"/>
        <v>0</v>
      </c>
      <c r="Q129" s="6">
        <f t="shared" si="42"/>
        <v>0</v>
      </c>
      <c r="R129" s="5">
        <f t="shared" si="43"/>
        <v>32.700000000000003</v>
      </c>
      <c r="S129" s="5">
        <f t="shared" si="50"/>
        <v>0</v>
      </c>
      <c r="T129" s="20">
        <f>SUM(S129:$S$136)</f>
        <v>0</v>
      </c>
      <c r="U129" s="6" t="e">
        <f t="shared" si="51"/>
        <v>#DIV/0!</v>
      </c>
    </row>
    <row r="130" spans="1:21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1.0670397317716584E-2</v>
      </c>
      <c r="F130" s="16" t="e">
        <f t="shared" si="46"/>
        <v>#DIV/0!</v>
      </c>
      <c r="G130" s="27"/>
      <c r="H130" s="14">
        <f t="shared" si="39"/>
        <v>0</v>
      </c>
      <c r="I130" s="15">
        <f t="shared" si="47"/>
        <v>0.1005495371097521</v>
      </c>
      <c r="J130" s="14">
        <f t="shared" si="48"/>
        <v>0</v>
      </c>
      <c r="K130" s="14">
        <f>SUM($J$127:J130)</f>
        <v>1.0670397317716584E-2</v>
      </c>
      <c r="L130" s="16" t="e">
        <f t="shared" si="49"/>
        <v>#DIV/0!</v>
      </c>
      <c r="M130" s="16"/>
      <c r="N130" s="28">
        <v>116</v>
      </c>
      <c r="O130" s="6">
        <f t="shared" si="40"/>
        <v>126</v>
      </c>
      <c r="P130" s="6">
        <f t="shared" si="41"/>
        <v>0</v>
      </c>
      <c r="Q130" s="6">
        <f t="shared" si="42"/>
        <v>0</v>
      </c>
      <c r="R130" s="5">
        <f t="shared" si="43"/>
        <v>16.399999999999999</v>
      </c>
      <c r="S130" s="5">
        <f t="shared" si="50"/>
        <v>0</v>
      </c>
      <c r="T130" s="20">
        <f>SUM(S130:$S$136)</f>
        <v>0</v>
      </c>
      <c r="U130" s="6" t="e">
        <f t="shared" si="51"/>
        <v>#DIV/0!</v>
      </c>
    </row>
    <row r="131" spans="1:21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1.0670397317716584E-2</v>
      </c>
      <c r="F131" s="16" t="e">
        <f t="shared" si="46"/>
        <v>#DIV/0!</v>
      </c>
      <c r="G131" s="27"/>
      <c r="H131" s="14">
        <f t="shared" si="39"/>
        <v>0</v>
      </c>
      <c r="I131" s="15">
        <f t="shared" si="47"/>
        <v>9.8577977558580526E-2</v>
      </c>
      <c r="J131" s="14">
        <f t="shared" si="48"/>
        <v>0</v>
      </c>
      <c r="K131" s="14">
        <f>SUM($J$127:J131)</f>
        <v>1.0670397317716584E-2</v>
      </c>
      <c r="L131" s="16" t="e">
        <f t="shared" si="49"/>
        <v>#DIV/0!</v>
      </c>
      <c r="M131" s="16"/>
      <c r="N131" s="6">
        <v>117</v>
      </c>
      <c r="O131" s="6">
        <f t="shared" si="40"/>
        <v>127</v>
      </c>
      <c r="P131" s="6">
        <f t="shared" si="41"/>
        <v>0</v>
      </c>
      <c r="Q131" s="6">
        <f t="shared" si="42"/>
        <v>0</v>
      </c>
      <c r="R131" s="5">
        <f t="shared" si="43"/>
        <v>8</v>
      </c>
      <c r="S131" s="5">
        <f t="shared" si="50"/>
        <v>0</v>
      </c>
      <c r="T131" s="20">
        <f>SUM(S131:$S$136)</f>
        <v>0</v>
      </c>
      <c r="U131" s="6" t="e">
        <f t="shared" si="51"/>
        <v>#DIV/0!</v>
      </c>
    </row>
    <row r="132" spans="1:21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1.0670397317716584E-2</v>
      </c>
      <c r="F132" s="16" t="e">
        <f t="shared" si="46"/>
        <v>#DIV/0!</v>
      </c>
      <c r="G132" s="27"/>
      <c r="H132" s="14">
        <f t="shared" si="39"/>
        <v>0</v>
      </c>
      <c r="I132" s="15">
        <f t="shared" si="47"/>
        <v>9.6645076037824032E-2</v>
      </c>
      <c r="J132" s="14">
        <f t="shared" si="48"/>
        <v>0</v>
      </c>
      <c r="K132" s="14">
        <f>SUM($J$127:J132)</f>
        <v>1.0670397317716584E-2</v>
      </c>
      <c r="L132" s="16" t="e">
        <f t="shared" si="49"/>
        <v>#DIV/0!</v>
      </c>
      <c r="M132" s="16"/>
      <c r="N132" s="6">
        <v>118</v>
      </c>
      <c r="O132" s="6">
        <f t="shared" si="40"/>
        <v>128</v>
      </c>
      <c r="P132" s="6">
        <f t="shared" si="41"/>
        <v>0</v>
      </c>
      <c r="Q132" s="6">
        <f t="shared" si="42"/>
        <v>0</v>
      </c>
      <c r="R132" s="5">
        <f t="shared" si="43"/>
        <v>3.8</v>
      </c>
      <c r="S132" s="5">
        <f t="shared" si="50"/>
        <v>0</v>
      </c>
      <c r="T132" s="20">
        <f>SUM(S132:$S$136)</f>
        <v>0</v>
      </c>
      <c r="U132" s="6" t="e">
        <f t="shared" si="51"/>
        <v>#DIV/0!</v>
      </c>
    </row>
    <row r="133" spans="1:21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1.0670397317716584E-2</v>
      </c>
      <c r="F133" s="16" t="e">
        <f t="shared" si="46"/>
        <v>#DIV/0!</v>
      </c>
      <c r="G133" s="27"/>
      <c r="H133" s="14">
        <f t="shared" si="39"/>
        <v>0</v>
      </c>
      <c r="I133" s="15">
        <f t="shared" si="47"/>
        <v>9.4750074546886331E-2</v>
      </c>
      <c r="J133" s="14">
        <f t="shared" si="48"/>
        <v>0</v>
      </c>
      <c r="K133" s="14">
        <f>SUM($J$127:J133)</f>
        <v>1.0670397317716584E-2</v>
      </c>
      <c r="L133" s="16" t="e">
        <f t="shared" si="49"/>
        <v>#DIV/0!</v>
      </c>
      <c r="M133" s="16"/>
      <c r="N133" s="28">
        <v>119</v>
      </c>
      <c r="O133" s="6">
        <f t="shared" si="40"/>
        <v>129</v>
      </c>
      <c r="P133" s="6">
        <f t="shared" si="41"/>
        <v>0</v>
      </c>
      <c r="Q133" s="6">
        <f t="shared" si="42"/>
        <v>0</v>
      </c>
      <c r="R133" s="5">
        <f t="shared" si="43"/>
        <v>1.7</v>
      </c>
      <c r="S133" s="5">
        <f t="shared" si="50"/>
        <v>0</v>
      </c>
      <c r="T133" s="20">
        <f>SUM(S133:$S$136)</f>
        <v>0</v>
      </c>
      <c r="U133" s="6" t="e">
        <f t="shared" si="51"/>
        <v>#DIV/0!</v>
      </c>
    </row>
    <row r="134" spans="1:21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1.0670397317716584E-2</v>
      </c>
      <c r="F134" s="16" t="e">
        <f t="shared" si="46"/>
        <v>#DIV/0!</v>
      </c>
      <c r="G134" s="27"/>
      <c r="H134" s="14">
        <f t="shared" si="39"/>
        <v>0</v>
      </c>
      <c r="I134" s="15">
        <f t="shared" si="47"/>
        <v>9.2892229947927757E-2</v>
      </c>
      <c r="J134" s="14">
        <f t="shared" si="48"/>
        <v>0</v>
      </c>
      <c r="K134" s="14">
        <f>SUM($J$127:J134)</f>
        <v>1.0670397317716584E-2</v>
      </c>
      <c r="L134" s="16" t="e">
        <f t="shared" si="49"/>
        <v>#DIV/0!</v>
      </c>
      <c r="M134" s="16"/>
      <c r="N134" s="6">
        <v>120</v>
      </c>
      <c r="O134" s="6">
        <f t="shared" si="40"/>
        <v>130</v>
      </c>
      <c r="P134" s="6">
        <f t="shared" si="41"/>
        <v>0</v>
      </c>
      <c r="Q134" s="6">
        <f t="shared" si="42"/>
        <v>0</v>
      </c>
      <c r="R134" s="5">
        <f t="shared" si="43"/>
        <v>0.8</v>
      </c>
      <c r="S134" s="5">
        <f t="shared" si="50"/>
        <v>0</v>
      </c>
      <c r="T134" s="20">
        <f>SUM(S134:$S$136)</f>
        <v>0</v>
      </c>
      <c r="U134" s="6" t="e">
        <f t="shared" si="51"/>
        <v>#DIV/0!</v>
      </c>
    </row>
    <row r="135" spans="1:21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1.0670397317716584E-2</v>
      </c>
      <c r="F135" s="16" t="e">
        <f t="shared" si="46"/>
        <v>#DIV/0!</v>
      </c>
      <c r="G135" s="27"/>
      <c r="H135" s="14">
        <f t="shared" si="39"/>
        <v>0</v>
      </c>
      <c r="I135" s="15">
        <f t="shared" si="47"/>
        <v>1</v>
      </c>
      <c r="J135" s="14">
        <f t="shared" si="48"/>
        <v>0</v>
      </c>
      <c r="K135" s="14">
        <f>SUM($J$127:J135)</f>
        <v>1.0670397317716584E-2</v>
      </c>
      <c r="L135" s="16" t="e">
        <f t="shared" si="49"/>
        <v>#DIV/0!</v>
      </c>
      <c r="M135" s="16"/>
      <c r="N135" s="6">
        <v>121</v>
      </c>
      <c r="O135" s="6">
        <f t="shared" si="40"/>
        <v>131</v>
      </c>
      <c r="P135" s="6">
        <f t="shared" si="41"/>
        <v>0</v>
      </c>
      <c r="Q135" s="6">
        <f t="shared" si="42"/>
        <v>0</v>
      </c>
      <c r="R135" s="5">
        <f t="shared" si="43"/>
        <v>0.3</v>
      </c>
      <c r="S135" s="5">
        <f t="shared" si="50"/>
        <v>0</v>
      </c>
      <c r="T135" s="20">
        <f>SUM(S135:$S$136)</f>
        <v>0</v>
      </c>
      <c r="U135" s="6" t="e">
        <f t="shared" si="51"/>
        <v>#DIV/0!</v>
      </c>
    </row>
    <row r="136" spans="1:21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1.0670397317716584E-2</v>
      </c>
      <c r="F136" s="16" t="e">
        <f t="shared" si="46"/>
        <v>#DIV/0!</v>
      </c>
      <c r="G136" s="27"/>
      <c r="H136" s="14">
        <f t="shared" si="39"/>
        <v>0</v>
      </c>
      <c r="I136" s="15">
        <f t="shared" si="47"/>
        <v>1</v>
      </c>
      <c r="J136" s="14">
        <f t="shared" si="48"/>
        <v>0</v>
      </c>
      <c r="K136" s="14">
        <f>SUM($J$127:J136)</f>
        <v>1.0670397317716584E-2</v>
      </c>
      <c r="L136" s="16" t="e">
        <f t="shared" si="49"/>
        <v>#DIV/0!</v>
      </c>
      <c r="M136" s="16"/>
      <c r="N136" s="28">
        <v>122</v>
      </c>
      <c r="O136" s="6">
        <f t="shared" si="40"/>
        <v>132</v>
      </c>
      <c r="P136" s="6">
        <f t="shared" si="41"/>
        <v>0</v>
      </c>
      <c r="Q136" s="6">
        <f t="shared" si="42"/>
        <v>0</v>
      </c>
      <c r="R136" s="5">
        <f t="shared" si="43"/>
        <v>0.1</v>
      </c>
      <c r="S136" s="5">
        <f t="shared" si="50"/>
        <v>0</v>
      </c>
      <c r="T136" s="20">
        <f>SUM(S136:$S$136)</f>
        <v>0</v>
      </c>
      <c r="U136" s="6" t="e">
        <f t="shared" si="51"/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B233"/>
  <sheetViews>
    <sheetView workbookViewId="0">
      <selection activeCell="M1" sqref="M1:M65536"/>
    </sheetView>
  </sheetViews>
  <sheetFormatPr baseColWidth="10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Frau!D5</f>
        <v>69</v>
      </c>
    </row>
    <row r="2" spans="1:21">
      <c r="A2" s="2" t="s">
        <v>7</v>
      </c>
      <c r="B2" s="2">
        <f>'2 Frauen'!D6</f>
        <v>50</v>
      </c>
    </row>
    <row r="3" spans="1:21">
      <c r="A3" s="2" t="s">
        <v>14</v>
      </c>
      <c r="B3" s="2">
        <f>B1-B2</f>
        <v>19</v>
      </c>
    </row>
    <row r="4" spans="1:21">
      <c r="M4" s="7"/>
    </row>
    <row r="5" spans="1:21">
      <c r="A5" s="2" t="s">
        <v>3</v>
      </c>
      <c r="B5" s="2">
        <f>Frau!D8</f>
        <v>2</v>
      </c>
      <c r="M5" s="7"/>
    </row>
    <row r="6" spans="1:21">
      <c r="M6" s="7"/>
    </row>
    <row r="7" spans="1:21">
      <c r="M7" s="7"/>
    </row>
    <row r="8" spans="1:21">
      <c r="M8" s="7"/>
    </row>
    <row r="9" spans="1:21">
      <c r="M9" s="7"/>
    </row>
    <row r="10" spans="1:21" ht="13.5" thickBot="1">
      <c r="M10" s="7"/>
    </row>
    <row r="11" spans="1:21" ht="13.5" thickBot="1">
      <c r="B11" s="278" t="s">
        <v>0</v>
      </c>
      <c r="C11" s="278"/>
      <c r="D11" s="278"/>
      <c r="E11" s="278"/>
      <c r="F11" s="278"/>
      <c r="H11" s="275" t="s">
        <v>0</v>
      </c>
      <c r="I11" s="276"/>
      <c r="J11" s="276"/>
      <c r="K11" s="276"/>
      <c r="L11" s="277"/>
      <c r="M11" s="7"/>
    </row>
    <row r="12" spans="1:21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19</v>
      </c>
      <c r="P14" s="20">
        <f t="shared" ref="P14:P45" si="1">B14</f>
        <v>100000</v>
      </c>
      <c r="Q14" s="20">
        <f t="shared" ref="Q14:Q45" si="2">B14</f>
        <v>100000</v>
      </c>
      <c r="R14" s="5" t="e">
        <f t="shared" ref="R14:R45" si="3">LOOKUP(N14,$O$14:$O$136,$Q$14:$Q$136)</f>
        <v>#N/A</v>
      </c>
      <c r="T14" s="20" t="e">
        <f>SUM(S14:$S$127)</f>
        <v>#N/A</v>
      </c>
    </row>
    <row r="15" spans="1:21">
      <c r="A15" s="21">
        <v>1</v>
      </c>
      <c r="B15" s="17">
        <f>Absterbeordnung!C9</f>
        <v>99701.638984226753</v>
      </c>
      <c r="C15" s="18">
        <f t="shared" ref="C15:C46" si="4">1/(((1+($B$5/100))^A15))</f>
        <v>0.98039215686274506</v>
      </c>
      <c r="D15" s="17">
        <f t="shared" ref="D15:D46" si="5">B15*C15</f>
        <v>97746.704886496809</v>
      </c>
      <c r="E15" s="17">
        <f>SUM(D15:$D$136)</f>
        <v>3984850.8169935127</v>
      </c>
      <c r="F15" s="19">
        <f t="shared" ref="F15:F46" si="6">E15/D15</f>
        <v>40.767111501310552</v>
      </c>
      <c r="G15" s="5"/>
      <c r="H15" s="17">
        <f>Absterbeordnung!C9</f>
        <v>99701.638984226753</v>
      </c>
      <c r="I15" s="18">
        <f t="shared" ref="I15:I46" si="7">1/(((1+($B$5/100))^A15))</f>
        <v>0.98039215686274506</v>
      </c>
      <c r="J15" s="17">
        <f t="shared" ref="J15:J46" si="8">H15*I15</f>
        <v>97746.704886496809</v>
      </c>
      <c r="K15" s="17">
        <f>SUM($J15:J$136)</f>
        <v>3984850.8169935127</v>
      </c>
      <c r="L15" s="19">
        <f t="shared" ref="L15:L46" si="9">K15/J15</f>
        <v>40.767111501310552</v>
      </c>
      <c r="N15" s="6">
        <v>1</v>
      </c>
      <c r="O15" s="6">
        <f t="shared" si="0"/>
        <v>20</v>
      </c>
      <c r="P15" s="20">
        <f t="shared" si="1"/>
        <v>99701.638984226753</v>
      </c>
      <c r="Q15" s="20">
        <f t="shared" si="2"/>
        <v>99701.638984226753</v>
      </c>
      <c r="R15" s="5" t="e">
        <f t="shared" si="3"/>
        <v>#N/A</v>
      </c>
      <c r="S15" s="5" t="e">
        <f t="shared" ref="S15:S46" si="10">P15*R15*I15</f>
        <v>#N/A</v>
      </c>
      <c r="T15" s="20" t="e">
        <f>SUM(S15:$S$127)</f>
        <v>#N/A</v>
      </c>
      <c r="U15" s="6" t="e">
        <f t="shared" ref="U15:U46" si="11">T15/S15</f>
        <v>#N/A</v>
      </c>
    </row>
    <row r="16" spans="1:21">
      <c r="A16" s="21">
        <v>2</v>
      </c>
      <c r="B16" s="17">
        <f>Absterbeordnung!C10</f>
        <v>99677.239518519273</v>
      </c>
      <c r="C16" s="18">
        <f t="shared" si="4"/>
        <v>0.96116878123798544</v>
      </c>
      <c r="D16" s="17">
        <f t="shared" si="5"/>
        <v>95806.650825181932</v>
      </c>
      <c r="E16" s="17">
        <f>SUM(D16:$D$136)</f>
        <v>3887104.1121070157</v>
      </c>
      <c r="F16" s="19">
        <f t="shared" si="6"/>
        <v>40.57238280043628</v>
      </c>
      <c r="G16" s="5"/>
      <c r="H16" s="17">
        <f>Absterbeordnung!C10</f>
        <v>99677.239518519273</v>
      </c>
      <c r="I16" s="18">
        <f t="shared" si="7"/>
        <v>0.96116878123798544</v>
      </c>
      <c r="J16" s="17">
        <f t="shared" si="8"/>
        <v>95806.650825181932</v>
      </c>
      <c r="K16" s="17">
        <f>SUM($J16:J$136)</f>
        <v>3887104.1121070157</v>
      </c>
      <c r="L16" s="19">
        <f t="shared" si="9"/>
        <v>40.57238280043628</v>
      </c>
      <c r="N16" s="6">
        <v>2</v>
      </c>
      <c r="O16" s="6">
        <f t="shared" si="0"/>
        <v>21</v>
      </c>
      <c r="P16" s="20">
        <f t="shared" si="1"/>
        <v>99677.239518519273</v>
      </c>
      <c r="Q16" s="20">
        <f t="shared" si="2"/>
        <v>99677.239518519273</v>
      </c>
      <c r="R16" s="5" t="e">
        <f t="shared" si="3"/>
        <v>#N/A</v>
      </c>
      <c r="S16" s="5" t="e">
        <f t="shared" si="10"/>
        <v>#N/A</v>
      </c>
      <c r="T16" s="20" t="e">
        <f>SUM(S16:$S$127)</f>
        <v>#N/A</v>
      </c>
      <c r="U16" s="6" t="e">
        <f t="shared" si="11"/>
        <v>#N/A</v>
      </c>
    </row>
    <row r="17" spans="1:21">
      <c r="A17" s="21">
        <v>3</v>
      </c>
      <c r="B17" s="17">
        <f>Absterbeordnung!C11</f>
        <v>99665.099376319893</v>
      </c>
      <c r="C17" s="18">
        <f t="shared" si="4"/>
        <v>0.94232233454704462</v>
      </c>
      <c r="D17" s="17">
        <f t="shared" si="5"/>
        <v>93916.649117156965</v>
      </c>
      <c r="E17" s="17">
        <f>SUM(D17:$D$136)</f>
        <v>3791297.4612818337</v>
      </c>
      <c r="F17" s="19">
        <f t="shared" si="6"/>
        <v>40.368747148893206</v>
      </c>
      <c r="G17" s="5"/>
      <c r="H17" s="17">
        <f>Absterbeordnung!C11</f>
        <v>99665.099376319893</v>
      </c>
      <c r="I17" s="18">
        <f t="shared" si="7"/>
        <v>0.94232233454704462</v>
      </c>
      <c r="J17" s="17">
        <f t="shared" si="8"/>
        <v>93916.649117156965</v>
      </c>
      <c r="K17" s="17">
        <f>SUM($J17:J$136)</f>
        <v>3791297.4612818337</v>
      </c>
      <c r="L17" s="19">
        <f t="shared" si="9"/>
        <v>40.368747148893206</v>
      </c>
      <c r="N17" s="6">
        <v>3</v>
      </c>
      <c r="O17" s="6">
        <f t="shared" si="0"/>
        <v>22</v>
      </c>
      <c r="P17" s="20">
        <f t="shared" si="1"/>
        <v>99665.099376319893</v>
      </c>
      <c r="Q17" s="20">
        <f t="shared" si="2"/>
        <v>99665.099376319893</v>
      </c>
      <c r="R17" s="5" t="e">
        <f t="shared" si="3"/>
        <v>#N/A</v>
      </c>
      <c r="S17" s="5" t="e">
        <f t="shared" si="10"/>
        <v>#N/A</v>
      </c>
      <c r="T17" s="20" t="e">
        <f>SUM(S17:$S$127)</f>
        <v>#N/A</v>
      </c>
      <c r="U17" s="6" t="e">
        <f t="shared" si="11"/>
        <v>#N/A</v>
      </c>
    </row>
    <row r="18" spans="1:21">
      <c r="A18" s="21">
        <v>4</v>
      </c>
      <c r="B18" s="17">
        <f>Absterbeordnung!C12</f>
        <v>99654.124170099676</v>
      </c>
      <c r="C18" s="18">
        <f t="shared" si="4"/>
        <v>0.9238454260265142</v>
      </c>
      <c r="D18" s="17">
        <f t="shared" si="5"/>
        <v>92065.006799224881</v>
      </c>
      <c r="E18" s="17">
        <f>SUM(D18:$D$136)</f>
        <v>3697380.8121646768</v>
      </c>
      <c r="F18" s="19">
        <f t="shared" si="6"/>
        <v>40.160544605486372</v>
      </c>
      <c r="G18" s="5"/>
      <c r="H18" s="17">
        <f>Absterbeordnung!C12</f>
        <v>99654.124170099676</v>
      </c>
      <c r="I18" s="18">
        <f t="shared" si="7"/>
        <v>0.9238454260265142</v>
      </c>
      <c r="J18" s="17">
        <f t="shared" si="8"/>
        <v>92065.006799224881</v>
      </c>
      <c r="K18" s="17">
        <f>SUM($J18:J$136)</f>
        <v>3697380.8121646768</v>
      </c>
      <c r="L18" s="19">
        <f t="shared" si="9"/>
        <v>40.160544605486372</v>
      </c>
      <c r="N18" s="6">
        <v>4</v>
      </c>
      <c r="O18" s="6">
        <f t="shared" si="0"/>
        <v>23</v>
      </c>
      <c r="P18" s="20">
        <f t="shared" si="1"/>
        <v>99654.124170099676</v>
      </c>
      <c r="Q18" s="20">
        <f t="shared" si="2"/>
        <v>99654.124170099676</v>
      </c>
      <c r="R18" s="5" t="e">
        <f t="shared" si="3"/>
        <v>#N/A</v>
      </c>
      <c r="S18" s="5" t="e">
        <f t="shared" si="10"/>
        <v>#N/A</v>
      </c>
      <c r="T18" s="20" t="e">
        <f>SUM(S18:$S$127)</f>
        <v>#N/A</v>
      </c>
      <c r="U18" s="6" t="e">
        <f t="shared" si="11"/>
        <v>#N/A</v>
      </c>
    </row>
    <row r="19" spans="1:21">
      <c r="A19" s="21">
        <v>5</v>
      </c>
      <c r="B19" s="17">
        <f>Absterbeordnung!C13</f>
        <v>99645.121396556773</v>
      </c>
      <c r="C19" s="18">
        <f t="shared" si="4"/>
        <v>0.90573080982991594</v>
      </c>
      <c r="D19" s="17">
        <f t="shared" si="5"/>
        <v>90251.65649810365</v>
      </c>
      <c r="E19" s="17">
        <f>SUM(D19:$D$136)</f>
        <v>3605315.8053654521</v>
      </c>
      <c r="F19" s="19">
        <f t="shared" si="6"/>
        <v>39.947364350494844</v>
      </c>
      <c r="G19" s="5"/>
      <c r="H19" s="17">
        <f>Absterbeordnung!C13</f>
        <v>99645.121396556773</v>
      </c>
      <c r="I19" s="18">
        <f t="shared" si="7"/>
        <v>0.90573080982991594</v>
      </c>
      <c r="J19" s="17">
        <f t="shared" si="8"/>
        <v>90251.65649810365</v>
      </c>
      <c r="K19" s="17">
        <f>SUM($J19:J$136)</f>
        <v>3605315.8053654521</v>
      </c>
      <c r="L19" s="19">
        <f t="shared" si="9"/>
        <v>39.947364350494844</v>
      </c>
      <c r="N19" s="6">
        <v>5</v>
      </c>
      <c r="O19" s="6">
        <f t="shared" si="0"/>
        <v>24</v>
      </c>
      <c r="P19" s="20">
        <f t="shared" si="1"/>
        <v>99645.121396556773</v>
      </c>
      <c r="Q19" s="20">
        <f t="shared" si="2"/>
        <v>99645.121396556773</v>
      </c>
      <c r="R19" s="5" t="e">
        <f t="shared" si="3"/>
        <v>#N/A</v>
      </c>
      <c r="S19" s="5" t="e">
        <f t="shared" si="10"/>
        <v>#N/A</v>
      </c>
      <c r="T19" s="20" t="e">
        <f>SUM(S19:$S$127)</f>
        <v>#N/A</v>
      </c>
      <c r="U19" s="6" t="e">
        <f t="shared" si="11"/>
        <v>#N/A</v>
      </c>
    </row>
    <row r="20" spans="1:21">
      <c r="A20" s="21">
        <v>6</v>
      </c>
      <c r="B20" s="17">
        <f>Absterbeordnung!C14</f>
        <v>99636.836417370389</v>
      </c>
      <c r="C20" s="18">
        <f t="shared" si="4"/>
        <v>0.88797138218619198</v>
      </c>
      <c r="D20" s="17">
        <f t="shared" si="5"/>
        <v>88474.659350191898</v>
      </c>
      <c r="E20" s="17">
        <f>SUM(D20:$D$136)</f>
        <v>3515064.1488673482</v>
      </c>
      <c r="F20" s="19">
        <f t="shared" si="6"/>
        <v>39.729614950585557</v>
      </c>
      <c r="G20" s="5"/>
      <c r="H20" s="17">
        <f>Absterbeordnung!C14</f>
        <v>99636.836417370389</v>
      </c>
      <c r="I20" s="18">
        <f t="shared" si="7"/>
        <v>0.88797138218619198</v>
      </c>
      <c r="J20" s="17">
        <f t="shared" si="8"/>
        <v>88474.659350191898</v>
      </c>
      <c r="K20" s="17">
        <f>SUM($J20:J$136)</f>
        <v>3515064.1488673482</v>
      </c>
      <c r="L20" s="19">
        <f t="shared" si="9"/>
        <v>39.729614950585557</v>
      </c>
      <c r="N20" s="6">
        <v>6</v>
      </c>
      <c r="O20" s="6">
        <f t="shared" si="0"/>
        <v>25</v>
      </c>
      <c r="P20" s="20">
        <f t="shared" si="1"/>
        <v>99636.836417370389</v>
      </c>
      <c r="Q20" s="20">
        <f t="shared" si="2"/>
        <v>99636.836417370389</v>
      </c>
      <c r="R20" s="5" t="e">
        <f t="shared" si="3"/>
        <v>#N/A</v>
      </c>
      <c r="S20" s="5" t="e">
        <f t="shared" si="10"/>
        <v>#N/A</v>
      </c>
      <c r="T20" s="20" t="e">
        <f>SUM(S20:$S$127)</f>
        <v>#N/A</v>
      </c>
      <c r="U20" s="6" t="e">
        <f t="shared" si="11"/>
        <v>#N/A</v>
      </c>
    </row>
    <row r="21" spans="1:21">
      <c r="A21" s="21">
        <v>7</v>
      </c>
      <c r="B21" s="17">
        <f>Absterbeordnung!C15</f>
        <v>99630.617625831335</v>
      </c>
      <c r="C21" s="18">
        <f t="shared" si="4"/>
        <v>0.87056017861391388</v>
      </c>
      <c r="D21" s="17">
        <f t="shared" si="5"/>
        <v>86734.448275758288</v>
      </c>
      <c r="E21" s="17">
        <f>SUM(D21:$D$136)</f>
        <v>3426589.489517156</v>
      </c>
      <c r="F21" s="19">
        <f t="shared" si="6"/>
        <v>39.50667304209815</v>
      </c>
      <c r="G21" s="5"/>
      <c r="H21" s="17">
        <f>Absterbeordnung!C15</f>
        <v>99630.617625831335</v>
      </c>
      <c r="I21" s="18">
        <f t="shared" si="7"/>
        <v>0.87056017861391388</v>
      </c>
      <c r="J21" s="17">
        <f t="shared" si="8"/>
        <v>86734.448275758288</v>
      </c>
      <c r="K21" s="17">
        <f>SUM($J21:J$136)</f>
        <v>3426589.489517156</v>
      </c>
      <c r="L21" s="19">
        <f t="shared" si="9"/>
        <v>39.50667304209815</v>
      </c>
      <c r="N21" s="6">
        <v>7</v>
      </c>
      <c r="O21" s="6">
        <f t="shared" si="0"/>
        <v>26</v>
      </c>
      <c r="P21" s="20">
        <f t="shared" si="1"/>
        <v>99630.617625831335</v>
      </c>
      <c r="Q21" s="20">
        <f t="shared" si="2"/>
        <v>99630.617625831335</v>
      </c>
      <c r="R21" s="5" t="e">
        <f t="shared" si="3"/>
        <v>#N/A</v>
      </c>
      <c r="S21" s="5" t="e">
        <f t="shared" si="10"/>
        <v>#N/A</v>
      </c>
      <c r="T21" s="20" t="e">
        <f>SUM(S21:$S$127)</f>
        <v>#N/A</v>
      </c>
      <c r="U21" s="6" t="e">
        <f t="shared" si="11"/>
        <v>#N/A</v>
      </c>
    </row>
    <row r="22" spans="1:21">
      <c r="A22" s="21">
        <v>8</v>
      </c>
      <c r="B22" s="17">
        <f>Absterbeordnung!C16</f>
        <v>99623.825988173674</v>
      </c>
      <c r="C22" s="18">
        <f t="shared" si="4"/>
        <v>0.85349037119011162</v>
      </c>
      <c r="D22" s="17">
        <f t="shared" si="5"/>
        <v>85027.976222025434</v>
      </c>
      <c r="E22" s="17">
        <f>SUM(D22:$D$136)</f>
        <v>3339855.0412413981</v>
      </c>
      <c r="F22" s="19">
        <f t="shared" si="6"/>
        <v>39.27948411379748</v>
      </c>
      <c r="G22" s="5"/>
      <c r="H22" s="17">
        <f>Absterbeordnung!C16</f>
        <v>99623.825988173674</v>
      </c>
      <c r="I22" s="18">
        <f t="shared" si="7"/>
        <v>0.85349037119011162</v>
      </c>
      <c r="J22" s="17">
        <f t="shared" si="8"/>
        <v>85027.976222025434</v>
      </c>
      <c r="K22" s="17">
        <f>SUM($J22:J$136)</f>
        <v>3339855.0412413981</v>
      </c>
      <c r="L22" s="19">
        <f t="shared" si="9"/>
        <v>39.27948411379748</v>
      </c>
      <c r="N22" s="6">
        <v>8</v>
      </c>
      <c r="O22" s="6">
        <f t="shared" si="0"/>
        <v>27</v>
      </c>
      <c r="P22" s="20">
        <f t="shared" si="1"/>
        <v>99623.825988173674</v>
      </c>
      <c r="Q22" s="20">
        <f t="shared" si="2"/>
        <v>99623.825988173674</v>
      </c>
      <c r="R22" s="5" t="e">
        <f t="shared" si="3"/>
        <v>#N/A</v>
      </c>
      <c r="S22" s="5" t="e">
        <f t="shared" si="10"/>
        <v>#N/A</v>
      </c>
      <c r="T22" s="20" t="e">
        <f>SUM(S22:$S$127)</f>
        <v>#N/A</v>
      </c>
      <c r="U22" s="6" t="e">
        <f t="shared" si="11"/>
        <v>#N/A</v>
      </c>
    </row>
    <row r="23" spans="1:21">
      <c r="A23" s="21">
        <v>9</v>
      </c>
      <c r="B23" s="17">
        <f>Absterbeordnung!C17</f>
        <v>99616.723045830862</v>
      </c>
      <c r="C23" s="18">
        <f t="shared" si="4"/>
        <v>0.83675526587265847</v>
      </c>
      <c r="D23" s="17">
        <f t="shared" si="5"/>
        <v>83354.817577577182</v>
      </c>
      <c r="E23" s="17">
        <f>SUM(D23:$D$136)</f>
        <v>3254827.0650193724</v>
      </c>
      <c r="F23" s="19">
        <f t="shared" si="6"/>
        <v>39.04785781565834</v>
      </c>
      <c r="G23" s="5"/>
      <c r="H23" s="17">
        <f>Absterbeordnung!C17</f>
        <v>99616.723045830862</v>
      </c>
      <c r="I23" s="18">
        <f t="shared" si="7"/>
        <v>0.83675526587265847</v>
      </c>
      <c r="J23" s="17">
        <f t="shared" si="8"/>
        <v>83354.817577577182</v>
      </c>
      <c r="K23" s="17">
        <f>SUM($J23:J$136)</f>
        <v>3254827.0650193724</v>
      </c>
      <c r="L23" s="19">
        <f t="shared" si="9"/>
        <v>39.04785781565834</v>
      </c>
      <c r="N23" s="6">
        <v>9</v>
      </c>
      <c r="O23" s="6">
        <f t="shared" si="0"/>
        <v>28</v>
      </c>
      <c r="P23" s="20">
        <f t="shared" si="1"/>
        <v>99616.723045830862</v>
      </c>
      <c r="Q23" s="20">
        <f t="shared" si="2"/>
        <v>99616.723045830862</v>
      </c>
      <c r="R23" s="5" t="e">
        <f t="shared" si="3"/>
        <v>#N/A</v>
      </c>
      <c r="S23" s="5" t="e">
        <f t="shared" si="10"/>
        <v>#N/A</v>
      </c>
      <c r="T23" s="20" t="e">
        <f>SUM(S23:$S$127)</f>
        <v>#N/A</v>
      </c>
      <c r="U23" s="6" t="e">
        <f t="shared" si="11"/>
        <v>#N/A</v>
      </c>
    </row>
    <row r="24" spans="1:21">
      <c r="A24" s="21">
        <v>10</v>
      </c>
      <c r="B24" s="17">
        <f>Absterbeordnung!C18</f>
        <v>99610.589205911863</v>
      </c>
      <c r="C24" s="18">
        <f t="shared" si="4"/>
        <v>0.82034829987515534</v>
      </c>
      <c r="D24" s="17">
        <f t="shared" si="5"/>
        <v>81715.377504632299</v>
      </c>
      <c r="E24" s="17">
        <f>SUM(D24:$D$136)</f>
        <v>3171472.2474417952</v>
      </c>
      <c r="F24" s="19">
        <f t="shared" si="6"/>
        <v>38.81120474860451</v>
      </c>
      <c r="G24" s="5"/>
      <c r="H24" s="17">
        <f>Absterbeordnung!C18</f>
        <v>99610.589205911863</v>
      </c>
      <c r="I24" s="18">
        <f t="shared" si="7"/>
        <v>0.82034829987515534</v>
      </c>
      <c r="J24" s="17">
        <f t="shared" si="8"/>
        <v>81715.377504632299</v>
      </c>
      <c r="K24" s="17">
        <f>SUM($J24:J$136)</f>
        <v>3171472.2474417952</v>
      </c>
      <c r="L24" s="19">
        <f t="shared" si="9"/>
        <v>38.81120474860451</v>
      </c>
      <c r="N24" s="6">
        <v>10</v>
      </c>
      <c r="O24" s="6">
        <f t="shared" si="0"/>
        <v>29</v>
      </c>
      <c r="P24" s="20">
        <f t="shared" si="1"/>
        <v>99610.589205911863</v>
      </c>
      <c r="Q24" s="20">
        <f t="shared" si="2"/>
        <v>99610.589205911863</v>
      </c>
      <c r="R24" s="5" t="e">
        <f t="shared" si="3"/>
        <v>#N/A</v>
      </c>
      <c r="S24" s="5" t="e">
        <f t="shared" si="10"/>
        <v>#N/A</v>
      </c>
      <c r="T24" s="20" t="e">
        <f>SUM(S24:$S$127)</f>
        <v>#N/A</v>
      </c>
      <c r="U24" s="6" t="e">
        <f t="shared" si="11"/>
        <v>#N/A</v>
      </c>
    </row>
    <row r="25" spans="1:21">
      <c r="A25" s="21">
        <v>11</v>
      </c>
      <c r="B25" s="17">
        <f>Absterbeordnung!C19</f>
        <v>99605.48769264741</v>
      </c>
      <c r="C25" s="18">
        <f t="shared" si="4"/>
        <v>0.80426303909328967</v>
      </c>
      <c r="D25" s="17">
        <f t="shared" si="5"/>
        <v>80109.01224205787</v>
      </c>
      <c r="E25" s="17">
        <f>SUM(D25:$D$136)</f>
        <v>3089756.8699371628</v>
      </c>
      <c r="F25" s="19">
        <f t="shared" si="6"/>
        <v>38.569404158937012</v>
      </c>
      <c r="G25" s="5"/>
      <c r="H25" s="17">
        <f>Absterbeordnung!C19</f>
        <v>99605.48769264741</v>
      </c>
      <c r="I25" s="18">
        <f t="shared" si="7"/>
        <v>0.80426303909328967</v>
      </c>
      <c r="J25" s="17">
        <f t="shared" si="8"/>
        <v>80109.01224205787</v>
      </c>
      <c r="K25" s="17">
        <f>SUM($J25:J$136)</f>
        <v>3089756.8699371628</v>
      </c>
      <c r="L25" s="19">
        <f t="shared" si="9"/>
        <v>38.569404158937012</v>
      </c>
      <c r="N25" s="6">
        <v>11</v>
      </c>
      <c r="O25" s="6">
        <f t="shared" si="0"/>
        <v>30</v>
      </c>
      <c r="P25" s="20">
        <f t="shared" si="1"/>
        <v>99605.48769264741</v>
      </c>
      <c r="Q25" s="20">
        <f t="shared" si="2"/>
        <v>99605.48769264741</v>
      </c>
      <c r="R25" s="5" t="e">
        <f t="shared" si="3"/>
        <v>#N/A</v>
      </c>
      <c r="S25" s="5" t="e">
        <f t="shared" si="10"/>
        <v>#N/A</v>
      </c>
      <c r="T25" s="20" t="e">
        <f>SUM(S25:$S$127)</f>
        <v>#N/A</v>
      </c>
      <c r="U25" s="6" t="e">
        <f t="shared" si="11"/>
        <v>#N/A</v>
      </c>
    </row>
    <row r="26" spans="1:21">
      <c r="A26" s="21">
        <v>12</v>
      </c>
      <c r="B26" s="17">
        <f>Absterbeordnung!C20</f>
        <v>99599.847614664555</v>
      </c>
      <c r="C26" s="18">
        <f t="shared" si="4"/>
        <v>0.78849317558165644</v>
      </c>
      <c r="D26" s="17">
        <f t="shared" si="5"/>
        <v>78533.800133135926</v>
      </c>
      <c r="E26" s="17">
        <f>SUM(D26:$D$136)</f>
        <v>3009647.857695105</v>
      </c>
      <c r="F26" s="19">
        <f t="shared" si="6"/>
        <v>38.322962248012217</v>
      </c>
      <c r="G26" s="5"/>
      <c r="H26" s="17">
        <f>Absterbeordnung!C20</f>
        <v>99599.847614664555</v>
      </c>
      <c r="I26" s="18">
        <f t="shared" si="7"/>
        <v>0.78849317558165644</v>
      </c>
      <c r="J26" s="17">
        <f t="shared" si="8"/>
        <v>78533.800133135926</v>
      </c>
      <c r="K26" s="17">
        <f>SUM($J26:J$136)</f>
        <v>3009647.857695105</v>
      </c>
      <c r="L26" s="19">
        <f t="shared" si="9"/>
        <v>38.322962248012217</v>
      </c>
      <c r="N26" s="6">
        <v>12</v>
      </c>
      <c r="O26" s="6">
        <f t="shared" si="0"/>
        <v>31</v>
      </c>
      <c r="P26" s="20">
        <f t="shared" si="1"/>
        <v>99599.847614664555</v>
      </c>
      <c r="Q26" s="20">
        <f t="shared" si="2"/>
        <v>99599.847614664555</v>
      </c>
      <c r="R26" s="5" t="e">
        <f t="shared" si="3"/>
        <v>#N/A</v>
      </c>
      <c r="S26" s="5" t="e">
        <f t="shared" si="10"/>
        <v>#N/A</v>
      </c>
      <c r="T26" s="20" t="e">
        <f>SUM(S26:$S$127)</f>
        <v>#N/A</v>
      </c>
      <c r="U26" s="6" t="e">
        <f t="shared" si="11"/>
        <v>#N/A</v>
      </c>
    </row>
    <row r="27" spans="1:21">
      <c r="A27" s="21">
        <v>13</v>
      </c>
      <c r="B27" s="17">
        <f>Absterbeordnung!C21</f>
        <v>99593.092499650098</v>
      </c>
      <c r="C27" s="18">
        <f t="shared" si="4"/>
        <v>0.77303252508005538</v>
      </c>
      <c r="D27" s="17">
        <f t="shared" si="5"/>
        <v>76988.699775536035</v>
      </c>
      <c r="E27" s="17">
        <f>SUM(D27:$D$136)</f>
        <v>2931114.0575619689</v>
      </c>
      <c r="F27" s="19">
        <f t="shared" si="6"/>
        <v>38.072003633101502</v>
      </c>
      <c r="G27" s="5"/>
      <c r="H27" s="17">
        <f>Absterbeordnung!C21</f>
        <v>99593.092499650098</v>
      </c>
      <c r="I27" s="18">
        <f t="shared" si="7"/>
        <v>0.77303252508005538</v>
      </c>
      <c r="J27" s="17">
        <f t="shared" si="8"/>
        <v>76988.699775536035</v>
      </c>
      <c r="K27" s="17">
        <f>SUM($J27:J$136)</f>
        <v>2931114.0575619689</v>
      </c>
      <c r="L27" s="19">
        <f t="shared" si="9"/>
        <v>38.072003633101502</v>
      </c>
      <c r="N27" s="6">
        <v>13</v>
      </c>
      <c r="O27" s="6">
        <f t="shared" si="0"/>
        <v>32</v>
      </c>
      <c r="P27" s="20">
        <f t="shared" si="1"/>
        <v>99593.092499650098</v>
      </c>
      <c r="Q27" s="20">
        <f t="shared" si="2"/>
        <v>99593.092499650098</v>
      </c>
      <c r="R27" s="5" t="e">
        <f t="shared" si="3"/>
        <v>#N/A</v>
      </c>
      <c r="S27" s="5" t="e">
        <f t="shared" si="10"/>
        <v>#N/A</v>
      </c>
      <c r="T27" s="20" t="e">
        <f>SUM(S27:$S$127)</f>
        <v>#N/A</v>
      </c>
      <c r="U27" s="6" t="e">
        <f t="shared" si="11"/>
        <v>#N/A</v>
      </c>
    </row>
    <row r="28" spans="1:21">
      <c r="A28" s="21">
        <v>14</v>
      </c>
      <c r="B28" s="17">
        <f>Absterbeordnung!C22</f>
        <v>99584.911512655395</v>
      </c>
      <c r="C28" s="18">
        <f t="shared" si="4"/>
        <v>0.75787502458828948</v>
      </c>
      <c r="D28" s="17">
        <f t="shared" si="5"/>
        <v>75472.917261276336</v>
      </c>
      <c r="E28" s="17">
        <f>SUM(D28:$D$136)</f>
        <v>2854125.3577864333</v>
      </c>
      <c r="F28" s="19">
        <f t="shared" si="6"/>
        <v>37.81655011301423</v>
      </c>
      <c r="G28" s="5"/>
      <c r="H28" s="17">
        <f>Absterbeordnung!C22</f>
        <v>99584.911512655395</v>
      </c>
      <c r="I28" s="18">
        <f t="shared" si="7"/>
        <v>0.75787502458828948</v>
      </c>
      <c r="J28" s="17">
        <f t="shared" si="8"/>
        <v>75472.917261276336</v>
      </c>
      <c r="K28" s="17">
        <f>SUM($J28:J$136)</f>
        <v>2854125.3577864333</v>
      </c>
      <c r="L28" s="19">
        <f t="shared" si="9"/>
        <v>37.81655011301423</v>
      </c>
      <c r="N28" s="6">
        <v>14</v>
      </c>
      <c r="O28" s="6">
        <f t="shared" si="0"/>
        <v>33</v>
      </c>
      <c r="P28" s="20">
        <f t="shared" si="1"/>
        <v>99584.911512655395</v>
      </c>
      <c r="Q28" s="20">
        <f t="shared" si="2"/>
        <v>99584.911512655395</v>
      </c>
      <c r="R28" s="5" t="e">
        <f t="shared" si="3"/>
        <v>#N/A</v>
      </c>
      <c r="S28" s="5" t="e">
        <f t="shared" si="10"/>
        <v>#N/A</v>
      </c>
      <c r="T28" s="20" t="e">
        <f>SUM(S28:$S$127)</f>
        <v>#N/A</v>
      </c>
      <c r="U28" s="6" t="e">
        <f t="shared" si="11"/>
        <v>#N/A</v>
      </c>
    </row>
    <row r="29" spans="1:21">
      <c r="A29" s="21">
        <v>15</v>
      </c>
      <c r="B29" s="17">
        <f>Absterbeordnung!C23</f>
        <v>99575.781935438572</v>
      </c>
      <c r="C29" s="18">
        <f t="shared" si="4"/>
        <v>0.74301472998851925</v>
      </c>
      <c r="D29" s="17">
        <f t="shared" si="5"/>
        <v>73986.272728155556</v>
      </c>
      <c r="E29" s="17">
        <f>SUM(D29:$D$136)</f>
        <v>2778652.4405251564</v>
      </c>
      <c r="F29" s="19">
        <f t="shared" si="6"/>
        <v>37.556324140487988</v>
      </c>
      <c r="G29" s="5"/>
      <c r="H29" s="17">
        <f>Absterbeordnung!C23</f>
        <v>99575.781935438572</v>
      </c>
      <c r="I29" s="18">
        <f t="shared" si="7"/>
        <v>0.74301472998851925</v>
      </c>
      <c r="J29" s="17">
        <f t="shared" si="8"/>
        <v>73986.272728155556</v>
      </c>
      <c r="K29" s="17">
        <f>SUM($J29:J$136)</f>
        <v>2778652.4405251564</v>
      </c>
      <c r="L29" s="19">
        <f t="shared" si="9"/>
        <v>37.556324140487988</v>
      </c>
      <c r="N29" s="6">
        <v>15</v>
      </c>
      <c r="O29" s="6">
        <f t="shared" si="0"/>
        <v>34</v>
      </c>
      <c r="P29" s="20">
        <f t="shared" si="1"/>
        <v>99575.781935438572</v>
      </c>
      <c r="Q29" s="20">
        <f t="shared" si="2"/>
        <v>99575.781935438572</v>
      </c>
      <c r="R29" s="5" t="e">
        <f t="shared" si="3"/>
        <v>#N/A</v>
      </c>
      <c r="S29" s="5" t="e">
        <f t="shared" si="10"/>
        <v>#N/A</v>
      </c>
      <c r="T29" s="20" t="e">
        <f>SUM(S29:$S$127)</f>
        <v>#N/A</v>
      </c>
      <c r="U29" s="6" t="e">
        <f t="shared" si="11"/>
        <v>#N/A</v>
      </c>
    </row>
    <row r="30" spans="1:21">
      <c r="A30" s="21">
        <v>16</v>
      </c>
      <c r="B30" s="17">
        <f>Absterbeordnung!C24</f>
        <v>99563.655197617598</v>
      </c>
      <c r="C30" s="18">
        <f t="shared" si="4"/>
        <v>0.72844581371423445</v>
      </c>
      <c r="D30" s="17">
        <f t="shared" si="5"/>
        <v>72526.727826792019</v>
      </c>
      <c r="E30" s="17">
        <f>SUM(D30:$D$136)</f>
        <v>2704666.1677970011</v>
      </c>
      <c r="F30" s="19">
        <f t="shared" si="6"/>
        <v>37.291992191572078</v>
      </c>
      <c r="G30" s="5"/>
      <c r="H30" s="17">
        <f>Absterbeordnung!C24</f>
        <v>99563.655197617598</v>
      </c>
      <c r="I30" s="18">
        <f t="shared" si="7"/>
        <v>0.72844581371423445</v>
      </c>
      <c r="J30" s="17">
        <f t="shared" si="8"/>
        <v>72526.727826792019</v>
      </c>
      <c r="K30" s="17">
        <f>SUM($J30:J$136)</f>
        <v>2704666.1677970011</v>
      </c>
      <c r="L30" s="19">
        <f t="shared" si="9"/>
        <v>37.291992191572078</v>
      </c>
      <c r="N30" s="6">
        <v>16</v>
      </c>
      <c r="O30" s="6">
        <f t="shared" si="0"/>
        <v>35</v>
      </c>
      <c r="P30" s="20">
        <f t="shared" si="1"/>
        <v>99563.655197617598</v>
      </c>
      <c r="Q30" s="20">
        <f t="shared" si="2"/>
        <v>99563.655197617598</v>
      </c>
      <c r="R30" s="5" t="e">
        <f t="shared" si="3"/>
        <v>#N/A</v>
      </c>
      <c r="S30" s="5" t="e">
        <f t="shared" si="10"/>
        <v>#N/A</v>
      </c>
      <c r="T30" s="20" t="e">
        <f>SUM(S30:$S$127)</f>
        <v>#N/A</v>
      </c>
      <c r="U30" s="6" t="e">
        <f t="shared" si="11"/>
        <v>#N/A</v>
      </c>
    </row>
    <row r="31" spans="1:21">
      <c r="A31" s="21">
        <v>17</v>
      </c>
      <c r="B31" s="17">
        <f>Absterbeordnung!C25</f>
        <v>99550.397776447586</v>
      </c>
      <c r="C31" s="18">
        <f t="shared" si="4"/>
        <v>0.7141625624649357</v>
      </c>
      <c r="D31" s="17">
        <f t="shared" si="5"/>
        <v>71095.16717043145</v>
      </c>
      <c r="E31" s="17">
        <f>SUM(D31:$D$136)</f>
        <v>2632139.4399702088</v>
      </c>
      <c r="F31" s="19">
        <f t="shared" si="6"/>
        <v>37.02276180967921</v>
      </c>
      <c r="G31" s="5"/>
      <c r="H31" s="17">
        <f>Absterbeordnung!C25</f>
        <v>99550.397776447586</v>
      </c>
      <c r="I31" s="18">
        <f t="shared" si="7"/>
        <v>0.7141625624649357</v>
      </c>
      <c r="J31" s="17">
        <f t="shared" si="8"/>
        <v>71095.16717043145</v>
      </c>
      <c r="K31" s="17">
        <f>SUM($J31:J$136)</f>
        <v>2632139.4399702088</v>
      </c>
      <c r="L31" s="19">
        <f t="shared" si="9"/>
        <v>37.02276180967921</v>
      </c>
      <c r="N31" s="6">
        <v>17</v>
      </c>
      <c r="O31" s="6">
        <f t="shared" si="0"/>
        <v>36</v>
      </c>
      <c r="P31" s="20">
        <f t="shared" si="1"/>
        <v>99550.397776447586</v>
      </c>
      <c r="Q31" s="20">
        <f t="shared" si="2"/>
        <v>99550.397776447586</v>
      </c>
      <c r="R31" s="5" t="e">
        <f t="shared" si="3"/>
        <v>#N/A</v>
      </c>
      <c r="S31" s="5" t="e">
        <f t="shared" si="10"/>
        <v>#N/A</v>
      </c>
      <c r="T31" s="20" t="e">
        <f>SUM(S31:$S$127)</f>
        <v>#N/A</v>
      </c>
      <c r="U31" s="6" t="e">
        <f t="shared" si="11"/>
        <v>#N/A</v>
      </c>
    </row>
    <row r="32" spans="1:21">
      <c r="A32" s="21">
        <v>18</v>
      </c>
      <c r="B32" s="17">
        <f>Absterbeordnung!C26</f>
        <v>99536.267306115667</v>
      </c>
      <c r="C32" s="18">
        <f t="shared" si="4"/>
        <v>0.7001593749656233</v>
      </c>
      <c r="D32" s="17">
        <f t="shared" si="5"/>
        <v>69691.250703461148</v>
      </c>
      <c r="E32" s="17">
        <f>SUM(D32:$D$136)</f>
        <v>2561044.2727997769</v>
      </c>
      <c r="F32" s="19">
        <f t="shared" si="6"/>
        <v>36.748433224381564</v>
      </c>
      <c r="G32" s="5"/>
      <c r="H32" s="17">
        <f>Absterbeordnung!C26</f>
        <v>99536.267306115667</v>
      </c>
      <c r="I32" s="18">
        <f t="shared" si="7"/>
        <v>0.7001593749656233</v>
      </c>
      <c r="J32" s="17">
        <f t="shared" si="8"/>
        <v>69691.250703461148</v>
      </c>
      <c r="K32" s="17">
        <f>SUM($J32:J$136)</f>
        <v>2561044.2727997769</v>
      </c>
      <c r="L32" s="19">
        <f t="shared" si="9"/>
        <v>36.748433224381564</v>
      </c>
      <c r="N32" s="6">
        <v>18</v>
      </c>
      <c r="O32" s="6">
        <f t="shared" si="0"/>
        <v>37</v>
      </c>
      <c r="P32" s="20">
        <f t="shared" si="1"/>
        <v>99536.267306115667</v>
      </c>
      <c r="Q32" s="20">
        <f t="shared" si="2"/>
        <v>99536.267306115667</v>
      </c>
      <c r="R32" s="5" t="e">
        <f t="shared" si="3"/>
        <v>#N/A</v>
      </c>
      <c r="S32" s="5" t="e">
        <f t="shared" si="10"/>
        <v>#N/A</v>
      </c>
      <c r="T32" s="20" t="e">
        <f>SUM(S32:$S$127)</f>
        <v>#N/A</v>
      </c>
      <c r="U32" s="6" t="e">
        <f t="shared" si="11"/>
        <v>#N/A</v>
      </c>
    </row>
    <row r="33" spans="1:21">
      <c r="A33" s="21">
        <v>19</v>
      </c>
      <c r="B33" s="17">
        <f>Absterbeordnung!C27</f>
        <v>99514.957993255681</v>
      </c>
      <c r="C33" s="18">
        <f t="shared" si="4"/>
        <v>0.68643075977021895</v>
      </c>
      <c r="D33" s="17">
        <f t="shared" si="5"/>
        <v>68310.128223811917</v>
      </c>
      <c r="E33" s="17">
        <f>SUM(D33:$D$136)</f>
        <v>2491353.0220963159</v>
      </c>
      <c r="F33" s="19">
        <f t="shared" si="6"/>
        <v>36.471209861202787</v>
      </c>
      <c r="G33" s="5"/>
      <c r="H33" s="17">
        <f>Absterbeordnung!C27</f>
        <v>99514.957993255681</v>
      </c>
      <c r="I33" s="18">
        <f t="shared" si="7"/>
        <v>0.68643075977021895</v>
      </c>
      <c r="J33" s="17">
        <f t="shared" si="8"/>
        <v>68310.128223811917</v>
      </c>
      <c r="K33" s="17">
        <f>SUM($J33:J$136)</f>
        <v>2491353.0220963159</v>
      </c>
      <c r="L33" s="19">
        <f t="shared" si="9"/>
        <v>36.471209861202787</v>
      </c>
      <c r="N33" s="6">
        <v>19</v>
      </c>
      <c r="O33" s="6">
        <f t="shared" si="0"/>
        <v>38</v>
      </c>
      <c r="P33" s="20">
        <f t="shared" si="1"/>
        <v>99514.957993255681</v>
      </c>
      <c r="Q33" s="20">
        <f t="shared" si="2"/>
        <v>99514.957993255681</v>
      </c>
      <c r="R33" s="5">
        <f t="shared" si="3"/>
        <v>100000</v>
      </c>
      <c r="S33" s="5">
        <f t="shared" si="10"/>
        <v>6831012822.3811913</v>
      </c>
      <c r="T33" s="20">
        <f>SUM(S33:$S$127)</f>
        <v>245751114945.03241</v>
      </c>
      <c r="U33" s="6">
        <f t="shared" si="11"/>
        <v>35.975794707902068</v>
      </c>
    </row>
    <row r="34" spans="1:21">
      <c r="A34" s="21">
        <v>20</v>
      </c>
      <c r="B34" s="17">
        <f>Absterbeordnung!C28</f>
        <v>99496.102906199289</v>
      </c>
      <c r="C34" s="18">
        <f t="shared" si="4"/>
        <v>0.67297133310805779</v>
      </c>
      <c r="D34" s="17">
        <f t="shared" si="5"/>
        <v>66958.025011841441</v>
      </c>
      <c r="E34" s="17">
        <f>SUM(D34:$D$136)</f>
        <v>2423042.8938725037</v>
      </c>
      <c r="F34" s="19">
        <f t="shared" si="6"/>
        <v>36.187490497875224</v>
      </c>
      <c r="G34" s="5"/>
      <c r="H34" s="17">
        <f>Absterbeordnung!C28</f>
        <v>99496.102906199289</v>
      </c>
      <c r="I34" s="18">
        <f t="shared" si="7"/>
        <v>0.67297133310805779</v>
      </c>
      <c r="J34" s="17">
        <f t="shared" si="8"/>
        <v>66958.025011841441</v>
      </c>
      <c r="K34" s="17">
        <f>SUM($J34:J$136)</f>
        <v>2423042.8938725037</v>
      </c>
      <c r="L34" s="19">
        <f t="shared" si="9"/>
        <v>36.187490497875224</v>
      </c>
      <c r="N34" s="6">
        <v>20</v>
      </c>
      <c r="O34" s="6">
        <f t="shared" si="0"/>
        <v>39</v>
      </c>
      <c r="P34" s="20">
        <f t="shared" si="1"/>
        <v>99496.102906199289</v>
      </c>
      <c r="Q34" s="20">
        <f t="shared" si="2"/>
        <v>99496.102906199289</v>
      </c>
      <c r="R34" s="5">
        <f t="shared" si="3"/>
        <v>99701.638984226753</v>
      </c>
      <c r="S34" s="5">
        <f t="shared" si="10"/>
        <v>6675824836.8274403</v>
      </c>
      <c r="T34" s="20">
        <f>SUM(S34:$S$127)</f>
        <v>238920102122.65118</v>
      </c>
      <c r="U34" s="6">
        <f t="shared" si="11"/>
        <v>35.788851259943101</v>
      </c>
    </row>
    <row r="35" spans="1:21">
      <c r="A35" s="21">
        <v>21</v>
      </c>
      <c r="B35" s="17">
        <f>Absterbeordnung!C29</f>
        <v>99478.698402651862</v>
      </c>
      <c r="C35" s="18">
        <f t="shared" si="4"/>
        <v>0.65977581677260566</v>
      </c>
      <c r="D35" s="17">
        <f t="shared" si="5"/>
        <v>65633.639490085334</v>
      </c>
      <c r="E35" s="17">
        <f>SUM(D35:$D$136)</f>
        <v>2356084.868860662</v>
      </c>
      <c r="F35" s="19">
        <f t="shared" si="6"/>
        <v>35.897519734778292</v>
      </c>
      <c r="G35" s="5"/>
      <c r="H35" s="17">
        <f>Absterbeordnung!C29</f>
        <v>99478.698402651862</v>
      </c>
      <c r="I35" s="18">
        <f t="shared" si="7"/>
        <v>0.65977581677260566</v>
      </c>
      <c r="J35" s="17">
        <f t="shared" si="8"/>
        <v>65633.639490085334</v>
      </c>
      <c r="K35" s="17">
        <f>SUM($J35:J$136)</f>
        <v>2356084.868860662</v>
      </c>
      <c r="L35" s="19">
        <f t="shared" si="9"/>
        <v>35.897519734778292</v>
      </c>
      <c r="N35" s="6">
        <v>21</v>
      </c>
      <c r="O35" s="6">
        <f t="shared" si="0"/>
        <v>40</v>
      </c>
      <c r="P35" s="20">
        <f t="shared" si="1"/>
        <v>99478.698402651862</v>
      </c>
      <c r="Q35" s="20">
        <f t="shared" si="2"/>
        <v>99478.698402651862</v>
      </c>
      <c r="R35" s="5">
        <f t="shared" si="3"/>
        <v>99677.239518519273</v>
      </c>
      <c r="S35" s="5">
        <f t="shared" si="10"/>
        <v>6542180003.9253817</v>
      </c>
      <c r="T35" s="20">
        <f>SUM(S35:$S$127)</f>
        <v>232244277285.82373</v>
      </c>
      <c r="U35" s="6">
        <f t="shared" si="11"/>
        <v>35.499524187117224</v>
      </c>
    </row>
    <row r="36" spans="1:21">
      <c r="A36" s="21">
        <v>22</v>
      </c>
      <c r="B36" s="17">
        <f>Absterbeordnung!C30</f>
        <v>99461.015295730802</v>
      </c>
      <c r="C36" s="18">
        <f t="shared" si="4"/>
        <v>0.64683903605157411</v>
      </c>
      <c r="D36" s="17">
        <f t="shared" si="5"/>
        <v>64335.26725860138</v>
      </c>
      <c r="E36" s="17">
        <f>SUM(D36:$D$136)</f>
        <v>2290451.2293705763</v>
      </c>
      <c r="F36" s="19">
        <f t="shared" si="6"/>
        <v>35.601798624134133</v>
      </c>
      <c r="G36" s="5"/>
      <c r="H36" s="17">
        <f>Absterbeordnung!C30</f>
        <v>99461.015295730802</v>
      </c>
      <c r="I36" s="18">
        <f t="shared" si="7"/>
        <v>0.64683903605157411</v>
      </c>
      <c r="J36" s="17">
        <f t="shared" si="8"/>
        <v>64335.26725860138</v>
      </c>
      <c r="K36" s="17">
        <f>SUM($J36:J$136)</f>
        <v>2290451.2293705763</v>
      </c>
      <c r="L36" s="19">
        <f t="shared" si="9"/>
        <v>35.601798624134133</v>
      </c>
      <c r="N36" s="6">
        <v>22</v>
      </c>
      <c r="O36" s="6">
        <f t="shared" si="0"/>
        <v>41</v>
      </c>
      <c r="P36" s="20">
        <f t="shared" si="1"/>
        <v>99461.015295730802</v>
      </c>
      <c r="Q36" s="20">
        <f t="shared" si="2"/>
        <v>99461.015295730802</v>
      </c>
      <c r="R36" s="5">
        <f t="shared" si="3"/>
        <v>99665.099376319893</v>
      </c>
      <c r="S36" s="5">
        <f t="shared" si="10"/>
        <v>6411980804.7306051</v>
      </c>
      <c r="T36" s="20">
        <f>SUM(S36:$S$127)</f>
        <v>225702097281.89838</v>
      </c>
      <c r="U36" s="6">
        <f t="shared" si="11"/>
        <v>35.200058165392633</v>
      </c>
    </row>
    <row r="37" spans="1:21">
      <c r="A37" s="21">
        <v>23</v>
      </c>
      <c r="B37" s="17">
        <f>Absterbeordnung!C31</f>
        <v>99442.958624913677</v>
      </c>
      <c r="C37" s="18">
        <f t="shared" si="4"/>
        <v>0.63415591769762181</v>
      </c>
      <c r="D37" s="17">
        <f t="shared" si="5"/>
        <v>63062.340685348769</v>
      </c>
      <c r="E37" s="17">
        <f>SUM(D37:$D$136)</f>
        <v>2226115.9621119751</v>
      </c>
      <c r="F37" s="19">
        <f t="shared" si="6"/>
        <v>35.300243186646689</v>
      </c>
      <c r="G37" s="5"/>
      <c r="H37" s="17">
        <f>Absterbeordnung!C31</f>
        <v>99442.958624913677</v>
      </c>
      <c r="I37" s="18">
        <f t="shared" si="7"/>
        <v>0.63415591769762181</v>
      </c>
      <c r="J37" s="17">
        <f t="shared" si="8"/>
        <v>63062.340685348769</v>
      </c>
      <c r="K37" s="17">
        <f>SUM($J37:J$136)</f>
        <v>2226115.9621119751</v>
      </c>
      <c r="L37" s="19">
        <f t="shared" si="9"/>
        <v>35.300243186646689</v>
      </c>
      <c r="N37" s="6">
        <v>23</v>
      </c>
      <c r="O37" s="6">
        <f t="shared" si="0"/>
        <v>42</v>
      </c>
      <c r="P37" s="20">
        <f t="shared" si="1"/>
        <v>99442.958624913677</v>
      </c>
      <c r="Q37" s="20">
        <f t="shared" si="2"/>
        <v>99442.958624913677</v>
      </c>
      <c r="R37" s="5">
        <f t="shared" si="3"/>
        <v>99654.124170099676</v>
      </c>
      <c r="S37" s="5">
        <f t="shared" si="10"/>
        <v>6284422329.1148758</v>
      </c>
      <c r="T37" s="20">
        <f>SUM(S37:$S$127)</f>
        <v>219290116477.16779</v>
      </c>
      <c r="U37" s="6">
        <f t="shared" si="11"/>
        <v>34.894236095691156</v>
      </c>
    </row>
    <row r="38" spans="1:21">
      <c r="A38" s="21">
        <v>24</v>
      </c>
      <c r="B38" s="17">
        <f>Absterbeordnung!C32</f>
        <v>99420.517707202744</v>
      </c>
      <c r="C38" s="18">
        <f t="shared" si="4"/>
        <v>0.62172148793884485</v>
      </c>
      <c r="D38" s="17">
        <f t="shared" si="5"/>
        <v>61811.872200572361</v>
      </c>
      <c r="E38" s="17">
        <f>SUM(D38:$D$136)</f>
        <v>2163053.6214266256</v>
      </c>
      <c r="F38" s="19">
        <f t="shared" si="6"/>
        <v>34.994145047213053</v>
      </c>
      <c r="G38" s="5"/>
      <c r="H38" s="17">
        <f>Absterbeordnung!C32</f>
        <v>99420.517707202744</v>
      </c>
      <c r="I38" s="18">
        <f t="shared" si="7"/>
        <v>0.62172148793884485</v>
      </c>
      <c r="J38" s="17">
        <f t="shared" si="8"/>
        <v>61811.872200572361</v>
      </c>
      <c r="K38" s="17">
        <f>SUM($J38:J$136)</f>
        <v>2163053.6214266256</v>
      </c>
      <c r="L38" s="19">
        <f t="shared" si="9"/>
        <v>34.994145047213053</v>
      </c>
      <c r="N38" s="6">
        <v>24</v>
      </c>
      <c r="O38" s="6">
        <f t="shared" si="0"/>
        <v>43</v>
      </c>
      <c r="P38" s="20">
        <f t="shared" si="1"/>
        <v>99420.517707202744</v>
      </c>
      <c r="Q38" s="20">
        <f t="shared" si="2"/>
        <v>99420.517707202744</v>
      </c>
      <c r="R38" s="5">
        <f t="shared" si="3"/>
        <v>99645.121396556773</v>
      </c>
      <c r="S38" s="5">
        <f t="shared" si="10"/>
        <v>6159251509.1744852</v>
      </c>
      <c r="T38" s="20">
        <f>SUM(S38:$S$127)</f>
        <v>213005694148.05292</v>
      </c>
      <c r="U38" s="6">
        <f t="shared" si="11"/>
        <v>34.583048578349377</v>
      </c>
    </row>
    <row r="39" spans="1:21">
      <c r="A39" s="21">
        <v>25</v>
      </c>
      <c r="B39" s="17">
        <f>Absterbeordnung!C33</f>
        <v>99399.739213091802</v>
      </c>
      <c r="C39" s="18">
        <f t="shared" si="4"/>
        <v>0.60953087052827937</v>
      </c>
      <c r="D39" s="17">
        <f t="shared" si="5"/>
        <v>60587.209572839791</v>
      </c>
      <c r="E39" s="17">
        <f>SUM(D39:$D$136)</f>
        <v>2101241.7492260528</v>
      </c>
      <c r="F39" s="19">
        <f t="shared" si="6"/>
        <v>34.68127619741054</v>
      </c>
      <c r="G39" s="5"/>
      <c r="H39" s="17">
        <f>Absterbeordnung!C33</f>
        <v>99399.739213091802</v>
      </c>
      <c r="I39" s="18">
        <f t="shared" si="7"/>
        <v>0.60953087052827937</v>
      </c>
      <c r="J39" s="17">
        <f t="shared" si="8"/>
        <v>60587.209572839791</v>
      </c>
      <c r="K39" s="17">
        <f>SUM($J39:J$136)</f>
        <v>2101241.7492260528</v>
      </c>
      <c r="L39" s="19">
        <f t="shared" si="9"/>
        <v>34.68127619741054</v>
      </c>
      <c r="N39" s="6">
        <v>25</v>
      </c>
      <c r="O39" s="6">
        <f t="shared" si="0"/>
        <v>44</v>
      </c>
      <c r="P39" s="20">
        <f t="shared" si="1"/>
        <v>99399.739213091802</v>
      </c>
      <c r="Q39" s="20">
        <f t="shared" si="2"/>
        <v>99399.739213091802</v>
      </c>
      <c r="R39" s="5">
        <f t="shared" si="3"/>
        <v>99636.836417370389</v>
      </c>
      <c r="S39" s="5">
        <f t="shared" si="10"/>
        <v>6036717889.1939754</v>
      </c>
      <c r="T39" s="20">
        <f>SUM(S39:$S$127)</f>
        <v>206846442638.87842</v>
      </c>
      <c r="U39" s="6">
        <f t="shared" si="11"/>
        <v>34.264719080072268</v>
      </c>
    </row>
    <row r="40" spans="1:21">
      <c r="A40" s="21">
        <v>26</v>
      </c>
      <c r="B40" s="17">
        <f>Absterbeordnung!C34</f>
        <v>99378.839771869942</v>
      </c>
      <c r="C40" s="18">
        <f t="shared" si="4"/>
        <v>0.59757928483164635</v>
      </c>
      <c r="D40" s="17">
        <f t="shared" si="5"/>
        <v>59386.735998272816</v>
      </c>
      <c r="E40" s="17">
        <f>SUM(D40:$D$136)</f>
        <v>2040654.5396532139</v>
      </c>
      <c r="F40" s="19">
        <f t="shared" si="6"/>
        <v>34.362126581810521</v>
      </c>
      <c r="G40" s="5"/>
      <c r="H40" s="17">
        <f>Absterbeordnung!C34</f>
        <v>99378.839771869942</v>
      </c>
      <c r="I40" s="18">
        <f t="shared" si="7"/>
        <v>0.59757928483164635</v>
      </c>
      <c r="J40" s="17">
        <f t="shared" si="8"/>
        <v>59386.735998272816</v>
      </c>
      <c r="K40" s="17">
        <f>SUM($J40:J$136)</f>
        <v>2040654.5396532139</v>
      </c>
      <c r="L40" s="19">
        <f t="shared" si="9"/>
        <v>34.362126581810521</v>
      </c>
      <c r="N40" s="6">
        <v>26</v>
      </c>
      <c r="O40" s="6">
        <f t="shared" si="0"/>
        <v>45</v>
      </c>
      <c r="P40" s="20">
        <f t="shared" si="1"/>
        <v>99378.839771869942</v>
      </c>
      <c r="Q40" s="20">
        <f t="shared" si="2"/>
        <v>99378.839771869942</v>
      </c>
      <c r="R40" s="5">
        <f t="shared" si="3"/>
        <v>99630.617625831335</v>
      </c>
      <c r="S40" s="5">
        <f t="shared" si="10"/>
        <v>5916737186.2901115</v>
      </c>
      <c r="T40" s="20">
        <f>SUM(S40:$S$127)</f>
        <v>200809724749.68445</v>
      </c>
      <c r="U40" s="6">
        <f t="shared" si="11"/>
        <v>33.939267273014593</v>
      </c>
    </row>
    <row r="41" spans="1:21">
      <c r="A41" s="21">
        <v>27</v>
      </c>
      <c r="B41" s="17">
        <f>Absterbeordnung!C35</f>
        <v>99358.996095698618</v>
      </c>
      <c r="C41" s="18">
        <f t="shared" si="4"/>
        <v>0.58586204395259456</v>
      </c>
      <c r="D41" s="17">
        <f t="shared" si="5"/>
        <v>58210.664537703851</v>
      </c>
      <c r="E41" s="17">
        <f>SUM(D41:$D$136)</f>
        <v>1981267.8036549408</v>
      </c>
      <c r="F41" s="19">
        <f t="shared" si="6"/>
        <v>34.036165355433219</v>
      </c>
      <c r="G41" s="5"/>
      <c r="H41" s="17">
        <f>Absterbeordnung!C35</f>
        <v>99358.996095698618</v>
      </c>
      <c r="I41" s="18">
        <f t="shared" si="7"/>
        <v>0.58586204395259456</v>
      </c>
      <c r="J41" s="17">
        <f t="shared" si="8"/>
        <v>58210.664537703851</v>
      </c>
      <c r="K41" s="17">
        <f>SUM($J41:J$136)</f>
        <v>1981267.8036549408</v>
      </c>
      <c r="L41" s="19">
        <f t="shared" si="9"/>
        <v>34.036165355433219</v>
      </c>
      <c r="N41" s="6">
        <v>27</v>
      </c>
      <c r="O41" s="6">
        <f t="shared" si="0"/>
        <v>46</v>
      </c>
      <c r="P41" s="20">
        <f t="shared" si="1"/>
        <v>99358.996095698618</v>
      </c>
      <c r="Q41" s="20">
        <f t="shared" si="2"/>
        <v>99358.996095698618</v>
      </c>
      <c r="R41" s="5">
        <f t="shared" si="3"/>
        <v>99623.825988173674</v>
      </c>
      <c r="S41" s="5">
        <f t="shared" si="10"/>
        <v>5799169114.5601606</v>
      </c>
      <c r="T41" s="20">
        <f>SUM(S41:$S$127)</f>
        <v>194892987563.39435</v>
      </c>
      <c r="U41" s="6">
        <f t="shared" si="11"/>
        <v>33.607053650853231</v>
      </c>
    </row>
    <row r="42" spans="1:21">
      <c r="A42" s="21">
        <v>28</v>
      </c>
      <c r="B42" s="17">
        <f>Absterbeordnung!C36</f>
        <v>99337.305443498175</v>
      </c>
      <c r="C42" s="18">
        <f t="shared" si="4"/>
        <v>0.57437455289470041</v>
      </c>
      <c r="D42" s="17">
        <f t="shared" si="5"/>
        <v>57056.820399873555</v>
      </c>
      <c r="E42" s="17">
        <f>SUM(D42:$D$136)</f>
        <v>1923057.1391172369</v>
      </c>
      <c r="F42" s="19">
        <f t="shared" si="6"/>
        <v>33.704246497435363</v>
      </c>
      <c r="G42" s="5"/>
      <c r="H42" s="17">
        <f>Absterbeordnung!C36</f>
        <v>99337.305443498175</v>
      </c>
      <c r="I42" s="18">
        <f t="shared" si="7"/>
        <v>0.57437455289470041</v>
      </c>
      <c r="J42" s="17">
        <f t="shared" si="8"/>
        <v>57056.820399873555</v>
      </c>
      <c r="K42" s="17">
        <f>SUM($J42:J$136)</f>
        <v>1923057.1391172369</v>
      </c>
      <c r="L42" s="19">
        <f t="shared" si="9"/>
        <v>33.704246497435363</v>
      </c>
      <c r="N42" s="6">
        <v>28</v>
      </c>
      <c r="O42" s="6">
        <f t="shared" si="0"/>
        <v>47</v>
      </c>
      <c r="P42" s="20">
        <f t="shared" si="1"/>
        <v>99337.305443498175</v>
      </c>
      <c r="Q42" s="20">
        <f t="shared" si="2"/>
        <v>99337.305443498175</v>
      </c>
      <c r="R42" s="5">
        <f t="shared" si="3"/>
        <v>99616.723045830862</v>
      </c>
      <c r="S42" s="5">
        <f t="shared" si="10"/>
        <v>5683813475.6499166</v>
      </c>
      <c r="T42" s="20">
        <f>SUM(S42:$S$127)</f>
        <v>189093818448.8342</v>
      </c>
      <c r="U42" s="6">
        <f t="shared" si="11"/>
        <v>33.268828975287974</v>
      </c>
    </row>
    <row r="43" spans="1:21">
      <c r="A43" s="21">
        <v>29</v>
      </c>
      <c r="B43" s="17">
        <f>Absterbeordnung!C37</f>
        <v>99312.411178880342</v>
      </c>
      <c r="C43" s="18">
        <f t="shared" si="4"/>
        <v>0.56311230675951029</v>
      </c>
      <c r="D43" s="17">
        <f t="shared" si="5"/>
        <v>55924.040948788286</v>
      </c>
      <c r="E43" s="17">
        <f>SUM(D43:$D$136)</f>
        <v>1866000.3187173638</v>
      </c>
      <c r="F43" s="19">
        <f t="shared" si="6"/>
        <v>33.366693233525979</v>
      </c>
      <c r="G43" s="5"/>
      <c r="H43" s="17">
        <f>Absterbeordnung!C37</f>
        <v>99312.411178880342</v>
      </c>
      <c r="I43" s="18">
        <f t="shared" si="7"/>
        <v>0.56311230675951029</v>
      </c>
      <c r="J43" s="17">
        <f t="shared" si="8"/>
        <v>55924.040948788286</v>
      </c>
      <c r="K43" s="17">
        <f>SUM($J43:J$136)</f>
        <v>1866000.3187173638</v>
      </c>
      <c r="L43" s="19">
        <f t="shared" si="9"/>
        <v>33.366693233525979</v>
      </c>
      <c r="N43" s="6">
        <v>29</v>
      </c>
      <c r="O43" s="6">
        <f t="shared" si="0"/>
        <v>48</v>
      </c>
      <c r="P43" s="20">
        <f t="shared" si="1"/>
        <v>99312.411178880342</v>
      </c>
      <c r="Q43" s="20">
        <f t="shared" si="2"/>
        <v>99312.411178880342</v>
      </c>
      <c r="R43" s="5">
        <f t="shared" si="3"/>
        <v>99610.589205911863</v>
      </c>
      <c r="S43" s="5">
        <f t="shared" si="10"/>
        <v>5570626669.6843433</v>
      </c>
      <c r="T43" s="20">
        <f>SUM(S43:$S$127)</f>
        <v>183410004973.18427</v>
      </c>
      <c r="U43" s="6">
        <f t="shared" si="11"/>
        <v>32.924483338887455</v>
      </c>
    </row>
    <row r="44" spans="1:21">
      <c r="A44" s="21">
        <v>30</v>
      </c>
      <c r="B44" s="17">
        <f>Absterbeordnung!C38</f>
        <v>99286.246688894433</v>
      </c>
      <c r="C44" s="18">
        <f t="shared" si="4"/>
        <v>0.55207088897991197</v>
      </c>
      <c r="D44" s="17">
        <f t="shared" si="5"/>
        <v>54813.046473016788</v>
      </c>
      <c r="E44" s="17">
        <f>SUM(D44:$D$136)</f>
        <v>1810076.2777685754</v>
      </c>
      <c r="F44" s="19">
        <f t="shared" si="6"/>
        <v>33.022727146896216</v>
      </c>
      <c r="G44" s="5"/>
      <c r="H44" s="17">
        <f>Absterbeordnung!C38</f>
        <v>99286.246688894433</v>
      </c>
      <c r="I44" s="18">
        <f t="shared" si="7"/>
        <v>0.55207088897991197</v>
      </c>
      <c r="J44" s="17">
        <f t="shared" si="8"/>
        <v>54813.046473016788</v>
      </c>
      <c r="K44" s="17">
        <f>SUM($J44:J$136)</f>
        <v>1810076.2777685754</v>
      </c>
      <c r="L44" s="19">
        <f t="shared" si="9"/>
        <v>33.022727146896216</v>
      </c>
      <c r="N44" s="6">
        <v>30</v>
      </c>
      <c r="O44" s="6">
        <f t="shared" si="0"/>
        <v>49</v>
      </c>
      <c r="P44" s="20">
        <f t="shared" si="1"/>
        <v>99286.246688894433</v>
      </c>
      <c r="Q44" s="20">
        <f t="shared" si="2"/>
        <v>99286.246688894433</v>
      </c>
      <c r="R44" s="5">
        <f t="shared" si="3"/>
        <v>99605.48769264741</v>
      </c>
      <c r="S44" s="5">
        <f t="shared" si="10"/>
        <v>5459680225.8645849</v>
      </c>
      <c r="T44" s="20">
        <f>SUM(S44:$S$127)</f>
        <v>177839378303.49997</v>
      </c>
      <c r="U44" s="6">
        <f t="shared" si="11"/>
        <v>32.573222413467931</v>
      </c>
    </row>
    <row r="45" spans="1:21">
      <c r="A45" s="21">
        <v>31</v>
      </c>
      <c r="B45" s="17">
        <f>Absterbeordnung!C39</f>
        <v>99259.678829945216</v>
      </c>
      <c r="C45" s="18">
        <f t="shared" si="4"/>
        <v>0.54124596958814919</v>
      </c>
      <c r="D45" s="17">
        <f t="shared" si="5"/>
        <v>53723.901109321981</v>
      </c>
      <c r="E45" s="17">
        <f>SUM(D45:$D$136)</f>
        <v>1755263.2312955589</v>
      </c>
      <c r="F45" s="19">
        <f t="shared" si="6"/>
        <v>32.67192432142631</v>
      </c>
      <c r="G45" s="5"/>
      <c r="H45" s="17">
        <f>Absterbeordnung!C39</f>
        <v>99259.678829945216</v>
      </c>
      <c r="I45" s="18">
        <f t="shared" si="7"/>
        <v>0.54124596958814919</v>
      </c>
      <c r="J45" s="17">
        <f t="shared" si="8"/>
        <v>53723.901109321981</v>
      </c>
      <c r="K45" s="17">
        <f>SUM($J45:J$136)</f>
        <v>1755263.2312955589</v>
      </c>
      <c r="L45" s="19">
        <f t="shared" si="9"/>
        <v>32.67192432142631</v>
      </c>
      <c r="N45" s="6">
        <v>31</v>
      </c>
      <c r="O45" s="6">
        <f t="shared" si="0"/>
        <v>50</v>
      </c>
      <c r="P45" s="20">
        <f t="shared" si="1"/>
        <v>99259.678829945216</v>
      </c>
      <c r="Q45" s="20">
        <f t="shared" si="2"/>
        <v>99259.678829945216</v>
      </c>
      <c r="R45" s="5">
        <f t="shared" si="3"/>
        <v>99599.847614664555</v>
      </c>
      <c r="S45" s="5">
        <f t="shared" si="10"/>
        <v>5350892363.7537785</v>
      </c>
      <c r="T45" s="20">
        <f>SUM(S45:$S$127)</f>
        <v>172379698077.63538</v>
      </c>
      <c r="U45" s="6">
        <f t="shared" si="11"/>
        <v>32.215130927564935</v>
      </c>
    </row>
    <row r="46" spans="1:21">
      <c r="A46" s="21">
        <v>32</v>
      </c>
      <c r="B46" s="17">
        <f>Absterbeordnung!C40</f>
        <v>99230.908284971447</v>
      </c>
      <c r="C46" s="18">
        <f t="shared" si="4"/>
        <v>0.53063330351779314</v>
      </c>
      <c r="D46" s="17">
        <f t="shared" si="5"/>
        <v>52655.224674325545</v>
      </c>
      <c r="E46" s="17">
        <f>SUM(D46:$D$136)</f>
        <v>1701539.3301862369</v>
      </c>
      <c r="F46" s="19">
        <f t="shared" si="6"/>
        <v>32.314729273501705</v>
      </c>
      <c r="G46" s="5"/>
      <c r="H46" s="17">
        <f>Absterbeordnung!C40</f>
        <v>99230.908284971447</v>
      </c>
      <c r="I46" s="18">
        <f t="shared" si="7"/>
        <v>0.53063330351779314</v>
      </c>
      <c r="J46" s="17">
        <f t="shared" si="8"/>
        <v>52655.224674325545</v>
      </c>
      <c r="K46" s="17">
        <f>SUM($J46:J$136)</f>
        <v>1701539.3301862369</v>
      </c>
      <c r="L46" s="19">
        <f t="shared" si="9"/>
        <v>32.314729273501705</v>
      </c>
      <c r="N46" s="6">
        <v>32</v>
      </c>
      <c r="O46" s="6">
        <f t="shared" ref="O46:O77" si="12">N46+$B$3</f>
        <v>51</v>
      </c>
      <c r="P46" s="20">
        <f t="shared" ref="P46:P77" si="13">B46</f>
        <v>99230.908284971447</v>
      </c>
      <c r="Q46" s="20">
        <f t="shared" ref="Q46:Q77" si="14">B46</f>
        <v>99230.908284971447</v>
      </c>
      <c r="R46" s="5">
        <f t="shared" ref="R46:R77" si="15">LOOKUP(N46,$O$14:$O$136,$Q$14:$Q$136)</f>
        <v>99593.092499650098</v>
      </c>
      <c r="S46" s="5">
        <f t="shared" si="10"/>
        <v>5244096661.5799618</v>
      </c>
      <c r="T46" s="20">
        <f>SUM(S46:$S$127)</f>
        <v>167028805713.88159</v>
      </c>
      <c r="U46" s="6">
        <f t="shared" si="11"/>
        <v>31.850825126392408</v>
      </c>
    </row>
    <row r="47" spans="1:21">
      <c r="A47" s="21">
        <v>33</v>
      </c>
      <c r="B47" s="17">
        <f>Absterbeordnung!C41</f>
        <v>99199.055996069452</v>
      </c>
      <c r="C47" s="18">
        <f t="shared" ref="C47:C78" si="16">1/(((1+($B$5/100))^A47))</f>
        <v>0.52022872893901284</v>
      </c>
      <c r="D47" s="17">
        <f t="shared" ref="D47:D78" si="17">B47*C47</f>
        <v>51606.198812785173</v>
      </c>
      <c r="E47" s="17">
        <f>SUM(D47:$D$136)</f>
        <v>1648884.1055119112</v>
      </c>
      <c r="F47" s="19">
        <f t="shared" ref="F47:F78" si="18">E47/D47</f>
        <v>31.951279951729532</v>
      </c>
      <c r="G47" s="5"/>
      <c r="H47" s="17">
        <f>Absterbeordnung!C41</f>
        <v>99199.055996069452</v>
      </c>
      <c r="I47" s="18">
        <f t="shared" ref="I47:I78" si="19">1/(((1+($B$5/100))^A47))</f>
        <v>0.52022872893901284</v>
      </c>
      <c r="J47" s="17">
        <f t="shared" ref="J47:J78" si="20">H47*I47</f>
        <v>51606.198812785173</v>
      </c>
      <c r="K47" s="17">
        <f>SUM($J47:J$136)</f>
        <v>1648884.1055119112</v>
      </c>
      <c r="L47" s="19">
        <f t="shared" ref="L47:L78" si="21">K47/J47</f>
        <v>31.951279951729532</v>
      </c>
      <c r="N47" s="6">
        <v>33</v>
      </c>
      <c r="O47" s="6">
        <f t="shared" si="12"/>
        <v>52</v>
      </c>
      <c r="P47" s="20">
        <f t="shared" si="13"/>
        <v>99199.055996069452</v>
      </c>
      <c r="Q47" s="20">
        <f t="shared" si="14"/>
        <v>99199.055996069452</v>
      </c>
      <c r="R47" s="5">
        <f t="shared" si="15"/>
        <v>99584.911512655395</v>
      </c>
      <c r="S47" s="5">
        <f t="shared" ref="S47:S78" si="22">P47*R47*I47</f>
        <v>5139198742.2757139</v>
      </c>
      <c r="T47" s="20">
        <f>SUM(S47:$S$127)</f>
        <v>161784709052.30161</v>
      </c>
      <c r="U47" s="6">
        <f t="shared" ref="U47:U78" si="23">T47/S47</f>
        <v>31.480531725975034</v>
      </c>
    </row>
    <row r="48" spans="1:21">
      <c r="A48" s="21">
        <v>34</v>
      </c>
      <c r="B48" s="17">
        <f>Absterbeordnung!C42</f>
        <v>99161.040777352013</v>
      </c>
      <c r="C48" s="18">
        <f t="shared" si="16"/>
        <v>0.51002816562648323</v>
      </c>
      <c r="D48" s="17">
        <f t="shared" si="17"/>
        <v>50574.923729285751</v>
      </c>
      <c r="E48" s="17">
        <f>SUM(D48:$D$136)</f>
        <v>1597277.9066991261</v>
      </c>
      <c r="F48" s="19">
        <f t="shared" si="18"/>
        <v>31.582408611210848</v>
      </c>
      <c r="G48" s="5"/>
      <c r="H48" s="17">
        <f>Absterbeordnung!C42</f>
        <v>99161.040777352013</v>
      </c>
      <c r="I48" s="18">
        <f t="shared" si="19"/>
        <v>0.51002816562648323</v>
      </c>
      <c r="J48" s="17">
        <f t="shared" si="20"/>
        <v>50574.923729285751</v>
      </c>
      <c r="K48" s="17">
        <f>SUM($J48:J$136)</f>
        <v>1597277.9066991261</v>
      </c>
      <c r="L48" s="19">
        <f t="shared" si="21"/>
        <v>31.582408611210848</v>
      </c>
      <c r="N48" s="6">
        <v>34</v>
      </c>
      <c r="O48" s="6">
        <f t="shared" si="12"/>
        <v>53</v>
      </c>
      <c r="P48" s="20">
        <f t="shared" si="13"/>
        <v>99161.040777352013</v>
      </c>
      <c r="Q48" s="20">
        <f t="shared" si="14"/>
        <v>99161.040777352013</v>
      </c>
      <c r="R48" s="5">
        <f t="shared" si="15"/>
        <v>99575.781935438572</v>
      </c>
      <c r="S48" s="5">
        <f t="shared" si="22"/>
        <v>5036037576.6687956</v>
      </c>
      <c r="T48" s="20">
        <f>SUM(S48:$S$127)</f>
        <v>156645510310.02591</v>
      </c>
      <c r="U48" s="6">
        <f t="shared" si="23"/>
        <v>31.104912925141978</v>
      </c>
    </row>
    <row r="49" spans="1:21">
      <c r="A49" s="21">
        <v>35</v>
      </c>
      <c r="B49" s="17">
        <f>Absterbeordnung!C43</f>
        <v>99123.107089019744</v>
      </c>
      <c r="C49" s="18">
        <f t="shared" si="16"/>
        <v>0.50002761335929735</v>
      </c>
      <c r="D49" s="17">
        <f t="shared" si="17"/>
        <v>49564.290666480592</v>
      </c>
      <c r="E49" s="17">
        <f>SUM(D49:$D$136)</f>
        <v>1546702.9829698405</v>
      </c>
      <c r="F49" s="19">
        <f t="shared" si="18"/>
        <v>31.205994520886929</v>
      </c>
      <c r="G49" s="5"/>
      <c r="H49" s="17">
        <f>Absterbeordnung!C43</f>
        <v>99123.107089019744</v>
      </c>
      <c r="I49" s="18">
        <f t="shared" si="19"/>
        <v>0.50002761335929735</v>
      </c>
      <c r="J49" s="17">
        <f t="shared" si="20"/>
        <v>49564.290666480592</v>
      </c>
      <c r="K49" s="17">
        <f>SUM($J49:J$136)</f>
        <v>1546702.9829698405</v>
      </c>
      <c r="L49" s="19">
        <f t="shared" si="21"/>
        <v>31.205994520886929</v>
      </c>
      <c r="N49" s="6">
        <v>35</v>
      </c>
      <c r="O49" s="6">
        <f t="shared" si="12"/>
        <v>54</v>
      </c>
      <c r="P49" s="20">
        <f t="shared" si="13"/>
        <v>99123.107089019744</v>
      </c>
      <c r="Q49" s="20">
        <f t="shared" si="14"/>
        <v>99123.107089019744</v>
      </c>
      <c r="R49" s="5">
        <f t="shared" si="15"/>
        <v>99563.655197617598</v>
      </c>
      <c r="S49" s="5">
        <f t="shared" si="22"/>
        <v>4934801946.03197</v>
      </c>
      <c r="T49" s="20">
        <f>SUM(S49:$S$127)</f>
        <v>151609472733.35709</v>
      </c>
      <c r="U49" s="6">
        <f t="shared" si="23"/>
        <v>30.722504041983875</v>
      </c>
    </row>
    <row r="50" spans="1:21">
      <c r="A50" s="21">
        <v>36</v>
      </c>
      <c r="B50" s="17">
        <f>Absterbeordnung!C44</f>
        <v>99080.548297203874</v>
      </c>
      <c r="C50" s="18">
        <f t="shared" si="16"/>
        <v>0.49022315035225233</v>
      </c>
      <c r="D50" s="17">
        <f t="shared" si="17"/>
        <v>48571.578524883771</v>
      </c>
      <c r="E50" s="17">
        <f>SUM(D50:$D$136)</f>
        <v>1497138.69230336</v>
      </c>
      <c r="F50" s="19">
        <f t="shared" si="18"/>
        <v>30.823348504853694</v>
      </c>
      <c r="G50" s="5"/>
      <c r="H50" s="17">
        <f>Absterbeordnung!C44</f>
        <v>99080.548297203874</v>
      </c>
      <c r="I50" s="18">
        <f t="shared" si="19"/>
        <v>0.49022315035225233</v>
      </c>
      <c r="J50" s="17">
        <f t="shared" si="20"/>
        <v>48571.578524883771</v>
      </c>
      <c r="K50" s="17">
        <f>SUM($J50:J$136)</f>
        <v>1497138.69230336</v>
      </c>
      <c r="L50" s="19">
        <f t="shared" si="21"/>
        <v>30.823348504853694</v>
      </c>
      <c r="N50" s="6">
        <v>36</v>
      </c>
      <c r="O50" s="6">
        <f t="shared" si="12"/>
        <v>55</v>
      </c>
      <c r="P50" s="20">
        <f t="shared" si="13"/>
        <v>99080.548297203874</v>
      </c>
      <c r="Q50" s="20">
        <f t="shared" si="14"/>
        <v>99080.548297203874</v>
      </c>
      <c r="R50" s="5">
        <f t="shared" si="15"/>
        <v>99550.397776447586</v>
      </c>
      <c r="S50" s="5">
        <f t="shared" si="22"/>
        <v>4835319962.7821388</v>
      </c>
      <c r="T50" s="20">
        <f>SUM(S50:$S$127)</f>
        <v>146674670787.3251</v>
      </c>
      <c r="U50" s="6">
        <f t="shared" si="23"/>
        <v>30.33401551837154</v>
      </c>
    </row>
    <row r="51" spans="1:21">
      <c r="A51" s="21">
        <v>37</v>
      </c>
      <c r="B51" s="17">
        <f>Absterbeordnung!C45</f>
        <v>99035.184692125506</v>
      </c>
      <c r="C51" s="18">
        <f t="shared" si="16"/>
        <v>0.48061093171789437</v>
      </c>
      <c r="D51" s="17">
        <f t="shared" si="17"/>
        <v>47597.392387736189</v>
      </c>
      <c r="E51" s="17">
        <f>SUM(D51:$D$136)</f>
        <v>1448567.1137784759</v>
      </c>
      <c r="F51" s="19">
        <f t="shared" si="18"/>
        <v>30.433749436906332</v>
      </c>
      <c r="G51" s="5"/>
      <c r="H51" s="17">
        <f>Absterbeordnung!C45</f>
        <v>99035.184692125506</v>
      </c>
      <c r="I51" s="18">
        <f t="shared" si="19"/>
        <v>0.48061093171789437</v>
      </c>
      <c r="J51" s="17">
        <f t="shared" si="20"/>
        <v>47597.392387736189</v>
      </c>
      <c r="K51" s="17">
        <f>SUM($J51:J$136)</f>
        <v>1448567.1137784759</v>
      </c>
      <c r="L51" s="19">
        <f t="shared" si="21"/>
        <v>30.433749436906332</v>
      </c>
      <c r="N51" s="6">
        <v>37</v>
      </c>
      <c r="O51" s="6">
        <f t="shared" si="12"/>
        <v>56</v>
      </c>
      <c r="P51" s="20">
        <f t="shared" si="13"/>
        <v>99035.184692125506</v>
      </c>
      <c r="Q51" s="20">
        <f t="shared" si="14"/>
        <v>99035.184692125506</v>
      </c>
      <c r="R51" s="5">
        <f t="shared" si="15"/>
        <v>99536.267306115667</v>
      </c>
      <c r="S51" s="5">
        <f t="shared" si="22"/>
        <v>4737666771.7797842</v>
      </c>
      <c r="T51" s="20">
        <f>SUM(S51:$S$127)</f>
        <v>141839350824.54294</v>
      </c>
      <c r="U51" s="6">
        <f t="shared" si="23"/>
        <v>29.938650744585527</v>
      </c>
    </row>
    <row r="52" spans="1:21">
      <c r="A52" s="21">
        <v>38</v>
      </c>
      <c r="B52" s="17">
        <f>Absterbeordnung!C46</f>
        <v>98987.043303060709</v>
      </c>
      <c r="C52" s="18">
        <f t="shared" si="16"/>
        <v>0.47118718795871989</v>
      </c>
      <c r="D52" s="17">
        <f t="shared" si="17"/>
        <v>46641.426578317209</v>
      </c>
      <c r="E52" s="17">
        <f>SUM(D52:$D$136)</f>
        <v>1400969.7213907398</v>
      </c>
      <c r="F52" s="19">
        <f t="shared" si="18"/>
        <v>30.037025540767363</v>
      </c>
      <c r="G52" s="5"/>
      <c r="H52" s="17">
        <f>Absterbeordnung!C46</f>
        <v>98987.043303060709</v>
      </c>
      <c r="I52" s="18">
        <f t="shared" si="19"/>
        <v>0.47118718795871989</v>
      </c>
      <c r="J52" s="17">
        <f t="shared" si="20"/>
        <v>46641.426578317209</v>
      </c>
      <c r="K52" s="17">
        <f>SUM($J52:J$136)</f>
        <v>1400969.7213907398</v>
      </c>
      <c r="L52" s="19">
        <f t="shared" si="21"/>
        <v>30.037025540767363</v>
      </c>
      <c r="N52" s="6">
        <v>38</v>
      </c>
      <c r="O52" s="6">
        <f t="shared" si="12"/>
        <v>57</v>
      </c>
      <c r="P52" s="20">
        <f t="shared" si="13"/>
        <v>98987.043303060709</v>
      </c>
      <c r="Q52" s="20">
        <f t="shared" si="14"/>
        <v>98987.043303060709</v>
      </c>
      <c r="R52" s="5">
        <f t="shared" si="15"/>
        <v>99514.957993255681</v>
      </c>
      <c r="S52" s="5">
        <f t="shared" si="22"/>
        <v>4641519606.6867561</v>
      </c>
      <c r="T52" s="20">
        <f>SUM(S52:$S$127)</f>
        <v>137101684052.76323</v>
      </c>
      <c r="U52" s="6">
        <f t="shared" si="23"/>
        <v>29.538102964220844</v>
      </c>
    </row>
    <row r="53" spans="1:21">
      <c r="A53" s="21">
        <v>39</v>
      </c>
      <c r="B53" s="17">
        <f>Absterbeordnung!C47</f>
        <v>98931.092499127219</v>
      </c>
      <c r="C53" s="18">
        <f t="shared" si="16"/>
        <v>0.46194822348894127</v>
      </c>
      <c r="D53" s="17">
        <f t="shared" si="17"/>
        <v>45701.042427791945</v>
      </c>
      <c r="E53" s="17">
        <f>SUM(D53:$D$136)</f>
        <v>1354328.2948124222</v>
      </c>
      <c r="F53" s="19">
        <f t="shared" si="18"/>
        <v>29.634516476342373</v>
      </c>
      <c r="G53" s="5"/>
      <c r="H53" s="17">
        <f>Absterbeordnung!C47</f>
        <v>98931.092499127219</v>
      </c>
      <c r="I53" s="18">
        <f t="shared" si="19"/>
        <v>0.46194822348894127</v>
      </c>
      <c r="J53" s="17">
        <f t="shared" si="20"/>
        <v>45701.042427791945</v>
      </c>
      <c r="K53" s="17">
        <f>SUM($J53:J$136)</f>
        <v>1354328.2948124222</v>
      </c>
      <c r="L53" s="19">
        <f t="shared" si="21"/>
        <v>29.634516476342373</v>
      </c>
      <c r="N53" s="6">
        <v>39</v>
      </c>
      <c r="O53" s="6">
        <f t="shared" si="12"/>
        <v>58</v>
      </c>
      <c r="P53" s="20">
        <f t="shared" si="13"/>
        <v>98931.092499127219</v>
      </c>
      <c r="Q53" s="20">
        <f t="shared" si="14"/>
        <v>98931.092499127219</v>
      </c>
      <c r="R53" s="5">
        <f t="shared" si="15"/>
        <v>99496.102906199289</v>
      </c>
      <c r="S53" s="5">
        <f t="shared" si="22"/>
        <v>4547075620.3161669</v>
      </c>
      <c r="T53" s="20">
        <f>SUM(S53:$S$127)</f>
        <v>132460164446.07649</v>
      </c>
      <c r="U53" s="6">
        <f t="shared" si="23"/>
        <v>29.130847055687692</v>
      </c>
    </row>
    <row r="54" spans="1:21">
      <c r="A54" s="21">
        <v>40</v>
      </c>
      <c r="B54" s="17">
        <f>Absterbeordnung!C48</f>
        <v>98868.77238620253</v>
      </c>
      <c r="C54" s="18">
        <f t="shared" si="16"/>
        <v>0.45289041518523643</v>
      </c>
      <c r="D54" s="17">
        <f t="shared" si="17"/>
        <v>44776.719374841901</v>
      </c>
      <c r="E54" s="17">
        <f>SUM(D54:$D$136)</f>
        <v>1308627.2523846303</v>
      </c>
      <c r="F54" s="19">
        <f t="shared" si="18"/>
        <v>29.225617031691055</v>
      </c>
      <c r="G54" s="5"/>
      <c r="H54" s="17">
        <f>Absterbeordnung!C48</f>
        <v>98868.77238620253</v>
      </c>
      <c r="I54" s="18">
        <f t="shared" si="19"/>
        <v>0.45289041518523643</v>
      </c>
      <c r="J54" s="17">
        <f t="shared" si="20"/>
        <v>44776.719374841901</v>
      </c>
      <c r="K54" s="17">
        <f>SUM($J54:J$136)</f>
        <v>1308627.2523846303</v>
      </c>
      <c r="L54" s="19">
        <f t="shared" si="21"/>
        <v>29.225617031691055</v>
      </c>
      <c r="N54" s="6">
        <v>40</v>
      </c>
      <c r="O54" s="6">
        <f t="shared" si="12"/>
        <v>59</v>
      </c>
      <c r="P54" s="20">
        <f t="shared" si="13"/>
        <v>98868.77238620253</v>
      </c>
      <c r="Q54" s="20">
        <f t="shared" si="14"/>
        <v>98868.77238620253</v>
      </c>
      <c r="R54" s="5">
        <f t="shared" si="15"/>
        <v>99478.698402651862</v>
      </c>
      <c r="S54" s="5">
        <f t="shared" si="22"/>
        <v>4454329762.1500759</v>
      </c>
      <c r="T54" s="20">
        <f>SUM(S54:$S$127)</f>
        <v>127913088825.7603</v>
      </c>
      <c r="U54" s="6">
        <f t="shared" si="23"/>
        <v>28.716573683583203</v>
      </c>
    </row>
    <row r="55" spans="1:21">
      <c r="A55" s="21">
        <v>41</v>
      </c>
      <c r="B55" s="17">
        <f>Absterbeordnung!C49</f>
        <v>98802.213787678207</v>
      </c>
      <c r="C55" s="18">
        <f t="shared" si="16"/>
        <v>0.44401021096591808</v>
      </c>
      <c r="D55" s="17">
        <f t="shared" si="17"/>
        <v>43869.191787766744</v>
      </c>
      <c r="E55" s="17">
        <f>SUM(D55:$D$136)</f>
        <v>1263850.5330097885</v>
      </c>
      <c r="F55" s="19">
        <f t="shared" si="18"/>
        <v>28.80952398494432</v>
      </c>
      <c r="G55" s="5"/>
      <c r="H55" s="17">
        <f>Absterbeordnung!C49</f>
        <v>98802.213787678207</v>
      </c>
      <c r="I55" s="18">
        <f t="shared" si="19"/>
        <v>0.44401021096591808</v>
      </c>
      <c r="J55" s="17">
        <f t="shared" si="20"/>
        <v>43869.191787766744</v>
      </c>
      <c r="K55" s="17">
        <f>SUM($J55:J$136)</f>
        <v>1263850.5330097885</v>
      </c>
      <c r="L55" s="19">
        <f t="shared" si="21"/>
        <v>28.80952398494432</v>
      </c>
      <c r="N55" s="6">
        <v>41</v>
      </c>
      <c r="O55" s="6">
        <f t="shared" si="12"/>
        <v>60</v>
      </c>
      <c r="P55" s="20">
        <f t="shared" si="13"/>
        <v>98802.213787678207</v>
      </c>
      <c r="Q55" s="20">
        <f t="shared" si="14"/>
        <v>98802.213787678207</v>
      </c>
      <c r="R55" s="5">
        <f t="shared" si="15"/>
        <v>99461.015295730802</v>
      </c>
      <c r="S55" s="5">
        <f t="shared" si="22"/>
        <v>4363274355.4144154</v>
      </c>
      <c r="T55" s="20">
        <f>SUM(S55:$S$127)</f>
        <v>123458759063.61024</v>
      </c>
      <c r="U55" s="6">
        <f t="shared" si="23"/>
        <v>28.294979643076871</v>
      </c>
    </row>
    <row r="56" spans="1:21">
      <c r="A56" s="21">
        <v>42</v>
      </c>
      <c r="B56" s="17">
        <f>Absterbeordnung!C50</f>
        <v>98725.200606453858</v>
      </c>
      <c r="C56" s="18">
        <f t="shared" si="16"/>
        <v>0.4353041283979589</v>
      </c>
      <c r="D56" s="17">
        <f t="shared" si="17"/>
        <v>42975.487400906037</v>
      </c>
      <c r="E56" s="17">
        <f>SUM(D56:$D$136)</f>
        <v>1219981.3412220215</v>
      </c>
      <c r="F56" s="19">
        <f t="shared" si="18"/>
        <v>28.3878418839364</v>
      </c>
      <c r="G56" s="5"/>
      <c r="H56" s="17">
        <f>Absterbeordnung!C50</f>
        <v>98725.200606453858</v>
      </c>
      <c r="I56" s="18">
        <f t="shared" si="19"/>
        <v>0.4353041283979589</v>
      </c>
      <c r="J56" s="17">
        <f t="shared" si="20"/>
        <v>42975.487400906037</v>
      </c>
      <c r="K56" s="17">
        <f>SUM($J56:J$136)</f>
        <v>1219981.3412220215</v>
      </c>
      <c r="L56" s="19">
        <f t="shared" si="21"/>
        <v>28.3878418839364</v>
      </c>
      <c r="N56" s="6">
        <v>42</v>
      </c>
      <c r="O56" s="6">
        <f t="shared" si="12"/>
        <v>61</v>
      </c>
      <c r="P56" s="20">
        <f t="shared" si="13"/>
        <v>98725.200606453858</v>
      </c>
      <c r="Q56" s="20">
        <f t="shared" si="14"/>
        <v>98725.200606453858</v>
      </c>
      <c r="R56" s="5">
        <f t="shared" si="15"/>
        <v>99442.958624913677</v>
      </c>
      <c r="S56" s="5">
        <f t="shared" si="22"/>
        <v>4273609615.4937987</v>
      </c>
      <c r="T56" s="20">
        <f>SUM(S56:$S$127)</f>
        <v>119095484708.19582</v>
      </c>
      <c r="U56" s="6">
        <f t="shared" si="23"/>
        <v>27.867656483273521</v>
      </c>
    </row>
    <row r="57" spans="1:21">
      <c r="A57" s="21">
        <v>43</v>
      </c>
      <c r="B57" s="17">
        <f>Absterbeordnung!C51</f>
        <v>98639.893683087503</v>
      </c>
      <c r="C57" s="18">
        <f t="shared" si="16"/>
        <v>0.4267687533313323</v>
      </c>
      <c r="D57" s="17">
        <f t="shared" si="17"/>
        <v>42096.424455866414</v>
      </c>
      <c r="E57" s="17">
        <f>SUM(D57:$D$136)</f>
        <v>1177005.8538211156</v>
      </c>
      <c r="F57" s="19">
        <f t="shared" si="18"/>
        <v>27.959758317599633</v>
      </c>
      <c r="G57" s="5"/>
      <c r="H57" s="17">
        <f>Absterbeordnung!C51</f>
        <v>98639.893683087503</v>
      </c>
      <c r="I57" s="18">
        <f t="shared" si="19"/>
        <v>0.4267687533313323</v>
      </c>
      <c r="J57" s="17">
        <f t="shared" si="20"/>
        <v>42096.424455866414</v>
      </c>
      <c r="K57" s="17">
        <f>SUM($J57:J$136)</f>
        <v>1177005.8538211156</v>
      </c>
      <c r="L57" s="19">
        <f t="shared" si="21"/>
        <v>27.959758317599633</v>
      </c>
      <c r="N57" s="6">
        <v>43</v>
      </c>
      <c r="O57" s="6">
        <f t="shared" si="12"/>
        <v>62</v>
      </c>
      <c r="P57" s="20">
        <f t="shared" si="13"/>
        <v>98639.893683087503</v>
      </c>
      <c r="Q57" s="20">
        <f t="shared" si="14"/>
        <v>98639.893683087503</v>
      </c>
      <c r="R57" s="5">
        <f t="shared" si="15"/>
        <v>99420.517707202744</v>
      </c>
      <c r="S57" s="5">
        <f t="shared" si="22"/>
        <v>4185248313.0243897</v>
      </c>
      <c r="T57" s="20">
        <f>SUM(S57:$S$127)</f>
        <v>114821875092.70201</v>
      </c>
      <c r="U57" s="6">
        <f t="shared" si="23"/>
        <v>27.434901469377376</v>
      </c>
    </row>
    <row r="58" spans="1:21">
      <c r="A58" s="21">
        <v>44</v>
      </c>
      <c r="B58" s="17">
        <f>Absterbeordnung!C52</f>
        <v>98548.642017310238</v>
      </c>
      <c r="C58" s="18">
        <f t="shared" si="16"/>
        <v>0.41840073856012966</v>
      </c>
      <c r="D58" s="17">
        <f t="shared" si="17"/>
        <v>41232.824604140427</v>
      </c>
      <c r="E58" s="17">
        <f>SUM(D58:$D$136)</f>
        <v>1134909.4293652494</v>
      </c>
      <c r="F58" s="19">
        <f t="shared" si="18"/>
        <v>27.524416293597469</v>
      </c>
      <c r="G58" s="5"/>
      <c r="H58" s="17">
        <f>Absterbeordnung!C52</f>
        <v>98548.642017310238</v>
      </c>
      <c r="I58" s="18">
        <f t="shared" si="19"/>
        <v>0.41840073856012966</v>
      </c>
      <c r="J58" s="17">
        <f t="shared" si="20"/>
        <v>41232.824604140427</v>
      </c>
      <c r="K58" s="17">
        <f>SUM($J58:J$136)</f>
        <v>1134909.4293652494</v>
      </c>
      <c r="L58" s="19">
        <f t="shared" si="21"/>
        <v>27.524416293597469</v>
      </c>
      <c r="N58" s="6">
        <v>44</v>
      </c>
      <c r="O58" s="6">
        <f t="shared" si="12"/>
        <v>63</v>
      </c>
      <c r="P58" s="20">
        <f t="shared" si="13"/>
        <v>98548.642017310238</v>
      </c>
      <c r="Q58" s="20">
        <f t="shared" si="14"/>
        <v>98548.642017310238</v>
      </c>
      <c r="R58" s="5">
        <f t="shared" si="15"/>
        <v>99399.739213091802</v>
      </c>
      <c r="S58" s="5">
        <f t="shared" si="22"/>
        <v>4098532012.6707134</v>
      </c>
      <c r="T58" s="20">
        <f>SUM(S58:$S$127)</f>
        <v>110636626779.67763</v>
      </c>
      <c r="U58" s="6">
        <f t="shared" si="23"/>
        <v>26.994208276924944</v>
      </c>
    </row>
    <row r="59" spans="1:21">
      <c r="A59" s="21">
        <v>45</v>
      </c>
      <c r="B59" s="17">
        <f>Absterbeordnung!C53</f>
        <v>98444.92971221538</v>
      </c>
      <c r="C59" s="18">
        <f t="shared" si="16"/>
        <v>0.41019680250993107</v>
      </c>
      <c r="D59" s="17">
        <f t="shared" si="17"/>
        <v>40381.795391265659</v>
      </c>
      <c r="E59" s="17">
        <f>SUM(D59:$D$136)</f>
        <v>1093676.604761109</v>
      </c>
      <c r="F59" s="19">
        <f t="shared" si="18"/>
        <v>27.083407118586528</v>
      </c>
      <c r="G59" s="5"/>
      <c r="H59" s="17">
        <f>Absterbeordnung!C53</f>
        <v>98444.92971221538</v>
      </c>
      <c r="I59" s="18">
        <f t="shared" si="19"/>
        <v>0.41019680250993107</v>
      </c>
      <c r="J59" s="17">
        <f t="shared" si="20"/>
        <v>40381.795391265659</v>
      </c>
      <c r="K59" s="17">
        <f>SUM($J59:J$136)</f>
        <v>1093676.604761109</v>
      </c>
      <c r="L59" s="19">
        <f t="shared" si="21"/>
        <v>27.083407118586528</v>
      </c>
      <c r="N59" s="6">
        <v>45</v>
      </c>
      <c r="O59" s="6">
        <f t="shared" si="12"/>
        <v>64</v>
      </c>
      <c r="P59" s="20">
        <f t="shared" si="13"/>
        <v>98444.92971221538</v>
      </c>
      <c r="Q59" s="20">
        <f t="shared" si="14"/>
        <v>98444.92971221538</v>
      </c>
      <c r="R59" s="5">
        <f t="shared" si="15"/>
        <v>99378.839771869942</v>
      </c>
      <c r="S59" s="5">
        <f t="shared" si="22"/>
        <v>4013095973.8890262</v>
      </c>
      <c r="T59" s="20">
        <f>SUM(S59:$S$127)</f>
        <v>106538094767.00691</v>
      </c>
      <c r="U59" s="6">
        <f t="shared" si="23"/>
        <v>26.547606999730579</v>
      </c>
    </row>
    <row r="60" spans="1:21">
      <c r="A60" s="21">
        <v>46</v>
      </c>
      <c r="B60" s="17">
        <f>Absterbeordnung!C54</f>
        <v>98334.56768160424</v>
      </c>
      <c r="C60" s="18">
        <f t="shared" si="16"/>
        <v>0.40215372795091275</v>
      </c>
      <c r="D60" s="17">
        <f t="shared" si="17"/>
        <v>39545.612979598489</v>
      </c>
      <c r="E60" s="17">
        <f>SUM(D60:$D$136)</f>
        <v>1053294.8093698432</v>
      </c>
      <c r="F60" s="19">
        <f t="shared" si="18"/>
        <v>26.634934446792773</v>
      </c>
      <c r="G60" s="5"/>
      <c r="H60" s="17">
        <f>Absterbeordnung!C54</f>
        <v>98334.56768160424</v>
      </c>
      <c r="I60" s="18">
        <f t="shared" si="19"/>
        <v>0.40215372795091275</v>
      </c>
      <c r="J60" s="17">
        <f t="shared" si="20"/>
        <v>39545.612979598489</v>
      </c>
      <c r="K60" s="17">
        <f>SUM($J60:J$136)</f>
        <v>1053294.8093698432</v>
      </c>
      <c r="L60" s="19">
        <f t="shared" si="21"/>
        <v>26.634934446792773</v>
      </c>
      <c r="N60" s="6">
        <v>46</v>
      </c>
      <c r="O60" s="6">
        <f t="shared" si="12"/>
        <v>65</v>
      </c>
      <c r="P60" s="20">
        <f t="shared" si="13"/>
        <v>98334.56768160424</v>
      </c>
      <c r="Q60" s="20">
        <f t="shared" si="14"/>
        <v>98334.56768160424</v>
      </c>
      <c r="R60" s="5">
        <f t="shared" si="15"/>
        <v>99358.996095698618</v>
      </c>
      <c r="S60" s="5">
        <f t="shared" si="22"/>
        <v>3929212405.6419344</v>
      </c>
      <c r="T60" s="20">
        <f>SUM(S60:$S$127)</f>
        <v>102524998793.1179</v>
      </c>
      <c r="U60" s="6">
        <f t="shared" si="23"/>
        <v>26.093015141126713</v>
      </c>
    </row>
    <row r="61" spans="1:21">
      <c r="A61" s="21">
        <v>47</v>
      </c>
      <c r="B61" s="17">
        <f>Absterbeordnung!C55</f>
        <v>98203.460751670093</v>
      </c>
      <c r="C61" s="18">
        <f t="shared" si="16"/>
        <v>0.39426836073618909</v>
      </c>
      <c r="D61" s="17">
        <f t="shared" si="17"/>
        <v>38718.51748918165</v>
      </c>
      <c r="E61" s="17">
        <f>SUM(D61:$D$136)</f>
        <v>1013749.1963902453</v>
      </c>
      <c r="F61" s="19">
        <f t="shared" si="18"/>
        <v>26.182541639759251</v>
      </c>
      <c r="G61" s="5"/>
      <c r="H61" s="17">
        <f>Absterbeordnung!C55</f>
        <v>98203.460751670093</v>
      </c>
      <c r="I61" s="18">
        <f t="shared" si="19"/>
        <v>0.39426836073618909</v>
      </c>
      <c r="J61" s="17">
        <f t="shared" si="20"/>
        <v>38718.51748918165</v>
      </c>
      <c r="K61" s="17">
        <f>SUM($J61:J$136)</f>
        <v>1013749.1963902453</v>
      </c>
      <c r="L61" s="19">
        <f t="shared" si="21"/>
        <v>26.182541639759251</v>
      </c>
      <c r="N61" s="6">
        <v>47</v>
      </c>
      <c r="O61" s="6">
        <f t="shared" si="12"/>
        <v>66</v>
      </c>
      <c r="P61" s="20">
        <f t="shared" si="13"/>
        <v>98203.460751670093</v>
      </c>
      <c r="Q61" s="20">
        <f t="shared" si="14"/>
        <v>98203.460751670093</v>
      </c>
      <c r="R61" s="5">
        <f t="shared" si="15"/>
        <v>99337.305443498175</v>
      </c>
      <c r="S61" s="5">
        <f t="shared" si="22"/>
        <v>3846193198.1422639</v>
      </c>
      <c r="T61" s="20">
        <f>SUM(S61:$S$127)</f>
        <v>98595786387.475967</v>
      </c>
      <c r="U61" s="6">
        <f t="shared" si="23"/>
        <v>25.634642179466795</v>
      </c>
    </row>
    <row r="62" spans="1:21">
      <c r="A62" s="21">
        <v>48</v>
      </c>
      <c r="B62" s="17">
        <f>Absterbeordnung!C56</f>
        <v>98055.302771396819</v>
      </c>
      <c r="C62" s="18">
        <f t="shared" si="16"/>
        <v>0.38653760856489122</v>
      </c>
      <c r="D62" s="17">
        <f t="shared" si="17"/>
        <v>37902.06224036208</v>
      </c>
      <c r="E62" s="17">
        <f>SUM(D62:$D$136)</f>
        <v>975030.67890106351</v>
      </c>
      <c r="F62" s="19">
        <f t="shared" si="18"/>
        <v>25.725003370997289</v>
      </c>
      <c r="G62" s="5"/>
      <c r="H62" s="17">
        <f>Absterbeordnung!C56</f>
        <v>98055.302771396819</v>
      </c>
      <c r="I62" s="18">
        <f t="shared" si="19"/>
        <v>0.38653760856489122</v>
      </c>
      <c r="J62" s="17">
        <f t="shared" si="20"/>
        <v>37902.06224036208</v>
      </c>
      <c r="K62" s="17">
        <f>SUM($J62:J$136)</f>
        <v>975030.67890106351</v>
      </c>
      <c r="L62" s="19">
        <f t="shared" si="21"/>
        <v>25.725003370997289</v>
      </c>
      <c r="N62" s="6">
        <v>48</v>
      </c>
      <c r="O62" s="6">
        <f t="shared" si="12"/>
        <v>67</v>
      </c>
      <c r="P62" s="20">
        <f t="shared" si="13"/>
        <v>98055.302771396819</v>
      </c>
      <c r="Q62" s="20">
        <f t="shared" si="14"/>
        <v>98055.302771396819</v>
      </c>
      <c r="R62" s="5">
        <f t="shared" si="15"/>
        <v>99312.411178880342</v>
      </c>
      <c r="S62" s="5">
        <f t="shared" si="22"/>
        <v>3764145189.742353</v>
      </c>
      <c r="T62" s="20">
        <f>SUM(S62:$S$127)</f>
        <v>94749593189.333694</v>
      </c>
      <c r="U62" s="6">
        <f t="shared" si="23"/>
        <v>25.17160959878359</v>
      </c>
    </row>
    <row r="63" spans="1:21">
      <c r="A63" s="21">
        <v>49</v>
      </c>
      <c r="B63" s="17">
        <f>Absterbeordnung!C57</f>
        <v>97895.849844020224</v>
      </c>
      <c r="C63" s="18">
        <f t="shared" si="16"/>
        <v>0.37895843976950117</v>
      </c>
      <c r="D63" s="17">
        <f t="shared" si="17"/>
        <v>37098.45851679927</v>
      </c>
      <c r="E63" s="17">
        <f>SUM(D63:$D$136)</f>
        <v>937128.61666070158</v>
      </c>
      <c r="F63" s="19">
        <f t="shared" si="18"/>
        <v>25.260581008678358</v>
      </c>
      <c r="G63" s="5"/>
      <c r="H63" s="17">
        <f>Absterbeordnung!C57</f>
        <v>97895.849844020224</v>
      </c>
      <c r="I63" s="18">
        <f t="shared" si="19"/>
        <v>0.37895843976950117</v>
      </c>
      <c r="J63" s="17">
        <f t="shared" si="20"/>
        <v>37098.45851679927</v>
      </c>
      <c r="K63" s="17">
        <f>SUM($J63:J$136)</f>
        <v>937128.61666070158</v>
      </c>
      <c r="L63" s="19">
        <f t="shared" si="21"/>
        <v>25.260581008678358</v>
      </c>
      <c r="N63" s="6">
        <v>49</v>
      </c>
      <c r="O63" s="6">
        <f t="shared" si="12"/>
        <v>68</v>
      </c>
      <c r="P63" s="20">
        <f t="shared" si="13"/>
        <v>97895.849844020224</v>
      </c>
      <c r="Q63" s="20">
        <f t="shared" si="14"/>
        <v>97895.849844020224</v>
      </c>
      <c r="R63" s="5">
        <f t="shared" si="15"/>
        <v>99286.246688894433</v>
      </c>
      <c r="S63" s="5">
        <f t="shared" si="22"/>
        <v>3683366704.0766487</v>
      </c>
      <c r="T63" s="20">
        <f>SUM(S63:$S$127)</f>
        <v>90985447999.591354</v>
      </c>
      <c r="U63" s="6">
        <f t="shared" si="23"/>
        <v>24.701707787848321</v>
      </c>
    </row>
    <row r="64" spans="1:21">
      <c r="A64" s="21">
        <v>50</v>
      </c>
      <c r="B64" s="17">
        <f>Absterbeordnung!C58</f>
        <v>97714.891219635931</v>
      </c>
      <c r="C64" s="18">
        <f t="shared" si="16"/>
        <v>0.37152788212696192</v>
      </c>
      <c r="D64" s="17">
        <f t="shared" si="17"/>
        <v>36303.806587097803</v>
      </c>
      <c r="E64" s="17">
        <f>SUM(D64:$D$136)</f>
        <v>900030.1581439022</v>
      </c>
      <c r="F64" s="19">
        <f t="shared" si="18"/>
        <v>24.791619467909147</v>
      </c>
      <c r="G64" s="5"/>
      <c r="H64" s="17">
        <f>Absterbeordnung!C58</f>
        <v>97714.891219635931</v>
      </c>
      <c r="I64" s="18">
        <f t="shared" si="19"/>
        <v>0.37152788212696192</v>
      </c>
      <c r="J64" s="17">
        <f t="shared" si="20"/>
        <v>36303.806587097803</v>
      </c>
      <c r="K64" s="17">
        <f>SUM($J64:J$136)</f>
        <v>900030.1581439022</v>
      </c>
      <c r="L64" s="19">
        <f t="shared" si="21"/>
        <v>24.791619467909147</v>
      </c>
      <c r="N64" s="6">
        <v>50</v>
      </c>
      <c r="O64" s="6">
        <f t="shared" si="12"/>
        <v>69</v>
      </c>
      <c r="P64" s="20">
        <f t="shared" si="13"/>
        <v>97714.891219635931</v>
      </c>
      <c r="Q64" s="20">
        <f t="shared" si="14"/>
        <v>97714.891219635931</v>
      </c>
      <c r="R64" s="5">
        <f t="shared" si="15"/>
        <v>99259.678829945216</v>
      </c>
      <c r="S64" s="5">
        <f t="shared" si="22"/>
        <v>3603504182.1397772</v>
      </c>
      <c r="T64" s="20">
        <f>SUM(S64:$S$127)</f>
        <v>87302081295.514694</v>
      </c>
      <c r="U64" s="6">
        <f t="shared" si="23"/>
        <v>24.226995969149762</v>
      </c>
    </row>
    <row r="65" spans="1:21">
      <c r="A65" s="21">
        <v>51</v>
      </c>
      <c r="B65" s="17">
        <f>Absterbeordnung!C59</f>
        <v>97512.453110160452</v>
      </c>
      <c r="C65" s="18">
        <f t="shared" si="16"/>
        <v>0.36424302169309997</v>
      </c>
      <c r="D65" s="17">
        <f t="shared" si="17"/>
        <v>35518.230573551569</v>
      </c>
      <c r="E65" s="17">
        <f>SUM(D65:$D$136)</f>
        <v>863726.3515568045</v>
      </c>
      <c r="F65" s="19">
        <f t="shared" si="18"/>
        <v>24.317831648966571</v>
      </c>
      <c r="G65" s="5"/>
      <c r="H65" s="17">
        <f>Absterbeordnung!C59</f>
        <v>97512.453110160452</v>
      </c>
      <c r="I65" s="18">
        <f t="shared" si="19"/>
        <v>0.36424302169309997</v>
      </c>
      <c r="J65" s="17">
        <f t="shared" si="20"/>
        <v>35518.230573551569</v>
      </c>
      <c r="K65" s="17">
        <f>SUM($J65:J$136)</f>
        <v>863726.3515568045</v>
      </c>
      <c r="L65" s="19">
        <f t="shared" si="21"/>
        <v>24.317831648966571</v>
      </c>
      <c r="N65" s="6">
        <v>51</v>
      </c>
      <c r="O65" s="6">
        <f t="shared" si="12"/>
        <v>70</v>
      </c>
      <c r="P65" s="20">
        <f t="shared" si="13"/>
        <v>97512.453110160452</v>
      </c>
      <c r="Q65" s="20">
        <f t="shared" si="14"/>
        <v>97512.453110160452</v>
      </c>
      <c r="R65" s="5">
        <f t="shared" si="15"/>
        <v>99230.908284971447</v>
      </c>
      <c r="S65" s="5">
        <f t="shared" si="22"/>
        <v>3524506280.4885645</v>
      </c>
      <c r="T65" s="20">
        <f>SUM(S65:$S$127)</f>
        <v>83698577113.374924</v>
      </c>
      <c r="U65" s="6">
        <f t="shared" si="23"/>
        <v>23.747603338579577</v>
      </c>
    </row>
    <row r="66" spans="1:21">
      <c r="A66" s="21">
        <v>52</v>
      </c>
      <c r="B66" s="17">
        <f>Absterbeordnung!C60</f>
        <v>97283.744659792836</v>
      </c>
      <c r="C66" s="18">
        <f t="shared" si="16"/>
        <v>0.35710100165990188</v>
      </c>
      <c r="D66" s="17">
        <f t="shared" si="17"/>
        <v>34740.122663238151</v>
      </c>
      <c r="E66" s="17">
        <f>SUM(D66:$D$136)</f>
        <v>828208.12098325277</v>
      </c>
      <c r="F66" s="19">
        <f t="shared" si="18"/>
        <v>23.840103531345875</v>
      </c>
      <c r="G66" s="5"/>
      <c r="H66" s="17">
        <f>Absterbeordnung!C60</f>
        <v>97283.744659792836</v>
      </c>
      <c r="I66" s="18">
        <f t="shared" si="19"/>
        <v>0.35710100165990188</v>
      </c>
      <c r="J66" s="17">
        <f t="shared" si="20"/>
        <v>34740.122663238151</v>
      </c>
      <c r="K66" s="17">
        <f>SUM($J66:J$136)</f>
        <v>828208.12098325277</v>
      </c>
      <c r="L66" s="19">
        <f t="shared" si="21"/>
        <v>23.840103531345875</v>
      </c>
      <c r="N66" s="6">
        <v>52</v>
      </c>
      <c r="O66" s="6">
        <f t="shared" si="12"/>
        <v>71</v>
      </c>
      <c r="P66" s="20">
        <f t="shared" si="13"/>
        <v>97283.744659792836</v>
      </c>
      <c r="Q66" s="20">
        <f t="shared" si="14"/>
        <v>97283.744659792836</v>
      </c>
      <c r="R66" s="5">
        <f t="shared" si="15"/>
        <v>99199.055996069452</v>
      </c>
      <c r="S66" s="5">
        <f t="shared" si="22"/>
        <v>3446187373.3808832</v>
      </c>
      <c r="T66" s="20">
        <f>SUM(S66:$S$127)</f>
        <v>80174070832.886368</v>
      </c>
      <c r="U66" s="6">
        <f t="shared" si="23"/>
        <v>23.264571001614335</v>
      </c>
    </row>
    <row r="67" spans="1:21">
      <c r="A67" s="21">
        <v>53</v>
      </c>
      <c r="B67" s="17">
        <f>Absterbeordnung!C61</f>
        <v>97033.50835639218</v>
      </c>
      <c r="C67" s="18">
        <f t="shared" si="16"/>
        <v>0.35009902123519798</v>
      </c>
      <c r="D67" s="17">
        <f t="shared" si="17"/>
        <v>33971.336302590309</v>
      </c>
      <c r="E67" s="17">
        <f>SUM(D67:$D$136)</f>
        <v>793467.99832001468</v>
      </c>
      <c r="F67" s="19">
        <f t="shared" si="18"/>
        <v>23.356985172806194</v>
      </c>
      <c r="G67" s="5"/>
      <c r="H67" s="17">
        <f>Absterbeordnung!C61</f>
        <v>97033.50835639218</v>
      </c>
      <c r="I67" s="18">
        <f t="shared" si="19"/>
        <v>0.35009902123519798</v>
      </c>
      <c r="J67" s="17">
        <f t="shared" si="20"/>
        <v>33971.336302590309</v>
      </c>
      <c r="K67" s="17">
        <f>SUM($J67:J$136)</f>
        <v>793467.99832001468</v>
      </c>
      <c r="L67" s="19">
        <f t="shared" si="21"/>
        <v>23.356985172806194</v>
      </c>
      <c r="N67" s="6">
        <v>53</v>
      </c>
      <c r="O67" s="6">
        <f t="shared" si="12"/>
        <v>72</v>
      </c>
      <c r="P67" s="20">
        <f t="shared" si="13"/>
        <v>97033.50835639218</v>
      </c>
      <c r="Q67" s="20">
        <f t="shared" si="14"/>
        <v>97033.50835639218</v>
      </c>
      <c r="R67" s="5">
        <f t="shared" si="15"/>
        <v>99161.040777352013</v>
      </c>
      <c r="S67" s="5">
        <f t="shared" si="22"/>
        <v>3368633064.3622961</v>
      </c>
      <c r="T67" s="20">
        <f>SUM(S67:$S$127)</f>
        <v>76727883459.505478</v>
      </c>
      <c r="U67" s="6">
        <f t="shared" si="23"/>
        <v>22.777156785412767</v>
      </c>
    </row>
    <row r="68" spans="1:21">
      <c r="A68" s="21">
        <v>54</v>
      </c>
      <c r="B68" s="17">
        <f>Absterbeordnung!C62</f>
        <v>96752.22393071129</v>
      </c>
      <c r="C68" s="18">
        <f t="shared" si="16"/>
        <v>0.34323433454431168</v>
      </c>
      <c r="D68" s="17">
        <f t="shared" si="17"/>
        <v>33208.685196539918</v>
      </c>
      <c r="E68" s="17">
        <f>SUM(D68:$D$136)</f>
        <v>759496.66201742436</v>
      </c>
      <c r="F68" s="19">
        <f t="shared" si="18"/>
        <v>22.870422527193515</v>
      </c>
      <c r="G68" s="5"/>
      <c r="H68" s="17">
        <f>Absterbeordnung!C62</f>
        <v>96752.22393071129</v>
      </c>
      <c r="I68" s="18">
        <f t="shared" si="19"/>
        <v>0.34323433454431168</v>
      </c>
      <c r="J68" s="17">
        <f t="shared" si="20"/>
        <v>33208.685196539918</v>
      </c>
      <c r="K68" s="17">
        <f>SUM($J68:J$136)</f>
        <v>759496.66201742436</v>
      </c>
      <c r="L68" s="19">
        <f t="shared" si="21"/>
        <v>22.870422527193515</v>
      </c>
      <c r="N68" s="6">
        <v>54</v>
      </c>
      <c r="O68" s="6">
        <f t="shared" si="12"/>
        <v>73</v>
      </c>
      <c r="P68" s="20">
        <f t="shared" si="13"/>
        <v>96752.22393071129</v>
      </c>
      <c r="Q68" s="20">
        <f t="shared" si="14"/>
        <v>96752.22393071129</v>
      </c>
      <c r="R68" s="5">
        <f t="shared" si="15"/>
        <v>99123.107089019744</v>
      </c>
      <c r="S68" s="5">
        <f t="shared" si="22"/>
        <v>3291748059.022171</v>
      </c>
      <c r="T68" s="20">
        <f>SUM(S68:$S$127)</f>
        <v>73359250395.143188</v>
      </c>
      <c r="U68" s="6">
        <f t="shared" si="23"/>
        <v>22.285803494005823</v>
      </c>
    </row>
    <row r="69" spans="1:21">
      <c r="A69" s="21">
        <v>55</v>
      </c>
      <c r="B69" s="17">
        <f>Absterbeordnung!C63</f>
        <v>96453.291429585035</v>
      </c>
      <c r="C69" s="18">
        <f t="shared" si="16"/>
        <v>0.33650424955324687</v>
      </c>
      <c r="D69" s="17">
        <f t="shared" si="17"/>
        <v>32456.94244945313</v>
      </c>
      <c r="E69" s="17">
        <f>SUM(D69:$D$136)</f>
        <v>726287.97682088451</v>
      </c>
      <c r="F69" s="19">
        <f t="shared" si="18"/>
        <v>22.376968439093432</v>
      </c>
      <c r="G69" s="5"/>
      <c r="H69" s="17">
        <f>Absterbeordnung!C63</f>
        <v>96453.291429585035</v>
      </c>
      <c r="I69" s="18">
        <f t="shared" si="19"/>
        <v>0.33650424955324687</v>
      </c>
      <c r="J69" s="17">
        <f t="shared" si="20"/>
        <v>32456.94244945313</v>
      </c>
      <c r="K69" s="17">
        <f>SUM($J69:J$136)</f>
        <v>726287.97682088451</v>
      </c>
      <c r="L69" s="19">
        <f t="shared" si="21"/>
        <v>22.376968439093432</v>
      </c>
      <c r="N69" s="6">
        <v>55</v>
      </c>
      <c r="O69" s="6">
        <f t="shared" si="12"/>
        <v>74</v>
      </c>
      <c r="P69" s="20">
        <f t="shared" si="13"/>
        <v>96453.291429585035</v>
      </c>
      <c r="Q69" s="20">
        <f t="shared" si="14"/>
        <v>96453.291429585035</v>
      </c>
      <c r="R69" s="5">
        <f t="shared" si="15"/>
        <v>99080.548297203874</v>
      </c>
      <c r="S69" s="5">
        <f t="shared" si="22"/>
        <v>3215851653.9426074</v>
      </c>
      <c r="T69" s="20">
        <f>SUM(S69:$S$127)</f>
        <v>70067502336.121017</v>
      </c>
      <c r="U69" s="6">
        <f t="shared" si="23"/>
        <v>21.788163720244633</v>
      </c>
    </row>
    <row r="70" spans="1:21">
      <c r="A70" s="21">
        <v>56</v>
      </c>
      <c r="B70" s="17">
        <f>Absterbeordnung!C64</f>
        <v>96129.90760310294</v>
      </c>
      <c r="C70" s="18">
        <f t="shared" si="16"/>
        <v>0.3299061270129871</v>
      </c>
      <c r="D70" s="17">
        <f t="shared" si="17"/>
        <v>31713.845507455993</v>
      </c>
      <c r="E70" s="17">
        <f>SUM(D70:$D$136)</f>
        <v>693831.03437143145</v>
      </c>
      <c r="F70" s="19">
        <f t="shared" si="18"/>
        <v>21.877858811171617</v>
      </c>
      <c r="G70" s="5"/>
      <c r="H70" s="17">
        <f>Absterbeordnung!C64</f>
        <v>96129.90760310294</v>
      </c>
      <c r="I70" s="18">
        <f t="shared" si="19"/>
        <v>0.3299061270129871</v>
      </c>
      <c r="J70" s="17">
        <f t="shared" si="20"/>
        <v>31713.845507455993</v>
      </c>
      <c r="K70" s="17">
        <f>SUM($J70:J$136)</f>
        <v>693831.03437143145</v>
      </c>
      <c r="L70" s="19">
        <f t="shared" si="21"/>
        <v>21.877858811171617</v>
      </c>
      <c r="N70" s="6">
        <v>56</v>
      </c>
      <c r="O70" s="6">
        <f t="shared" si="12"/>
        <v>75</v>
      </c>
      <c r="P70" s="20">
        <f t="shared" si="13"/>
        <v>96129.90760310294</v>
      </c>
      <c r="Q70" s="20">
        <f t="shared" si="14"/>
        <v>96129.90760310294</v>
      </c>
      <c r="R70" s="5">
        <f t="shared" si="15"/>
        <v>99035.184692125506</v>
      </c>
      <c r="S70" s="5">
        <f t="shared" si="22"/>
        <v>3140786547.1284389</v>
      </c>
      <c r="T70" s="20">
        <f>SUM(S70:$S$127)</f>
        <v>66851650682.178436</v>
      </c>
      <c r="U70" s="6">
        <f t="shared" si="23"/>
        <v>21.285002873977419</v>
      </c>
    </row>
    <row r="71" spans="1:21">
      <c r="A71" s="21">
        <v>57</v>
      </c>
      <c r="B71" s="17">
        <f>Absterbeordnung!C65</f>
        <v>95772.823989076263</v>
      </c>
      <c r="C71" s="18">
        <f t="shared" si="16"/>
        <v>0.32343737942449713</v>
      </c>
      <c r="D71" s="17">
        <f t="shared" si="17"/>
        <v>30976.511211110439</v>
      </c>
      <c r="E71" s="17">
        <f>SUM(D71:$D$136)</f>
        <v>662117.18886397546</v>
      </c>
      <c r="F71" s="19">
        <f t="shared" si="18"/>
        <v>21.374814754041505</v>
      </c>
      <c r="G71" s="5"/>
      <c r="H71" s="17">
        <f>Absterbeordnung!C65</f>
        <v>95772.823989076263</v>
      </c>
      <c r="I71" s="18">
        <f t="shared" si="19"/>
        <v>0.32343737942449713</v>
      </c>
      <c r="J71" s="17">
        <f t="shared" si="20"/>
        <v>30976.511211110439</v>
      </c>
      <c r="K71" s="17">
        <f>SUM($J71:J$136)</f>
        <v>662117.18886397546</v>
      </c>
      <c r="L71" s="19">
        <f t="shared" si="21"/>
        <v>21.374814754041505</v>
      </c>
      <c r="N71" s="6">
        <v>57</v>
      </c>
      <c r="O71" s="6">
        <f t="shared" si="12"/>
        <v>76</v>
      </c>
      <c r="P71" s="20">
        <f t="shared" si="13"/>
        <v>95772.823989076263</v>
      </c>
      <c r="Q71" s="20">
        <f t="shared" si="14"/>
        <v>95772.823989076263</v>
      </c>
      <c r="R71" s="5">
        <f t="shared" si="15"/>
        <v>98987.043303060709</v>
      </c>
      <c r="S71" s="5">
        <f t="shared" si="22"/>
        <v>3066273256.6319351</v>
      </c>
      <c r="T71" s="20">
        <f>SUM(S71:$S$127)</f>
        <v>63710864135.049988</v>
      </c>
      <c r="U71" s="6">
        <f t="shared" si="23"/>
        <v>20.777947300441014</v>
      </c>
    </row>
    <row r="72" spans="1:21">
      <c r="A72" s="21">
        <v>58</v>
      </c>
      <c r="B72" s="17">
        <f>Absterbeordnung!C66</f>
        <v>95391.358546862321</v>
      </c>
      <c r="C72" s="18">
        <f t="shared" si="16"/>
        <v>0.31709547002401678</v>
      </c>
      <c r="D72" s="17">
        <f t="shared" si="17"/>
        <v>30248.167674646818</v>
      </c>
      <c r="E72" s="17">
        <f>SUM(D72:$D$136)</f>
        <v>631140.67765286518</v>
      </c>
      <c r="F72" s="19">
        <f t="shared" si="18"/>
        <v>20.865418508700941</v>
      </c>
      <c r="G72" s="5"/>
      <c r="H72" s="17">
        <f>Absterbeordnung!C66</f>
        <v>95391.358546862321</v>
      </c>
      <c r="I72" s="18">
        <f t="shared" si="19"/>
        <v>0.31709547002401678</v>
      </c>
      <c r="J72" s="17">
        <f t="shared" si="20"/>
        <v>30248.167674646818</v>
      </c>
      <c r="K72" s="17">
        <f>SUM($J72:J$136)</f>
        <v>631140.67765286518</v>
      </c>
      <c r="L72" s="19">
        <f t="shared" si="21"/>
        <v>20.865418508700941</v>
      </c>
      <c r="N72" s="6">
        <v>58</v>
      </c>
      <c r="O72" s="6">
        <f t="shared" si="12"/>
        <v>77</v>
      </c>
      <c r="P72" s="20">
        <f t="shared" si="13"/>
        <v>95391.358546862321</v>
      </c>
      <c r="Q72" s="20">
        <f t="shared" si="14"/>
        <v>95391.358546862321</v>
      </c>
      <c r="R72" s="5">
        <f t="shared" si="15"/>
        <v>98931.092499127219</v>
      </c>
      <c r="S72" s="5">
        <f t="shared" si="22"/>
        <v>2992484274.1495943</v>
      </c>
      <c r="T72" s="20">
        <f>SUM(S72:$S$127)</f>
        <v>60644590878.418045</v>
      </c>
      <c r="U72" s="6">
        <f t="shared" si="23"/>
        <v>20.265633942438029</v>
      </c>
    </row>
    <row r="73" spans="1:21">
      <c r="A73" s="21">
        <v>59</v>
      </c>
      <c r="B73" s="17">
        <f>Absterbeordnung!C67</f>
        <v>94977.115060891621</v>
      </c>
      <c r="C73" s="18">
        <f t="shared" si="16"/>
        <v>0.3108779117882518</v>
      </c>
      <c r="D73" s="17">
        <f t="shared" si="17"/>
        <v>29526.287197802507</v>
      </c>
      <c r="E73" s="17">
        <f>SUM(D73:$D$136)</f>
        <v>600892.50997821824</v>
      </c>
      <c r="F73" s="19">
        <f t="shared" si="18"/>
        <v>20.351102932540048</v>
      </c>
      <c r="G73" s="5"/>
      <c r="H73" s="17">
        <f>Absterbeordnung!C67</f>
        <v>94977.115060891621</v>
      </c>
      <c r="I73" s="18">
        <f t="shared" si="19"/>
        <v>0.3108779117882518</v>
      </c>
      <c r="J73" s="17">
        <f t="shared" si="20"/>
        <v>29526.287197802507</v>
      </c>
      <c r="K73" s="17">
        <f>SUM($J73:J$136)</f>
        <v>600892.50997821824</v>
      </c>
      <c r="L73" s="19">
        <f t="shared" si="21"/>
        <v>20.351102932540048</v>
      </c>
      <c r="N73" s="6">
        <v>59</v>
      </c>
      <c r="O73" s="6">
        <f t="shared" si="12"/>
        <v>78</v>
      </c>
      <c r="P73" s="20">
        <f t="shared" si="13"/>
        <v>94977.115060891621</v>
      </c>
      <c r="Q73" s="20">
        <f t="shared" si="14"/>
        <v>94977.115060891621</v>
      </c>
      <c r="R73" s="5">
        <f t="shared" si="15"/>
        <v>98868.77238620253</v>
      </c>
      <c r="S73" s="5">
        <f t="shared" si="22"/>
        <v>2919227768.3691821</v>
      </c>
      <c r="T73" s="20">
        <f>SUM(S73:$S$127)</f>
        <v>57652106604.268448</v>
      </c>
      <c r="U73" s="6">
        <f t="shared" si="23"/>
        <v>19.749095027441324</v>
      </c>
    </row>
    <row r="74" spans="1:21">
      <c r="A74" s="21">
        <v>60</v>
      </c>
      <c r="B74" s="17">
        <f>Absterbeordnung!C68</f>
        <v>94515.197451635046</v>
      </c>
      <c r="C74" s="18">
        <f t="shared" si="16"/>
        <v>0.30478226645907031</v>
      </c>
      <c r="D74" s="17">
        <f t="shared" si="17"/>
        <v>28806.556094135874</v>
      </c>
      <c r="E74" s="17">
        <f>SUM(D74:$D$136)</f>
        <v>571366.22278041556</v>
      </c>
      <c r="F74" s="19">
        <f t="shared" si="18"/>
        <v>19.834589768845298</v>
      </c>
      <c r="G74" s="5"/>
      <c r="H74" s="17">
        <f>Absterbeordnung!C68</f>
        <v>94515.197451635046</v>
      </c>
      <c r="I74" s="18">
        <f t="shared" si="19"/>
        <v>0.30478226645907031</v>
      </c>
      <c r="J74" s="17">
        <f t="shared" si="20"/>
        <v>28806.556094135874</v>
      </c>
      <c r="K74" s="17">
        <f>SUM($J74:J$136)</f>
        <v>571366.22278041556</v>
      </c>
      <c r="L74" s="19">
        <f t="shared" si="21"/>
        <v>19.834589768845298</v>
      </c>
      <c r="N74" s="6">
        <v>60</v>
      </c>
      <c r="O74" s="6">
        <f t="shared" si="12"/>
        <v>79</v>
      </c>
      <c r="P74" s="20">
        <f t="shared" si="13"/>
        <v>94515.197451635046</v>
      </c>
      <c r="Q74" s="20">
        <f t="shared" si="14"/>
        <v>94515.197451635046</v>
      </c>
      <c r="R74" s="5">
        <f t="shared" si="15"/>
        <v>98802.213787678207</v>
      </c>
      <c r="S74" s="5">
        <f t="shared" si="22"/>
        <v>2846151513.6995568</v>
      </c>
      <c r="T74" s="20">
        <f>SUM(S74:$S$127)</f>
        <v>54732878835.899261</v>
      </c>
      <c r="U74" s="6">
        <f t="shared" si="23"/>
        <v>19.230486701937728</v>
      </c>
    </row>
    <row r="75" spans="1:21">
      <c r="A75" s="21">
        <v>61</v>
      </c>
      <c r="B75" s="17">
        <f>Absterbeordnung!C69</f>
        <v>94018.044689478716</v>
      </c>
      <c r="C75" s="18">
        <f t="shared" si="16"/>
        <v>0.29880614358732388</v>
      </c>
      <c r="D75" s="17">
        <f t="shared" si="17"/>
        <v>28093.16936128381</v>
      </c>
      <c r="E75" s="17">
        <f>SUM(D75:$D$136)</f>
        <v>542559.6666862797</v>
      </c>
      <c r="F75" s="19">
        <f t="shared" si="18"/>
        <v>19.312867825942071</v>
      </c>
      <c r="G75" s="5"/>
      <c r="H75" s="17">
        <f>Absterbeordnung!C69</f>
        <v>94018.044689478716</v>
      </c>
      <c r="I75" s="18">
        <f t="shared" si="19"/>
        <v>0.29880614358732388</v>
      </c>
      <c r="J75" s="17">
        <f t="shared" si="20"/>
        <v>28093.16936128381</v>
      </c>
      <c r="K75" s="17">
        <f>SUM($J75:J$136)</f>
        <v>542559.6666862797</v>
      </c>
      <c r="L75" s="19">
        <f t="shared" si="21"/>
        <v>19.312867825942071</v>
      </c>
      <c r="N75" s="6">
        <v>61</v>
      </c>
      <c r="O75" s="6">
        <f t="shared" si="12"/>
        <v>80</v>
      </c>
      <c r="P75" s="20">
        <f t="shared" si="13"/>
        <v>94018.044689478716</v>
      </c>
      <c r="Q75" s="20">
        <f t="shared" si="14"/>
        <v>94018.044689478716</v>
      </c>
      <c r="R75" s="5">
        <f t="shared" si="15"/>
        <v>98725.200606453858</v>
      </c>
      <c r="S75" s="5">
        <f t="shared" si="22"/>
        <v>2773503780.8638272</v>
      </c>
      <c r="T75" s="20">
        <f>SUM(S75:$S$127)</f>
        <v>51886727322.199707</v>
      </c>
      <c r="U75" s="6">
        <f t="shared" si="23"/>
        <v>18.708006702640667</v>
      </c>
    </row>
    <row r="76" spans="1:21">
      <c r="A76" s="21">
        <v>62</v>
      </c>
      <c r="B76" s="17">
        <f>Absterbeordnung!C70</f>
        <v>93495.366247736063</v>
      </c>
      <c r="C76" s="18">
        <f t="shared" si="16"/>
        <v>0.29294719959541554</v>
      </c>
      <c r="D76" s="17">
        <f t="shared" si="17"/>
        <v>27389.205717422014</v>
      </c>
      <c r="E76" s="17">
        <f>SUM(D76:$D$136)</f>
        <v>514466.49732499581</v>
      </c>
      <c r="F76" s="19">
        <f t="shared" si="18"/>
        <v>18.783549352719948</v>
      </c>
      <c r="G76" s="5"/>
      <c r="H76" s="17">
        <f>Absterbeordnung!C70</f>
        <v>93495.366247736063</v>
      </c>
      <c r="I76" s="18">
        <f t="shared" si="19"/>
        <v>0.29294719959541554</v>
      </c>
      <c r="J76" s="17">
        <f t="shared" si="20"/>
        <v>27389.205717422014</v>
      </c>
      <c r="K76" s="17">
        <f>SUM($J76:J$136)</f>
        <v>514466.49732499581</v>
      </c>
      <c r="L76" s="19">
        <f t="shared" si="21"/>
        <v>18.783549352719948</v>
      </c>
      <c r="N76" s="6">
        <v>62</v>
      </c>
      <c r="O76" s="6">
        <f t="shared" si="12"/>
        <v>81</v>
      </c>
      <c r="P76" s="20">
        <f t="shared" si="13"/>
        <v>93495.366247736063</v>
      </c>
      <c r="Q76" s="20">
        <f t="shared" si="14"/>
        <v>93495.366247736063</v>
      </c>
      <c r="R76" s="5">
        <f t="shared" si="15"/>
        <v>98639.893683087503</v>
      </c>
      <c r="S76" s="5">
        <f t="shared" si="22"/>
        <v>2701668340.0307198</v>
      </c>
      <c r="T76" s="20">
        <f>SUM(S76:$S$127)</f>
        <v>49113223541.335876</v>
      </c>
      <c r="U76" s="6">
        <f t="shared" si="23"/>
        <v>18.178850014127725</v>
      </c>
    </row>
    <row r="77" spans="1:21">
      <c r="A77" s="21">
        <v>63</v>
      </c>
      <c r="B77" s="17">
        <f>Absterbeordnung!C71</f>
        <v>92928.444939818262</v>
      </c>
      <c r="C77" s="18">
        <f t="shared" si="16"/>
        <v>0.28720313685825061</v>
      </c>
      <c r="D77" s="17">
        <f t="shared" si="17"/>
        <v>26689.340890075029</v>
      </c>
      <c r="E77" s="17">
        <f>SUM(D77:$D$136)</f>
        <v>487077.2916075738</v>
      </c>
      <c r="F77" s="19">
        <f t="shared" si="18"/>
        <v>18.249880864937484</v>
      </c>
      <c r="G77" s="5"/>
      <c r="H77" s="17">
        <f>Absterbeordnung!C71</f>
        <v>92928.444939818262</v>
      </c>
      <c r="I77" s="18">
        <f t="shared" si="19"/>
        <v>0.28720313685825061</v>
      </c>
      <c r="J77" s="17">
        <f t="shared" si="20"/>
        <v>26689.340890075029</v>
      </c>
      <c r="K77" s="17">
        <f>SUM($J77:J$136)</f>
        <v>487077.2916075738</v>
      </c>
      <c r="L77" s="19">
        <f t="shared" si="21"/>
        <v>18.249880864937484</v>
      </c>
      <c r="N77" s="6">
        <v>63</v>
      </c>
      <c r="O77" s="6">
        <f t="shared" si="12"/>
        <v>82</v>
      </c>
      <c r="P77" s="20">
        <f t="shared" si="13"/>
        <v>92928.444939818262</v>
      </c>
      <c r="Q77" s="20">
        <f t="shared" si="14"/>
        <v>92928.444939818262</v>
      </c>
      <c r="R77" s="5">
        <f t="shared" si="15"/>
        <v>98548.642017310238</v>
      </c>
      <c r="S77" s="5">
        <f t="shared" si="22"/>
        <v>2630198301.0539646</v>
      </c>
      <c r="T77" s="20">
        <f>SUM(S77:$S$127)</f>
        <v>46411555201.305145</v>
      </c>
      <c r="U77" s="6">
        <f t="shared" si="23"/>
        <v>17.645648688430548</v>
      </c>
    </row>
    <row r="78" spans="1:21">
      <c r="A78" s="21">
        <v>64</v>
      </c>
      <c r="B78" s="17">
        <f>Absterbeordnung!C72</f>
        <v>92306.239117969599</v>
      </c>
      <c r="C78" s="18">
        <f t="shared" si="16"/>
        <v>0.28157170280220639</v>
      </c>
      <c r="D78" s="17">
        <f t="shared" si="17"/>
        <v>25990.824927714333</v>
      </c>
      <c r="E78" s="17">
        <f>SUM(D78:$D$136)</f>
        <v>460387.95071749878</v>
      </c>
      <c r="F78" s="19">
        <f t="shared" si="18"/>
        <v>17.71347973748157</v>
      </c>
      <c r="G78" s="5"/>
      <c r="H78" s="17">
        <f>Absterbeordnung!C72</f>
        <v>92306.239117969599</v>
      </c>
      <c r="I78" s="18">
        <f t="shared" si="19"/>
        <v>0.28157170280220639</v>
      </c>
      <c r="J78" s="17">
        <f t="shared" si="20"/>
        <v>25990.824927714333</v>
      </c>
      <c r="K78" s="17">
        <f>SUM($J78:J$136)</f>
        <v>460387.95071749878</v>
      </c>
      <c r="L78" s="19">
        <f t="shared" si="21"/>
        <v>17.71347973748157</v>
      </c>
      <c r="N78" s="6">
        <v>64</v>
      </c>
      <c r="O78" s="6">
        <f t="shared" ref="O78:O109" si="24">N78+$B$3</f>
        <v>83</v>
      </c>
      <c r="P78" s="20">
        <f t="shared" ref="P78:P109" si="25">B78</f>
        <v>92306.239117969599</v>
      </c>
      <c r="Q78" s="20">
        <f t="shared" ref="Q78:Q109" si="26">B78</f>
        <v>92306.239117969599</v>
      </c>
      <c r="R78" s="5">
        <f t="shared" ref="R78:R109" si="27">LOOKUP(N78,$O$14:$O$136,$Q$14:$Q$136)</f>
        <v>98444.92971221538</v>
      </c>
      <c r="S78" s="5">
        <f t="shared" si="22"/>
        <v>2558664933.1713328</v>
      </c>
      <c r="T78" s="20">
        <f>SUM(S78:$S$127)</f>
        <v>43781356900.25119</v>
      </c>
      <c r="U78" s="6">
        <f t="shared" si="23"/>
        <v>17.111016113386313</v>
      </c>
    </row>
    <row r="79" spans="1:21">
      <c r="A79" s="21">
        <v>65</v>
      </c>
      <c r="B79" s="17">
        <f>Absterbeordnung!C73</f>
        <v>91626.98730032731</v>
      </c>
      <c r="C79" s="18">
        <f t="shared" ref="C79:C110" si="28">1/(((1+($B$5/100))^A79))</f>
        <v>0.27605068902177099</v>
      </c>
      <c r="D79" s="17">
        <f t="shared" ref="D79:D110" si="29">B79*C79</f>
        <v>25293.692977244413</v>
      </c>
      <c r="E79" s="17">
        <f>SUM(D79:$D$136)</f>
        <v>434397.12578978442</v>
      </c>
      <c r="F79" s="19">
        <f t="shared" ref="F79:F110" si="30">E79/D79</f>
        <v>17.174128197910516</v>
      </c>
      <c r="G79" s="5"/>
      <c r="H79" s="17">
        <f>Absterbeordnung!C73</f>
        <v>91626.98730032731</v>
      </c>
      <c r="I79" s="18">
        <f t="shared" ref="I79:I110" si="31">1/(((1+($B$5/100))^A79))</f>
        <v>0.27605068902177099</v>
      </c>
      <c r="J79" s="17">
        <f t="shared" ref="J79:J110" si="32">H79*I79</f>
        <v>25293.692977244413</v>
      </c>
      <c r="K79" s="17">
        <f>SUM($J79:J$136)</f>
        <v>434397.12578978442</v>
      </c>
      <c r="L79" s="19">
        <f t="shared" ref="L79:L110" si="33">K79/J79</f>
        <v>17.174128197910516</v>
      </c>
      <c r="N79" s="6">
        <v>65</v>
      </c>
      <c r="O79" s="6">
        <f t="shared" si="24"/>
        <v>84</v>
      </c>
      <c r="P79" s="20">
        <f t="shared" si="25"/>
        <v>91626.98730032731</v>
      </c>
      <c r="Q79" s="20">
        <f t="shared" si="26"/>
        <v>91626.98730032731</v>
      </c>
      <c r="R79" s="5">
        <f t="shared" si="27"/>
        <v>98334.56768160424</v>
      </c>
      <c r="S79" s="5">
        <f t="shared" ref="S79:S110" si="34">P79*R79*I79</f>
        <v>2487244363.9885588</v>
      </c>
      <c r="T79" s="20">
        <f>SUM(S79:$S$136)</f>
        <v>41222691967.079865</v>
      </c>
      <c r="U79" s="6">
        <f t="shared" ref="U79:U110" si="35">T79/S79</f>
        <v>16.573639713057759</v>
      </c>
    </row>
    <row r="80" spans="1:21">
      <c r="A80" s="21">
        <v>66</v>
      </c>
      <c r="B80" s="17">
        <f>Absterbeordnung!C74</f>
        <v>90888.699224883487</v>
      </c>
      <c r="C80" s="18">
        <f t="shared" si="28"/>
        <v>0.27063793041350098</v>
      </c>
      <c r="D80" s="17">
        <f t="shared" si="29"/>
        <v>24597.929456197639</v>
      </c>
      <c r="E80" s="17">
        <f>SUM(D80:$D$136)</f>
        <v>409103.43281254004</v>
      </c>
      <c r="F80" s="19">
        <f t="shared" si="30"/>
        <v>16.631620703728103</v>
      </c>
      <c r="G80" s="5"/>
      <c r="H80" s="17">
        <f>Absterbeordnung!C74</f>
        <v>90888.699224883487</v>
      </c>
      <c r="I80" s="18">
        <f t="shared" si="31"/>
        <v>0.27063793041350098</v>
      </c>
      <c r="J80" s="17">
        <f t="shared" si="32"/>
        <v>24597.929456197639</v>
      </c>
      <c r="K80" s="17">
        <f>SUM($J80:J$136)</f>
        <v>409103.43281254004</v>
      </c>
      <c r="L80" s="19">
        <f t="shared" si="33"/>
        <v>16.631620703728103</v>
      </c>
      <c r="N80" s="6">
        <v>66</v>
      </c>
      <c r="O80" s="6">
        <f t="shared" si="24"/>
        <v>85</v>
      </c>
      <c r="P80" s="20">
        <f t="shared" si="25"/>
        <v>90888.699224883487</v>
      </c>
      <c r="Q80" s="20">
        <f t="shared" si="26"/>
        <v>90888.699224883487</v>
      </c>
      <c r="R80" s="5">
        <f t="shared" si="27"/>
        <v>98203.460751670093</v>
      </c>
      <c r="S80" s="5">
        <f t="shared" si="34"/>
        <v>2415601799.9240546</v>
      </c>
      <c r="T80" s="20">
        <f>SUM(S80:$S$136)</f>
        <v>38735447603.091309</v>
      </c>
      <c r="U80" s="6">
        <f t="shared" si="35"/>
        <v>16.035526883739337</v>
      </c>
    </row>
    <row r="81" spans="1:21">
      <c r="A81" s="21">
        <v>67</v>
      </c>
      <c r="B81" s="17">
        <f>Absterbeordnung!C75</f>
        <v>90098.299191233542</v>
      </c>
      <c r="C81" s="18">
        <f t="shared" si="28"/>
        <v>0.26533130432696173</v>
      </c>
      <c r="D81" s="17">
        <f t="shared" si="29"/>
        <v>23905.899242050837</v>
      </c>
      <c r="E81" s="17">
        <f>SUM(D81:$D$136)</f>
        <v>384505.50335634238</v>
      </c>
      <c r="F81" s="19">
        <f t="shared" si="30"/>
        <v>16.08412632644211</v>
      </c>
      <c r="G81" s="5"/>
      <c r="H81" s="17">
        <f>Absterbeordnung!C75</f>
        <v>90098.299191233542</v>
      </c>
      <c r="I81" s="18">
        <f t="shared" si="31"/>
        <v>0.26533130432696173</v>
      </c>
      <c r="J81" s="17">
        <f t="shared" si="32"/>
        <v>23905.899242050837</v>
      </c>
      <c r="K81" s="17">
        <f>SUM($J81:J$136)</f>
        <v>384505.50335634238</v>
      </c>
      <c r="L81" s="19">
        <f t="shared" si="33"/>
        <v>16.08412632644211</v>
      </c>
      <c r="N81" s="6">
        <v>67</v>
      </c>
      <c r="O81" s="6">
        <f t="shared" si="24"/>
        <v>86</v>
      </c>
      <c r="P81" s="20">
        <f t="shared" si="25"/>
        <v>90098.299191233542</v>
      </c>
      <c r="Q81" s="20">
        <f t="shared" si="26"/>
        <v>90098.299191233542</v>
      </c>
      <c r="R81" s="5">
        <f t="shared" si="27"/>
        <v>98055.302771396819</v>
      </c>
      <c r="S81" s="5">
        <f t="shared" si="34"/>
        <v>2344100188.2018003</v>
      </c>
      <c r="T81" s="20">
        <f>SUM(S81:$S$136)</f>
        <v>36319845803.167252</v>
      </c>
      <c r="U81" s="6">
        <f t="shared" si="35"/>
        <v>15.494152505072247</v>
      </c>
    </row>
    <row r="82" spans="1:21">
      <c r="A82" s="21">
        <v>68</v>
      </c>
      <c r="B82" s="17">
        <f>Absterbeordnung!C76</f>
        <v>89256.56814957672</v>
      </c>
      <c r="C82" s="18">
        <f t="shared" si="28"/>
        <v>0.26012872973231543</v>
      </c>
      <c r="D82" s="17">
        <f t="shared" si="29"/>
        <v>23218.197693015238</v>
      </c>
      <c r="E82" s="17">
        <f>SUM(D82:$D$136)</f>
        <v>360599.60411429161</v>
      </c>
      <c r="F82" s="19">
        <f t="shared" si="30"/>
        <v>15.530904202041974</v>
      </c>
      <c r="G82" s="5"/>
      <c r="H82" s="17">
        <f>Absterbeordnung!C76</f>
        <v>89256.56814957672</v>
      </c>
      <c r="I82" s="18">
        <f t="shared" si="31"/>
        <v>0.26012872973231543</v>
      </c>
      <c r="J82" s="17">
        <f t="shared" si="32"/>
        <v>23218.197693015238</v>
      </c>
      <c r="K82" s="17">
        <f>SUM($J82:J$136)</f>
        <v>360599.60411429161</v>
      </c>
      <c r="L82" s="19">
        <f t="shared" si="33"/>
        <v>15.530904202041974</v>
      </c>
      <c r="N82" s="6">
        <v>68</v>
      </c>
      <c r="O82" s="6">
        <f t="shared" si="24"/>
        <v>87</v>
      </c>
      <c r="P82" s="20">
        <f t="shared" si="25"/>
        <v>89256.56814957672</v>
      </c>
      <c r="Q82" s="20">
        <f t="shared" si="26"/>
        <v>89256.56814957672</v>
      </c>
      <c r="R82" s="5">
        <f t="shared" si="27"/>
        <v>97895.849844020224</v>
      </c>
      <c r="S82" s="5">
        <f t="shared" si="34"/>
        <v>2272965195.0041966</v>
      </c>
      <c r="T82" s="20">
        <f>SUM(S82:$S$136)</f>
        <v>33975745614.965446</v>
      </c>
      <c r="U82" s="6">
        <f t="shared" si="35"/>
        <v>14.947763252002948</v>
      </c>
    </row>
    <row r="83" spans="1:21">
      <c r="A83" s="21">
        <v>69</v>
      </c>
      <c r="B83" s="17">
        <f>Absterbeordnung!C77</f>
        <v>88358.566825341695</v>
      </c>
      <c r="C83" s="18">
        <f t="shared" si="28"/>
        <v>0.25502816640423082</v>
      </c>
      <c r="D83" s="17">
        <f t="shared" si="29"/>
        <v>22533.923283572589</v>
      </c>
      <c r="E83" s="17">
        <f>SUM(D83:$D$136)</f>
        <v>337381.40642127628</v>
      </c>
      <c r="F83" s="19">
        <f t="shared" si="30"/>
        <v>14.972155632891058</v>
      </c>
      <c r="G83" s="5"/>
      <c r="H83" s="17">
        <f>Absterbeordnung!C77</f>
        <v>88358.566825341695</v>
      </c>
      <c r="I83" s="18">
        <f t="shared" si="31"/>
        <v>0.25502816640423082</v>
      </c>
      <c r="J83" s="17">
        <f t="shared" si="32"/>
        <v>22533.923283572589</v>
      </c>
      <c r="K83" s="17">
        <f>SUM($J83:J$136)</f>
        <v>337381.40642127628</v>
      </c>
      <c r="L83" s="19">
        <f t="shared" si="33"/>
        <v>14.972155632891058</v>
      </c>
      <c r="N83" s="6">
        <v>69</v>
      </c>
      <c r="O83" s="6">
        <f t="shared" si="24"/>
        <v>88</v>
      </c>
      <c r="P83" s="20">
        <f t="shared" si="25"/>
        <v>88358.566825341695</v>
      </c>
      <c r="Q83" s="20">
        <f t="shared" si="26"/>
        <v>88358.566825341695</v>
      </c>
      <c r="R83" s="5">
        <f t="shared" si="27"/>
        <v>97714.891219635931</v>
      </c>
      <c r="S83" s="5">
        <f t="shared" si="34"/>
        <v>2201899862.4059172</v>
      </c>
      <c r="T83" s="20">
        <f>SUM(S83:$S$136)</f>
        <v>31702780419.961243</v>
      </c>
      <c r="U83" s="6">
        <f t="shared" si="35"/>
        <v>14.397921068636172</v>
      </c>
    </row>
    <row r="84" spans="1:21">
      <c r="A84" s="21">
        <v>70</v>
      </c>
      <c r="B84" s="17">
        <f>Absterbeordnung!C78</f>
        <v>87389.136112103719</v>
      </c>
      <c r="C84" s="18">
        <f t="shared" si="28"/>
        <v>0.25002761412179492</v>
      </c>
      <c r="D84" s="17">
        <f t="shared" si="29"/>
        <v>21849.697202274081</v>
      </c>
      <c r="E84" s="17">
        <f>SUM(D84:$D$136)</f>
        <v>314847.48313770373</v>
      </c>
      <c r="F84" s="19">
        <f t="shared" si="30"/>
        <v>14.40969548561684</v>
      </c>
      <c r="G84" s="5"/>
      <c r="H84" s="17">
        <f>Absterbeordnung!C78</f>
        <v>87389.136112103719</v>
      </c>
      <c r="I84" s="18">
        <f t="shared" si="31"/>
        <v>0.25002761412179492</v>
      </c>
      <c r="J84" s="17">
        <f t="shared" si="32"/>
        <v>21849.697202274081</v>
      </c>
      <c r="K84" s="17">
        <f>SUM($J84:J$136)</f>
        <v>314847.48313770373</v>
      </c>
      <c r="L84" s="19">
        <f t="shared" si="33"/>
        <v>14.40969548561684</v>
      </c>
      <c r="N84" s="6">
        <v>70</v>
      </c>
      <c r="O84" s="6">
        <f t="shared" si="24"/>
        <v>89</v>
      </c>
      <c r="P84" s="20">
        <f t="shared" si="25"/>
        <v>87389.136112103719</v>
      </c>
      <c r="Q84" s="20">
        <f t="shared" si="26"/>
        <v>87389.136112103719</v>
      </c>
      <c r="R84" s="5">
        <f t="shared" si="27"/>
        <v>97512.453110160452</v>
      </c>
      <c r="S84" s="5">
        <f t="shared" si="34"/>
        <v>2130617573.9079554</v>
      </c>
      <c r="T84" s="20">
        <f>SUM(S84:$S$136)</f>
        <v>29500880557.555328</v>
      </c>
      <c r="U84" s="6">
        <f t="shared" si="35"/>
        <v>13.846164097597832</v>
      </c>
    </row>
    <row r="85" spans="1:21">
      <c r="A85" s="21">
        <v>71</v>
      </c>
      <c r="B85" s="17">
        <f>Absterbeordnung!C79</f>
        <v>86336.407734938941</v>
      </c>
      <c r="C85" s="18">
        <f t="shared" si="28"/>
        <v>0.24512511188411268</v>
      </c>
      <c r="D85" s="17">
        <f t="shared" si="29"/>
        <v>21163.22160569928</v>
      </c>
      <c r="E85" s="17">
        <f>SUM(D85:$D$136)</f>
        <v>292997.78593542968</v>
      </c>
      <c r="F85" s="19">
        <f t="shared" si="30"/>
        <v>13.844668424987104</v>
      </c>
      <c r="G85" s="5"/>
      <c r="H85" s="17">
        <f>Absterbeordnung!C79</f>
        <v>86336.407734938941</v>
      </c>
      <c r="I85" s="18">
        <f t="shared" si="31"/>
        <v>0.24512511188411268</v>
      </c>
      <c r="J85" s="17">
        <f t="shared" si="32"/>
        <v>21163.22160569928</v>
      </c>
      <c r="K85" s="17">
        <f>SUM($J85:J$136)</f>
        <v>292997.78593542968</v>
      </c>
      <c r="L85" s="19">
        <f t="shared" si="33"/>
        <v>13.844668424987104</v>
      </c>
      <c r="N85" s="6">
        <v>71</v>
      </c>
      <c r="O85" s="6">
        <f t="shared" si="24"/>
        <v>90</v>
      </c>
      <c r="P85" s="20">
        <f t="shared" si="25"/>
        <v>86336.407734938941</v>
      </c>
      <c r="Q85" s="20">
        <f t="shared" si="26"/>
        <v>86336.407734938941</v>
      </c>
      <c r="R85" s="5">
        <f t="shared" si="27"/>
        <v>97283.744659792836</v>
      </c>
      <c r="S85" s="5">
        <f t="shared" si="34"/>
        <v>2058837446.8674598</v>
      </c>
      <c r="T85" s="20">
        <f>SUM(S85:$S$136)</f>
        <v>27370262983.647377</v>
      </c>
      <c r="U85" s="6">
        <f t="shared" si="35"/>
        <v>13.294037868454105</v>
      </c>
    </row>
    <row r="86" spans="1:21">
      <c r="A86" s="21">
        <v>72</v>
      </c>
      <c r="B86" s="17">
        <f>Absterbeordnung!C80</f>
        <v>85238.01771968331</v>
      </c>
      <c r="C86" s="18">
        <f t="shared" si="28"/>
        <v>0.24031873714128693</v>
      </c>
      <c r="D86" s="17">
        <f t="shared" si="29"/>
        <v>20484.292774820929</v>
      </c>
      <c r="E86" s="17">
        <f>SUM(D86:$D$136)</f>
        <v>271834.56432973041</v>
      </c>
      <c r="F86" s="19">
        <f t="shared" si="30"/>
        <v>13.270390504468208</v>
      </c>
      <c r="G86" s="5"/>
      <c r="H86" s="17">
        <f>Absterbeordnung!C80</f>
        <v>85238.01771968331</v>
      </c>
      <c r="I86" s="18">
        <f t="shared" si="31"/>
        <v>0.24031873714128693</v>
      </c>
      <c r="J86" s="17">
        <f t="shared" si="32"/>
        <v>20484.292774820929</v>
      </c>
      <c r="K86" s="17">
        <f>SUM($J86:J$136)</f>
        <v>271834.56432973041</v>
      </c>
      <c r="L86" s="19">
        <f t="shared" si="33"/>
        <v>13.270390504468208</v>
      </c>
      <c r="N86" s="6">
        <v>72</v>
      </c>
      <c r="O86" s="6">
        <f t="shared" si="24"/>
        <v>91</v>
      </c>
      <c r="P86" s="20">
        <f t="shared" si="25"/>
        <v>85238.01771968331</v>
      </c>
      <c r="Q86" s="20">
        <f t="shared" si="26"/>
        <v>85238.01771968331</v>
      </c>
      <c r="R86" s="5">
        <f t="shared" si="27"/>
        <v>97033.50835639218</v>
      </c>
      <c r="S86" s="5">
        <f t="shared" si="34"/>
        <v>1987662794.1403706</v>
      </c>
      <c r="T86" s="20">
        <f>SUM(S86:$S$136)</f>
        <v>25311425536.779911</v>
      </c>
      <c r="U86" s="6">
        <f t="shared" si="35"/>
        <v>12.734265395215923</v>
      </c>
    </row>
    <row r="87" spans="1:21">
      <c r="A87" s="21">
        <v>73</v>
      </c>
      <c r="B87" s="17">
        <f>Absterbeordnung!C81</f>
        <v>84039.054564554157</v>
      </c>
      <c r="C87" s="18">
        <f t="shared" si="28"/>
        <v>0.2356066050404774</v>
      </c>
      <c r="D87" s="17">
        <f t="shared" si="29"/>
        <v>19800.156336766042</v>
      </c>
      <c r="E87" s="17">
        <f>SUM(D87:$D$136)</f>
        <v>251350.27155490944</v>
      </c>
      <c r="F87" s="19">
        <f t="shared" si="30"/>
        <v>12.694357927274956</v>
      </c>
      <c r="G87" s="5"/>
      <c r="H87" s="17">
        <f>Absterbeordnung!C81</f>
        <v>84039.054564554157</v>
      </c>
      <c r="I87" s="18">
        <f t="shared" si="31"/>
        <v>0.2356066050404774</v>
      </c>
      <c r="J87" s="17">
        <f t="shared" si="32"/>
        <v>19800.156336766042</v>
      </c>
      <c r="K87" s="17">
        <f>SUM($J87:J$136)</f>
        <v>251350.27155490944</v>
      </c>
      <c r="L87" s="19">
        <f t="shared" si="33"/>
        <v>12.694357927274956</v>
      </c>
      <c r="N87" s="6">
        <v>73</v>
      </c>
      <c r="O87" s="6">
        <f t="shared" si="24"/>
        <v>92</v>
      </c>
      <c r="P87" s="20">
        <f t="shared" si="25"/>
        <v>84039.054564554157</v>
      </c>
      <c r="Q87" s="20">
        <f t="shared" si="26"/>
        <v>84039.054564554157</v>
      </c>
      <c r="R87" s="5">
        <f t="shared" si="27"/>
        <v>96752.22393071129</v>
      </c>
      <c r="S87" s="5">
        <f t="shared" si="34"/>
        <v>1915709159.75788</v>
      </c>
      <c r="T87" s="20">
        <f>SUM(S87:$S$136)</f>
        <v>23323762742.639542</v>
      </c>
      <c r="U87" s="6">
        <f t="shared" si="35"/>
        <v>12.175001943190246</v>
      </c>
    </row>
    <row r="88" spans="1:21">
      <c r="A88" s="21">
        <v>74</v>
      </c>
      <c r="B88" s="17">
        <f>Absterbeordnung!C82</f>
        <v>82745.192394173748</v>
      </c>
      <c r="C88" s="18">
        <f t="shared" si="28"/>
        <v>0.23098686768674251</v>
      </c>
      <c r="D88" s="17">
        <f t="shared" si="29"/>
        <v>19113.052807267064</v>
      </c>
      <c r="E88" s="17">
        <f>SUM(D88:$D$136)</f>
        <v>231550.11521814342</v>
      </c>
      <c r="F88" s="19">
        <f t="shared" si="30"/>
        <v>12.11476353636739</v>
      </c>
      <c r="G88" s="5"/>
      <c r="H88" s="17">
        <f>Absterbeordnung!C82</f>
        <v>82745.192394173748</v>
      </c>
      <c r="I88" s="18">
        <f t="shared" si="31"/>
        <v>0.23098686768674251</v>
      </c>
      <c r="J88" s="17">
        <f t="shared" si="32"/>
        <v>19113.052807267064</v>
      </c>
      <c r="K88" s="17">
        <f>SUM($J88:J$136)</f>
        <v>231550.11521814342</v>
      </c>
      <c r="L88" s="19">
        <f t="shared" si="33"/>
        <v>12.11476353636739</v>
      </c>
      <c r="N88" s="6">
        <v>74</v>
      </c>
      <c r="O88" s="6">
        <f t="shared" si="24"/>
        <v>93</v>
      </c>
      <c r="P88" s="20">
        <f t="shared" si="25"/>
        <v>82745.192394173748</v>
      </c>
      <c r="Q88" s="20">
        <f t="shared" si="26"/>
        <v>82745.192394173748</v>
      </c>
      <c r="R88" s="5">
        <f t="shared" si="27"/>
        <v>96453.291429585035</v>
      </c>
      <c r="S88" s="5">
        <f t="shared" si="34"/>
        <v>1843516852.5283785</v>
      </c>
      <c r="T88" s="20">
        <f>SUM(S88:$S$136)</f>
        <v>21408053582.881664</v>
      </c>
      <c r="U88" s="6">
        <f t="shared" si="35"/>
        <v>11.612616154563803</v>
      </c>
    </row>
    <row r="89" spans="1:21">
      <c r="A89" s="21">
        <v>75</v>
      </c>
      <c r="B89" s="17">
        <f>Absterbeordnung!C83</f>
        <v>81317.576470645959</v>
      </c>
      <c r="C89" s="18">
        <f t="shared" si="28"/>
        <v>0.22645771341837509</v>
      </c>
      <c r="D89" s="17">
        <f t="shared" si="29"/>
        <v>18414.992428266345</v>
      </c>
      <c r="E89" s="17">
        <f>SUM(D89:$D$136)</f>
        <v>212437.06241087636</v>
      </c>
      <c r="F89" s="19">
        <f t="shared" si="30"/>
        <v>11.536092846000479</v>
      </c>
      <c r="G89" s="5"/>
      <c r="H89" s="17">
        <f>Absterbeordnung!C83</f>
        <v>81317.576470645959</v>
      </c>
      <c r="I89" s="18">
        <f t="shared" si="31"/>
        <v>0.22645771341837509</v>
      </c>
      <c r="J89" s="17">
        <f t="shared" si="32"/>
        <v>18414.992428266345</v>
      </c>
      <c r="K89" s="17">
        <f>SUM($J89:J$136)</f>
        <v>212437.06241087636</v>
      </c>
      <c r="L89" s="19">
        <f t="shared" si="33"/>
        <v>11.536092846000479</v>
      </c>
      <c r="N89" s="6">
        <v>75</v>
      </c>
      <c r="O89" s="6">
        <f t="shared" si="24"/>
        <v>94</v>
      </c>
      <c r="P89" s="20">
        <f t="shared" si="25"/>
        <v>81317.576470645959</v>
      </c>
      <c r="Q89" s="20">
        <f t="shared" si="26"/>
        <v>81317.576470645959</v>
      </c>
      <c r="R89" s="5">
        <f t="shared" si="27"/>
        <v>96129.90760310294</v>
      </c>
      <c r="S89" s="5">
        <f t="shared" si="34"/>
        <v>1770231520.6410837</v>
      </c>
      <c r="T89" s="20">
        <f>SUM(S89:$S$136)</f>
        <v>19564536730.353287</v>
      </c>
      <c r="U89" s="6">
        <f t="shared" si="35"/>
        <v>11.05196495612509</v>
      </c>
    </row>
    <row r="90" spans="1:21">
      <c r="A90" s="21">
        <v>76</v>
      </c>
      <c r="B90" s="17">
        <f>Absterbeordnung!C84</f>
        <v>79723.894702237769</v>
      </c>
      <c r="C90" s="18">
        <f t="shared" si="28"/>
        <v>0.22201736609644609</v>
      </c>
      <c r="D90" s="17">
        <f t="shared" si="29"/>
        <v>17700.089116741241</v>
      </c>
      <c r="E90" s="17">
        <f>SUM(D90:$D$136)</f>
        <v>194022.06998261</v>
      </c>
      <c r="F90" s="19">
        <f t="shared" si="30"/>
        <v>10.961643678906594</v>
      </c>
      <c r="G90" s="5"/>
      <c r="H90" s="17">
        <f>Absterbeordnung!C84</f>
        <v>79723.894702237769</v>
      </c>
      <c r="I90" s="18">
        <f t="shared" si="31"/>
        <v>0.22201736609644609</v>
      </c>
      <c r="J90" s="17">
        <f t="shared" si="32"/>
        <v>17700.089116741241</v>
      </c>
      <c r="K90" s="17">
        <f>SUM($J90:J$136)</f>
        <v>194022.06998261</v>
      </c>
      <c r="L90" s="19">
        <f t="shared" si="33"/>
        <v>10.961643678906594</v>
      </c>
      <c r="N90" s="6">
        <v>76</v>
      </c>
      <c r="O90" s="6">
        <f t="shared" si="24"/>
        <v>95</v>
      </c>
      <c r="P90" s="20">
        <f t="shared" si="25"/>
        <v>79723.894702237769</v>
      </c>
      <c r="Q90" s="20">
        <f t="shared" si="26"/>
        <v>79723.894702237769</v>
      </c>
      <c r="R90" s="5">
        <f t="shared" si="27"/>
        <v>95772.823989076263</v>
      </c>
      <c r="S90" s="5">
        <f t="shared" si="34"/>
        <v>1695187519.5686233</v>
      </c>
      <c r="T90" s="20">
        <f>SUM(S90:$S$136)</f>
        <v>17794305209.7122</v>
      </c>
      <c r="U90" s="6">
        <f t="shared" si="35"/>
        <v>10.496953879320881</v>
      </c>
    </row>
    <row r="91" spans="1:21">
      <c r="A91" s="21">
        <v>77</v>
      </c>
      <c r="B91" s="17">
        <f>Absterbeordnung!C85</f>
        <v>77937.360505935518</v>
      </c>
      <c r="C91" s="18">
        <f t="shared" si="28"/>
        <v>0.2176640844082805</v>
      </c>
      <c r="D91" s="17">
        <f t="shared" si="29"/>
        <v>16964.164215722536</v>
      </c>
      <c r="E91" s="17">
        <f>SUM(D91:$D$136)</f>
        <v>176321.98086586874</v>
      </c>
      <c r="F91" s="19">
        <f t="shared" si="30"/>
        <v>10.393791207376546</v>
      </c>
      <c r="G91" s="5"/>
      <c r="H91" s="17">
        <f>Absterbeordnung!C85</f>
        <v>77937.360505935518</v>
      </c>
      <c r="I91" s="18">
        <f t="shared" si="31"/>
        <v>0.2176640844082805</v>
      </c>
      <c r="J91" s="17">
        <f t="shared" si="32"/>
        <v>16964.164215722536</v>
      </c>
      <c r="K91" s="17">
        <f>SUM($J91:J$136)</f>
        <v>176321.98086586874</v>
      </c>
      <c r="L91" s="19">
        <f t="shared" si="33"/>
        <v>10.393791207376546</v>
      </c>
      <c r="N91" s="6">
        <v>77</v>
      </c>
      <c r="O91" s="6">
        <f t="shared" si="24"/>
        <v>96</v>
      </c>
      <c r="P91" s="20">
        <f t="shared" si="25"/>
        <v>77937.360505935518</v>
      </c>
      <c r="Q91" s="20">
        <f t="shared" si="26"/>
        <v>77937.360505935518</v>
      </c>
      <c r="R91" s="5">
        <f t="shared" si="27"/>
        <v>95391.358546862321</v>
      </c>
      <c r="S91" s="5">
        <f t="shared" si="34"/>
        <v>1618234671.1498399</v>
      </c>
      <c r="T91" s="20">
        <f>SUM(S91:$S$136)</f>
        <v>16099117690.14357</v>
      </c>
      <c r="U91" s="6">
        <f t="shared" si="35"/>
        <v>9.948568014986547</v>
      </c>
    </row>
    <row r="92" spans="1:21">
      <c r="A92" s="21">
        <v>78</v>
      </c>
      <c r="B92" s="17">
        <f>Absterbeordnung!C86</f>
        <v>75912.039012527763</v>
      </c>
      <c r="C92" s="18">
        <f t="shared" si="28"/>
        <v>0.21339616118458871</v>
      </c>
      <c r="D92" s="17">
        <f t="shared" si="29"/>
        <v>16199.337712968161</v>
      </c>
      <c r="E92" s="17">
        <f>SUM(D92:$D$136)</f>
        <v>159357.81665014621</v>
      </c>
      <c r="F92" s="19">
        <f t="shared" si="30"/>
        <v>9.8373044302036163</v>
      </c>
      <c r="G92" s="5"/>
      <c r="H92" s="17">
        <f>Absterbeordnung!C86</f>
        <v>75912.039012527763</v>
      </c>
      <c r="I92" s="18">
        <f t="shared" si="31"/>
        <v>0.21339616118458871</v>
      </c>
      <c r="J92" s="17">
        <f t="shared" si="32"/>
        <v>16199.337712968161</v>
      </c>
      <c r="K92" s="17">
        <f>SUM($J92:J$136)</f>
        <v>159357.81665014621</v>
      </c>
      <c r="L92" s="19">
        <f t="shared" si="33"/>
        <v>9.8373044302036163</v>
      </c>
      <c r="N92" s="6">
        <v>78</v>
      </c>
      <c r="O92" s="6">
        <f t="shared" si="24"/>
        <v>97</v>
      </c>
      <c r="P92" s="20">
        <f t="shared" si="25"/>
        <v>75912.039012527763</v>
      </c>
      <c r="Q92" s="20">
        <f t="shared" si="26"/>
        <v>75912.039012527763</v>
      </c>
      <c r="R92" s="5">
        <f t="shared" si="27"/>
        <v>94977.115060891621</v>
      </c>
      <c r="S92" s="5">
        <f t="shared" si="34"/>
        <v>1538566361.8748178</v>
      </c>
      <c r="T92" s="20">
        <f>SUM(S92:$S$136)</f>
        <v>14480883018.993729</v>
      </c>
      <c r="U92" s="6">
        <f t="shared" si="35"/>
        <v>9.4119326782551447</v>
      </c>
    </row>
    <row r="93" spans="1:21">
      <c r="A93" s="21">
        <v>79</v>
      </c>
      <c r="B93" s="17">
        <f>Absterbeordnung!C87</f>
        <v>73646.618569959261</v>
      </c>
      <c r="C93" s="18">
        <f t="shared" si="28"/>
        <v>0.20921192272998898</v>
      </c>
      <c r="D93" s="17">
        <f t="shared" si="29"/>
        <v>15407.750673583289</v>
      </c>
      <c r="E93" s="17">
        <f>SUM(D93:$D$136)</f>
        <v>143158.47893717806</v>
      </c>
      <c r="F93" s="19">
        <f t="shared" si="30"/>
        <v>9.2913288882993434</v>
      </c>
      <c r="G93" s="5"/>
      <c r="H93" s="17">
        <f>Absterbeordnung!C87</f>
        <v>73646.618569959261</v>
      </c>
      <c r="I93" s="18">
        <f t="shared" si="31"/>
        <v>0.20921192272998898</v>
      </c>
      <c r="J93" s="17">
        <f t="shared" si="32"/>
        <v>15407.750673583289</v>
      </c>
      <c r="K93" s="17">
        <f>SUM($J93:J$136)</f>
        <v>143158.47893717806</v>
      </c>
      <c r="L93" s="19">
        <f t="shared" si="33"/>
        <v>9.2913288882993434</v>
      </c>
      <c r="N93" s="6">
        <v>79</v>
      </c>
      <c r="O93" s="6">
        <f t="shared" si="24"/>
        <v>98</v>
      </c>
      <c r="P93" s="20">
        <f t="shared" si="25"/>
        <v>73646.618569959261</v>
      </c>
      <c r="Q93" s="20">
        <f t="shared" si="26"/>
        <v>73646.618569959261</v>
      </c>
      <c r="R93" s="5">
        <f t="shared" si="27"/>
        <v>94515.197451635046</v>
      </c>
      <c r="S93" s="5">
        <f t="shared" si="34"/>
        <v>1456266597.1992874</v>
      </c>
      <c r="T93" s="20">
        <f>SUM(S93:$S$136)</f>
        <v>12942316657.118912</v>
      </c>
      <c r="U93" s="6">
        <f t="shared" si="35"/>
        <v>8.8873264565772221</v>
      </c>
    </row>
    <row r="94" spans="1:21">
      <c r="A94" s="21">
        <v>80</v>
      </c>
      <c r="B94" s="17">
        <f>Absterbeordnung!C88</f>
        <v>71100.854335807046</v>
      </c>
      <c r="C94" s="18">
        <f t="shared" si="28"/>
        <v>0.20510972816665585</v>
      </c>
      <c r="D94" s="17">
        <f t="shared" si="29"/>
        <v>14583.476905234376</v>
      </c>
      <c r="E94" s="17">
        <f>SUM(D94:$D$136)</f>
        <v>127750.72826359481</v>
      </c>
      <c r="F94" s="19">
        <f t="shared" si="30"/>
        <v>8.7599636968425454</v>
      </c>
      <c r="G94" s="5"/>
      <c r="H94" s="17">
        <f>Absterbeordnung!C88</f>
        <v>71100.854335807046</v>
      </c>
      <c r="I94" s="18">
        <f t="shared" si="31"/>
        <v>0.20510972816665585</v>
      </c>
      <c r="J94" s="17">
        <f t="shared" si="32"/>
        <v>14583.476905234376</v>
      </c>
      <c r="K94" s="17">
        <f>SUM($J94:J$136)</f>
        <v>127750.72826359481</v>
      </c>
      <c r="L94" s="19">
        <f t="shared" si="33"/>
        <v>8.7599636968425454</v>
      </c>
      <c r="N94" s="6">
        <v>80</v>
      </c>
      <c r="O94" s="6">
        <f t="shared" si="24"/>
        <v>99</v>
      </c>
      <c r="P94" s="20">
        <f t="shared" si="25"/>
        <v>71100.854335807046</v>
      </c>
      <c r="Q94" s="20">
        <f t="shared" si="26"/>
        <v>71100.854335807046</v>
      </c>
      <c r="R94" s="5">
        <f t="shared" si="27"/>
        <v>94018.044689478716</v>
      </c>
      <c r="S94" s="5">
        <f t="shared" si="34"/>
        <v>1371109983.4043064</v>
      </c>
      <c r="T94" s="20">
        <f>SUM(S94:$S$136)</f>
        <v>11486050059.919624</v>
      </c>
      <c r="U94" s="6">
        <f t="shared" si="35"/>
        <v>8.3771908883641117</v>
      </c>
    </row>
    <row r="95" spans="1:21">
      <c r="A95" s="21">
        <v>81</v>
      </c>
      <c r="B95" s="17">
        <f>Absterbeordnung!C89</f>
        <v>68304.437214162477</v>
      </c>
      <c r="C95" s="18">
        <f t="shared" si="28"/>
        <v>0.20108796879083907</v>
      </c>
      <c r="D95" s="17">
        <f t="shared" si="29"/>
        <v>13735.200538797331</v>
      </c>
      <c r="E95" s="17">
        <f>SUM(D95:$D$136)</f>
        <v>113167.25135836043</v>
      </c>
      <c r="F95" s="19">
        <f t="shared" si="30"/>
        <v>8.2392136204128175</v>
      </c>
      <c r="G95" s="5"/>
      <c r="H95" s="17">
        <f>Absterbeordnung!C89</f>
        <v>68304.437214162477</v>
      </c>
      <c r="I95" s="18">
        <f t="shared" si="31"/>
        <v>0.20108796879083907</v>
      </c>
      <c r="J95" s="17">
        <f t="shared" si="32"/>
        <v>13735.200538797331</v>
      </c>
      <c r="K95" s="17">
        <f>SUM($J95:J$136)</f>
        <v>113167.25135836043</v>
      </c>
      <c r="L95" s="19">
        <f t="shared" si="33"/>
        <v>8.2392136204128175</v>
      </c>
      <c r="N95" s="6">
        <v>81</v>
      </c>
      <c r="O95" s="6">
        <f t="shared" si="24"/>
        <v>100</v>
      </c>
      <c r="P95" s="20">
        <f t="shared" si="25"/>
        <v>68304.437214162477</v>
      </c>
      <c r="Q95" s="20">
        <f t="shared" si="26"/>
        <v>68304.437214162477</v>
      </c>
      <c r="R95" s="5">
        <f t="shared" si="27"/>
        <v>93495.366247736063</v>
      </c>
      <c r="S95" s="5">
        <f t="shared" si="34"/>
        <v>1284177604.8609581</v>
      </c>
      <c r="T95" s="20">
        <f>SUM(S95:$S$136)</f>
        <v>10114940076.515318</v>
      </c>
      <c r="U95" s="6">
        <f t="shared" si="35"/>
        <v>7.8765896852799377</v>
      </c>
    </row>
    <row r="96" spans="1:21">
      <c r="A96" s="21">
        <v>82</v>
      </c>
      <c r="B96" s="17">
        <f>Absterbeordnung!C90</f>
        <v>65185.919574146195</v>
      </c>
      <c r="C96" s="18">
        <f t="shared" si="28"/>
        <v>0.19714506744199911</v>
      </c>
      <c r="D96" s="17">
        <f t="shared" si="29"/>
        <v>12851.082510713783</v>
      </c>
      <c r="E96" s="17">
        <f>SUM(D96:$D$136)</f>
        <v>99432.050819563097</v>
      </c>
      <c r="F96" s="19">
        <f t="shared" si="30"/>
        <v>7.737250985406706</v>
      </c>
      <c r="G96" s="5"/>
      <c r="H96" s="17">
        <f>Absterbeordnung!C90</f>
        <v>65185.919574146195</v>
      </c>
      <c r="I96" s="18">
        <f t="shared" si="31"/>
        <v>0.19714506744199911</v>
      </c>
      <c r="J96" s="17">
        <f t="shared" si="32"/>
        <v>12851.082510713783</v>
      </c>
      <c r="K96" s="17">
        <f>SUM($J96:J$136)</f>
        <v>99432.050819563097</v>
      </c>
      <c r="L96" s="19">
        <f t="shared" si="33"/>
        <v>7.737250985406706</v>
      </c>
      <c r="N96" s="6">
        <v>82</v>
      </c>
      <c r="O96" s="6">
        <f t="shared" si="24"/>
        <v>101</v>
      </c>
      <c r="P96" s="20">
        <f t="shared" si="25"/>
        <v>65185.919574146195</v>
      </c>
      <c r="Q96" s="20">
        <f t="shared" si="26"/>
        <v>65185.919574146195</v>
      </c>
      <c r="R96" s="5">
        <f t="shared" si="27"/>
        <v>92928.444939818262</v>
      </c>
      <c r="S96" s="5">
        <f t="shared" si="34"/>
        <v>1194231113.513927</v>
      </c>
      <c r="T96" s="20">
        <f>SUM(S96:$S$136)</f>
        <v>8830762471.6543598</v>
      </c>
      <c r="U96" s="6">
        <f t="shared" si="35"/>
        <v>7.3945171681807604</v>
      </c>
    </row>
    <row r="97" spans="1:21">
      <c r="A97" s="21">
        <v>83</v>
      </c>
      <c r="B97" s="17">
        <f>Absterbeordnung!C91</f>
        <v>61748.712771936407</v>
      </c>
      <c r="C97" s="18">
        <f t="shared" si="28"/>
        <v>0.19327947788431285</v>
      </c>
      <c r="D97" s="17">
        <f t="shared" si="29"/>
        <v>11934.758964588269</v>
      </c>
      <c r="E97" s="17">
        <f>SUM(D97:$D$136)</f>
        <v>86580.968308849333</v>
      </c>
      <c r="F97" s="19">
        <f t="shared" si="30"/>
        <v>7.2545217348540092</v>
      </c>
      <c r="G97" s="5"/>
      <c r="H97" s="17">
        <f>Absterbeordnung!C91</f>
        <v>61748.712771936407</v>
      </c>
      <c r="I97" s="18">
        <f t="shared" si="31"/>
        <v>0.19327947788431285</v>
      </c>
      <c r="J97" s="17">
        <f t="shared" si="32"/>
        <v>11934.758964588269</v>
      </c>
      <c r="K97" s="17">
        <f>SUM($J97:J$136)</f>
        <v>86580.968308849333</v>
      </c>
      <c r="L97" s="19">
        <f t="shared" si="33"/>
        <v>7.2545217348540092</v>
      </c>
      <c r="N97" s="6">
        <v>83</v>
      </c>
      <c r="O97" s="6">
        <f t="shared" si="24"/>
        <v>102</v>
      </c>
      <c r="P97" s="20">
        <f t="shared" si="25"/>
        <v>61748.712771936407</v>
      </c>
      <c r="Q97" s="20">
        <f t="shared" si="26"/>
        <v>61748.712771936407</v>
      </c>
      <c r="R97" s="5">
        <f t="shared" si="27"/>
        <v>92306.239117969599</v>
      </c>
      <c r="S97" s="5">
        <f t="shared" si="34"/>
        <v>1101652714.800616</v>
      </c>
      <c r="T97" s="20">
        <f>SUM(S97:$S$136)</f>
        <v>7636531358.1404362</v>
      </c>
      <c r="U97" s="6">
        <f t="shared" si="35"/>
        <v>6.9318862973278685</v>
      </c>
    </row>
    <row r="98" spans="1:21">
      <c r="A98" s="21">
        <v>84</v>
      </c>
      <c r="B98" s="17">
        <f>Absterbeordnung!C92</f>
        <v>58009.269900482934</v>
      </c>
      <c r="C98" s="18">
        <f t="shared" si="28"/>
        <v>0.18948968420030671</v>
      </c>
      <c r="D98" s="17">
        <f t="shared" si="29"/>
        <v>10992.158234132869</v>
      </c>
      <c r="E98" s="17">
        <f>SUM(D98:$D$136)</f>
        <v>74646.209344261064</v>
      </c>
      <c r="F98" s="19">
        <f t="shared" si="30"/>
        <v>6.7908601526922645</v>
      </c>
      <c r="G98" s="5"/>
      <c r="H98" s="17">
        <f>Absterbeordnung!C92</f>
        <v>58009.269900482934</v>
      </c>
      <c r="I98" s="18">
        <f t="shared" si="31"/>
        <v>0.18948968420030671</v>
      </c>
      <c r="J98" s="17">
        <f t="shared" si="32"/>
        <v>10992.158234132869</v>
      </c>
      <c r="K98" s="17">
        <f>SUM($J98:J$136)</f>
        <v>74646.209344261064</v>
      </c>
      <c r="L98" s="19">
        <f t="shared" si="33"/>
        <v>6.7908601526922645</v>
      </c>
      <c r="N98" s="6">
        <v>84</v>
      </c>
      <c r="O98" s="6">
        <f t="shared" si="24"/>
        <v>103</v>
      </c>
      <c r="P98" s="20">
        <f t="shared" si="25"/>
        <v>58009.269900482934</v>
      </c>
      <c r="Q98" s="20">
        <f t="shared" si="26"/>
        <v>58009.269900482934</v>
      </c>
      <c r="R98" s="5">
        <f t="shared" si="27"/>
        <v>91626.98730032731</v>
      </c>
      <c r="S98" s="5">
        <f t="shared" si="34"/>
        <v>1007178342.9220805</v>
      </c>
      <c r="T98" s="20">
        <f>SUM(S98:$S$136)</f>
        <v>6534878643.339819</v>
      </c>
      <c r="U98" s="6">
        <f t="shared" si="35"/>
        <v>6.4883033767192355</v>
      </c>
    </row>
    <row r="99" spans="1:21">
      <c r="A99" s="21">
        <v>85</v>
      </c>
      <c r="B99" s="17">
        <f>Absterbeordnung!C93</f>
        <v>53974.641604254146</v>
      </c>
      <c r="C99" s="18">
        <f t="shared" si="28"/>
        <v>0.18577420019637911</v>
      </c>
      <c r="D99" s="17">
        <f t="shared" si="29"/>
        <v>10027.095874916522</v>
      </c>
      <c r="E99" s="17">
        <f>SUM(D99:$D$136)</f>
        <v>63654.051110128188</v>
      </c>
      <c r="F99" s="19">
        <f t="shared" si="30"/>
        <v>6.3482040965982209</v>
      </c>
      <c r="G99" s="5"/>
      <c r="H99" s="17">
        <f>Absterbeordnung!C93</f>
        <v>53974.641604254146</v>
      </c>
      <c r="I99" s="18">
        <f t="shared" si="31"/>
        <v>0.18577420019637911</v>
      </c>
      <c r="J99" s="17">
        <f t="shared" si="32"/>
        <v>10027.095874916522</v>
      </c>
      <c r="K99" s="17">
        <f>SUM($J99:J$136)</f>
        <v>63654.051110128188</v>
      </c>
      <c r="L99" s="19">
        <f t="shared" si="33"/>
        <v>6.3482040965982209</v>
      </c>
      <c r="N99" s="6">
        <v>85</v>
      </c>
      <c r="O99" s="6">
        <f t="shared" si="24"/>
        <v>104</v>
      </c>
      <c r="P99" s="20">
        <f t="shared" si="25"/>
        <v>53974.641604254146</v>
      </c>
      <c r="Q99" s="20">
        <f t="shared" si="26"/>
        <v>53974.641604254146</v>
      </c>
      <c r="R99" s="5">
        <f t="shared" si="27"/>
        <v>90888.699224883487</v>
      </c>
      <c r="S99" s="5">
        <f t="shared" si="34"/>
        <v>911349701.07435775</v>
      </c>
      <c r="T99" s="20">
        <f>SUM(S99:$S$136)</f>
        <v>5527700300.4177399</v>
      </c>
      <c r="U99" s="6">
        <f t="shared" si="35"/>
        <v>6.0653998063546082</v>
      </c>
    </row>
    <row r="100" spans="1:21">
      <c r="A100" s="13">
        <v>86</v>
      </c>
      <c r="B100" s="17">
        <f>Absterbeordnung!C94</f>
        <v>49703.083942514822</v>
      </c>
      <c r="C100" s="18">
        <f t="shared" si="28"/>
        <v>0.18213156881997952</v>
      </c>
      <c r="D100" s="17">
        <f t="shared" si="29"/>
        <v>9052.5006536413566</v>
      </c>
      <c r="E100" s="17">
        <f>SUM(D100:$D$136)</f>
        <v>53626.955235211666</v>
      </c>
      <c r="F100" s="19">
        <f t="shared" si="30"/>
        <v>5.923993522567744</v>
      </c>
      <c r="G100" s="5"/>
      <c r="H100" s="17">
        <f>Absterbeordnung!C94</f>
        <v>49703.083942514822</v>
      </c>
      <c r="I100" s="18">
        <f t="shared" si="31"/>
        <v>0.18213156881997952</v>
      </c>
      <c r="J100" s="17">
        <f t="shared" si="32"/>
        <v>9052.5006536413566</v>
      </c>
      <c r="K100" s="17">
        <f>SUM($J100:J$136)</f>
        <v>53626.955235211666</v>
      </c>
      <c r="L100" s="19">
        <f t="shared" si="33"/>
        <v>5.923993522567744</v>
      </c>
      <c r="N100" s="20">
        <v>86</v>
      </c>
      <c r="O100" s="6">
        <f t="shared" si="24"/>
        <v>105</v>
      </c>
      <c r="P100" s="20">
        <f t="shared" si="25"/>
        <v>49703.083942514822</v>
      </c>
      <c r="Q100" s="20">
        <f t="shared" si="26"/>
        <v>49703.083942514822</v>
      </c>
      <c r="R100" s="5">
        <f t="shared" si="27"/>
        <v>90098.299191233542</v>
      </c>
      <c r="S100" s="5">
        <f t="shared" si="34"/>
        <v>815614912.32061625</v>
      </c>
      <c r="T100" s="20">
        <f>SUM(S100:$S$136)</f>
        <v>4616350599.3433828</v>
      </c>
      <c r="U100" s="6">
        <f t="shared" si="35"/>
        <v>5.6599634577656008</v>
      </c>
    </row>
    <row r="101" spans="1:21">
      <c r="A101" s="13">
        <v>87</v>
      </c>
      <c r="B101" s="17">
        <f>Absterbeordnung!C95</f>
        <v>45167.102926336498</v>
      </c>
      <c r="C101" s="18">
        <f t="shared" si="28"/>
        <v>0.17856036158821526</v>
      </c>
      <c r="D101" s="17">
        <f t="shared" si="29"/>
        <v>8065.0542304187802</v>
      </c>
      <c r="E101" s="17">
        <f>SUM(D101:$D$136)</f>
        <v>44574.45458157031</v>
      </c>
      <c r="F101" s="19">
        <f t="shared" si="30"/>
        <v>5.5268635905075332</v>
      </c>
      <c r="G101" s="5"/>
      <c r="H101" s="17">
        <f>Absterbeordnung!C95</f>
        <v>45167.102926336498</v>
      </c>
      <c r="I101" s="18">
        <f t="shared" si="31"/>
        <v>0.17856036158821526</v>
      </c>
      <c r="J101" s="17">
        <f t="shared" si="32"/>
        <v>8065.0542304187802</v>
      </c>
      <c r="K101" s="17">
        <f>SUM($J101:J$136)</f>
        <v>44574.45458157031</v>
      </c>
      <c r="L101" s="19">
        <f t="shared" si="33"/>
        <v>5.5268635905075332</v>
      </c>
      <c r="N101" s="20">
        <v>87</v>
      </c>
      <c r="O101" s="6">
        <f t="shared" si="24"/>
        <v>106</v>
      </c>
      <c r="P101" s="20">
        <f t="shared" si="25"/>
        <v>45167.102926336498</v>
      </c>
      <c r="Q101" s="20">
        <f t="shared" si="26"/>
        <v>45167.102926336498</v>
      </c>
      <c r="R101" s="5">
        <f t="shared" si="27"/>
        <v>89256.56814957672</v>
      </c>
      <c r="S101" s="5">
        <f t="shared" si="34"/>
        <v>719859062.54740584</v>
      </c>
      <c r="T101" s="20">
        <f>SUM(S101:$S$136)</f>
        <v>3800735687.0227647</v>
      </c>
      <c r="U101" s="6">
        <f t="shared" si="35"/>
        <v>5.2798330739532364</v>
      </c>
    </row>
    <row r="102" spans="1:21">
      <c r="A102" s="13">
        <v>88</v>
      </c>
      <c r="B102" s="17">
        <f>Absterbeordnung!C96</f>
        <v>40468.14180284847</v>
      </c>
      <c r="C102" s="18">
        <f t="shared" si="28"/>
        <v>0.17505917802766199</v>
      </c>
      <c r="D102" s="17">
        <f t="shared" si="29"/>
        <v>7084.3196403135207</v>
      </c>
      <c r="E102" s="17">
        <f>SUM(D102:$D$136)</f>
        <v>36509.400351151533</v>
      </c>
      <c r="F102" s="19">
        <f t="shared" si="30"/>
        <v>5.1535506872662493</v>
      </c>
      <c r="G102" s="5"/>
      <c r="H102" s="17">
        <f>Absterbeordnung!C96</f>
        <v>40468.14180284847</v>
      </c>
      <c r="I102" s="18">
        <f t="shared" si="31"/>
        <v>0.17505917802766199</v>
      </c>
      <c r="J102" s="17">
        <f t="shared" si="32"/>
        <v>7084.3196403135207</v>
      </c>
      <c r="K102" s="17">
        <f>SUM($J102:J$136)</f>
        <v>36509.400351151533</v>
      </c>
      <c r="L102" s="19">
        <f t="shared" si="33"/>
        <v>5.1535506872662493</v>
      </c>
      <c r="N102" s="20">
        <v>88</v>
      </c>
      <c r="O102" s="6">
        <f t="shared" si="24"/>
        <v>107</v>
      </c>
      <c r="P102" s="20">
        <f t="shared" si="25"/>
        <v>40468.14180284847</v>
      </c>
      <c r="Q102" s="20">
        <f t="shared" si="26"/>
        <v>40468.14180284847</v>
      </c>
      <c r="R102" s="5">
        <f t="shared" si="27"/>
        <v>88358.566825341695</v>
      </c>
      <c r="S102" s="5">
        <f t="shared" si="34"/>
        <v>625960330.35072291</v>
      </c>
      <c r="T102" s="20">
        <f>SUM(S102:$S$136)</f>
        <v>3080876624.475359</v>
      </c>
      <c r="U102" s="6">
        <f t="shared" si="35"/>
        <v>4.9218400513482328</v>
      </c>
    </row>
    <row r="103" spans="1:21">
      <c r="A103" s="13">
        <v>89</v>
      </c>
      <c r="B103" s="17">
        <f>Absterbeordnung!C97</f>
        <v>35675.091116795564</v>
      </c>
      <c r="C103" s="18">
        <f t="shared" si="28"/>
        <v>0.17162664512515882</v>
      </c>
      <c r="D103" s="17">
        <f t="shared" si="29"/>
        <v>6122.7962029099781</v>
      </c>
      <c r="E103" s="17">
        <f>SUM(D103:$D$136)</f>
        <v>29425.080710837996</v>
      </c>
      <c r="F103" s="19">
        <f t="shared" si="30"/>
        <v>4.8058239627268913</v>
      </c>
      <c r="G103" s="5"/>
      <c r="H103" s="17">
        <f>Absterbeordnung!C97</f>
        <v>35675.091116795564</v>
      </c>
      <c r="I103" s="18">
        <f t="shared" si="31"/>
        <v>0.17162664512515882</v>
      </c>
      <c r="J103" s="17">
        <f t="shared" si="32"/>
        <v>6122.7962029099781</v>
      </c>
      <c r="K103" s="17">
        <f>SUM($J103:J$136)</f>
        <v>29425.080710837996</v>
      </c>
      <c r="L103" s="19">
        <f t="shared" si="33"/>
        <v>4.8058239627268913</v>
      </c>
      <c r="N103" s="20">
        <v>89</v>
      </c>
      <c r="O103" s="6">
        <f t="shared" si="24"/>
        <v>108</v>
      </c>
      <c r="P103" s="20">
        <f t="shared" si="25"/>
        <v>35675.091116795564</v>
      </c>
      <c r="Q103" s="20">
        <f t="shared" si="26"/>
        <v>35675.091116795564</v>
      </c>
      <c r="R103" s="5">
        <f t="shared" si="27"/>
        <v>87389.136112103719</v>
      </c>
      <c r="S103" s="5">
        <f t="shared" si="34"/>
        <v>535065870.7627719</v>
      </c>
      <c r="T103" s="20">
        <f>SUM(S103:$S$136)</f>
        <v>2454916294.1246357</v>
      </c>
      <c r="U103" s="6">
        <f t="shared" si="35"/>
        <v>4.5880636913451225</v>
      </c>
    </row>
    <row r="104" spans="1:21">
      <c r="A104" s="13">
        <v>90</v>
      </c>
      <c r="B104" s="17">
        <f>Absterbeordnung!C98</f>
        <v>30887.25882790851</v>
      </c>
      <c r="C104" s="18">
        <f t="shared" si="28"/>
        <v>0.16826141678937137</v>
      </c>
      <c r="D104" s="17">
        <f t="shared" si="29"/>
        <v>5197.1339311239044</v>
      </c>
      <c r="E104" s="17">
        <f>SUM(D104:$D$136)</f>
        <v>23302.284507928012</v>
      </c>
      <c r="F104" s="19">
        <f t="shared" si="30"/>
        <v>4.4836798159805715</v>
      </c>
      <c r="G104" s="5"/>
      <c r="H104" s="17">
        <f>Absterbeordnung!C98</f>
        <v>30887.25882790851</v>
      </c>
      <c r="I104" s="18">
        <f t="shared" si="31"/>
        <v>0.16826141678937137</v>
      </c>
      <c r="J104" s="17">
        <f t="shared" si="32"/>
        <v>5197.1339311239044</v>
      </c>
      <c r="K104" s="17">
        <f>SUM($J104:J$136)</f>
        <v>23302.284507928012</v>
      </c>
      <c r="L104" s="19">
        <f t="shared" si="33"/>
        <v>4.4836798159805715</v>
      </c>
      <c r="N104" s="20">
        <v>90</v>
      </c>
      <c r="O104" s="6">
        <f t="shared" si="24"/>
        <v>109</v>
      </c>
      <c r="P104" s="20">
        <f t="shared" si="25"/>
        <v>30887.25882790851</v>
      </c>
      <c r="Q104" s="20">
        <f t="shared" si="26"/>
        <v>30887.25882790851</v>
      </c>
      <c r="R104" s="5">
        <f t="shared" si="27"/>
        <v>86336.407734938941</v>
      </c>
      <c r="S104" s="5">
        <f t="shared" si="34"/>
        <v>448701874.13059944</v>
      </c>
      <c r="T104" s="20">
        <f>SUM(S104:$S$136)</f>
        <v>1919850423.3618653</v>
      </c>
      <c r="U104" s="6">
        <f t="shared" si="35"/>
        <v>4.2786770772503449</v>
      </c>
    </row>
    <row r="105" spans="1:21">
      <c r="A105" s="13">
        <v>91</v>
      </c>
      <c r="B105" s="17">
        <f>Absterbeordnung!C99</f>
        <v>26199.164826832304</v>
      </c>
      <c r="C105" s="18">
        <f t="shared" si="28"/>
        <v>0.16496217332291313</v>
      </c>
      <c r="D105" s="17">
        <f t="shared" si="29"/>
        <v>4321.8711690794798</v>
      </c>
      <c r="E105" s="17">
        <f>SUM(D105:$D$136)</f>
        <v>18105.150576804113</v>
      </c>
      <c r="F105" s="19">
        <f t="shared" si="30"/>
        <v>4.189192566945569</v>
      </c>
      <c r="G105" s="5"/>
      <c r="H105" s="17">
        <f>Absterbeordnung!C99</f>
        <v>26199.164826832304</v>
      </c>
      <c r="I105" s="18">
        <f t="shared" si="31"/>
        <v>0.16496217332291313</v>
      </c>
      <c r="J105" s="17">
        <f t="shared" si="32"/>
        <v>4321.8711690794798</v>
      </c>
      <c r="K105" s="17">
        <f>SUM($J105:J$136)</f>
        <v>18105.150576804113</v>
      </c>
      <c r="L105" s="19">
        <f t="shared" si="33"/>
        <v>4.189192566945569</v>
      </c>
      <c r="N105" s="20">
        <v>91</v>
      </c>
      <c r="O105" s="6">
        <f t="shared" si="24"/>
        <v>110</v>
      </c>
      <c r="P105" s="20">
        <f t="shared" si="25"/>
        <v>26199.164826832304</v>
      </c>
      <c r="Q105" s="20">
        <f t="shared" si="26"/>
        <v>26199.164826832304</v>
      </c>
      <c r="R105" s="5">
        <f t="shared" si="27"/>
        <v>85238.01771968331</v>
      </c>
      <c r="S105" s="5">
        <f t="shared" si="34"/>
        <v>368387731.29218519</v>
      </c>
      <c r="T105" s="20">
        <f>SUM(S105:$S$136)</f>
        <v>1471148549.2312655</v>
      </c>
      <c r="U105" s="6">
        <f t="shared" si="35"/>
        <v>3.9934786755002714</v>
      </c>
    </row>
    <row r="106" spans="1:21">
      <c r="A106" s="13">
        <v>92</v>
      </c>
      <c r="B106" s="17">
        <f>Absterbeordnung!C100</f>
        <v>21721.915738717689</v>
      </c>
      <c r="C106" s="18">
        <f t="shared" si="28"/>
        <v>0.16172762090481677</v>
      </c>
      <c r="D106" s="17">
        <f t="shared" si="29"/>
        <v>3513.0337539177071</v>
      </c>
      <c r="E106" s="17">
        <f>SUM(D106:$D$136)</f>
        <v>13783.279407724634</v>
      </c>
      <c r="F106" s="19">
        <f t="shared" si="30"/>
        <v>3.9234691076775539</v>
      </c>
      <c r="G106" s="5"/>
      <c r="H106" s="17">
        <f>Absterbeordnung!C100</f>
        <v>21721.915738717689</v>
      </c>
      <c r="I106" s="18">
        <f t="shared" si="31"/>
        <v>0.16172762090481677</v>
      </c>
      <c r="J106" s="17">
        <f t="shared" si="32"/>
        <v>3513.0337539177071</v>
      </c>
      <c r="K106" s="17">
        <f>SUM($J106:J$136)</f>
        <v>13783.279407724634</v>
      </c>
      <c r="L106" s="19">
        <f t="shared" si="33"/>
        <v>3.9234691076775539</v>
      </c>
      <c r="N106" s="20">
        <v>92</v>
      </c>
      <c r="O106" s="6">
        <f t="shared" si="24"/>
        <v>111</v>
      </c>
      <c r="P106" s="20">
        <f t="shared" si="25"/>
        <v>21721.915738717689</v>
      </c>
      <c r="Q106" s="20">
        <f t="shared" si="26"/>
        <v>21721.915738717689</v>
      </c>
      <c r="R106" s="5">
        <f t="shared" si="27"/>
        <v>84039.054564554157</v>
      </c>
      <c r="S106" s="5">
        <f t="shared" si="34"/>
        <v>295232035.33261073</v>
      </c>
      <c r="T106" s="20">
        <f>SUM(S106:$S$136)</f>
        <v>1102760817.93908</v>
      </c>
      <c r="U106" s="6">
        <f t="shared" si="35"/>
        <v>3.7352342766485385</v>
      </c>
    </row>
    <row r="107" spans="1:21">
      <c r="A107" s="13">
        <v>93</v>
      </c>
      <c r="B107" s="17">
        <f>Absterbeordnung!C101</f>
        <v>17484.584238003084</v>
      </c>
      <c r="C107" s="18">
        <f t="shared" si="28"/>
        <v>0.15855649108315373</v>
      </c>
      <c r="D107" s="17">
        <f t="shared" si="29"/>
        <v>2772.2943248255865</v>
      </c>
      <c r="E107" s="17">
        <f>SUM(D107:$D$136)</f>
        <v>10270.245653806925</v>
      </c>
      <c r="F107" s="19">
        <f t="shared" si="30"/>
        <v>3.7046014782189687</v>
      </c>
      <c r="G107" s="5"/>
      <c r="H107" s="17">
        <f>Absterbeordnung!C101</f>
        <v>17484.584238003084</v>
      </c>
      <c r="I107" s="18">
        <f t="shared" si="31"/>
        <v>0.15855649108315373</v>
      </c>
      <c r="J107" s="17">
        <f t="shared" si="32"/>
        <v>2772.2943248255865</v>
      </c>
      <c r="K107" s="17">
        <f>SUM($J107:J$136)</f>
        <v>10270.245653806925</v>
      </c>
      <c r="L107" s="19">
        <f t="shared" si="33"/>
        <v>3.7046014782189687</v>
      </c>
      <c r="N107" s="20">
        <v>93</v>
      </c>
      <c r="O107" s="6">
        <f t="shared" si="24"/>
        <v>112</v>
      </c>
      <c r="P107" s="20">
        <f t="shared" si="25"/>
        <v>17484.584238003084</v>
      </c>
      <c r="Q107" s="20">
        <f t="shared" si="26"/>
        <v>17484.584238003084</v>
      </c>
      <c r="R107" s="5">
        <f t="shared" si="27"/>
        <v>82745.192394173748</v>
      </c>
      <c r="S107" s="5">
        <f t="shared" si="34"/>
        <v>229394027.28096914</v>
      </c>
      <c r="T107" s="20">
        <f>SUM(S107:$S$136)</f>
        <v>807528782.60646868</v>
      </c>
      <c r="U107" s="6">
        <f t="shared" si="35"/>
        <v>3.5202694341181848</v>
      </c>
    </row>
    <row r="108" spans="1:21">
      <c r="A108" s="13">
        <v>94</v>
      </c>
      <c r="B108" s="17">
        <f>Absterbeordnung!C102</f>
        <v>13814.402243166074</v>
      </c>
      <c r="C108" s="18">
        <f t="shared" si="28"/>
        <v>0.15544754027760166</v>
      </c>
      <c r="D108" s="17">
        <f t="shared" si="29"/>
        <v>2147.4148491055489</v>
      </c>
      <c r="E108" s="17">
        <f>SUM(D108:$D$136)</f>
        <v>7497.9513289813367</v>
      </c>
      <c r="F108" s="19">
        <f t="shared" si="30"/>
        <v>3.4916175289112945</v>
      </c>
      <c r="G108" s="5"/>
      <c r="H108" s="17">
        <f>Absterbeordnung!C102</f>
        <v>13814.402243166074</v>
      </c>
      <c r="I108" s="18">
        <f t="shared" si="31"/>
        <v>0.15544754027760166</v>
      </c>
      <c r="J108" s="17">
        <f t="shared" si="32"/>
        <v>2147.4148491055489</v>
      </c>
      <c r="K108" s="17">
        <f>SUM($J108:J$136)</f>
        <v>7497.9513289813367</v>
      </c>
      <c r="L108" s="19">
        <f t="shared" si="33"/>
        <v>3.4916175289112945</v>
      </c>
      <c r="N108" s="20">
        <v>94</v>
      </c>
      <c r="O108" s="6">
        <f t="shared" si="24"/>
        <v>113</v>
      </c>
      <c r="P108" s="20">
        <f t="shared" si="25"/>
        <v>13814.402243166074</v>
      </c>
      <c r="Q108" s="20">
        <f t="shared" si="26"/>
        <v>13814.402243166074</v>
      </c>
      <c r="R108" s="5">
        <f t="shared" si="27"/>
        <v>81317.576470645959</v>
      </c>
      <c r="S108" s="5">
        <f t="shared" si="34"/>
        <v>174622571.20634115</v>
      </c>
      <c r="T108" s="20">
        <f>SUM(S108:$S$136)</f>
        <v>578134755.32549953</v>
      </c>
      <c r="U108" s="6">
        <f t="shared" si="35"/>
        <v>3.3107676248928435</v>
      </c>
    </row>
    <row r="109" spans="1:21">
      <c r="A109" s="13">
        <v>95</v>
      </c>
      <c r="B109" s="17">
        <f>Absterbeordnung!C103</f>
        <v>10669.431902567369</v>
      </c>
      <c r="C109" s="18">
        <f t="shared" si="28"/>
        <v>0.15239954929176638</v>
      </c>
      <c r="D109" s="17">
        <f t="shared" si="29"/>
        <v>1626.0166131504604</v>
      </c>
      <c r="E109" s="17">
        <f>SUM(D109:$D$136)</f>
        <v>5350.5364798757882</v>
      </c>
      <c r="F109" s="19">
        <f t="shared" si="30"/>
        <v>3.2905792207798839</v>
      </c>
      <c r="G109" s="5"/>
      <c r="H109" s="17">
        <f>Absterbeordnung!C103</f>
        <v>10669.431902567369</v>
      </c>
      <c r="I109" s="18">
        <f t="shared" si="31"/>
        <v>0.15239954929176638</v>
      </c>
      <c r="J109" s="17">
        <f t="shared" si="32"/>
        <v>1626.0166131504604</v>
      </c>
      <c r="K109" s="17">
        <f>SUM($J109:J$136)</f>
        <v>5350.5364798757882</v>
      </c>
      <c r="L109" s="19">
        <f t="shared" si="33"/>
        <v>3.2905792207798839</v>
      </c>
      <c r="N109" s="20">
        <v>95</v>
      </c>
      <c r="O109" s="6">
        <f t="shared" si="24"/>
        <v>114</v>
      </c>
      <c r="P109" s="20">
        <f t="shared" si="25"/>
        <v>10669.431902567369</v>
      </c>
      <c r="Q109" s="20">
        <f t="shared" si="26"/>
        <v>10669.431902567369</v>
      </c>
      <c r="R109" s="5">
        <f t="shared" si="27"/>
        <v>79723.894702237769</v>
      </c>
      <c r="S109" s="5">
        <f t="shared" si="34"/>
        <v>129632377.25089659</v>
      </c>
      <c r="T109" s="20">
        <f>SUM(S109:$S$136)</f>
        <v>403512184.11915863</v>
      </c>
      <c r="U109" s="6">
        <f t="shared" si="35"/>
        <v>3.1127423000056709</v>
      </c>
    </row>
    <row r="110" spans="1:21">
      <c r="A110" s="13">
        <v>96</v>
      </c>
      <c r="B110" s="17">
        <f>Absterbeordnung!C104</f>
        <v>8109.1540820458213</v>
      </c>
      <c r="C110" s="18">
        <f t="shared" si="28"/>
        <v>0.14941132283506506</v>
      </c>
      <c r="D110" s="17">
        <f t="shared" si="29"/>
        <v>1211.5994384718338</v>
      </c>
      <c r="E110" s="17">
        <f>SUM(D110:$D$136)</f>
        <v>3724.5198667253298</v>
      </c>
      <c r="F110" s="19">
        <f t="shared" si="30"/>
        <v>3.0740521565633876</v>
      </c>
      <c r="G110" s="5"/>
      <c r="H110" s="17">
        <f>Absterbeordnung!C104</f>
        <v>8109.1540820458213</v>
      </c>
      <c r="I110" s="18">
        <f t="shared" si="31"/>
        <v>0.14941132283506506</v>
      </c>
      <c r="J110" s="17">
        <f t="shared" si="32"/>
        <v>1211.5994384718338</v>
      </c>
      <c r="K110" s="17">
        <f>SUM($J110:J$136)</f>
        <v>3724.5198667253298</v>
      </c>
      <c r="L110" s="19">
        <f t="shared" si="33"/>
        <v>3.0740521565633876</v>
      </c>
      <c r="N110" s="20">
        <v>96</v>
      </c>
      <c r="O110" s="6">
        <f t="shared" ref="O110:O136" si="36">N110+$B$3</f>
        <v>115</v>
      </c>
      <c r="P110" s="20">
        <f t="shared" ref="P110:P136" si="37">B110</f>
        <v>8109.1540820458213</v>
      </c>
      <c r="Q110" s="20">
        <f t="shared" ref="Q110:Q136" si="38">B110</f>
        <v>8109.1540820458213</v>
      </c>
      <c r="R110" s="5">
        <f t="shared" ref="R110:R136" si="39">LOOKUP(N110,$O$14:$O$136,$Q$14:$Q$136)</f>
        <v>77937.360505935518</v>
      </c>
      <c r="S110" s="5">
        <f t="shared" si="34"/>
        <v>94428862.224968359</v>
      </c>
      <c r="T110" s="20">
        <f>SUM(S110:$S$136)</f>
        <v>273879806.86826205</v>
      </c>
      <c r="U110" s="6">
        <f t="shared" si="35"/>
        <v>2.9003823663126194</v>
      </c>
    </row>
    <row r="111" spans="1:21">
      <c r="A111" s="13">
        <v>97</v>
      </c>
      <c r="B111" s="17">
        <f>Absterbeordnung!C105</f>
        <v>5919.2208358295584</v>
      </c>
      <c r="C111" s="18">
        <f t="shared" ref="C111:C136" si="40">1/(((1+($B$5/100))^A111))</f>
        <v>0.14648168905398534</v>
      </c>
      <c r="D111" s="17">
        <f t="shared" ref="D111:D136" si="41">B111*C111</f>
        <v>867.0574659158566</v>
      </c>
      <c r="E111" s="17">
        <f>SUM(D111:$D$136)</f>
        <v>2512.9204282534956</v>
      </c>
      <c r="F111" s="19">
        <f t="shared" ref="F111:F136" si="42">E111/D111</f>
        <v>2.8982167007802011</v>
      </c>
      <c r="G111" s="5"/>
      <c r="H111" s="17">
        <f>Absterbeordnung!C105</f>
        <v>5919.2208358295584</v>
      </c>
      <c r="I111" s="18">
        <f t="shared" ref="I111:I136" si="43">1/(((1+($B$5/100))^A111))</f>
        <v>0.14648168905398534</v>
      </c>
      <c r="J111" s="17">
        <f t="shared" ref="J111:J136" si="44">H111*I111</f>
        <v>867.0574659158566</v>
      </c>
      <c r="K111" s="17">
        <f>SUM($J111:J$136)</f>
        <v>2512.9204282534956</v>
      </c>
      <c r="L111" s="19">
        <f t="shared" ref="L111:L136" si="45">K111/J111</f>
        <v>2.8982167007802011</v>
      </c>
      <c r="N111" s="20">
        <v>97</v>
      </c>
      <c r="O111" s="6">
        <f t="shared" si="36"/>
        <v>116</v>
      </c>
      <c r="P111" s="20">
        <f t="shared" si="37"/>
        <v>5919.2208358295584</v>
      </c>
      <c r="Q111" s="20">
        <f t="shared" si="38"/>
        <v>5919.2208358295584</v>
      </c>
      <c r="R111" s="5">
        <f t="shared" si="39"/>
        <v>75912.039012527763</v>
      </c>
      <c r="S111" s="5">
        <f t="shared" ref="S111:S136" si="46">P111*R111*I111</f>
        <v>65820100.178707965</v>
      </c>
      <c r="T111" s="20">
        <f>SUM(S111:$S$136)</f>
        <v>179450944.64329371</v>
      </c>
      <c r="U111" s="6">
        <f t="shared" ref="U111:U136" si="47">T111/S111</f>
        <v>2.7263851643505093</v>
      </c>
    </row>
    <row r="112" spans="1:21">
      <c r="A112" s="13">
        <v>98</v>
      </c>
      <c r="B112" s="17">
        <f>Absterbeordnung!C106</f>
        <v>4152.3041361074647</v>
      </c>
      <c r="C112" s="18">
        <f t="shared" si="40"/>
        <v>0.14360949907253467</v>
      </c>
      <c r="D112" s="17">
        <f t="shared" si="41"/>
        <v>596.3103169832068</v>
      </c>
      <c r="E112" s="17">
        <f>SUM(D112:$D$136)</f>
        <v>1645.8629623376385</v>
      </c>
      <c r="F112" s="19">
        <f t="shared" si="42"/>
        <v>2.7600779585102986</v>
      </c>
      <c r="G112" s="5"/>
      <c r="H112" s="17">
        <f>Absterbeordnung!C106</f>
        <v>4152.3041361074647</v>
      </c>
      <c r="I112" s="18">
        <f t="shared" si="43"/>
        <v>0.14360949907253467</v>
      </c>
      <c r="J112" s="17">
        <f t="shared" si="44"/>
        <v>596.3103169832068</v>
      </c>
      <c r="K112" s="17">
        <f>SUM($J112:J$136)</f>
        <v>1645.8629623376385</v>
      </c>
      <c r="L112" s="19">
        <f t="shared" si="45"/>
        <v>2.7600779585102986</v>
      </c>
      <c r="N112" s="20">
        <v>98</v>
      </c>
      <c r="O112" s="6">
        <f t="shared" si="36"/>
        <v>117</v>
      </c>
      <c r="P112" s="20">
        <f t="shared" si="37"/>
        <v>4152.3041361074647</v>
      </c>
      <c r="Q112" s="20">
        <f t="shared" si="38"/>
        <v>4152.3041361074647</v>
      </c>
      <c r="R112" s="5">
        <f t="shared" si="39"/>
        <v>73646.618569959261</v>
      </c>
      <c r="S112" s="5">
        <f t="shared" si="46"/>
        <v>43916238.464193739</v>
      </c>
      <c r="T112" s="20">
        <f>SUM(S112:$S$136)</f>
        <v>113630844.46458572</v>
      </c>
      <c r="U112" s="6">
        <f t="shared" si="47"/>
        <v>2.5874448367710827</v>
      </c>
    </row>
    <row r="113" spans="1:21">
      <c r="A113" s="13">
        <v>99</v>
      </c>
      <c r="B113" s="17">
        <f>Absterbeordnung!C107</f>
        <v>2831.1516846638278</v>
      </c>
      <c r="C113" s="18">
        <f t="shared" si="40"/>
        <v>0.14079362654170063</v>
      </c>
      <c r="D113" s="17">
        <f t="shared" si="41"/>
        <v>398.60811297346555</v>
      </c>
      <c r="E113" s="17">
        <f>SUM(D113:$D$136)</f>
        <v>1049.5526453544317</v>
      </c>
      <c r="F113" s="19">
        <f t="shared" si="42"/>
        <v>2.6330438623668906</v>
      </c>
      <c r="G113" s="5"/>
      <c r="H113" s="17">
        <f>Absterbeordnung!C107</f>
        <v>2831.1516846638278</v>
      </c>
      <c r="I113" s="18">
        <f t="shared" si="43"/>
        <v>0.14079362654170063</v>
      </c>
      <c r="J113" s="17">
        <f t="shared" si="44"/>
        <v>398.60811297346555</v>
      </c>
      <c r="K113" s="17">
        <f>SUM($J113:J$136)</f>
        <v>1049.5526453544317</v>
      </c>
      <c r="L113" s="19">
        <f t="shared" si="45"/>
        <v>2.6330438623668906</v>
      </c>
      <c r="N113" s="20">
        <v>99</v>
      </c>
      <c r="O113" s="6">
        <f t="shared" si="36"/>
        <v>118</v>
      </c>
      <c r="P113" s="20">
        <f t="shared" si="37"/>
        <v>2831.1516846638278</v>
      </c>
      <c r="Q113" s="20">
        <f t="shared" si="38"/>
        <v>2831.1516846638278</v>
      </c>
      <c r="R113" s="5">
        <f t="shared" si="39"/>
        <v>71100.854335807046</v>
      </c>
      <c r="S113" s="5">
        <f t="shared" si="46"/>
        <v>28341377.377597295</v>
      </c>
      <c r="T113" s="20">
        <f>SUM(S113:$S$136)</f>
        <v>69714606.00039199</v>
      </c>
      <c r="U113" s="6">
        <f t="shared" si="47"/>
        <v>2.459817145496201</v>
      </c>
    </row>
    <row r="114" spans="1:21">
      <c r="A114" s="13">
        <v>100</v>
      </c>
      <c r="B114" s="17">
        <f>Absterbeordnung!C108</f>
        <v>1873.3426814614336</v>
      </c>
      <c r="C114" s="18">
        <f t="shared" si="40"/>
        <v>0.13803296719774574</v>
      </c>
      <c r="D114" s="17">
        <f t="shared" si="41"/>
        <v>258.58304890030314</v>
      </c>
      <c r="E114" s="17">
        <f>SUM(D114:$D$136)</f>
        <v>650.94453238096617</v>
      </c>
      <c r="F114" s="19">
        <f t="shared" si="42"/>
        <v>2.5173519113077605</v>
      </c>
      <c r="G114" s="5"/>
      <c r="H114" s="17">
        <f>Absterbeordnung!C108</f>
        <v>1873.3426814614336</v>
      </c>
      <c r="I114" s="18">
        <f t="shared" si="43"/>
        <v>0.13803296719774574</v>
      </c>
      <c r="J114" s="17">
        <f t="shared" si="44"/>
        <v>258.58304890030314</v>
      </c>
      <c r="K114" s="17">
        <f>SUM($J114:J$136)</f>
        <v>650.94453238096617</v>
      </c>
      <c r="L114" s="19">
        <f t="shared" si="45"/>
        <v>2.5173519113077605</v>
      </c>
      <c r="N114" s="20">
        <v>100</v>
      </c>
      <c r="O114" s="6">
        <f t="shared" si="36"/>
        <v>119</v>
      </c>
      <c r="P114" s="20">
        <f t="shared" si="37"/>
        <v>1873.3426814614336</v>
      </c>
      <c r="Q114" s="20">
        <f t="shared" si="38"/>
        <v>1873.3426814614336</v>
      </c>
      <c r="R114" s="5">
        <f t="shared" si="39"/>
        <v>68304.437214162477</v>
      </c>
      <c r="S114" s="5">
        <f t="shared" si="46"/>
        <v>17662369.628257461</v>
      </c>
      <c r="T114" s="20">
        <f>SUM(S114:$S$136)</f>
        <v>41373228.622794688</v>
      </c>
      <c r="U114" s="6">
        <f t="shared" si="47"/>
        <v>2.342450616399907</v>
      </c>
    </row>
    <row r="115" spans="1:21">
      <c r="A115" s="13">
        <v>101</v>
      </c>
      <c r="B115" s="17">
        <f>Absterbeordnung!C109</f>
        <v>1206.5</v>
      </c>
      <c r="C115" s="18">
        <f t="shared" si="40"/>
        <v>0.13532643842916248</v>
      </c>
      <c r="D115" s="17">
        <f t="shared" si="41"/>
        <v>163.27134796478452</v>
      </c>
      <c r="E115" s="17">
        <f>SUM(D115:$D$136)</f>
        <v>392.36148348066303</v>
      </c>
      <c r="F115" s="19">
        <f t="shared" si="42"/>
        <v>2.4031251555863324</v>
      </c>
      <c r="G115" s="5"/>
      <c r="H115" s="17">
        <f>Absterbeordnung!C109</f>
        <v>1206.5</v>
      </c>
      <c r="I115" s="18">
        <f t="shared" si="43"/>
        <v>0.13532643842916248</v>
      </c>
      <c r="J115" s="17">
        <f t="shared" si="44"/>
        <v>163.27134796478452</v>
      </c>
      <c r="K115" s="17">
        <f>SUM($J115:J$136)</f>
        <v>392.36148348066303</v>
      </c>
      <c r="L115" s="19">
        <f t="shared" si="45"/>
        <v>2.4031251555863324</v>
      </c>
      <c r="N115" s="20">
        <v>101</v>
      </c>
      <c r="O115" s="6">
        <f t="shared" si="36"/>
        <v>120</v>
      </c>
      <c r="P115" s="20">
        <f t="shared" si="37"/>
        <v>1206.5</v>
      </c>
      <c r="Q115" s="20">
        <f t="shared" si="38"/>
        <v>1206.5</v>
      </c>
      <c r="R115" s="5">
        <f t="shared" si="39"/>
        <v>65185.919574146195</v>
      </c>
      <c r="S115" s="5">
        <f t="shared" si="46"/>
        <v>10642992.957194882</v>
      </c>
      <c r="T115" s="20">
        <f>SUM(S115:$S$136)</f>
        <v>23710858.994537219</v>
      </c>
      <c r="U115" s="6">
        <f t="shared" si="47"/>
        <v>2.2278375161855379</v>
      </c>
    </row>
    <row r="116" spans="1:21">
      <c r="A116" s="21">
        <v>102</v>
      </c>
      <c r="B116" s="17">
        <f>Absterbeordnung!C110</f>
        <v>753.5</v>
      </c>
      <c r="C116" s="18">
        <f t="shared" si="40"/>
        <v>0.13267297885212007</v>
      </c>
      <c r="D116" s="17">
        <f t="shared" si="41"/>
        <v>99.969089565072466</v>
      </c>
      <c r="E116" s="17">
        <f>SUM(D116:$D$136)</f>
        <v>229.0901355158785</v>
      </c>
      <c r="F116" s="19">
        <f t="shared" si="42"/>
        <v>2.291609701684417</v>
      </c>
      <c r="G116" s="5"/>
      <c r="H116" s="17">
        <f>Absterbeordnung!C110</f>
        <v>753.5</v>
      </c>
      <c r="I116" s="18">
        <f t="shared" si="43"/>
        <v>0.13267297885212007</v>
      </c>
      <c r="J116" s="17">
        <f t="shared" si="44"/>
        <v>99.969089565072466</v>
      </c>
      <c r="K116" s="17">
        <f>SUM($J116:J$136)</f>
        <v>229.0901355158785</v>
      </c>
      <c r="L116" s="19">
        <f t="shared" si="45"/>
        <v>2.291609701684417</v>
      </c>
      <c r="N116" s="6">
        <v>102</v>
      </c>
      <c r="O116" s="6">
        <f t="shared" si="36"/>
        <v>121</v>
      </c>
      <c r="P116" s="20">
        <f t="shared" si="37"/>
        <v>753.5</v>
      </c>
      <c r="Q116" s="20">
        <f t="shared" si="38"/>
        <v>753.5</v>
      </c>
      <c r="R116" s="5">
        <f t="shared" si="39"/>
        <v>61748.712771936407</v>
      </c>
      <c r="S116" s="5">
        <f t="shared" si="46"/>
        <v>6172962.5976256458</v>
      </c>
      <c r="T116" s="20">
        <f>SUM(S116:$S$136)</f>
        <v>13067866.037342349</v>
      </c>
      <c r="U116" s="6">
        <f t="shared" si="47"/>
        <v>2.1169520842988327</v>
      </c>
    </row>
    <row r="117" spans="1:21">
      <c r="A117" s="21">
        <v>103</v>
      </c>
      <c r="B117" s="17">
        <f>Absterbeordnung!C111</f>
        <v>456.5</v>
      </c>
      <c r="C117" s="18">
        <f t="shared" si="40"/>
        <v>0.13007154789423539</v>
      </c>
      <c r="D117" s="17">
        <f t="shared" si="41"/>
        <v>59.377661613718459</v>
      </c>
      <c r="E117" s="17">
        <f>SUM(D117:$D$136)</f>
        <v>129.12104595080604</v>
      </c>
      <c r="F117" s="19">
        <f t="shared" si="42"/>
        <v>2.1745727676310893</v>
      </c>
      <c r="G117" s="5"/>
      <c r="H117" s="17">
        <f>Absterbeordnung!C111</f>
        <v>456.5</v>
      </c>
      <c r="I117" s="18">
        <f t="shared" si="43"/>
        <v>0.13007154789423539</v>
      </c>
      <c r="J117" s="17">
        <f t="shared" si="44"/>
        <v>59.377661613718459</v>
      </c>
      <c r="K117" s="17">
        <f>SUM($J117:J$136)</f>
        <v>129.12104595080604</v>
      </c>
      <c r="L117" s="19">
        <f t="shared" si="45"/>
        <v>2.1745727676310893</v>
      </c>
      <c r="N117" s="6">
        <v>103</v>
      </c>
      <c r="O117" s="6">
        <f t="shared" si="36"/>
        <v>122</v>
      </c>
      <c r="P117" s="20">
        <f t="shared" si="37"/>
        <v>456.5</v>
      </c>
      <c r="Q117" s="20">
        <f t="shared" si="38"/>
        <v>456.5</v>
      </c>
      <c r="R117" s="5">
        <f t="shared" si="39"/>
        <v>58009.269900482934</v>
      </c>
      <c r="S117" s="5">
        <f t="shared" si="46"/>
        <v>3444454.7986097392</v>
      </c>
      <c r="T117" s="20">
        <f>SUM(S117:$S$136)</f>
        <v>6894903.4397167042</v>
      </c>
      <c r="U117" s="6">
        <f t="shared" si="47"/>
        <v>2.001740142590823</v>
      </c>
    </row>
    <row r="118" spans="1:21">
      <c r="A118" s="21">
        <v>104</v>
      </c>
      <c r="B118" s="17">
        <f>Absterbeordnung!C112</f>
        <v>263.3</v>
      </c>
      <c r="C118" s="18">
        <f t="shared" si="40"/>
        <v>0.12752112538650526</v>
      </c>
      <c r="D118" s="17">
        <f t="shared" si="41"/>
        <v>33.576312314266836</v>
      </c>
      <c r="E118" s="17">
        <f>SUM(D118:$D$136)</f>
        <v>69.743384337087576</v>
      </c>
      <c r="F118" s="19">
        <f t="shared" si="42"/>
        <v>2.07716034102569</v>
      </c>
      <c r="G118" s="5"/>
      <c r="H118" s="17">
        <f>Absterbeordnung!C112</f>
        <v>263.3</v>
      </c>
      <c r="I118" s="18">
        <f t="shared" si="43"/>
        <v>0.12752112538650526</v>
      </c>
      <c r="J118" s="17">
        <f t="shared" si="44"/>
        <v>33.576312314266836</v>
      </c>
      <c r="K118" s="17">
        <f>SUM($J118:J$136)</f>
        <v>69.743384337087576</v>
      </c>
      <c r="L118" s="19">
        <f t="shared" si="45"/>
        <v>2.07716034102569</v>
      </c>
      <c r="N118" s="6">
        <v>104</v>
      </c>
      <c r="O118" s="6">
        <f t="shared" si="36"/>
        <v>123</v>
      </c>
      <c r="P118" s="20">
        <f t="shared" si="37"/>
        <v>263.3</v>
      </c>
      <c r="Q118" s="20">
        <f t="shared" si="38"/>
        <v>263.3</v>
      </c>
      <c r="R118" s="5">
        <f t="shared" si="39"/>
        <v>53974.641604254146</v>
      </c>
      <c r="S118" s="5">
        <f t="shared" si="46"/>
        <v>1812269.4235550577</v>
      </c>
      <c r="T118" s="20">
        <f>SUM(S118:$S$136)</f>
        <v>3450448.6411069632</v>
      </c>
      <c r="U118" s="6">
        <f t="shared" si="47"/>
        <v>1.9039380106840591</v>
      </c>
    </row>
    <row r="119" spans="1:21">
      <c r="A119" s="21">
        <v>105</v>
      </c>
      <c r="B119" s="17">
        <f>Absterbeordnung!C113</f>
        <v>144</v>
      </c>
      <c r="C119" s="18">
        <f t="shared" si="40"/>
        <v>0.12502071116324046</v>
      </c>
      <c r="D119" s="17">
        <f t="shared" si="41"/>
        <v>18.002982407506625</v>
      </c>
      <c r="E119" s="17">
        <f>SUM(D119:$D$136)</f>
        <v>36.167072022820747</v>
      </c>
      <c r="F119" s="19">
        <f t="shared" si="42"/>
        <v>2.0089489176937882</v>
      </c>
      <c r="G119" s="5"/>
      <c r="H119" s="17">
        <f>Absterbeordnung!C113</f>
        <v>144</v>
      </c>
      <c r="I119" s="18">
        <f t="shared" si="43"/>
        <v>0.12502071116324046</v>
      </c>
      <c r="J119" s="17">
        <f t="shared" si="44"/>
        <v>18.002982407506625</v>
      </c>
      <c r="K119" s="17">
        <f>SUM($J119:J$136)</f>
        <v>36.167072022820747</v>
      </c>
      <c r="L119" s="19">
        <f t="shared" si="45"/>
        <v>2.0089489176937882</v>
      </c>
      <c r="N119" s="6">
        <v>105</v>
      </c>
      <c r="O119" s="6">
        <f t="shared" si="36"/>
        <v>124</v>
      </c>
      <c r="P119" s="20">
        <f t="shared" si="37"/>
        <v>144</v>
      </c>
      <c r="Q119" s="20">
        <f t="shared" si="38"/>
        <v>144</v>
      </c>
      <c r="R119" s="5">
        <f t="shared" si="39"/>
        <v>49703.083942514822</v>
      </c>
      <c r="S119" s="5">
        <f t="shared" si="46"/>
        <v>894803.74581591948</v>
      </c>
      <c r="T119" s="20">
        <f>SUM(S119:$S$136)</f>
        <v>1638179.2175519059</v>
      </c>
      <c r="U119" s="6">
        <f t="shared" si="47"/>
        <v>1.8307692890334804</v>
      </c>
    </row>
    <row r="120" spans="1:21">
      <c r="A120" s="21">
        <v>106</v>
      </c>
      <c r="B120" s="17">
        <f>Absterbeordnung!C114</f>
        <v>76.099999999999994</v>
      </c>
      <c r="C120" s="18">
        <f t="shared" si="40"/>
        <v>0.12256932466984359</v>
      </c>
      <c r="D120" s="17">
        <f t="shared" si="41"/>
        <v>9.3275256073750974</v>
      </c>
      <c r="E120" s="17">
        <f>SUM(D120:$D$136)</f>
        <v>18.164089615314118</v>
      </c>
      <c r="F120" s="19">
        <f t="shared" si="42"/>
        <v>1.9473642185396005</v>
      </c>
      <c r="G120" s="5"/>
      <c r="H120" s="17">
        <f>Absterbeordnung!C114</f>
        <v>76.099999999999994</v>
      </c>
      <c r="I120" s="18">
        <f t="shared" si="43"/>
        <v>0.12256932466984359</v>
      </c>
      <c r="J120" s="17">
        <f t="shared" si="44"/>
        <v>9.3275256073750974</v>
      </c>
      <c r="K120" s="17">
        <f>SUM($J120:J$136)</f>
        <v>18.164089615314118</v>
      </c>
      <c r="L120" s="19">
        <f t="shared" si="45"/>
        <v>1.9473642185396005</v>
      </c>
      <c r="N120" s="6">
        <v>106</v>
      </c>
      <c r="O120" s="6">
        <f t="shared" si="36"/>
        <v>125</v>
      </c>
      <c r="P120" s="20">
        <f t="shared" si="37"/>
        <v>76.099999999999994</v>
      </c>
      <c r="Q120" s="20">
        <f t="shared" si="38"/>
        <v>76.099999999999994</v>
      </c>
      <c r="R120" s="5">
        <f t="shared" si="39"/>
        <v>45167.102926336498</v>
      </c>
      <c r="S120" s="5">
        <f t="shared" si="46"/>
        <v>421297.30915635033</v>
      </c>
      <c r="T120" s="20">
        <f>SUM(S120:$S$136)</f>
        <v>743375.47173598642</v>
      </c>
      <c r="U120" s="6">
        <f t="shared" si="47"/>
        <v>1.7644913831151663</v>
      </c>
    </row>
    <row r="121" spans="1:21">
      <c r="A121" s="21">
        <v>107</v>
      </c>
      <c r="B121" s="17">
        <f>Absterbeordnung!C115</f>
        <v>38.799999999999997</v>
      </c>
      <c r="C121" s="18">
        <f t="shared" si="40"/>
        <v>0.12016600457827803</v>
      </c>
      <c r="D121" s="17">
        <f t="shared" si="41"/>
        <v>4.6624409776371873</v>
      </c>
      <c r="E121" s="17">
        <f>SUM(D121:$D$136)</f>
        <v>8.8365640079390229</v>
      </c>
      <c r="F121" s="19">
        <f t="shared" si="42"/>
        <v>1.8952656023577548</v>
      </c>
      <c r="G121" s="5"/>
      <c r="H121" s="17">
        <f>Absterbeordnung!C115</f>
        <v>38.799999999999997</v>
      </c>
      <c r="I121" s="18">
        <f t="shared" si="43"/>
        <v>0.12016600457827803</v>
      </c>
      <c r="J121" s="17">
        <f t="shared" si="44"/>
        <v>4.6624409776371873</v>
      </c>
      <c r="K121" s="17">
        <f>SUM($J121:J$136)</f>
        <v>8.8365640079390229</v>
      </c>
      <c r="L121" s="19">
        <f t="shared" si="45"/>
        <v>1.8952656023577548</v>
      </c>
      <c r="N121" s="6">
        <v>107</v>
      </c>
      <c r="O121" s="6">
        <f t="shared" si="36"/>
        <v>126</v>
      </c>
      <c r="P121" s="20">
        <f t="shared" si="37"/>
        <v>38.799999999999997</v>
      </c>
      <c r="Q121" s="20">
        <f t="shared" si="38"/>
        <v>38.799999999999997</v>
      </c>
      <c r="R121" s="5">
        <f t="shared" si="39"/>
        <v>40468.14180284847</v>
      </c>
      <c r="S121" s="5">
        <f t="shared" si="46"/>
        <v>188680.32263043313</v>
      </c>
      <c r="T121" s="20">
        <f>SUM(S121:$S$136)</f>
        <v>322078.16257963609</v>
      </c>
      <c r="U121" s="6">
        <f t="shared" si="47"/>
        <v>1.7070045147765005</v>
      </c>
    </row>
    <row r="122" spans="1:21">
      <c r="A122" s="21">
        <v>108</v>
      </c>
      <c r="B122" s="17">
        <f>Absterbeordnung!C116</f>
        <v>19.2</v>
      </c>
      <c r="C122" s="18">
        <f t="shared" si="40"/>
        <v>0.11780980841007649</v>
      </c>
      <c r="D122" s="17">
        <f t="shared" si="41"/>
        <v>2.2619483214734686</v>
      </c>
      <c r="E122" s="17">
        <f>SUM(D122:$D$136)</f>
        <v>4.1741230303018364</v>
      </c>
      <c r="F122" s="19">
        <f t="shared" si="42"/>
        <v>1.8453662228599226</v>
      </c>
      <c r="G122" s="5"/>
      <c r="H122" s="17">
        <f>Absterbeordnung!C116</f>
        <v>19.2</v>
      </c>
      <c r="I122" s="18">
        <f t="shared" si="43"/>
        <v>0.11780980841007649</v>
      </c>
      <c r="J122" s="17">
        <f t="shared" si="44"/>
        <v>2.2619483214734686</v>
      </c>
      <c r="K122" s="17">
        <f>SUM($J122:J$136)</f>
        <v>4.1741230303018364</v>
      </c>
      <c r="L122" s="19">
        <f t="shared" si="45"/>
        <v>1.8453662228599226</v>
      </c>
      <c r="N122" s="6">
        <v>108</v>
      </c>
      <c r="O122" s="6">
        <f t="shared" si="36"/>
        <v>127</v>
      </c>
      <c r="P122" s="20">
        <f t="shared" si="37"/>
        <v>19.2</v>
      </c>
      <c r="Q122" s="20">
        <f t="shared" si="38"/>
        <v>19.2</v>
      </c>
      <c r="R122" s="5">
        <f t="shared" si="39"/>
        <v>35675.091116795564</v>
      </c>
      <c r="S122" s="5">
        <f t="shared" si="46"/>
        <v>80695.212470048777</v>
      </c>
      <c r="T122" s="20">
        <f>SUM(S122:$S$136)</f>
        <v>133397.83994920293</v>
      </c>
      <c r="U122" s="6">
        <f t="shared" si="47"/>
        <v>1.6531072397723163</v>
      </c>
    </row>
    <row r="123" spans="1:21">
      <c r="A123" s="21">
        <v>109</v>
      </c>
      <c r="B123" s="17">
        <f>Absterbeordnung!C117</f>
        <v>9.1999999999999993</v>
      </c>
      <c r="C123" s="18">
        <f t="shared" si="40"/>
        <v>0.11549981216674166</v>
      </c>
      <c r="D123" s="17">
        <f t="shared" si="41"/>
        <v>1.0625982719340232</v>
      </c>
      <c r="E123" s="17">
        <f>SUM(D123:$D$136)</f>
        <v>1.9121747088283676</v>
      </c>
      <c r="F123" s="19">
        <f t="shared" si="42"/>
        <v>1.7995274030966</v>
      </c>
      <c r="G123" s="5"/>
      <c r="H123" s="17">
        <f>Absterbeordnung!C117</f>
        <v>9.1999999999999993</v>
      </c>
      <c r="I123" s="18">
        <f t="shared" si="43"/>
        <v>0.11549981216674166</v>
      </c>
      <c r="J123" s="17">
        <f t="shared" si="44"/>
        <v>1.0625982719340232</v>
      </c>
      <c r="K123" s="17">
        <f>SUM($J123:J$136)</f>
        <v>1.9121747088283676</v>
      </c>
      <c r="L123" s="19">
        <f t="shared" si="45"/>
        <v>1.7995274030966</v>
      </c>
      <c r="N123" s="6">
        <v>109</v>
      </c>
      <c r="O123" s="6">
        <f t="shared" si="36"/>
        <v>128</v>
      </c>
      <c r="P123" s="20">
        <f t="shared" si="37"/>
        <v>9.1999999999999993</v>
      </c>
      <c r="Q123" s="20">
        <f t="shared" si="38"/>
        <v>9.1999999999999993</v>
      </c>
      <c r="R123" s="5">
        <f t="shared" si="39"/>
        <v>30887.25882790851</v>
      </c>
      <c r="S123" s="5">
        <f t="shared" si="46"/>
        <v>32820.747855314483</v>
      </c>
      <c r="T123" s="20">
        <f>SUM(S123:$S$136)</f>
        <v>52702.627479154158</v>
      </c>
      <c r="U123" s="6">
        <f t="shared" si="47"/>
        <v>1.6057716817266341</v>
      </c>
    </row>
    <row r="124" spans="1:21">
      <c r="A124" s="21">
        <v>110</v>
      </c>
      <c r="B124" s="17">
        <f>Absterbeordnung!C118</f>
        <v>4.3</v>
      </c>
      <c r="C124" s="18">
        <f t="shared" si="40"/>
        <v>0.11323510996739378</v>
      </c>
      <c r="D124" s="17">
        <f t="shared" si="41"/>
        <v>0.48691097285979323</v>
      </c>
      <c r="E124" s="17">
        <f>SUM(D124:$D$136)</f>
        <v>0.84957643689434448</v>
      </c>
      <c r="F124" s="19">
        <f t="shared" si="42"/>
        <v>1.7448291048043012</v>
      </c>
      <c r="G124" s="5"/>
      <c r="H124" s="17">
        <f>Absterbeordnung!C118</f>
        <v>4.3</v>
      </c>
      <c r="I124" s="18">
        <f t="shared" si="43"/>
        <v>0.11323510996739378</v>
      </c>
      <c r="J124" s="17">
        <f t="shared" si="44"/>
        <v>0.48691097285979323</v>
      </c>
      <c r="K124" s="17">
        <f>SUM($J124:J$136)</f>
        <v>0.84957643689434448</v>
      </c>
      <c r="L124" s="19">
        <f t="shared" si="45"/>
        <v>1.7448291048043012</v>
      </c>
      <c r="N124" s="6">
        <v>110</v>
      </c>
      <c r="O124" s="6">
        <f t="shared" si="36"/>
        <v>129</v>
      </c>
      <c r="P124" s="20">
        <f t="shared" si="37"/>
        <v>4.3</v>
      </c>
      <c r="Q124" s="20">
        <f t="shared" si="38"/>
        <v>4.3</v>
      </c>
      <c r="R124" s="5">
        <f t="shared" si="39"/>
        <v>26199.164826832304</v>
      </c>
      <c r="S124" s="5">
        <f t="shared" si="46"/>
        <v>12756.660833946993</v>
      </c>
      <c r="T124" s="20">
        <f>SUM(S124:$S$136)</f>
        <v>19881.879623839679</v>
      </c>
      <c r="U124" s="6">
        <f t="shared" si="47"/>
        <v>1.5585488932128406</v>
      </c>
    </row>
    <row r="125" spans="1:21">
      <c r="A125" s="21">
        <v>111</v>
      </c>
      <c r="B125" s="17">
        <f>Absterbeordnung!C119</f>
        <v>2</v>
      </c>
      <c r="C125" s="18">
        <f t="shared" si="40"/>
        <v>0.11101481369352335</v>
      </c>
      <c r="D125" s="17">
        <f t="shared" si="41"/>
        <v>0.22202962738704671</v>
      </c>
      <c r="E125" s="17">
        <f>SUM(D125:$D$136)</f>
        <v>0.3626654640345513</v>
      </c>
      <c r="F125" s="19">
        <f t="shared" si="42"/>
        <v>1.6334102268358324</v>
      </c>
      <c r="G125" s="25"/>
      <c r="H125" s="17">
        <f>Absterbeordnung!C119</f>
        <v>2</v>
      </c>
      <c r="I125" s="18">
        <f t="shared" si="43"/>
        <v>0.11101481369352335</v>
      </c>
      <c r="J125" s="17">
        <f t="shared" si="44"/>
        <v>0.22202962738704671</v>
      </c>
      <c r="K125" s="17">
        <f>SUM($J125:J$136)</f>
        <v>0.3626654640345513</v>
      </c>
      <c r="L125" s="19">
        <f t="shared" si="45"/>
        <v>1.6334102268358324</v>
      </c>
      <c r="N125" s="6">
        <v>111</v>
      </c>
      <c r="O125" s="6">
        <f t="shared" si="36"/>
        <v>130</v>
      </c>
      <c r="P125" s="20">
        <f t="shared" si="37"/>
        <v>2</v>
      </c>
      <c r="Q125" s="20">
        <f t="shared" si="38"/>
        <v>2</v>
      </c>
      <c r="R125" s="5">
        <f t="shared" si="39"/>
        <v>21721.915738717689</v>
      </c>
      <c r="S125" s="5">
        <f t="shared" si="46"/>
        <v>4822.9088576003141</v>
      </c>
      <c r="T125" s="20">
        <f>SUM(S125:$S$136)</f>
        <v>7125.2187898926868</v>
      </c>
      <c r="U125" s="6">
        <f t="shared" si="47"/>
        <v>1.4773695709932844</v>
      </c>
    </row>
    <row r="126" spans="1:21">
      <c r="A126" s="21">
        <v>112</v>
      </c>
      <c r="B126" s="17">
        <f>Absterbeordnung!C120</f>
        <v>0.9</v>
      </c>
      <c r="C126" s="18">
        <f t="shared" si="40"/>
        <v>0.10883805264070914</v>
      </c>
      <c r="D126" s="17">
        <f t="shared" si="41"/>
        <v>9.7954247376638229E-2</v>
      </c>
      <c r="E126" s="17">
        <f>SUM(D126:$D$136)</f>
        <v>0.14063583664750456</v>
      </c>
      <c r="F126" s="19">
        <f t="shared" si="42"/>
        <v>1.4357298474945535</v>
      </c>
      <c r="G126" s="5"/>
      <c r="H126" s="17">
        <f>Absterbeordnung!C120</f>
        <v>0.9</v>
      </c>
      <c r="I126" s="18">
        <f t="shared" si="43"/>
        <v>0.10883805264070914</v>
      </c>
      <c r="J126" s="17">
        <f t="shared" si="44"/>
        <v>9.7954247376638229E-2</v>
      </c>
      <c r="K126" s="17">
        <f>SUM($J126:J$136)</f>
        <v>0.14063583664750456</v>
      </c>
      <c r="L126" s="19">
        <f t="shared" si="45"/>
        <v>1.4357298474945535</v>
      </c>
      <c r="N126" s="6">
        <v>112</v>
      </c>
      <c r="O126" s="6">
        <f t="shared" si="36"/>
        <v>131</v>
      </c>
      <c r="P126" s="20">
        <f t="shared" si="37"/>
        <v>0.9</v>
      </c>
      <c r="Q126" s="20">
        <f t="shared" si="38"/>
        <v>0.9</v>
      </c>
      <c r="R126" s="5">
        <f t="shared" si="39"/>
        <v>17484.584238003084</v>
      </c>
      <c r="S126" s="5">
        <f t="shared" si="46"/>
        <v>1712.6892897270238</v>
      </c>
      <c r="T126" s="20">
        <f>SUM(S126:$S$136)</f>
        <v>2302.3099322923727</v>
      </c>
      <c r="U126" s="6">
        <f t="shared" si="47"/>
        <v>1.3442659717100964</v>
      </c>
    </row>
    <row r="127" spans="1:21">
      <c r="A127" s="21">
        <v>113</v>
      </c>
      <c r="B127" s="17">
        <f>Absterbeordnung!C121</f>
        <v>0.4</v>
      </c>
      <c r="C127" s="18">
        <f t="shared" si="40"/>
        <v>0.10670397317716583</v>
      </c>
      <c r="D127" s="17">
        <f t="shared" si="41"/>
        <v>4.2681589270866335E-2</v>
      </c>
      <c r="E127" s="17">
        <f>SUM(D127:$D$136)</f>
        <v>4.2681589270866335E-2</v>
      </c>
      <c r="F127" s="19">
        <f t="shared" si="42"/>
        <v>1</v>
      </c>
      <c r="G127" s="27"/>
      <c r="H127" s="17">
        <f>Absterbeordnung!C121</f>
        <v>0.4</v>
      </c>
      <c r="I127" s="18">
        <f t="shared" si="43"/>
        <v>0.10670397317716583</v>
      </c>
      <c r="J127" s="17">
        <f t="shared" si="44"/>
        <v>4.2681589270866335E-2</v>
      </c>
      <c r="K127" s="17">
        <f>SUM($J127:J$136)</f>
        <v>4.2681589270866335E-2</v>
      </c>
      <c r="L127" s="19">
        <f t="shared" si="45"/>
        <v>1</v>
      </c>
      <c r="N127" s="6">
        <v>113</v>
      </c>
      <c r="O127" s="6">
        <f t="shared" si="36"/>
        <v>132</v>
      </c>
      <c r="P127" s="20">
        <f t="shared" si="37"/>
        <v>0.4</v>
      </c>
      <c r="Q127" s="20">
        <f t="shared" si="38"/>
        <v>0.4</v>
      </c>
      <c r="R127" s="5">
        <f t="shared" si="39"/>
        <v>13814.402243166074</v>
      </c>
      <c r="S127" s="5">
        <f t="shared" si="46"/>
        <v>589.62064256534893</v>
      </c>
      <c r="T127" s="20">
        <f>SUM(S127:$S$136)</f>
        <v>589.62064256534893</v>
      </c>
      <c r="U127" s="6">
        <f t="shared" si="47"/>
        <v>1</v>
      </c>
    </row>
    <row r="128" spans="1:21">
      <c r="A128" s="21">
        <v>114</v>
      </c>
      <c r="B128" s="17">
        <f>Absterbeordnung!C122</f>
        <v>0</v>
      </c>
      <c r="C128" s="18">
        <f t="shared" si="40"/>
        <v>0.10461173840898609</v>
      </c>
      <c r="D128" s="17">
        <f t="shared" si="41"/>
        <v>0</v>
      </c>
      <c r="E128" s="17">
        <f>SUM(D128:$D$136)</f>
        <v>0</v>
      </c>
      <c r="F128" s="19" t="e">
        <f t="shared" si="42"/>
        <v>#DIV/0!</v>
      </c>
      <c r="G128" s="27"/>
      <c r="H128" s="17">
        <f>Absterbeordnung!C122</f>
        <v>0</v>
      </c>
      <c r="I128" s="18">
        <f t="shared" si="43"/>
        <v>0.10461173840898609</v>
      </c>
      <c r="J128" s="17">
        <f t="shared" si="44"/>
        <v>0</v>
      </c>
      <c r="K128" s="17">
        <f>SUM($J128:J$136)</f>
        <v>0</v>
      </c>
      <c r="L128" s="19" t="e">
        <f t="shared" si="45"/>
        <v>#DIV/0!</v>
      </c>
      <c r="N128" s="6">
        <v>114</v>
      </c>
      <c r="O128" s="6">
        <f t="shared" si="36"/>
        <v>133</v>
      </c>
      <c r="P128" s="20">
        <f t="shared" si="37"/>
        <v>0</v>
      </c>
      <c r="Q128" s="20">
        <f t="shared" si="38"/>
        <v>0</v>
      </c>
      <c r="R128" s="5">
        <f t="shared" si="39"/>
        <v>10669.431902567369</v>
      </c>
      <c r="S128" s="5">
        <f t="shared" si="46"/>
        <v>0</v>
      </c>
      <c r="T128" s="20">
        <f>SUM(S128:$S$136)</f>
        <v>0</v>
      </c>
      <c r="U128" s="6" t="e">
        <f t="shared" si="47"/>
        <v>#DIV/0!</v>
      </c>
    </row>
    <row r="129" spans="1:21">
      <c r="A129" s="21">
        <v>115</v>
      </c>
      <c r="B129" s="17">
        <f>Absterbeordnung!C123</f>
        <v>0</v>
      </c>
      <c r="C129" s="18">
        <f t="shared" si="40"/>
        <v>0.10256052785194716</v>
      </c>
      <c r="D129" s="17">
        <f t="shared" si="41"/>
        <v>0</v>
      </c>
      <c r="E129" s="17">
        <f>SUM(D129:$D$136)</f>
        <v>0</v>
      </c>
      <c r="F129" s="19" t="e">
        <f t="shared" si="42"/>
        <v>#DIV/0!</v>
      </c>
      <c r="G129" s="27"/>
      <c r="H129" s="17">
        <f>Absterbeordnung!C123</f>
        <v>0</v>
      </c>
      <c r="I129" s="18">
        <f t="shared" si="43"/>
        <v>0.10256052785194716</v>
      </c>
      <c r="J129" s="17">
        <f t="shared" si="44"/>
        <v>0</v>
      </c>
      <c r="K129" s="17">
        <f>SUM($J129:J$136)</f>
        <v>0</v>
      </c>
      <c r="L129" s="19" t="e">
        <f t="shared" si="45"/>
        <v>#DIV/0!</v>
      </c>
      <c r="N129" s="6">
        <v>115</v>
      </c>
      <c r="O129" s="6">
        <f t="shared" si="36"/>
        <v>134</v>
      </c>
      <c r="P129" s="20">
        <f t="shared" si="37"/>
        <v>0</v>
      </c>
      <c r="Q129" s="20">
        <f t="shared" si="38"/>
        <v>0</v>
      </c>
      <c r="R129" s="5">
        <f t="shared" si="39"/>
        <v>8109.1540820458213</v>
      </c>
      <c r="S129" s="5">
        <f t="shared" si="46"/>
        <v>0</v>
      </c>
      <c r="T129" s="20">
        <f>SUM(S129:$S$136)</f>
        <v>0</v>
      </c>
      <c r="U129" s="6" t="e">
        <f t="shared" si="47"/>
        <v>#DIV/0!</v>
      </c>
    </row>
    <row r="130" spans="1:21">
      <c r="A130" s="21">
        <v>116</v>
      </c>
      <c r="B130" s="17">
        <f>Absterbeordnung!C124</f>
        <v>0</v>
      </c>
      <c r="C130" s="18">
        <f t="shared" si="40"/>
        <v>0.1005495371097521</v>
      </c>
      <c r="D130" s="17">
        <f t="shared" si="41"/>
        <v>0</v>
      </c>
      <c r="E130" s="17">
        <f>SUM(D130:$D$136)</f>
        <v>0</v>
      </c>
      <c r="F130" s="19" t="e">
        <f t="shared" si="42"/>
        <v>#DIV/0!</v>
      </c>
      <c r="G130" s="27"/>
      <c r="H130" s="17">
        <f>Absterbeordnung!C124</f>
        <v>0</v>
      </c>
      <c r="I130" s="18">
        <f t="shared" si="43"/>
        <v>0.1005495371097521</v>
      </c>
      <c r="J130" s="17">
        <f t="shared" si="44"/>
        <v>0</v>
      </c>
      <c r="K130" s="17">
        <f>SUM($J130:J$136)</f>
        <v>0</v>
      </c>
      <c r="L130" s="19" t="e">
        <f t="shared" si="45"/>
        <v>#DIV/0!</v>
      </c>
      <c r="N130" s="6">
        <v>116</v>
      </c>
      <c r="O130" s="6">
        <f t="shared" si="36"/>
        <v>135</v>
      </c>
      <c r="P130" s="20">
        <f t="shared" si="37"/>
        <v>0</v>
      </c>
      <c r="Q130" s="20">
        <f t="shared" si="38"/>
        <v>0</v>
      </c>
      <c r="R130" s="5">
        <f t="shared" si="39"/>
        <v>5919.2208358295584</v>
      </c>
      <c r="S130" s="5">
        <f t="shared" si="46"/>
        <v>0</v>
      </c>
      <c r="T130" s="20">
        <f>SUM(S130:$S$136)</f>
        <v>0</v>
      </c>
      <c r="U130" s="6" t="e">
        <f t="shared" si="47"/>
        <v>#DIV/0!</v>
      </c>
    </row>
    <row r="131" spans="1:21">
      <c r="A131" s="21">
        <v>117</v>
      </c>
      <c r="B131" s="17">
        <f>Absterbeordnung!C125</f>
        <v>0</v>
      </c>
      <c r="C131" s="18">
        <f t="shared" si="40"/>
        <v>9.8577977558580526E-2</v>
      </c>
      <c r="D131" s="17">
        <f t="shared" si="41"/>
        <v>0</v>
      </c>
      <c r="E131" s="17">
        <f>SUM(D131:$D$136)</f>
        <v>0</v>
      </c>
      <c r="F131" s="19" t="e">
        <f t="shared" si="42"/>
        <v>#DIV/0!</v>
      </c>
      <c r="G131" s="27"/>
      <c r="H131" s="17">
        <f>Absterbeordnung!C125</f>
        <v>0</v>
      </c>
      <c r="I131" s="18">
        <f t="shared" si="43"/>
        <v>9.8577977558580526E-2</v>
      </c>
      <c r="J131" s="17">
        <f t="shared" si="44"/>
        <v>0</v>
      </c>
      <c r="K131" s="17">
        <f>SUM($J131:J$136)</f>
        <v>0</v>
      </c>
      <c r="L131" s="19" t="e">
        <f t="shared" si="45"/>
        <v>#DIV/0!</v>
      </c>
      <c r="N131" s="6">
        <v>117</v>
      </c>
      <c r="O131" s="6">
        <f t="shared" si="36"/>
        <v>136</v>
      </c>
      <c r="P131" s="20">
        <f t="shared" si="37"/>
        <v>0</v>
      </c>
      <c r="Q131" s="20">
        <f t="shared" si="38"/>
        <v>0</v>
      </c>
      <c r="R131" s="5">
        <f t="shared" si="39"/>
        <v>4152.3041361074647</v>
      </c>
      <c r="S131" s="5">
        <f t="shared" si="46"/>
        <v>0</v>
      </c>
      <c r="T131" s="20">
        <f>SUM(S131:$S$136)</f>
        <v>0</v>
      </c>
      <c r="U131" s="6" t="e">
        <f t="shared" si="47"/>
        <v>#DIV/0!</v>
      </c>
    </row>
    <row r="132" spans="1:21">
      <c r="A132" s="21">
        <v>118</v>
      </c>
      <c r="B132" s="17">
        <f>Absterbeordnung!C126</f>
        <v>0</v>
      </c>
      <c r="C132" s="18">
        <f t="shared" si="40"/>
        <v>9.6645076037824032E-2</v>
      </c>
      <c r="D132" s="17">
        <f t="shared" si="41"/>
        <v>0</v>
      </c>
      <c r="E132" s="17">
        <f>SUM(D132:$D$136)</f>
        <v>0</v>
      </c>
      <c r="F132" s="19" t="e">
        <f t="shared" si="42"/>
        <v>#DIV/0!</v>
      </c>
      <c r="G132" s="27"/>
      <c r="H132" s="17">
        <f>Absterbeordnung!C126</f>
        <v>0</v>
      </c>
      <c r="I132" s="18">
        <f t="shared" si="43"/>
        <v>9.6645076037824032E-2</v>
      </c>
      <c r="J132" s="17">
        <f t="shared" si="44"/>
        <v>0</v>
      </c>
      <c r="K132" s="17">
        <f>SUM($J132:J$136)</f>
        <v>0</v>
      </c>
      <c r="L132" s="19" t="e">
        <f t="shared" si="45"/>
        <v>#DIV/0!</v>
      </c>
      <c r="N132" s="6">
        <v>118</v>
      </c>
      <c r="O132" s="6">
        <f t="shared" si="36"/>
        <v>137</v>
      </c>
      <c r="P132" s="20">
        <f t="shared" si="37"/>
        <v>0</v>
      </c>
      <c r="Q132" s="20">
        <f t="shared" si="38"/>
        <v>0</v>
      </c>
      <c r="R132" s="5">
        <f t="shared" si="39"/>
        <v>2831.1516846638278</v>
      </c>
      <c r="S132" s="5">
        <f t="shared" si="46"/>
        <v>0</v>
      </c>
      <c r="T132" s="20">
        <f>SUM(S132:$S$136)</f>
        <v>0</v>
      </c>
      <c r="U132" s="6" t="e">
        <f t="shared" si="47"/>
        <v>#DIV/0!</v>
      </c>
    </row>
    <row r="133" spans="1:21">
      <c r="A133" s="21">
        <v>119</v>
      </c>
      <c r="B133" s="17">
        <f>Absterbeordnung!C127</f>
        <v>0</v>
      </c>
      <c r="C133" s="18">
        <f t="shared" si="40"/>
        <v>9.4750074546886331E-2</v>
      </c>
      <c r="D133" s="17">
        <f t="shared" si="41"/>
        <v>0</v>
      </c>
      <c r="E133" s="17">
        <f>SUM(D133:$D$136)</f>
        <v>0</v>
      </c>
      <c r="F133" s="19" t="e">
        <f t="shared" si="42"/>
        <v>#DIV/0!</v>
      </c>
      <c r="G133" s="27"/>
      <c r="H133" s="17">
        <f>Absterbeordnung!C127</f>
        <v>0</v>
      </c>
      <c r="I133" s="18">
        <f t="shared" si="43"/>
        <v>9.4750074546886331E-2</v>
      </c>
      <c r="J133" s="17">
        <f t="shared" si="44"/>
        <v>0</v>
      </c>
      <c r="K133" s="17">
        <f>SUM($J133:J$136)</f>
        <v>0</v>
      </c>
      <c r="L133" s="19" t="e">
        <f t="shared" si="45"/>
        <v>#DIV/0!</v>
      </c>
      <c r="N133" s="6">
        <v>119</v>
      </c>
      <c r="O133" s="6">
        <f t="shared" si="36"/>
        <v>138</v>
      </c>
      <c r="P133" s="20">
        <f t="shared" si="37"/>
        <v>0</v>
      </c>
      <c r="Q133" s="20">
        <f t="shared" si="38"/>
        <v>0</v>
      </c>
      <c r="R133" s="5">
        <f t="shared" si="39"/>
        <v>1873.3426814614336</v>
      </c>
      <c r="S133" s="5">
        <f t="shared" si="46"/>
        <v>0</v>
      </c>
      <c r="T133" s="20">
        <f>SUM(S133:$S$136)</f>
        <v>0</v>
      </c>
      <c r="U133" s="6" t="e">
        <f t="shared" si="47"/>
        <v>#DIV/0!</v>
      </c>
    </row>
    <row r="134" spans="1:21">
      <c r="A134" s="21">
        <v>120</v>
      </c>
      <c r="B134" s="17">
        <f>Absterbeordnung!C128</f>
        <v>0</v>
      </c>
      <c r="C134" s="18">
        <f t="shared" si="40"/>
        <v>9.2892229947927757E-2</v>
      </c>
      <c r="D134" s="17">
        <f t="shared" si="41"/>
        <v>0</v>
      </c>
      <c r="E134" s="17">
        <f>SUM(D134:$D$136)</f>
        <v>0</v>
      </c>
      <c r="F134" s="19" t="e">
        <f t="shared" si="42"/>
        <v>#DIV/0!</v>
      </c>
      <c r="G134" s="27"/>
      <c r="H134" s="17">
        <f>Absterbeordnung!C128</f>
        <v>0</v>
      </c>
      <c r="I134" s="18">
        <f t="shared" si="43"/>
        <v>9.2892229947927757E-2</v>
      </c>
      <c r="J134" s="17">
        <f t="shared" si="44"/>
        <v>0</v>
      </c>
      <c r="K134" s="17">
        <f>SUM($J134:J$136)</f>
        <v>0</v>
      </c>
      <c r="L134" s="19" t="e">
        <f t="shared" si="45"/>
        <v>#DIV/0!</v>
      </c>
      <c r="N134" s="6">
        <v>120</v>
      </c>
      <c r="O134" s="6">
        <f t="shared" si="36"/>
        <v>139</v>
      </c>
      <c r="P134" s="20">
        <f t="shared" si="37"/>
        <v>0</v>
      </c>
      <c r="Q134" s="20">
        <f t="shared" si="38"/>
        <v>0</v>
      </c>
      <c r="R134" s="5">
        <f t="shared" si="39"/>
        <v>1206.5</v>
      </c>
      <c r="S134" s="5">
        <f t="shared" si="46"/>
        <v>0</v>
      </c>
      <c r="T134" s="20">
        <f>SUM(S134:$S$136)</f>
        <v>0</v>
      </c>
      <c r="U134" s="6" t="e">
        <f t="shared" si="47"/>
        <v>#DIV/0!</v>
      </c>
    </row>
    <row r="135" spans="1:21">
      <c r="A135" s="21">
        <v>121</v>
      </c>
      <c r="B135" s="17">
        <f>Absterbeordnung!C129</f>
        <v>0</v>
      </c>
      <c r="C135" s="18">
        <f t="shared" si="40"/>
        <v>9.1070813674438977E-2</v>
      </c>
      <c r="D135" s="17">
        <f t="shared" si="41"/>
        <v>0</v>
      </c>
      <c r="E135" s="17">
        <f>SUM(D135:$D$136)</f>
        <v>0</v>
      </c>
      <c r="F135" s="19" t="e">
        <f t="shared" si="42"/>
        <v>#DIV/0!</v>
      </c>
      <c r="G135" s="27"/>
      <c r="H135" s="17">
        <f>Absterbeordnung!C129</f>
        <v>0</v>
      </c>
      <c r="I135" s="18">
        <f t="shared" si="43"/>
        <v>9.1070813674438977E-2</v>
      </c>
      <c r="J135" s="17">
        <f t="shared" si="44"/>
        <v>0</v>
      </c>
      <c r="K135" s="17">
        <f>SUM($J135:J$136)</f>
        <v>0</v>
      </c>
      <c r="L135" s="19" t="e">
        <f t="shared" si="45"/>
        <v>#DIV/0!</v>
      </c>
      <c r="N135" s="6">
        <v>121</v>
      </c>
      <c r="O135" s="6">
        <f t="shared" si="36"/>
        <v>140</v>
      </c>
      <c r="P135" s="20">
        <f t="shared" si="37"/>
        <v>0</v>
      </c>
      <c r="Q135" s="20">
        <f t="shared" si="38"/>
        <v>0</v>
      </c>
      <c r="R135" s="5">
        <f t="shared" si="39"/>
        <v>753.5</v>
      </c>
      <c r="S135" s="5">
        <f t="shared" si="46"/>
        <v>0</v>
      </c>
      <c r="T135" s="20">
        <f>SUM(S135:$S$136)</f>
        <v>0</v>
      </c>
      <c r="U135" s="6" t="e">
        <f t="shared" si="47"/>
        <v>#DIV/0!</v>
      </c>
    </row>
    <row r="136" spans="1:21">
      <c r="A136" s="21">
        <v>122</v>
      </c>
      <c r="B136" s="17">
        <f>Absterbeordnung!C130</f>
        <v>0</v>
      </c>
      <c r="C136" s="18">
        <f t="shared" si="40"/>
        <v>8.9285111445528406E-2</v>
      </c>
      <c r="D136" s="17">
        <f t="shared" si="41"/>
        <v>0</v>
      </c>
      <c r="E136" s="17">
        <f>SUM(D136:$D$136)</f>
        <v>0</v>
      </c>
      <c r="F136" s="19" t="e">
        <f t="shared" si="42"/>
        <v>#DIV/0!</v>
      </c>
      <c r="G136" s="27"/>
      <c r="H136" s="17">
        <f>Absterbeordnung!C130</f>
        <v>0</v>
      </c>
      <c r="I136" s="18">
        <f t="shared" si="43"/>
        <v>8.9285111445528406E-2</v>
      </c>
      <c r="J136" s="17">
        <f t="shared" si="44"/>
        <v>0</v>
      </c>
      <c r="K136" s="17">
        <f>SUM($J136:J$136)</f>
        <v>0</v>
      </c>
      <c r="L136" s="19" t="e">
        <f t="shared" si="45"/>
        <v>#DIV/0!</v>
      </c>
      <c r="N136" s="6">
        <v>122</v>
      </c>
      <c r="O136" s="6">
        <f t="shared" si="36"/>
        <v>141</v>
      </c>
      <c r="P136" s="20">
        <f t="shared" si="37"/>
        <v>0</v>
      </c>
      <c r="Q136" s="20">
        <f t="shared" si="38"/>
        <v>0</v>
      </c>
      <c r="R136" s="5">
        <f t="shared" si="39"/>
        <v>456.5</v>
      </c>
      <c r="S136" s="5">
        <f t="shared" si="46"/>
        <v>0</v>
      </c>
      <c r="T136" s="20">
        <f>SUM(S136:$S$136)</f>
        <v>0</v>
      </c>
      <c r="U136" s="6" t="e">
        <f t="shared" si="47"/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53"/>
  <sheetViews>
    <sheetView showGridLines="0" showRowColHeaders="0" showOutlineSymbols="0" zoomScale="105" zoomScaleNormal="105" workbookViewId="0">
      <selection activeCell="D5" sqref="D5"/>
    </sheetView>
  </sheetViews>
  <sheetFormatPr baseColWidth="10" defaultRowHeight="12.75"/>
  <cols>
    <col min="1" max="1" width="50.42578125" style="188" customWidth="1"/>
    <col min="2" max="2" width="15" style="188" customWidth="1"/>
    <col min="3" max="3" width="16.5703125" style="188" customWidth="1"/>
    <col min="4" max="4" width="18.42578125" style="192" customWidth="1"/>
    <col min="5" max="5" width="23" style="192" customWidth="1"/>
    <col min="6" max="6" width="15.5703125" style="192" customWidth="1"/>
    <col min="7" max="16384" width="11.42578125" style="188"/>
  </cols>
  <sheetData>
    <row r="1" spans="1:7" s="166" customFormat="1" ht="18.75" customHeight="1" thickBot="1">
      <c r="A1" s="228" t="s">
        <v>55</v>
      </c>
      <c r="B1" s="229"/>
      <c r="C1" s="229"/>
      <c r="D1" s="229"/>
      <c r="E1" s="229"/>
      <c r="F1" s="230"/>
    </row>
    <row r="2" spans="1:7" s="166" customFormat="1" ht="18.75" customHeight="1" thickBot="1">
      <c r="A2" s="231" t="s">
        <v>56</v>
      </c>
      <c r="B2" s="232"/>
      <c r="C2" s="232"/>
      <c r="D2" s="232"/>
      <c r="E2" s="232"/>
      <c r="F2" s="233"/>
    </row>
    <row r="3" spans="1:7" s="167" customFormat="1" ht="57" customHeight="1" thickBot="1">
      <c r="A3" s="225" t="str">
        <f>"Leibrentenbarwertfaktor "&amp;Absterbeordnung!B6&amp; " - Eine Person - weiblich"</f>
        <v>Leibrentenbarwertfaktor 2012-2014 - Eine Person - weiblich</v>
      </c>
      <c r="B3" s="226"/>
      <c r="C3" s="226"/>
      <c r="D3" s="226"/>
      <c r="E3" s="226"/>
      <c r="F3" s="227"/>
    </row>
    <row r="4" spans="1:7" s="167" customFormat="1" ht="18.75" thickBot="1">
      <c r="A4" s="168"/>
      <c r="B4" s="169"/>
      <c r="C4" s="169"/>
      <c r="D4" s="170"/>
      <c r="E4" s="171" t="s">
        <v>33</v>
      </c>
      <c r="F4" s="172">
        <f>Absterbeordnung!E1</f>
        <v>42433</v>
      </c>
    </row>
    <row r="5" spans="1:7" s="167" customFormat="1" ht="18.75" thickBot="1">
      <c r="A5" s="168" t="s">
        <v>5</v>
      </c>
      <c r="B5" s="173"/>
      <c r="C5" s="169"/>
      <c r="D5" s="202">
        <v>69</v>
      </c>
      <c r="E5" s="170"/>
      <c r="F5" s="174"/>
    </row>
    <row r="6" spans="1:7" s="167" customFormat="1" ht="17.25" customHeight="1">
      <c r="A6" s="168"/>
      <c r="B6" s="173"/>
      <c r="C6" s="169"/>
      <c r="D6" s="170"/>
      <c r="E6" s="170"/>
      <c r="F6" s="174"/>
    </row>
    <row r="7" spans="1:7" s="167" customFormat="1" ht="18.75" thickBot="1">
      <c r="A7" s="168"/>
      <c r="B7" s="173"/>
      <c r="C7" s="169"/>
      <c r="D7" s="170"/>
      <c r="E7" s="170"/>
      <c r="F7" s="174"/>
    </row>
    <row r="8" spans="1:7" s="167" customFormat="1" ht="18.75" thickBot="1">
      <c r="A8" s="168" t="s">
        <v>3</v>
      </c>
      <c r="B8" s="173"/>
      <c r="C8" s="169"/>
      <c r="D8" s="210">
        <v>2</v>
      </c>
      <c r="E8" s="170"/>
      <c r="F8" s="174"/>
    </row>
    <row r="9" spans="1:7" s="167" customFormat="1" ht="18.75" thickBot="1">
      <c r="A9" s="168" t="s">
        <v>54</v>
      </c>
      <c r="B9" s="173"/>
      <c r="C9" s="169"/>
      <c r="D9" s="202" t="s">
        <v>17</v>
      </c>
      <c r="E9" s="170"/>
      <c r="F9" s="174"/>
    </row>
    <row r="10" spans="1:7" s="167" customFormat="1" ht="18.75" thickBot="1">
      <c r="A10" s="168" t="s">
        <v>52</v>
      </c>
      <c r="B10" s="173"/>
      <c r="C10" s="169"/>
      <c r="D10" s="203">
        <v>1</v>
      </c>
      <c r="E10" s="170"/>
      <c r="F10" s="174"/>
    </row>
    <row r="11" spans="1:7" s="167" customFormat="1" ht="18">
      <c r="A11" s="168"/>
      <c r="B11" s="173"/>
      <c r="C11" s="169"/>
      <c r="D11" s="175"/>
      <c r="E11" s="176" t="s">
        <v>40</v>
      </c>
      <c r="F11" s="177" t="s">
        <v>35</v>
      </c>
    </row>
    <row r="12" spans="1:7" s="167" customFormat="1" ht="27" thickBot="1">
      <c r="A12" s="168"/>
      <c r="B12" s="173"/>
      <c r="C12" s="169"/>
      <c r="D12" s="178" t="s">
        <v>34</v>
      </c>
      <c r="E12" s="179" t="s">
        <v>36</v>
      </c>
      <c r="F12" s="180" t="s">
        <v>30</v>
      </c>
    </row>
    <row r="13" spans="1:7" s="167" customFormat="1" ht="18.75" thickBot="1">
      <c r="A13" s="168" t="s">
        <v>42</v>
      </c>
      <c r="B13" s="181"/>
      <c r="C13" s="169"/>
      <c r="D13" s="204">
        <f>LOOKUP(D5,Daten1F!A15:A136,Daten1F!F15:F136)</f>
        <v>14.972155632891058</v>
      </c>
      <c r="E13" s="196">
        <f>IF(D9="vorschüssig",B39,IF(D9="nachschüssig",B40))</f>
        <v>-1</v>
      </c>
      <c r="F13" s="205">
        <f>D13+E13</f>
        <v>13.972155632891058</v>
      </c>
    </row>
    <row r="14" spans="1:7" s="167" customFormat="1" ht="18.75" thickBot="1">
      <c r="A14" s="182"/>
      <c r="B14" s="183"/>
      <c r="C14" s="184"/>
      <c r="D14" s="185"/>
      <c r="E14" s="186"/>
      <c r="F14" s="187"/>
      <c r="G14" s="188"/>
    </row>
    <row r="15" spans="1:7" ht="18.75" thickBot="1">
      <c r="A15" s="197" t="s">
        <v>49</v>
      </c>
      <c r="B15" s="198"/>
      <c r="C15" s="198"/>
      <c r="D15" s="199">
        <f>1-((D13-1)*(D8/100))</f>
        <v>0.72055688734217882</v>
      </c>
      <c r="E15" s="200" t="s">
        <v>51</v>
      </c>
      <c r="F15" s="201"/>
    </row>
    <row r="16" spans="1:7" ht="18">
      <c r="A16" s="189"/>
      <c r="B16" s="189"/>
      <c r="C16" s="189"/>
      <c r="D16" s="190"/>
      <c r="E16" s="191"/>
    </row>
    <row r="17" spans="1:5" ht="18">
      <c r="A17" s="189"/>
      <c r="B17" s="189"/>
      <c r="C17" s="189"/>
      <c r="D17" s="190"/>
      <c r="E17" s="191"/>
    </row>
    <row r="18" spans="1:5" ht="18">
      <c r="A18" s="189"/>
      <c r="B18" s="189"/>
      <c r="C18" s="189"/>
      <c r="D18" s="190"/>
      <c r="E18" s="191"/>
    </row>
    <row r="19" spans="1:5" ht="18">
      <c r="A19" s="189"/>
      <c r="B19" s="189"/>
      <c r="C19" s="189"/>
      <c r="D19" s="190"/>
      <c r="E19" s="191"/>
    </row>
    <row r="20" spans="1:5" ht="18">
      <c r="A20" s="189"/>
      <c r="B20" s="189"/>
      <c r="C20" s="189"/>
      <c r="D20" s="190"/>
      <c r="E20" s="191"/>
    </row>
    <row r="21" spans="1:5" ht="18">
      <c r="A21" s="189"/>
      <c r="B21" s="189"/>
      <c r="C21" s="189"/>
      <c r="D21" s="190"/>
      <c r="E21" s="191"/>
    </row>
    <row r="22" spans="1:5" ht="18">
      <c r="A22" s="189"/>
      <c r="B22" s="189"/>
      <c r="C22" s="189"/>
      <c r="D22" s="190"/>
      <c r="E22" s="191"/>
    </row>
    <row r="23" spans="1:5" ht="18">
      <c r="A23" s="189"/>
      <c r="B23" s="189"/>
      <c r="C23" s="189"/>
      <c r="D23" s="190"/>
      <c r="E23" s="191"/>
    </row>
    <row r="24" spans="1:5" ht="18">
      <c r="A24" s="189"/>
      <c r="B24" s="189"/>
      <c r="C24" s="189"/>
      <c r="D24" s="190"/>
      <c r="E24" s="191"/>
    </row>
    <row r="25" spans="1:5" ht="18">
      <c r="A25" s="189"/>
      <c r="B25" s="189"/>
      <c r="C25" s="189"/>
      <c r="D25" s="190"/>
      <c r="E25" s="191"/>
    </row>
    <row r="26" spans="1:5" ht="18">
      <c r="A26" s="189"/>
      <c r="B26" s="189"/>
      <c r="C26" s="189"/>
      <c r="D26" s="190"/>
      <c r="E26" s="191"/>
    </row>
    <row r="27" spans="1:5" ht="18">
      <c r="A27" s="189"/>
      <c r="B27" s="189"/>
      <c r="C27" s="189"/>
      <c r="D27" s="190"/>
      <c r="E27" s="191"/>
    </row>
    <row r="28" spans="1:5" ht="18">
      <c r="A28" s="189"/>
      <c r="B28" s="189"/>
      <c r="C28" s="189"/>
      <c r="D28" s="190"/>
      <c r="E28" s="191"/>
    </row>
    <row r="29" spans="1:5" ht="18">
      <c r="A29" s="189"/>
      <c r="B29" s="189"/>
      <c r="C29" s="189"/>
      <c r="D29" s="190"/>
      <c r="E29" s="191"/>
    </row>
    <row r="30" spans="1:5" ht="18">
      <c r="A30" s="192"/>
      <c r="B30" s="192"/>
      <c r="C30" s="189"/>
      <c r="D30" s="190"/>
      <c r="E30" s="191"/>
    </row>
    <row r="31" spans="1:5" ht="18">
      <c r="A31" s="192"/>
      <c r="B31" s="192"/>
      <c r="C31" s="189"/>
      <c r="D31" s="190"/>
      <c r="E31" s="191"/>
    </row>
    <row r="32" spans="1:5" ht="18">
      <c r="A32" s="192"/>
      <c r="B32" s="192"/>
      <c r="C32" s="189"/>
      <c r="D32" s="190"/>
      <c r="E32" s="191"/>
    </row>
    <row r="33" spans="1:6" ht="18">
      <c r="A33" s="192"/>
      <c r="B33" s="192"/>
      <c r="C33" s="189"/>
      <c r="D33" s="190"/>
      <c r="E33" s="191"/>
    </row>
    <row r="34" spans="1:6" ht="18">
      <c r="A34" s="192"/>
      <c r="B34" s="192"/>
      <c r="C34" s="189"/>
      <c r="D34" s="190"/>
      <c r="E34" s="191"/>
    </row>
    <row r="35" spans="1:6" ht="18">
      <c r="A35" s="192" t="s">
        <v>25</v>
      </c>
      <c r="B35" s="192">
        <f>LOOKUP(D5,'Daten (F)'!N15:N127,'Daten (F)'!U15:U127)</f>
        <v>11.96706313941973</v>
      </c>
      <c r="C35" s="189"/>
      <c r="D35" s="193"/>
      <c r="E35" s="191"/>
      <c r="F35" s="193"/>
    </row>
    <row r="36" spans="1:6" ht="18">
      <c r="A36" s="192"/>
      <c r="B36" s="192"/>
      <c r="C36" s="189"/>
      <c r="D36" s="193"/>
      <c r="E36" s="191"/>
      <c r="F36" s="193"/>
    </row>
    <row r="37" spans="1:6" ht="18">
      <c r="A37" s="192" t="s">
        <v>52</v>
      </c>
      <c r="B37" s="192">
        <f>D10</f>
        <v>1</v>
      </c>
      <c r="C37" s="189"/>
      <c r="D37" s="193"/>
      <c r="E37" s="191"/>
      <c r="F37" s="193"/>
    </row>
    <row r="38" spans="1:6" ht="18">
      <c r="A38" s="192" t="s">
        <v>53</v>
      </c>
      <c r="B38" s="192">
        <f>D8</f>
        <v>2</v>
      </c>
      <c r="C38" s="189"/>
      <c r="D38" s="194">
        <f>D13+D14-B35</f>
        <v>3.0050924934713272</v>
      </c>
      <c r="E38" s="191"/>
      <c r="F38" s="194">
        <f>D38+E13</f>
        <v>2.0050924934713272</v>
      </c>
    </row>
    <row r="39" spans="1:6" ht="18">
      <c r="A39" s="192" t="s">
        <v>18</v>
      </c>
      <c r="B39" s="192">
        <f>(-1*((B37-1)/(2*B37)))-(((B37*B37-1)/(6*B37^2))*(B38/100))+(((B37^2-1)/(12*B37^2))*((B38/100)^2))</f>
        <v>0</v>
      </c>
      <c r="C39" s="189"/>
      <c r="D39" s="195"/>
      <c r="E39" s="195"/>
    </row>
    <row r="40" spans="1:6" ht="22.5" customHeight="1">
      <c r="A40" s="192" t="s">
        <v>17</v>
      </c>
      <c r="B40" s="192">
        <f>(-1+((B37-1)/(2*B37)))-(((B37*B37-1)/(6*B37^2))*(B38/100))+(((B37^2-1)/(12*B37^2))*((B38/100)^2))</f>
        <v>-1</v>
      </c>
      <c r="C40" s="189"/>
      <c r="D40" s="195"/>
      <c r="E40" s="195"/>
    </row>
    <row r="41" spans="1:6" ht="18">
      <c r="A41" s="192"/>
      <c r="B41" s="192"/>
      <c r="C41" s="189"/>
      <c r="D41" s="188"/>
      <c r="E41" s="188"/>
    </row>
    <row r="42" spans="1:6">
      <c r="A42" s="192"/>
      <c r="B42" s="192"/>
    </row>
    <row r="43" spans="1:6">
      <c r="A43" s="192"/>
      <c r="B43" s="192"/>
    </row>
    <row r="44" spans="1:6">
      <c r="A44" s="192"/>
      <c r="B44" s="192"/>
    </row>
    <row r="47" spans="1:6">
      <c r="B47" s="188" t="s">
        <v>15</v>
      </c>
      <c r="C47" s="188">
        <v>1</v>
      </c>
    </row>
    <row r="48" spans="1:6">
      <c r="B48" s="188" t="s">
        <v>19</v>
      </c>
      <c r="C48" s="188">
        <v>2</v>
      </c>
    </row>
    <row r="49" spans="2:14">
      <c r="C49" s="188">
        <v>4</v>
      </c>
    </row>
    <row r="50" spans="2:14">
      <c r="C50" s="188">
        <v>12</v>
      </c>
    </row>
    <row r="53" spans="2:14">
      <c r="B53" s="192">
        <v>2</v>
      </c>
      <c r="C53" s="192">
        <v>2.5</v>
      </c>
      <c r="D53" s="192">
        <v>3</v>
      </c>
      <c r="E53" s="192">
        <v>3.5</v>
      </c>
      <c r="F53" s="192">
        <v>4</v>
      </c>
      <c r="G53" s="192">
        <v>4.5</v>
      </c>
      <c r="H53" s="192">
        <v>5</v>
      </c>
      <c r="I53" s="192">
        <v>5.5</v>
      </c>
      <c r="J53" s="192">
        <v>6</v>
      </c>
      <c r="K53" s="192">
        <v>7</v>
      </c>
      <c r="L53" s="192">
        <v>8</v>
      </c>
      <c r="M53" s="192">
        <v>9</v>
      </c>
      <c r="N53" s="192">
        <v>10</v>
      </c>
    </row>
  </sheetData>
  <sheetProtection password="F002" sheet="1"/>
  <dataConsolidate/>
  <customSheetViews>
    <customSheetView guid="{AAA317AB-9C4F-4A7B-BD58-62DAAE088BDA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3:F3"/>
    <mergeCell ref="A1:F1"/>
    <mergeCell ref="A2:F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$A$39:$A$40</formula1>
    </dataValidation>
    <dataValidation type="decimal" allowBlank="1" showInputMessage="1" showErrorMessage="1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N1212"/>
  <sheetViews>
    <sheetView showGridLines="0" showRowColHeaders="0" zoomScale="105" zoomScaleNormal="105" workbookViewId="0">
      <selection activeCell="D5" sqref="D5"/>
    </sheetView>
  </sheetViews>
  <sheetFormatPr baseColWidth="10" defaultRowHeight="12.75"/>
  <cols>
    <col min="1" max="1" width="51.85546875" style="72" customWidth="1"/>
    <col min="2" max="2" width="15" style="72" customWidth="1"/>
    <col min="3" max="3" width="16.5703125" style="72" customWidth="1"/>
    <col min="4" max="4" width="18.42578125" style="122" customWidth="1"/>
    <col min="5" max="5" width="23" style="122" customWidth="1"/>
    <col min="6" max="6" width="15" style="122" customWidth="1"/>
    <col min="7" max="16384" width="11.42578125" style="72"/>
  </cols>
  <sheetData>
    <row r="1" spans="1:6" ht="18.75" customHeight="1" thickBot="1">
      <c r="A1" s="222" t="s">
        <v>55</v>
      </c>
      <c r="B1" s="223"/>
      <c r="C1" s="223"/>
      <c r="D1" s="223"/>
      <c r="E1" s="223"/>
      <c r="F1" s="224"/>
    </row>
    <row r="2" spans="1:6" s="121" customFormat="1" ht="18.75" customHeight="1" thickBot="1">
      <c r="A2" s="216" t="s">
        <v>56</v>
      </c>
      <c r="B2" s="217"/>
      <c r="C2" s="217"/>
      <c r="D2" s="217"/>
      <c r="E2" s="217"/>
      <c r="F2" s="218"/>
    </row>
    <row r="3" spans="1:6" s="121" customFormat="1" ht="57" customHeight="1" thickBot="1">
      <c r="A3" s="234" t="str">
        <f>"Leibrentenbarwertfaktor "&amp;Absterbeordnung!B6&amp; " -   Mann - Frau "</f>
        <v xml:space="preserve">Leibrentenbarwertfaktor 2012-2014 -   Mann - Frau </v>
      </c>
      <c r="B3" s="235"/>
      <c r="C3" s="235"/>
      <c r="D3" s="236" t="s">
        <v>39</v>
      </c>
      <c r="E3" s="236"/>
      <c r="F3" s="237"/>
    </row>
    <row r="4" spans="1:6" s="121" customFormat="1" ht="18.75" thickBot="1">
      <c r="A4" s="40"/>
      <c r="B4" s="41"/>
      <c r="C4" s="41"/>
      <c r="D4" s="42"/>
      <c r="E4" s="82" t="s">
        <v>33</v>
      </c>
      <c r="F4" s="85">
        <f>Absterbeordnung!E1</f>
        <v>42433</v>
      </c>
    </row>
    <row r="5" spans="1:6" s="121" customFormat="1" ht="18.75" thickBot="1">
      <c r="A5" s="40" t="s">
        <v>4</v>
      </c>
      <c r="B5" s="97"/>
      <c r="C5" s="41"/>
      <c r="D5" s="44">
        <v>50</v>
      </c>
      <c r="E5" s="42"/>
      <c r="F5" s="98"/>
    </row>
    <row r="6" spans="1:6" s="121" customFormat="1" ht="18.75" thickBot="1">
      <c r="A6" s="40" t="s">
        <v>5</v>
      </c>
      <c r="B6" s="97"/>
      <c r="C6" s="41"/>
      <c r="D6" s="44">
        <v>50</v>
      </c>
      <c r="E6" s="42"/>
      <c r="F6" s="98"/>
    </row>
    <row r="7" spans="1:6" s="121" customFormat="1" ht="18.75" thickBot="1">
      <c r="A7" s="40"/>
      <c r="B7" s="97"/>
      <c r="C7" s="41"/>
      <c r="D7" s="42"/>
      <c r="E7" s="42"/>
      <c r="F7" s="98"/>
    </row>
    <row r="8" spans="1:6" s="121" customFormat="1" ht="18.75" thickBot="1">
      <c r="A8" s="40" t="s">
        <v>3</v>
      </c>
      <c r="B8" s="97"/>
      <c r="C8" s="41"/>
      <c r="D8" s="211">
        <v>2</v>
      </c>
      <c r="E8" s="42"/>
      <c r="F8" s="98"/>
    </row>
    <row r="9" spans="1:6" s="121" customFormat="1" ht="18.75" thickBot="1">
      <c r="A9" s="40" t="s">
        <v>54</v>
      </c>
      <c r="B9" s="97"/>
      <c r="C9" s="41"/>
      <c r="D9" s="44" t="s">
        <v>18</v>
      </c>
      <c r="E9" s="42"/>
      <c r="F9" s="98"/>
    </row>
    <row r="10" spans="1:6" s="121" customFormat="1" ht="18.75" thickBot="1">
      <c r="A10" s="40" t="s">
        <v>52</v>
      </c>
      <c r="B10" s="97"/>
      <c r="C10" s="41"/>
      <c r="D10" s="99">
        <v>12</v>
      </c>
      <c r="E10" s="42"/>
      <c r="F10" s="98"/>
    </row>
    <row r="11" spans="1:6" s="121" customFormat="1" ht="18">
      <c r="A11" s="40"/>
      <c r="B11" s="97"/>
      <c r="C11" s="41"/>
      <c r="D11" s="241" t="s">
        <v>34</v>
      </c>
      <c r="E11" s="150" t="s">
        <v>40</v>
      </c>
      <c r="F11" s="90" t="s">
        <v>35</v>
      </c>
    </row>
    <row r="12" spans="1:6" s="121" customFormat="1" ht="18.75" thickBot="1">
      <c r="A12" s="40"/>
      <c r="B12" s="97"/>
      <c r="C12" s="41"/>
      <c r="D12" s="242"/>
      <c r="E12" s="151" t="s">
        <v>36</v>
      </c>
      <c r="F12" s="91" t="s">
        <v>30</v>
      </c>
    </row>
    <row r="13" spans="1:6" s="121" customFormat="1" ht="18.75" thickBot="1">
      <c r="A13" s="40" t="s">
        <v>41</v>
      </c>
      <c r="B13" s="112"/>
      <c r="C13" s="93"/>
      <c r="D13" s="115">
        <f>LOOKUP(D5,Daten!A15:A136,Daten!F15:F136)</f>
        <v>22.399175221810786</v>
      </c>
      <c r="E13" s="238">
        <f>IF(D9="vorschüssig",B48,IF(D9="nachschüssig",B49))</f>
        <v>-0.46161041666666663</v>
      </c>
      <c r="F13" s="116">
        <f>D13+E13</f>
        <v>21.93756480514412</v>
      </c>
    </row>
    <row r="14" spans="1:6" s="121" customFormat="1" ht="18.75" thickBot="1">
      <c r="A14" s="40"/>
      <c r="B14" s="112"/>
      <c r="C14" s="93"/>
      <c r="D14" s="47"/>
      <c r="E14" s="239"/>
      <c r="F14" s="113"/>
    </row>
    <row r="15" spans="1:6" s="121" customFormat="1" ht="18.75" thickBot="1">
      <c r="A15" s="40" t="s">
        <v>43</v>
      </c>
      <c r="B15" s="112"/>
      <c r="C15" s="93"/>
      <c r="D15" s="115">
        <f>LOOKUP(D6,Daten!A15:A136,Daten!L15:L136)</f>
        <v>24.791619467909147</v>
      </c>
      <c r="E15" s="239"/>
      <c r="F15" s="116">
        <f>D15+E13</f>
        <v>24.330009051242481</v>
      </c>
    </row>
    <row r="16" spans="1:6" s="121" customFormat="1" ht="18">
      <c r="A16" s="40"/>
      <c r="B16" s="93"/>
      <c r="C16" s="93"/>
      <c r="D16" s="94"/>
      <c r="E16" s="239"/>
      <c r="F16" s="114"/>
    </row>
    <row r="17" spans="1:7" s="121" customFormat="1" ht="18">
      <c r="A17" s="40"/>
      <c r="B17" s="93"/>
      <c r="C17" s="93"/>
      <c r="D17" s="94"/>
      <c r="E17" s="239"/>
      <c r="F17" s="114"/>
    </row>
    <row r="18" spans="1:7" s="121" customFormat="1" ht="18">
      <c r="A18" s="160"/>
      <c r="B18" s="161"/>
      <c r="C18" s="93"/>
      <c r="D18" s="94"/>
      <c r="E18" s="239"/>
      <c r="F18" s="114"/>
    </row>
    <row r="19" spans="1:7" s="121" customFormat="1" ht="18.75" thickBot="1">
      <c r="A19" s="40" t="s">
        <v>29</v>
      </c>
      <c r="B19" s="47"/>
      <c r="C19" s="93"/>
      <c r="D19" s="94"/>
      <c r="E19" s="239"/>
      <c r="F19" s="114"/>
    </row>
    <row r="20" spans="1:7" s="121" customFormat="1" ht="18.75" customHeight="1" thickBot="1">
      <c r="A20" s="40" t="s">
        <v>28</v>
      </c>
      <c r="B20" s="112"/>
      <c r="C20" s="93"/>
      <c r="D20" s="115">
        <f>D13+D15-B1212</f>
        <v>27.056365738184493</v>
      </c>
      <c r="E20" s="239"/>
      <c r="F20" s="116">
        <f>D20+E13</f>
        <v>26.594755321517827</v>
      </c>
    </row>
    <row r="21" spans="1:7" s="121" customFormat="1" ht="18.75" customHeight="1" thickBot="1">
      <c r="A21" s="48" t="s">
        <v>38</v>
      </c>
      <c r="B21" s="100"/>
      <c r="C21" s="49"/>
      <c r="D21" s="115">
        <f>B1212</f>
        <v>20.134428951535444</v>
      </c>
      <c r="E21" s="240"/>
      <c r="F21" s="116">
        <f>D21+E13</f>
        <v>19.672818534868778</v>
      </c>
    </row>
    <row r="22" spans="1:7" s="121" customFormat="1" ht="22.5" customHeight="1" thickBot="1">
      <c r="A22" s="40"/>
      <c r="B22" s="43"/>
      <c r="C22" s="41"/>
      <c r="D22" s="42"/>
      <c r="E22" s="42"/>
      <c r="F22" s="162"/>
      <c r="G22" s="72"/>
    </row>
    <row r="23" spans="1:7" ht="18.75" thickBot="1">
      <c r="A23" s="157" t="s">
        <v>47</v>
      </c>
      <c r="B23" s="156"/>
      <c r="C23" s="156"/>
      <c r="D23" s="154">
        <f>1-((D20-1)*(D8/100))</f>
        <v>0.4788726852363101</v>
      </c>
      <c r="E23" s="157" t="s">
        <v>51</v>
      </c>
      <c r="F23" s="158"/>
    </row>
    <row r="24" spans="1:7" ht="18.75" thickBot="1">
      <c r="A24" s="157" t="s">
        <v>48</v>
      </c>
      <c r="B24" s="156"/>
      <c r="C24" s="156"/>
      <c r="D24" s="154">
        <f>1-((D21-1)*(D8/100))</f>
        <v>0.61731142096929115</v>
      </c>
      <c r="E24" s="157" t="s">
        <v>51</v>
      </c>
      <c r="F24" s="158"/>
    </row>
    <row r="46" spans="1:3">
      <c r="A46" s="72" t="s">
        <v>52</v>
      </c>
      <c r="B46" s="72">
        <f>nachschüssig</f>
        <v>12</v>
      </c>
    </row>
    <row r="47" spans="1:3">
      <c r="A47" s="72" t="s">
        <v>53</v>
      </c>
      <c r="B47" s="72">
        <f>D8</f>
        <v>2</v>
      </c>
    </row>
    <row r="48" spans="1:3">
      <c r="A48" s="72" t="s">
        <v>18</v>
      </c>
      <c r="B48" s="72">
        <f>(-1*((B46-1)/(2*B46)))-(((B46*B46-1)/(6*B46^2))*(B47/100))+(((B46^2-1)/(12*B46^2))*((B47/100)^2))</f>
        <v>-0.46161041666666663</v>
      </c>
      <c r="C48" s="72">
        <v>1</v>
      </c>
    </row>
    <row r="49" spans="1:14">
      <c r="A49" s="72" t="s">
        <v>17</v>
      </c>
      <c r="B49" s="72">
        <f>(-1+((B46-1)/(2*B46)))-(((B46*B46-1)/(6*B46^2))*(B47/100))+(((B46^2-1)/(12*B46^2))*((B47/100)^2))</f>
        <v>-0.54494375000000006</v>
      </c>
      <c r="C49" s="72">
        <v>2</v>
      </c>
    </row>
    <row r="50" spans="1:14">
      <c r="C50" s="72">
        <v>4</v>
      </c>
    </row>
    <row r="51" spans="1:14">
      <c r="C51" s="72">
        <v>12</v>
      </c>
    </row>
    <row r="54" spans="1:14">
      <c r="B54" s="122">
        <v>2</v>
      </c>
      <c r="C54" s="122">
        <v>2.5</v>
      </c>
      <c r="D54" s="122">
        <v>3</v>
      </c>
      <c r="E54" s="122">
        <v>3.5</v>
      </c>
      <c r="F54" s="122">
        <v>4</v>
      </c>
      <c r="G54" s="122">
        <v>4.5</v>
      </c>
      <c r="H54" s="122">
        <v>5</v>
      </c>
      <c r="I54" s="122">
        <v>5.5</v>
      </c>
      <c r="J54" s="122">
        <v>6</v>
      </c>
      <c r="K54" s="122">
        <v>7</v>
      </c>
      <c r="L54" s="122">
        <v>8</v>
      </c>
      <c r="M54" s="122">
        <v>9</v>
      </c>
      <c r="N54" s="122">
        <v>10</v>
      </c>
    </row>
    <row r="1212" spans="1:2" ht="14.25">
      <c r="A1212" s="45" t="s">
        <v>16</v>
      </c>
      <c r="B1212" s="46">
        <f>LOOKUP(D5,Daten!N15:N127,Daten!U15:U127)</f>
        <v>20.134428951535444</v>
      </c>
    </row>
  </sheetData>
  <sheetProtection password="F002" sheet="1"/>
  <dataConsolidate/>
  <customSheetViews>
    <customSheetView guid="{AAA317AB-9C4F-4A7B-BD58-62DAAE088BDA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1:F1"/>
    <mergeCell ref="A3:C3"/>
    <mergeCell ref="D3:F3"/>
    <mergeCell ref="A2:F2"/>
    <mergeCell ref="E13:E21"/>
    <mergeCell ref="D11:D12"/>
  </mergeCells>
  <phoneticPr fontId="0" type="noConversion"/>
  <dataValidations count="2">
    <dataValidation type="list" allowBlank="1" showInputMessage="1" showErrorMessage="1" errorTitle="Raten pro Jahr" error="Die Zahlen zwischen 1 und 12 sind zulässig!_x000a_" sqref="D10">
      <formula1>$C$48:$C$51</formula1>
    </dataValidation>
    <dataValidation type="list" allowBlank="1" showInputMessage="1" showErrorMessage="1" errorTitle="Rente Vor. - bzw. Nachschüssig" error="Lediglich vorschüssig oder nachschüssig zulässig" sqref="D9">
      <formula1>$A$48:$A$49</formula1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N1073"/>
  <sheetViews>
    <sheetView showGridLines="0" showRowColHeaders="0" showOutlineSymbols="0" zoomScale="105" zoomScaleNormal="105" workbookViewId="0">
      <selection activeCell="D5" sqref="D5"/>
    </sheetView>
  </sheetViews>
  <sheetFormatPr baseColWidth="10" defaultRowHeight="12.75"/>
  <cols>
    <col min="1" max="1" width="50.5703125" style="127" customWidth="1"/>
    <col min="2" max="2" width="15" style="127" customWidth="1"/>
    <col min="3" max="3" width="16.5703125" style="127" customWidth="1"/>
    <col min="4" max="4" width="18.42578125" style="134" customWidth="1"/>
    <col min="5" max="5" width="23" style="134" customWidth="1"/>
    <col min="6" max="6" width="15.28515625" style="134" customWidth="1"/>
    <col min="7" max="16384" width="11.42578125" style="127"/>
  </cols>
  <sheetData>
    <row r="1" spans="1:6" ht="18.75" customHeight="1" thickBot="1">
      <c r="A1" s="243" t="s">
        <v>55</v>
      </c>
      <c r="B1" s="244"/>
      <c r="C1" s="244"/>
      <c r="D1" s="244"/>
      <c r="E1" s="244"/>
      <c r="F1" s="245"/>
    </row>
    <row r="2" spans="1:6" ht="18.75" customHeight="1" thickBot="1">
      <c r="A2" s="250" t="s">
        <v>56</v>
      </c>
      <c r="B2" s="251"/>
      <c r="C2" s="251"/>
      <c r="D2" s="251"/>
      <c r="E2" s="251"/>
      <c r="F2" s="252"/>
    </row>
    <row r="3" spans="1:6" ht="57" customHeight="1" thickBot="1">
      <c r="A3" s="246" t="str">
        <f>"Leibrentenbarwertfaktor "&amp;Absterbeordnung!B6&amp; " - Zwei Männer "</f>
        <v xml:space="preserve">Leibrentenbarwertfaktor 2012-2014 - Zwei Männer </v>
      </c>
      <c r="B3" s="247"/>
      <c r="C3" s="247"/>
      <c r="D3" s="248" t="s">
        <v>39</v>
      </c>
      <c r="E3" s="248"/>
      <c r="F3" s="249"/>
    </row>
    <row r="4" spans="1:6" ht="18.75" thickBot="1">
      <c r="A4" s="50"/>
      <c r="B4" s="51"/>
      <c r="C4" s="51"/>
      <c r="D4" s="52"/>
      <c r="E4" s="86" t="s">
        <v>33</v>
      </c>
      <c r="F4" s="87">
        <f>Absterbeordnung!E1</f>
        <v>42433</v>
      </c>
    </row>
    <row r="5" spans="1:6" ht="18.75" thickBot="1">
      <c r="A5" s="54" t="s">
        <v>23</v>
      </c>
      <c r="B5" s="55"/>
      <c r="C5" s="51"/>
      <c r="D5" s="44">
        <v>50</v>
      </c>
      <c r="E5" s="52"/>
      <c r="F5" s="53"/>
    </row>
    <row r="6" spans="1:6" ht="18.75" thickBot="1">
      <c r="A6" s="54" t="s">
        <v>20</v>
      </c>
      <c r="B6" s="55"/>
      <c r="C6" s="51"/>
      <c r="D6" s="44">
        <v>50</v>
      </c>
      <c r="E6" s="52"/>
      <c r="F6" s="53"/>
    </row>
    <row r="7" spans="1:6" ht="18.75" thickBot="1">
      <c r="A7" s="54"/>
      <c r="B7" s="55"/>
      <c r="C7" s="51"/>
      <c r="D7" s="52"/>
      <c r="E7" s="52"/>
      <c r="F7" s="53"/>
    </row>
    <row r="8" spans="1:6" ht="18.75" thickBot="1">
      <c r="A8" s="54" t="s">
        <v>3</v>
      </c>
      <c r="B8" s="55"/>
      <c r="C8" s="51"/>
      <c r="D8" s="209">
        <v>2</v>
      </c>
      <c r="E8" s="52"/>
      <c r="F8" s="53"/>
    </row>
    <row r="9" spans="1:6" ht="18.75" thickBot="1">
      <c r="A9" s="54" t="s">
        <v>54</v>
      </c>
      <c r="B9" s="55"/>
      <c r="C9" s="51"/>
      <c r="D9" s="44" t="s">
        <v>18</v>
      </c>
      <c r="E9" s="52"/>
      <c r="F9" s="53"/>
    </row>
    <row r="10" spans="1:6" ht="18.75" thickBot="1">
      <c r="A10" s="54" t="s">
        <v>52</v>
      </c>
      <c r="B10" s="55"/>
      <c r="C10" s="51"/>
      <c r="D10" s="99">
        <v>5</v>
      </c>
      <c r="E10" s="52"/>
      <c r="F10" s="53"/>
    </row>
    <row r="11" spans="1:6" ht="18">
      <c r="A11" s="54"/>
      <c r="B11" s="55"/>
      <c r="C11" s="51"/>
      <c r="D11" s="253" t="s">
        <v>34</v>
      </c>
      <c r="E11" s="148" t="s">
        <v>40</v>
      </c>
      <c r="F11" s="117" t="s">
        <v>35</v>
      </c>
    </row>
    <row r="12" spans="1:6" ht="18.75" thickBot="1">
      <c r="A12" s="54"/>
      <c r="B12" s="55"/>
      <c r="C12" s="51"/>
      <c r="D12" s="254"/>
      <c r="E12" s="149" t="s">
        <v>36</v>
      </c>
      <c r="F12" s="118" t="s">
        <v>30</v>
      </c>
    </row>
    <row r="13" spans="1:6" ht="18.75" thickBot="1">
      <c r="A13" s="54" t="s">
        <v>44</v>
      </c>
      <c r="B13" s="55"/>
      <c r="C13" s="51"/>
      <c r="D13" s="136">
        <f>LOOKUP(D5,'Daten (M)'!A15:A136,'Daten (M)'!F15:F136)</f>
        <v>22.399175221810786</v>
      </c>
      <c r="E13" s="238">
        <f>IF(D9="vorschüssig",B43,IF(D9="nachschüssig",B44))</f>
        <v>-0.40316800000000003</v>
      </c>
      <c r="F13" s="137">
        <f>D13+E13</f>
        <v>21.996007221810785</v>
      </c>
    </row>
    <row r="14" spans="1:6" ht="18.75" thickBot="1">
      <c r="A14" s="54" t="s">
        <v>45</v>
      </c>
      <c r="B14" s="55"/>
      <c r="C14" s="51"/>
      <c r="D14" s="136">
        <f>LOOKUP(D6,'Daten (M)'!A15:A136,'Daten (M)'!L15:L136)</f>
        <v>22.399175221810786</v>
      </c>
      <c r="E14" s="239"/>
      <c r="F14" s="138">
        <f>D14+E13</f>
        <v>21.996007221810785</v>
      </c>
    </row>
    <row r="15" spans="1:6" ht="18">
      <c r="A15" s="54"/>
      <c r="B15" s="51"/>
      <c r="C15" s="51"/>
      <c r="D15" s="95"/>
      <c r="E15" s="239"/>
      <c r="F15" s="139"/>
    </row>
    <row r="16" spans="1:6" ht="18">
      <c r="A16" s="54"/>
      <c r="B16" s="51"/>
      <c r="C16" s="51"/>
      <c r="D16" s="95"/>
      <c r="E16" s="239"/>
      <c r="F16" s="139"/>
    </row>
    <row r="17" spans="1:7" ht="18">
      <c r="A17" s="163"/>
      <c r="B17" s="130"/>
      <c r="C17" s="51"/>
      <c r="D17" s="95"/>
      <c r="E17" s="239"/>
      <c r="F17" s="139"/>
    </row>
    <row r="18" spans="1:7" ht="18">
      <c r="A18" s="56"/>
      <c r="B18" s="57"/>
      <c r="C18" s="51"/>
      <c r="D18" s="95"/>
      <c r="E18" s="239"/>
      <c r="F18" s="139"/>
    </row>
    <row r="19" spans="1:7" ht="18.75" thickBot="1">
      <c r="A19" s="54" t="s">
        <v>26</v>
      </c>
      <c r="B19" s="58"/>
      <c r="C19" s="51"/>
      <c r="D19" s="95"/>
      <c r="E19" s="239"/>
      <c r="F19" s="139"/>
    </row>
    <row r="20" spans="1:7" ht="18.75" customHeight="1" thickBot="1">
      <c r="A20" s="54" t="s">
        <v>28</v>
      </c>
      <c r="B20" s="55"/>
      <c r="C20" s="51"/>
      <c r="D20" s="136">
        <f>D13+D14-B1073</f>
        <v>25.986032080212503</v>
      </c>
      <c r="E20" s="239"/>
      <c r="F20" s="140">
        <f>D20+E13</f>
        <v>25.582864080212502</v>
      </c>
    </row>
    <row r="21" spans="1:7" ht="18.75" customHeight="1" thickBot="1">
      <c r="A21" s="59" t="s">
        <v>38</v>
      </c>
      <c r="B21" s="60"/>
      <c r="C21" s="61"/>
      <c r="D21" s="136">
        <f>B1073</f>
        <v>18.812318363409069</v>
      </c>
      <c r="E21" s="240"/>
      <c r="F21" s="140">
        <f>D21+E13</f>
        <v>18.409150363409069</v>
      </c>
    </row>
    <row r="22" spans="1:7" ht="22.5" customHeight="1" thickBot="1">
      <c r="A22" s="131"/>
      <c r="B22" s="130"/>
      <c r="C22" s="132"/>
      <c r="D22" s="133"/>
      <c r="E22" s="133"/>
      <c r="F22" s="129"/>
      <c r="G22" s="130"/>
    </row>
    <row r="23" spans="1:7" s="130" customFormat="1" ht="18.75" thickBot="1">
      <c r="A23" s="157" t="s">
        <v>47</v>
      </c>
      <c r="B23" s="156"/>
      <c r="C23" s="156"/>
      <c r="D23" s="154">
        <f>1-((D20-1)*(D8/100))</f>
        <v>0.50027935839574988</v>
      </c>
      <c r="E23" s="157" t="s">
        <v>51</v>
      </c>
      <c r="F23" s="158"/>
    </row>
    <row r="24" spans="1:7" s="130" customFormat="1" ht="18.75" thickBot="1">
      <c r="A24" s="157" t="s">
        <v>48</v>
      </c>
      <c r="B24" s="156"/>
      <c r="C24" s="156"/>
      <c r="D24" s="154">
        <f>1-((D21-1)*(D8/100))</f>
        <v>0.64375363273181863</v>
      </c>
      <c r="E24" s="157" t="s">
        <v>51</v>
      </c>
      <c r="F24" s="158"/>
    </row>
    <row r="25" spans="1:7" s="130" customFormat="1">
      <c r="D25" s="128"/>
      <c r="E25" s="128"/>
      <c r="F25" s="128"/>
    </row>
    <row r="26" spans="1:7" s="130" customFormat="1">
      <c r="D26" s="128"/>
      <c r="E26" s="128"/>
      <c r="F26" s="128"/>
    </row>
    <row r="27" spans="1:7" s="130" customFormat="1">
      <c r="D27" s="128"/>
      <c r="E27" s="128"/>
      <c r="F27" s="128"/>
    </row>
    <row r="28" spans="1:7" s="130" customFormat="1">
      <c r="D28" s="128"/>
      <c r="E28" s="128"/>
      <c r="F28" s="128"/>
    </row>
    <row r="29" spans="1:7" s="130" customFormat="1">
      <c r="D29" s="128"/>
      <c r="E29" s="128"/>
      <c r="F29" s="128"/>
    </row>
    <row r="30" spans="1:7" s="130" customFormat="1">
      <c r="D30" s="128"/>
      <c r="E30" s="128"/>
      <c r="F30" s="128"/>
    </row>
    <row r="31" spans="1:7" s="130" customFormat="1">
      <c r="D31" s="128"/>
      <c r="E31" s="128"/>
      <c r="F31" s="128"/>
    </row>
    <row r="32" spans="1:7" s="130" customFormat="1">
      <c r="D32" s="128"/>
      <c r="E32" s="128"/>
      <c r="F32" s="128"/>
    </row>
    <row r="33" spans="1:14" s="130" customFormat="1">
      <c r="D33" s="128"/>
      <c r="E33" s="128"/>
      <c r="F33" s="128"/>
    </row>
    <row r="34" spans="1:14" s="130" customFormat="1">
      <c r="D34" s="128"/>
      <c r="E34" s="128"/>
      <c r="F34" s="128"/>
    </row>
    <row r="35" spans="1:14" s="130" customFormat="1">
      <c r="D35" s="128"/>
      <c r="E35" s="128"/>
      <c r="F35" s="128"/>
    </row>
    <row r="36" spans="1:14" s="130" customFormat="1">
      <c r="D36" s="128"/>
      <c r="E36" s="128"/>
      <c r="F36" s="128"/>
    </row>
    <row r="37" spans="1:14" s="130" customFormat="1">
      <c r="D37" s="128"/>
      <c r="E37" s="128"/>
      <c r="F37" s="128"/>
    </row>
    <row r="38" spans="1:14" s="130" customFormat="1">
      <c r="D38" s="128"/>
      <c r="E38" s="128"/>
      <c r="F38" s="128"/>
    </row>
    <row r="41" spans="1:14">
      <c r="A41" s="127" t="s">
        <v>52</v>
      </c>
      <c r="B41" s="128">
        <f>D10</f>
        <v>5</v>
      </c>
    </row>
    <row r="42" spans="1:14">
      <c r="A42" s="127" t="s">
        <v>53</v>
      </c>
      <c r="B42" s="127">
        <f>D8</f>
        <v>2</v>
      </c>
      <c r="C42" s="127">
        <v>1</v>
      </c>
    </row>
    <row r="43" spans="1:14">
      <c r="A43" s="127" t="s">
        <v>18</v>
      </c>
      <c r="B43" s="127">
        <f>(-1*((B41-1)/(2*B41)))-(((B41*B41-1)/(6*B41^2))*(B42/100))+(((B41^2-1)/(12*B41^2))*((B42/100)^2))</f>
        <v>-0.40316800000000003</v>
      </c>
      <c r="C43" s="127">
        <v>2</v>
      </c>
    </row>
    <row r="44" spans="1:14">
      <c r="A44" s="127" t="s">
        <v>17</v>
      </c>
      <c r="B44" s="127">
        <f>(-1+((B41-1)/(2*B41)))-(((B41*B41-1)/(6*B41^2))*(B42/100))+(((B41^2-1)/(12*B41^2))*((B42/100)^2))</f>
        <v>-0.60316799999999993</v>
      </c>
      <c r="C44" s="127">
        <v>4</v>
      </c>
    </row>
    <row r="45" spans="1:14">
      <c r="C45" s="127">
        <v>12</v>
      </c>
    </row>
    <row r="47" spans="1:14">
      <c r="B47" s="128"/>
    </row>
    <row r="48" spans="1:14">
      <c r="B48" s="128">
        <v>2</v>
      </c>
      <c r="C48" s="128">
        <v>2.5</v>
      </c>
      <c r="D48" s="128">
        <v>3</v>
      </c>
      <c r="E48" s="128">
        <v>3.5</v>
      </c>
      <c r="F48" s="128">
        <v>4</v>
      </c>
      <c r="G48" s="128">
        <v>4.5</v>
      </c>
      <c r="H48" s="128">
        <v>5</v>
      </c>
      <c r="I48" s="128">
        <v>5.5</v>
      </c>
      <c r="J48" s="128">
        <v>6</v>
      </c>
      <c r="K48" s="128">
        <v>7</v>
      </c>
      <c r="L48" s="128">
        <v>8</v>
      </c>
      <c r="M48" s="128">
        <v>9</v>
      </c>
      <c r="N48" s="129">
        <v>10</v>
      </c>
    </row>
    <row r="1073" spans="1:2" ht="14.25">
      <c r="A1073" s="56" t="s">
        <v>24</v>
      </c>
      <c r="B1073" s="57">
        <f>LOOKUP(D5,'Daten (M)'!N15:N127,'Daten (M)'!U15:U127)</f>
        <v>18.812318363409069</v>
      </c>
    </row>
  </sheetData>
  <sheetProtection password="F002" sheet="1"/>
  <dataConsolidate/>
  <customSheetViews>
    <customSheetView guid="{AAA317AB-9C4F-4A7B-BD58-62DAAE088BDA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1:F1"/>
    <mergeCell ref="A3:C3"/>
    <mergeCell ref="D3:F3"/>
    <mergeCell ref="A2:F2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$A$43:$A$44</formula1>
    </dataValidation>
    <dataValidation type="whole" allowBlank="1" showInputMessage="1" showErrorMessage="1" errorTitle="Raten pro Jahr" error="Die Zahlen von 1 bis 12 sind zulässig!_x000a_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N88"/>
  <sheetViews>
    <sheetView showRowColHeaders="0" showOutlineSymbols="0" zoomScale="105" zoomScaleNormal="105" workbookViewId="0">
      <selection activeCell="D5" sqref="D5"/>
    </sheetView>
  </sheetViews>
  <sheetFormatPr baseColWidth="10" defaultRowHeight="12.75"/>
  <cols>
    <col min="1" max="1" width="50.42578125" style="79" customWidth="1"/>
    <col min="2" max="2" width="15" style="79" customWidth="1"/>
    <col min="3" max="3" width="16.5703125" style="79" customWidth="1"/>
    <col min="4" max="4" width="18.42578125" style="89" customWidth="1"/>
    <col min="5" max="5" width="23" style="89" customWidth="1"/>
    <col min="6" max="6" width="15.5703125" style="89" customWidth="1"/>
    <col min="7" max="16384" width="11.42578125" style="79"/>
  </cols>
  <sheetData>
    <row r="1" spans="1:7" s="120" customFormat="1" ht="18.75" customHeight="1" thickBot="1">
      <c r="A1" s="255" t="s">
        <v>57</v>
      </c>
      <c r="B1" s="256"/>
      <c r="C1" s="256"/>
      <c r="D1" s="256"/>
      <c r="E1" s="256"/>
      <c r="F1" s="257"/>
      <c r="G1" s="79"/>
    </row>
    <row r="2" spans="1:7" s="120" customFormat="1" ht="18.75" customHeight="1" thickBot="1">
      <c r="A2" s="258" t="s">
        <v>56</v>
      </c>
      <c r="B2" s="259"/>
      <c r="C2" s="259"/>
      <c r="D2" s="259"/>
      <c r="E2" s="259"/>
      <c r="F2" s="260"/>
      <c r="G2" s="79"/>
    </row>
    <row r="3" spans="1:7" s="120" customFormat="1" ht="57" customHeight="1" thickBot="1">
      <c r="A3" s="261" t="str">
        <f>"Leibrentenbarwertfaktor "&amp;Absterbeordnung!B6&amp; " - Zwei Frauen "</f>
        <v xml:space="preserve">Leibrentenbarwertfaktor 2012-2014 - Zwei Frauen </v>
      </c>
      <c r="B3" s="262"/>
      <c r="C3" s="262"/>
      <c r="D3" s="263" t="s">
        <v>39</v>
      </c>
      <c r="E3" s="263"/>
      <c r="F3" s="264"/>
      <c r="G3" s="79"/>
    </row>
    <row r="4" spans="1:7" s="120" customFormat="1" ht="18.75" thickBot="1">
      <c r="A4" s="62"/>
      <c r="B4" s="63"/>
      <c r="C4" s="63"/>
      <c r="D4" s="64"/>
      <c r="E4" s="83" t="s">
        <v>33</v>
      </c>
      <c r="F4" s="84">
        <f>Absterbeordnung!E1</f>
        <v>42433</v>
      </c>
      <c r="G4" s="79"/>
    </row>
    <row r="5" spans="1:7" s="120" customFormat="1" ht="18.75" thickBot="1">
      <c r="A5" s="62" t="s">
        <v>22</v>
      </c>
      <c r="B5" s="108"/>
      <c r="C5" s="63"/>
      <c r="D5" s="44">
        <v>50</v>
      </c>
      <c r="E5" s="64"/>
      <c r="F5" s="109"/>
      <c r="G5" s="79"/>
    </row>
    <row r="6" spans="1:7" s="120" customFormat="1" ht="18.75" thickBot="1">
      <c r="A6" s="62" t="s">
        <v>21</v>
      </c>
      <c r="B6" s="108"/>
      <c r="C6" s="63"/>
      <c r="D6" s="44">
        <v>50</v>
      </c>
      <c r="E6" s="64"/>
      <c r="F6" s="109"/>
      <c r="G6" s="79"/>
    </row>
    <row r="7" spans="1:7" s="120" customFormat="1" ht="18.75" thickBot="1">
      <c r="A7" s="62"/>
      <c r="B7" s="108"/>
      <c r="C7" s="63"/>
      <c r="D7" s="64"/>
      <c r="E7" s="64"/>
      <c r="F7" s="109"/>
      <c r="G7" s="79"/>
    </row>
    <row r="8" spans="1:7" s="120" customFormat="1" ht="18.75" thickBot="1">
      <c r="A8" s="62" t="s">
        <v>3</v>
      </c>
      <c r="B8" s="108"/>
      <c r="C8" s="63"/>
      <c r="D8" s="209">
        <v>2</v>
      </c>
      <c r="E8" s="64"/>
      <c r="F8" s="109"/>
      <c r="G8" s="79"/>
    </row>
    <row r="9" spans="1:7" s="120" customFormat="1" ht="18.75" thickBot="1">
      <c r="A9" s="62" t="s">
        <v>54</v>
      </c>
      <c r="B9" s="108"/>
      <c r="C9" s="63"/>
      <c r="D9" s="44" t="s">
        <v>18</v>
      </c>
      <c r="E9" s="64"/>
      <c r="F9" s="109"/>
      <c r="G9" s="79"/>
    </row>
    <row r="10" spans="1:7" s="120" customFormat="1" ht="18.75" thickBot="1">
      <c r="A10" s="62" t="s">
        <v>52</v>
      </c>
      <c r="B10" s="108"/>
      <c r="C10" s="63"/>
      <c r="D10" s="99">
        <v>4</v>
      </c>
      <c r="E10" s="64"/>
      <c r="F10" s="109"/>
      <c r="G10" s="79"/>
    </row>
    <row r="11" spans="1:7" s="120" customFormat="1" ht="18">
      <c r="A11" s="62"/>
      <c r="B11" s="108"/>
      <c r="C11" s="63"/>
      <c r="D11" s="265" t="s">
        <v>34</v>
      </c>
      <c r="E11" s="146" t="s">
        <v>40</v>
      </c>
      <c r="F11" s="111" t="s">
        <v>35</v>
      </c>
      <c r="G11" s="79"/>
    </row>
    <row r="12" spans="1:7" s="120" customFormat="1" ht="18.75" thickBot="1">
      <c r="A12" s="62"/>
      <c r="B12" s="108"/>
      <c r="C12" s="63"/>
      <c r="D12" s="266"/>
      <c r="E12" s="147" t="s">
        <v>36</v>
      </c>
      <c r="F12" s="119" t="s">
        <v>30</v>
      </c>
      <c r="G12" s="79"/>
    </row>
    <row r="13" spans="1:7" s="120" customFormat="1" ht="18.75" thickBot="1">
      <c r="A13" s="62" t="s">
        <v>42</v>
      </c>
      <c r="B13" s="108"/>
      <c r="C13" s="63"/>
      <c r="D13" s="141">
        <f>LOOKUP(D5,'Daten (F)'!A15:A136,'Daten (F)'!F15:F136)</f>
        <v>24.791619467909147</v>
      </c>
      <c r="E13" s="238">
        <f>IF(D9="vorschüssig",B44,IF(D9="nachschüssig",B45))</f>
        <v>-0.37809375000000001</v>
      </c>
      <c r="F13" s="143">
        <f>D13+E13</f>
        <v>24.413525717909145</v>
      </c>
      <c r="G13" s="79"/>
    </row>
    <row r="14" spans="1:7" s="120" customFormat="1" ht="18.75" thickBot="1">
      <c r="A14" s="62" t="s">
        <v>46</v>
      </c>
      <c r="B14" s="108"/>
      <c r="C14" s="63"/>
      <c r="D14" s="142">
        <f>LOOKUP(D6,'Daten (F)'!A15:A136,'Daten (F)'!L15:L136)</f>
        <v>24.791619467909147</v>
      </c>
      <c r="E14" s="239"/>
      <c r="F14" s="144">
        <f>D14+E13</f>
        <v>24.413525717909145</v>
      </c>
      <c r="G14" s="79"/>
    </row>
    <row r="15" spans="1:7" s="120" customFormat="1" ht="18">
      <c r="A15" s="62"/>
      <c r="B15" s="63"/>
      <c r="C15" s="63"/>
      <c r="D15" s="96"/>
      <c r="E15" s="239"/>
      <c r="F15" s="145"/>
      <c r="G15" s="79"/>
    </row>
    <row r="16" spans="1:7" s="120" customFormat="1" ht="18">
      <c r="A16" s="62"/>
      <c r="B16" s="63"/>
      <c r="C16" s="63"/>
      <c r="D16" s="96"/>
      <c r="E16" s="239"/>
      <c r="F16" s="145"/>
      <c r="G16" s="79"/>
    </row>
    <row r="17" spans="1:7" s="120" customFormat="1" ht="18">
      <c r="A17" s="164"/>
      <c r="B17" s="79"/>
      <c r="C17" s="63"/>
      <c r="D17" s="96"/>
      <c r="E17" s="239"/>
      <c r="F17" s="145"/>
      <c r="G17" s="79"/>
    </row>
    <row r="18" spans="1:7" s="120" customFormat="1" ht="18">
      <c r="A18" s="67"/>
      <c r="B18" s="68"/>
      <c r="C18" s="63"/>
      <c r="D18" s="96"/>
      <c r="E18" s="239"/>
      <c r="F18" s="145"/>
      <c r="G18" s="79"/>
    </row>
    <row r="19" spans="1:7" s="120" customFormat="1" ht="18.75" thickBot="1">
      <c r="A19" s="62" t="s">
        <v>27</v>
      </c>
      <c r="B19" s="68"/>
      <c r="C19" s="63"/>
      <c r="D19" s="96"/>
      <c r="E19" s="239"/>
      <c r="F19" s="145"/>
      <c r="G19" s="79"/>
    </row>
    <row r="20" spans="1:7" s="120" customFormat="1" ht="18.75" customHeight="1" thickBot="1">
      <c r="A20" s="62" t="s">
        <v>28</v>
      </c>
      <c r="B20" s="108"/>
      <c r="C20" s="63"/>
      <c r="D20" s="142">
        <f>D13+D14-B88</f>
        <v>27.836096131206659</v>
      </c>
      <c r="E20" s="239"/>
      <c r="F20" s="116">
        <f>D20+E13</f>
        <v>27.458002381206658</v>
      </c>
      <c r="G20" s="79"/>
    </row>
    <row r="21" spans="1:7" ht="18.75" customHeight="1" thickBot="1">
      <c r="A21" s="69" t="s">
        <v>38</v>
      </c>
      <c r="B21" s="110"/>
      <c r="C21" s="70"/>
      <c r="D21" s="142">
        <f>B88</f>
        <v>21.747142804611634</v>
      </c>
      <c r="E21" s="240"/>
      <c r="F21" s="116">
        <f>D21+E13</f>
        <v>21.369049054611633</v>
      </c>
    </row>
    <row r="22" spans="1:7" ht="22.5" customHeight="1" thickBot="1">
      <c r="A22" s="78"/>
      <c r="C22" s="80"/>
      <c r="D22" s="135"/>
      <c r="E22" s="135"/>
      <c r="F22" s="165"/>
    </row>
    <row r="23" spans="1:7" ht="18.75" thickBot="1">
      <c r="A23" s="157" t="s">
        <v>47</v>
      </c>
      <c r="B23" s="156"/>
      <c r="C23" s="156"/>
      <c r="D23" s="154">
        <f>1-((D20-1)*(D8/100))</f>
        <v>0.46327807737586679</v>
      </c>
      <c r="E23" s="157" t="s">
        <v>51</v>
      </c>
      <c r="F23" s="158"/>
    </row>
    <row r="24" spans="1:7" ht="18.75" thickBot="1">
      <c r="A24" s="157" t="s">
        <v>48</v>
      </c>
      <c r="B24" s="156"/>
      <c r="C24" s="156"/>
      <c r="D24" s="154">
        <f>1-((D21-1)*(D8/100))</f>
        <v>0.58505714390776731</v>
      </c>
      <c r="E24" s="157" t="s">
        <v>51</v>
      </c>
      <c r="F24" s="158"/>
    </row>
    <row r="39" spans="1:14">
      <c r="A39" s="89"/>
      <c r="B39" s="89"/>
    </row>
    <row r="40" spans="1:14">
      <c r="A40" s="89"/>
      <c r="B40" s="89"/>
    </row>
    <row r="41" spans="1:14">
      <c r="A41" s="89"/>
      <c r="B41" s="89"/>
    </row>
    <row r="42" spans="1:14">
      <c r="A42" s="89" t="s">
        <v>52</v>
      </c>
      <c r="B42" s="89">
        <f>D10</f>
        <v>4</v>
      </c>
    </row>
    <row r="43" spans="1:14">
      <c r="A43" s="89" t="s">
        <v>53</v>
      </c>
      <c r="B43" s="89">
        <f>D8</f>
        <v>2</v>
      </c>
      <c r="C43" s="79">
        <v>1</v>
      </c>
    </row>
    <row r="44" spans="1:14">
      <c r="A44" s="89" t="s">
        <v>18</v>
      </c>
      <c r="B44" s="89">
        <f>(-1*((B42-1)/(2*B42)))-(((B42*B42-1)/(6*B42^2))*(B43/100))+(((B42^2-1)/(12*B42^2))*((B43/100)^2))</f>
        <v>-0.37809375000000001</v>
      </c>
      <c r="C44" s="79">
        <v>2</v>
      </c>
    </row>
    <row r="45" spans="1:14">
      <c r="A45" s="89" t="s">
        <v>17</v>
      </c>
      <c r="B45" s="89">
        <f>(-1+((B42-1)/(2*B42)))-(((B42*B42-1)/(6*B42^2))*(B43/100))+(((B42^2-1)/(12*B42^2))*((B43/100)^2))</f>
        <v>-0.62809375000000001</v>
      </c>
      <c r="C45" s="79">
        <v>4</v>
      </c>
    </row>
    <row r="46" spans="1:14">
      <c r="A46" s="89"/>
      <c r="B46" s="89"/>
      <c r="C46" s="79">
        <v>12</v>
      </c>
    </row>
    <row r="47" spans="1:14">
      <c r="A47" s="89"/>
      <c r="B47" s="89"/>
      <c r="G47" s="89">
        <v>4.5</v>
      </c>
      <c r="H47" s="89">
        <v>5</v>
      </c>
      <c r="I47" s="89">
        <v>5.5</v>
      </c>
      <c r="J47" s="89">
        <v>6</v>
      </c>
      <c r="K47" s="89">
        <v>7</v>
      </c>
      <c r="L47" s="89">
        <v>8</v>
      </c>
      <c r="M47" s="89">
        <v>9</v>
      </c>
      <c r="N47" s="89">
        <v>10</v>
      </c>
    </row>
    <row r="49" spans="2:6">
      <c r="B49" s="89">
        <v>2</v>
      </c>
      <c r="C49" s="89">
        <v>2.5</v>
      </c>
      <c r="D49" s="89">
        <v>3</v>
      </c>
      <c r="E49" s="89">
        <v>3.5</v>
      </c>
      <c r="F49" s="89">
        <v>4</v>
      </c>
    </row>
    <row r="88" spans="1:2" ht="14.25">
      <c r="A88" s="65" t="s">
        <v>25</v>
      </c>
      <c r="B88" s="66">
        <f>LOOKUP(D5,'Daten (F)'!N15:N127,'Daten (F)'!U15:U127)</f>
        <v>21.747142804611634</v>
      </c>
    </row>
  </sheetData>
  <sheetProtection password="F002" sheet="1"/>
  <dataConsolidate/>
  <customSheetViews>
    <customSheetView guid="{AAA317AB-9C4F-4A7B-BD58-62DAAE088BDA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1"/>
      <headerFooter alignWithMargins="0"/>
    </customSheetView>
    <customSheetView guid="{AC77A39F-ABA0-4848-B5DA-4147A1099D4C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2"/>
      <headerFooter alignWithMargins="0"/>
    </customSheetView>
  </customSheetViews>
  <mergeCells count="6">
    <mergeCell ref="A1:F1"/>
    <mergeCell ref="A2:F2"/>
    <mergeCell ref="A3:C3"/>
    <mergeCell ref="D3:F3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$A$44:$A$45</formula1>
    </dataValidation>
    <dataValidation type="whole" allowBlank="1" showInputMessage="1" showErrorMessage="1" errorTitle="Raten pro Jahr" error="Die Zahlen zwischen 1 und 12 sind zulässig!_x000a_" sqref="D10">
      <formula1>1</formula1>
      <formula2>12</formula2>
    </dataValidation>
  </dataValidations>
  <hyperlinks>
    <hyperlink ref="A2" r:id="rId3"/>
  </hyperlinks>
  <pageMargins left="0.78740157480314965" right="0.78740157480314965" top="0.98425196850393704" bottom="0.98425196850393704" header="0.51181102362204722" footer="0.51181102362204722"/>
  <pageSetup paperSize="9" scale="94" orientation="landscape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128"/>
  <sheetViews>
    <sheetView workbookViewId="0">
      <selection activeCell="B7" sqref="B7"/>
    </sheetView>
  </sheetViews>
  <sheetFormatPr baseColWidth="10" defaultRowHeight="12.75"/>
  <cols>
    <col min="1" max="3" width="11.42578125" style="1"/>
  </cols>
  <sheetData>
    <row r="1" spans="1:5">
      <c r="B1" s="267" t="s">
        <v>58</v>
      </c>
      <c r="C1" s="268"/>
      <c r="D1" t="s">
        <v>32</v>
      </c>
      <c r="E1" s="81">
        <v>42433</v>
      </c>
    </row>
    <row r="2" spans="1:5" ht="12.75" customHeight="1">
      <c r="A2" s="34"/>
      <c r="B2" s="269" t="s">
        <v>59</v>
      </c>
      <c r="C2" s="269"/>
    </row>
    <row r="3" spans="1:5">
      <c r="A3" s="34"/>
      <c r="B3" s="269"/>
      <c r="C3" s="269"/>
    </row>
    <row r="4" spans="1:5">
      <c r="A4" s="34"/>
      <c r="B4" s="269"/>
      <c r="C4" s="269"/>
    </row>
    <row r="5" spans="1:5">
      <c r="A5" s="34"/>
      <c r="B5" s="269"/>
      <c r="C5" s="269"/>
    </row>
    <row r="6" spans="1:5">
      <c r="A6" s="34"/>
      <c r="B6" s="270" t="s">
        <v>58</v>
      </c>
      <c r="C6" s="270"/>
    </row>
    <row r="7" spans="1:5">
      <c r="A7" s="8" t="s">
        <v>2</v>
      </c>
      <c r="B7" s="36" t="s">
        <v>13</v>
      </c>
      <c r="C7" s="37" t="s">
        <v>9</v>
      </c>
    </row>
    <row r="8" spans="1:5">
      <c r="A8" s="212">
        <v>0</v>
      </c>
      <c r="B8" s="206">
        <v>100000</v>
      </c>
      <c r="C8" s="213">
        <v>100000</v>
      </c>
    </row>
    <row r="9" spans="1:5">
      <c r="A9" s="212">
        <v>1</v>
      </c>
      <c r="B9" s="206">
        <v>99646.350495961611</v>
      </c>
      <c r="C9" s="213">
        <v>99701.638984226753</v>
      </c>
    </row>
    <row r="10" spans="1:5">
      <c r="A10" s="212">
        <v>2</v>
      </c>
      <c r="B10" s="206">
        <v>99619.176103858335</v>
      </c>
      <c r="C10" s="213">
        <v>99677.239518519273</v>
      </c>
    </row>
    <row r="11" spans="1:5">
      <c r="A11" s="212">
        <v>3</v>
      </c>
      <c r="B11" s="206">
        <v>99605.166248097026</v>
      </c>
      <c r="C11" s="213">
        <v>99665.099376319893</v>
      </c>
    </row>
    <row r="12" spans="1:5">
      <c r="A12" s="212">
        <v>4</v>
      </c>
      <c r="B12" s="206">
        <v>99591.51567291448</v>
      </c>
      <c r="C12" s="213">
        <v>99654.124170099676</v>
      </c>
    </row>
    <row r="13" spans="1:5">
      <c r="A13" s="212">
        <v>5</v>
      </c>
      <c r="B13" s="206">
        <v>99579.868646488059</v>
      </c>
      <c r="C13" s="213">
        <v>99645.121396556773</v>
      </c>
    </row>
    <row r="14" spans="1:5">
      <c r="A14" s="212">
        <v>6</v>
      </c>
      <c r="B14" s="206">
        <v>99569.487335967468</v>
      </c>
      <c r="C14" s="213">
        <v>99636.836417370389</v>
      </c>
    </row>
    <row r="15" spans="1:5">
      <c r="A15" s="212">
        <v>7</v>
      </c>
      <c r="B15" s="206">
        <v>99560.602918755685</v>
      </c>
      <c r="C15" s="213">
        <v>99630.617625831335</v>
      </c>
    </row>
    <row r="16" spans="1:5">
      <c r="A16" s="212">
        <v>8</v>
      </c>
      <c r="B16" s="206">
        <v>99551.557033097197</v>
      </c>
      <c r="C16" s="213">
        <v>99623.825988173674</v>
      </c>
    </row>
    <row r="17" spans="1:3">
      <c r="A17" s="212">
        <v>9</v>
      </c>
      <c r="B17" s="206">
        <v>99543.713001579905</v>
      </c>
      <c r="C17" s="213">
        <v>99616.723045830862</v>
      </c>
    </row>
    <row r="18" spans="1:3">
      <c r="A18" s="212">
        <v>10</v>
      </c>
      <c r="B18" s="206">
        <v>99533.711093940525</v>
      </c>
      <c r="C18" s="213">
        <v>99610.589205911863</v>
      </c>
    </row>
    <row r="19" spans="1:3">
      <c r="A19" s="212">
        <v>11</v>
      </c>
      <c r="B19" s="206">
        <v>99526.99666793448</v>
      </c>
      <c r="C19" s="213">
        <v>99605.48769264741</v>
      </c>
    </row>
    <row r="20" spans="1:3">
      <c r="A20" s="212">
        <v>12</v>
      </c>
      <c r="B20" s="206">
        <v>99518.414697262007</v>
      </c>
      <c r="C20" s="213">
        <v>99599.847614664555</v>
      </c>
    </row>
    <row r="21" spans="1:3">
      <c r="A21" s="212">
        <v>13</v>
      </c>
      <c r="B21" s="206">
        <v>99509.372706148119</v>
      </c>
      <c r="C21" s="213">
        <v>99593.092499650098</v>
      </c>
    </row>
    <row r="22" spans="1:3">
      <c r="A22" s="212">
        <v>14</v>
      </c>
      <c r="B22" s="206">
        <v>99498.6177076842</v>
      </c>
      <c r="C22" s="213">
        <v>99584.911512655395</v>
      </c>
    </row>
    <row r="23" spans="1:3">
      <c r="A23" s="212">
        <v>15</v>
      </c>
      <c r="B23" s="206">
        <v>99486.524982290648</v>
      </c>
      <c r="C23" s="213">
        <v>99575.781935438572</v>
      </c>
    </row>
    <row r="24" spans="1:3">
      <c r="A24" s="212">
        <v>16</v>
      </c>
      <c r="B24" s="206">
        <v>99471.001954050094</v>
      </c>
      <c r="C24" s="213">
        <v>99563.655197617598</v>
      </c>
    </row>
    <row r="25" spans="1:3">
      <c r="A25" s="212">
        <v>17</v>
      </c>
      <c r="B25" s="206">
        <v>99445.973376962007</v>
      </c>
      <c r="C25" s="213">
        <v>99550.397776447586</v>
      </c>
    </row>
    <row r="26" spans="1:3">
      <c r="A26" s="212">
        <v>18</v>
      </c>
      <c r="B26" s="206">
        <v>99414.5074488682</v>
      </c>
      <c r="C26" s="213">
        <v>99536.267306115667</v>
      </c>
    </row>
    <row r="27" spans="1:3">
      <c r="A27" s="212">
        <v>19</v>
      </c>
      <c r="B27" s="206">
        <v>99373.0963183969</v>
      </c>
      <c r="C27" s="213">
        <v>99514.957993255681</v>
      </c>
    </row>
    <row r="28" spans="1:3">
      <c r="A28" s="212">
        <v>20</v>
      </c>
      <c r="B28" s="206">
        <v>99328.14424036257</v>
      </c>
      <c r="C28" s="213">
        <v>99496.102906199289</v>
      </c>
    </row>
    <row r="29" spans="1:3">
      <c r="A29" s="212">
        <v>21</v>
      </c>
      <c r="B29" s="206">
        <v>99283.118722067389</v>
      </c>
      <c r="C29" s="213">
        <v>99478.698402651862</v>
      </c>
    </row>
    <row r="30" spans="1:3">
      <c r="A30" s="212">
        <v>22</v>
      </c>
      <c r="B30" s="206">
        <v>99237.59979467465</v>
      </c>
      <c r="C30" s="213">
        <v>99461.015295730802</v>
      </c>
    </row>
    <row r="31" spans="1:3">
      <c r="A31" s="212">
        <v>23</v>
      </c>
      <c r="B31" s="206">
        <v>99193.593202006829</v>
      </c>
      <c r="C31" s="213">
        <v>99442.958624913677</v>
      </c>
    </row>
    <row r="32" spans="1:3">
      <c r="A32" s="212">
        <v>24</v>
      </c>
      <c r="B32" s="206">
        <v>99143.181718662207</v>
      </c>
      <c r="C32" s="213">
        <v>99420.517707202744</v>
      </c>
    </row>
    <row r="33" spans="1:3">
      <c r="A33" s="212">
        <v>25</v>
      </c>
      <c r="B33" s="206">
        <v>99095.160574710855</v>
      </c>
      <c r="C33" s="213">
        <v>99399.739213091802</v>
      </c>
    </row>
    <row r="34" spans="1:3">
      <c r="A34" s="212">
        <v>26</v>
      </c>
      <c r="B34" s="206">
        <v>99043.596566130975</v>
      </c>
      <c r="C34" s="213">
        <v>99378.839771869942</v>
      </c>
    </row>
    <row r="35" spans="1:3">
      <c r="A35" s="212">
        <v>27</v>
      </c>
      <c r="B35" s="206">
        <v>98992.041305717867</v>
      </c>
      <c r="C35" s="213">
        <v>99358.996095698618</v>
      </c>
    </row>
    <row r="36" spans="1:3">
      <c r="A36" s="212">
        <v>28</v>
      </c>
      <c r="B36" s="206">
        <v>98940.918342283054</v>
      </c>
      <c r="C36" s="213">
        <v>99337.305443498175</v>
      </c>
    </row>
    <row r="37" spans="1:3">
      <c r="A37" s="212">
        <v>29</v>
      </c>
      <c r="B37" s="206">
        <v>98886.310066803024</v>
      </c>
      <c r="C37" s="213">
        <v>99312.411178880342</v>
      </c>
    </row>
    <row r="38" spans="1:3">
      <c r="A38" s="212">
        <v>30</v>
      </c>
      <c r="B38" s="206">
        <v>98830.639942134134</v>
      </c>
      <c r="C38" s="213">
        <v>99286.246688894433</v>
      </c>
    </row>
    <row r="39" spans="1:3">
      <c r="A39" s="212">
        <v>31</v>
      </c>
      <c r="B39" s="206">
        <v>98769.848292414172</v>
      </c>
      <c r="C39" s="213">
        <v>99259.678829945216</v>
      </c>
    </row>
    <row r="40" spans="1:3">
      <c r="A40" s="212">
        <v>32</v>
      </c>
      <c r="B40" s="206">
        <v>98705.329289580739</v>
      </c>
      <c r="C40" s="213">
        <v>99230.908284971447</v>
      </c>
    </row>
    <row r="41" spans="1:3">
      <c r="A41" s="212">
        <v>33</v>
      </c>
      <c r="B41" s="206">
        <v>98635.904385990987</v>
      </c>
      <c r="C41" s="213">
        <v>99199.055996069452</v>
      </c>
    </row>
    <row r="42" spans="1:3">
      <c r="A42" s="212">
        <v>34</v>
      </c>
      <c r="B42" s="206">
        <v>98567.4549487404</v>
      </c>
      <c r="C42" s="213">
        <v>99161.040777352013</v>
      </c>
    </row>
    <row r="43" spans="1:3">
      <c r="A43" s="212">
        <v>35</v>
      </c>
      <c r="B43" s="206">
        <v>98489.972731045258</v>
      </c>
      <c r="C43" s="213">
        <v>99123.107089019744</v>
      </c>
    </row>
    <row r="44" spans="1:3">
      <c r="A44" s="212">
        <v>36</v>
      </c>
      <c r="B44" s="206">
        <v>98408.173082907189</v>
      </c>
      <c r="C44" s="213">
        <v>99080.548297203874</v>
      </c>
    </row>
    <row r="45" spans="1:3">
      <c r="A45" s="212">
        <v>37</v>
      </c>
      <c r="B45" s="206">
        <v>98322.820811335783</v>
      </c>
      <c r="C45" s="213">
        <v>99035.184692125506</v>
      </c>
    </row>
    <row r="46" spans="1:3">
      <c r="A46" s="212">
        <v>38</v>
      </c>
      <c r="B46" s="206">
        <v>98236.02637352141</v>
      </c>
      <c r="C46" s="213">
        <v>98987.043303060709</v>
      </c>
    </row>
    <row r="47" spans="1:3">
      <c r="A47" s="212">
        <v>39</v>
      </c>
      <c r="B47" s="206">
        <v>98132.750453918226</v>
      </c>
      <c r="C47" s="213">
        <v>98931.092499127219</v>
      </c>
    </row>
    <row r="48" spans="1:3">
      <c r="A48" s="212">
        <v>40</v>
      </c>
      <c r="B48" s="206">
        <v>98024.520463628927</v>
      </c>
      <c r="C48" s="213">
        <v>98868.77238620253</v>
      </c>
    </row>
    <row r="49" spans="1:3">
      <c r="A49" s="212">
        <v>41</v>
      </c>
      <c r="B49" s="206">
        <v>97907.291984154901</v>
      </c>
      <c r="C49" s="213">
        <v>98802.213787678207</v>
      </c>
    </row>
    <row r="50" spans="1:3">
      <c r="A50" s="212">
        <v>42</v>
      </c>
      <c r="B50" s="206">
        <v>97776.846369969397</v>
      </c>
      <c r="C50" s="213">
        <v>98725.200606453858</v>
      </c>
    </row>
    <row r="51" spans="1:3">
      <c r="A51" s="212">
        <v>43</v>
      </c>
      <c r="B51" s="206">
        <v>97631.488779526131</v>
      </c>
      <c r="C51" s="213">
        <v>98639.893683087503</v>
      </c>
    </row>
    <row r="52" spans="1:3">
      <c r="A52" s="212">
        <v>44</v>
      </c>
      <c r="B52" s="206">
        <v>97467.855845891361</v>
      </c>
      <c r="C52" s="213">
        <v>98548.642017310238</v>
      </c>
    </row>
    <row r="53" spans="1:3">
      <c r="A53" s="212">
        <v>45</v>
      </c>
      <c r="B53" s="206">
        <v>97288.63903052808</v>
      </c>
      <c r="C53" s="213">
        <v>98444.92971221538</v>
      </c>
    </row>
    <row r="54" spans="1:3">
      <c r="A54" s="212">
        <v>46</v>
      </c>
      <c r="B54" s="206">
        <v>97082.049868848902</v>
      </c>
      <c r="C54" s="213">
        <v>98334.56768160424</v>
      </c>
    </row>
    <row r="55" spans="1:3">
      <c r="A55" s="212">
        <v>47</v>
      </c>
      <c r="B55" s="206">
        <v>96858.72791738082</v>
      </c>
      <c r="C55" s="213">
        <v>98203.460751670093</v>
      </c>
    </row>
    <row r="56" spans="1:3">
      <c r="A56" s="212">
        <v>48</v>
      </c>
      <c r="B56" s="206">
        <v>96610.350890083035</v>
      </c>
      <c r="C56" s="213">
        <v>98055.302771396819</v>
      </c>
    </row>
    <row r="57" spans="1:3">
      <c r="A57" s="212">
        <v>49</v>
      </c>
      <c r="B57" s="206">
        <v>96330.742558415979</v>
      </c>
      <c r="C57" s="213">
        <v>97895.849844020224</v>
      </c>
    </row>
    <row r="58" spans="1:3">
      <c r="A58" s="212">
        <v>50</v>
      </c>
      <c r="B58" s="206">
        <v>96011.702144467228</v>
      </c>
      <c r="C58" s="213">
        <v>97714.891219635931</v>
      </c>
    </row>
    <row r="59" spans="1:3">
      <c r="A59" s="212">
        <v>51</v>
      </c>
      <c r="B59" s="206">
        <v>95660.425190904862</v>
      </c>
      <c r="C59" s="213">
        <v>97512.453110160452</v>
      </c>
    </row>
    <row r="60" spans="1:3">
      <c r="A60" s="212">
        <v>52</v>
      </c>
      <c r="B60" s="206">
        <v>95264.045577709272</v>
      </c>
      <c r="C60" s="213">
        <v>97283.744659792836</v>
      </c>
    </row>
    <row r="61" spans="1:3">
      <c r="A61" s="212">
        <v>53</v>
      </c>
      <c r="B61" s="206">
        <v>94816.398579338857</v>
      </c>
      <c r="C61" s="213">
        <v>97033.50835639218</v>
      </c>
    </row>
    <row r="62" spans="1:3">
      <c r="A62" s="212">
        <v>54</v>
      </c>
      <c r="B62" s="206">
        <v>94323.434706609944</v>
      </c>
      <c r="C62" s="213">
        <v>96752.22393071129</v>
      </c>
    </row>
    <row r="63" spans="1:3">
      <c r="A63" s="212">
        <v>55</v>
      </c>
      <c r="B63" s="206">
        <v>93766.846965031858</v>
      </c>
      <c r="C63" s="213">
        <v>96453.291429585035</v>
      </c>
    </row>
    <row r="64" spans="1:3">
      <c r="A64" s="212">
        <v>56</v>
      </c>
      <c r="B64" s="206">
        <v>93170.112859297718</v>
      </c>
      <c r="C64" s="213">
        <v>96129.90760310294</v>
      </c>
    </row>
    <row r="65" spans="1:3">
      <c r="A65" s="212">
        <v>57</v>
      </c>
      <c r="B65" s="206">
        <v>92520.750090031303</v>
      </c>
      <c r="C65" s="213">
        <v>95772.823989076263</v>
      </c>
    </row>
    <row r="66" spans="1:3">
      <c r="A66" s="212">
        <v>58</v>
      </c>
      <c r="B66" s="206">
        <v>91795.893931656654</v>
      </c>
      <c r="C66" s="213">
        <v>95391.358546862321</v>
      </c>
    </row>
    <row r="67" spans="1:3">
      <c r="A67" s="212">
        <v>59</v>
      </c>
      <c r="B67" s="206">
        <v>91008.596740345558</v>
      </c>
      <c r="C67" s="213">
        <v>94977.115060891621</v>
      </c>
    </row>
    <row r="68" spans="1:3">
      <c r="A68" s="212">
        <v>60</v>
      </c>
      <c r="B68" s="206">
        <v>90156.923496158211</v>
      </c>
      <c r="C68" s="213">
        <v>94515.197451635046</v>
      </c>
    </row>
    <row r="69" spans="1:3">
      <c r="A69" s="212">
        <v>61</v>
      </c>
      <c r="B69" s="206">
        <v>89238.257300771584</v>
      </c>
      <c r="C69" s="213">
        <v>94018.044689478716</v>
      </c>
    </row>
    <row r="70" spans="1:3">
      <c r="A70" s="212">
        <v>62</v>
      </c>
      <c r="B70" s="206">
        <v>88243.627868070893</v>
      </c>
      <c r="C70" s="213">
        <v>93495.366247736063</v>
      </c>
    </row>
    <row r="71" spans="1:3">
      <c r="A71" s="212">
        <v>63</v>
      </c>
      <c r="B71" s="206">
        <v>87181.960213169528</v>
      </c>
      <c r="C71" s="213">
        <v>92928.444939818262</v>
      </c>
    </row>
    <row r="72" spans="1:3">
      <c r="A72" s="212">
        <v>64</v>
      </c>
      <c r="B72" s="206">
        <v>86060.633951972559</v>
      </c>
      <c r="C72" s="213">
        <v>92306.239117969599</v>
      </c>
    </row>
    <row r="73" spans="1:3">
      <c r="A73" s="212">
        <v>65</v>
      </c>
      <c r="B73" s="206">
        <v>84852.995814037393</v>
      </c>
      <c r="C73" s="213">
        <v>91626.98730032731</v>
      </c>
    </row>
    <row r="74" spans="1:3">
      <c r="A74" s="212">
        <v>66</v>
      </c>
      <c r="B74" s="206">
        <v>83558.005661760224</v>
      </c>
      <c r="C74" s="213">
        <v>90888.699224883487</v>
      </c>
    </row>
    <row r="75" spans="1:3">
      <c r="A75" s="212">
        <v>67</v>
      </c>
      <c r="B75" s="206">
        <v>82207.074522937415</v>
      </c>
      <c r="C75" s="213">
        <v>90098.299191233542</v>
      </c>
    </row>
    <row r="76" spans="1:3">
      <c r="A76" s="212">
        <v>68</v>
      </c>
      <c r="B76" s="206">
        <v>80767.320458036847</v>
      </c>
      <c r="C76" s="213">
        <v>89256.56814957672</v>
      </c>
    </row>
    <row r="77" spans="1:3">
      <c r="A77" s="212">
        <v>69</v>
      </c>
      <c r="B77" s="206">
        <v>79232.17353399274</v>
      </c>
      <c r="C77" s="213">
        <v>88358.566825341695</v>
      </c>
    </row>
    <row r="78" spans="1:3">
      <c r="A78" s="212">
        <v>70</v>
      </c>
      <c r="B78" s="206">
        <v>77607.347906298164</v>
      </c>
      <c r="C78" s="213">
        <v>87389.136112103719</v>
      </c>
    </row>
    <row r="79" spans="1:3">
      <c r="A79" s="212">
        <v>71</v>
      </c>
      <c r="B79" s="206">
        <v>75879.761314888558</v>
      </c>
      <c r="C79" s="213">
        <v>86336.407734938941</v>
      </c>
    </row>
    <row r="80" spans="1:3">
      <c r="A80" s="212">
        <v>72</v>
      </c>
      <c r="B80" s="206">
        <v>74059.828320319022</v>
      </c>
      <c r="C80" s="213">
        <v>85238.01771968331</v>
      </c>
    </row>
    <row r="81" spans="1:3">
      <c r="A81" s="212">
        <v>73</v>
      </c>
      <c r="B81" s="206">
        <v>72110.717599702635</v>
      </c>
      <c r="C81" s="213">
        <v>84039.054564554157</v>
      </c>
    </row>
    <row r="82" spans="1:3">
      <c r="A82" s="212">
        <v>74</v>
      </c>
      <c r="B82" s="206">
        <v>70038.38166912942</v>
      </c>
      <c r="C82" s="213">
        <v>82745.192394173748</v>
      </c>
    </row>
    <row r="83" spans="1:3">
      <c r="A83" s="212">
        <v>75</v>
      </c>
      <c r="B83" s="206">
        <v>67848.344411696336</v>
      </c>
      <c r="C83" s="213">
        <v>81317.576470645959</v>
      </c>
    </row>
    <row r="84" spans="1:3">
      <c r="A84" s="212">
        <v>76</v>
      </c>
      <c r="B84" s="206">
        <v>65498.318324499582</v>
      </c>
      <c r="C84" s="213">
        <v>79723.894702237769</v>
      </c>
    </row>
    <row r="85" spans="1:3">
      <c r="A85" s="212">
        <v>77</v>
      </c>
      <c r="B85" s="206">
        <v>62967.953173936578</v>
      </c>
      <c r="C85" s="213">
        <v>77937.360505935518</v>
      </c>
    </row>
    <row r="86" spans="1:3">
      <c r="A86" s="212">
        <v>78</v>
      </c>
      <c r="B86" s="206">
        <v>60232.917286035685</v>
      </c>
      <c r="C86" s="213">
        <v>75912.039012527763</v>
      </c>
    </row>
    <row r="87" spans="1:3">
      <c r="A87" s="212">
        <v>79</v>
      </c>
      <c r="B87" s="206">
        <v>57317.698798265454</v>
      </c>
      <c r="C87" s="213">
        <v>73646.618569959261</v>
      </c>
    </row>
    <row r="88" spans="1:3">
      <c r="A88" s="212">
        <v>80</v>
      </c>
      <c r="B88" s="206">
        <v>54191.049556222926</v>
      </c>
      <c r="C88" s="213">
        <v>71100.854335807046</v>
      </c>
    </row>
    <row r="89" spans="1:3">
      <c r="A89" s="212">
        <v>81</v>
      </c>
      <c r="B89" s="206">
        <v>50895.086294537097</v>
      </c>
      <c r="C89" s="213">
        <v>68304.437214162477</v>
      </c>
    </row>
    <row r="90" spans="1:3">
      <c r="A90" s="212">
        <v>82</v>
      </c>
      <c r="B90" s="206">
        <v>47353.4991231104</v>
      </c>
      <c r="C90" s="213">
        <v>65185.919574146195</v>
      </c>
    </row>
    <row r="91" spans="1:3">
      <c r="A91" s="212">
        <v>83</v>
      </c>
      <c r="B91" s="206">
        <v>43628.645538937119</v>
      </c>
      <c r="C91" s="213">
        <v>61748.712771936407</v>
      </c>
    </row>
    <row r="92" spans="1:3">
      <c r="A92" s="212">
        <v>84</v>
      </c>
      <c r="B92" s="206">
        <v>39768.97163017415</v>
      </c>
      <c r="C92" s="213">
        <v>58009.269900482934</v>
      </c>
    </row>
    <row r="93" spans="1:3">
      <c r="A93" s="212">
        <v>85</v>
      </c>
      <c r="B93" s="206">
        <v>35865.573830825924</v>
      </c>
      <c r="C93" s="213">
        <v>53974.641604254146</v>
      </c>
    </row>
    <row r="94" spans="1:3">
      <c r="A94" s="206">
        <v>86</v>
      </c>
      <c r="B94" s="206">
        <v>31957.001773607331</v>
      </c>
      <c r="C94" s="213">
        <v>49703.083942514822</v>
      </c>
    </row>
    <row r="95" spans="1:3">
      <c r="A95" s="206">
        <v>87</v>
      </c>
      <c r="B95" s="206">
        <v>28083.709868284877</v>
      </c>
      <c r="C95" s="213">
        <v>45167.102926336498</v>
      </c>
    </row>
    <row r="96" spans="1:3">
      <c r="A96" s="206">
        <v>88</v>
      </c>
      <c r="B96" s="206">
        <v>24297.161209486268</v>
      </c>
      <c r="C96" s="213">
        <v>40468.14180284847</v>
      </c>
    </row>
    <row r="97" spans="1:3">
      <c r="A97" s="206">
        <v>89</v>
      </c>
      <c r="B97" s="206">
        <v>20679.110699659006</v>
      </c>
      <c r="C97" s="213">
        <v>35675.091116795564</v>
      </c>
    </row>
    <row r="98" spans="1:3">
      <c r="A98" s="206">
        <v>90</v>
      </c>
      <c r="B98" s="206">
        <v>17256.076939932704</v>
      </c>
      <c r="C98" s="213">
        <v>30887.25882790851</v>
      </c>
    </row>
    <row r="99" spans="1:3">
      <c r="A99" s="206">
        <v>91</v>
      </c>
      <c r="B99" s="206">
        <v>14106.06087659384</v>
      </c>
      <c r="C99" s="213">
        <v>26199.164826832304</v>
      </c>
    </row>
    <row r="100" spans="1:3">
      <c r="A100" s="206">
        <v>92</v>
      </c>
      <c r="B100" s="206">
        <v>11193.919090916201</v>
      </c>
      <c r="C100" s="213">
        <v>21721.915738717689</v>
      </c>
    </row>
    <row r="101" spans="1:3">
      <c r="A101" s="206">
        <v>93</v>
      </c>
      <c r="B101" s="206">
        <v>8581.5277060760818</v>
      </c>
      <c r="C101" s="213">
        <v>17484.584238003084</v>
      </c>
    </row>
    <row r="102" spans="1:3">
      <c r="A102" s="206">
        <v>94</v>
      </c>
      <c r="B102" s="206">
        <v>6475.6362657426353</v>
      </c>
      <c r="C102" s="213">
        <v>13814.402243166074</v>
      </c>
    </row>
    <row r="103" spans="1:3">
      <c r="A103" s="206">
        <v>95</v>
      </c>
      <c r="B103" s="206">
        <v>4800.0292112247071</v>
      </c>
      <c r="C103" s="213">
        <v>10669.431902567369</v>
      </c>
    </row>
    <row r="104" spans="1:3">
      <c r="A104" s="206">
        <v>96</v>
      </c>
      <c r="B104" s="206">
        <v>3464.5759413994301</v>
      </c>
      <c r="C104" s="213">
        <v>8109.1540820458213</v>
      </c>
    </row>
    <row r="105" spans="1:3">
      <c r="A105" s="206">
        <v>97</v>
      </c>
      <c r="B105" s="206">
        <v>2376.7386112585828</v>
      </c>
      <c r="C105" s="213">
        <v>5919.2208358295584</v>
      </c>
    </row>
    <row r="106" spans="1:3">
      <c r="A106" s="206">
        <v>98</v>
      </c>
      <c r="B106" s="206">
        <v>1581.9209875165752</v>
      </c>
      <c r="C106" s="213">
        <v>4152.3041361074647</v>
      </c>
    </row>
    <row r="107" spans="1:3">
      <c r="A107" s="206">
        <v>99</v>
      </c>
      <c r="B107" s="206">
        <v>1007.9570952742786</v>
      </c>
      <c r="C107" s="213">
        <v>2831.1516846638278</v>
      </c>
    </row>
    <row r="108" spans="1:3">
      <c r="A108" s="206">
        <v>100</v>
      </c>
      <c r="B108" s="206">
        <v>622.24169736295789</v>
      </c>
      <c r="C108" s="213">
        <v>1873.3426814614336</v>
      </c>
    </row>
    <row r="109" spans="1:3">
      <c r="A109" s="206">
        <v>101</v>
      </c>
      <c r="B109" s="206">
        <v>370.5</v>
      </c>
      <c r="C109" s="213">
        <v>1206.5</v>
      </c>
    </row>
    <row r="110" spans="1:3">
      <c r="A110" s="212">
        <v>102</v>
      </c>
      <c r="B110" s="206">
        <v>212.8</v>
      </c>
      <c r="C110" s="213">
        <v>753.5</v>
      </c>
    </row>
    <row r="111" spans="1:3">
      <c r="A111" s="212">
        <v>103</v>
      </c>
      <c r="B111" s="206">
        <v>118</v>
      </c>
      <c r="C111" s="213">
        <v>456.5</v>
      </c>
    </row>
    <row r="112" spans="1:3">
      <c r="A112" s="212">
        <v>104</v>
      </c>
      <c r="B112" s="206">
        <v>63.2</v>
      </c>
      <c r="C112" s="213">
        <v>263.3</v>
      </c>
    </row>
    <row r="113" spans="1:3">
      <c r="A113" s="212">
        <v>105</v>
      </c>
      <c r="B113" s="206">
        <v>32.700000000000003</v>
      </c>
      <c r="C113" s="213">
        <v>144</v>
      </c>
    </row>
    <row r="114" spans="1:3">
      <c r="A114" s="212">
        <v>106</v>
      </c>
      <c r="B114" s="206">
        <v>16.399999999999999</v>
      </c>
      <c r="C114" s="213">
        <v>76.099999999999994</v>
      </c>
    </row>
    <row r="115" spans="1:3">
      <c r="A115" s="212">
        <v>107</v>
      </c>
      <c r="B115" s="206">
        <v>8</v>
      </c>
      <c r="C115" s="213">
        <v>38.799999999999997</v>
      </c>
    </row>
    <row r="116" spans="1:3">
      <c r="A116" s="212">
        <v>108</v>
      </c>
      <c r="B116" s="206">
        <v>3.8</v>
      </c>
      <c r="C116" s="213">
        <v>19.2</v>
      </c>
    </row>
    <row r="117" spans="1:3">
      <c r="A117" s="212">
        <v>109</v>
      </c>
      <c r="B117" s="206">
        <v>1.7</v>
      </c>
      <c r="C117" s="213">
        <v>9.1999999999999993</v>
      </c>
    </row>
    <row r="118" spans="1:3">
      <c r="A118" s="212">
        <v>110</v>
      </c>
      <c r="B118" s="206">
        <v>0.8</v>
      </c>
      <c r="C118" s="213">
        <v>4.3</v>
      </c>
    </row>
    <row r="119" spans="1:3">
      <c r="A119" s="212">
        <v>111</v>
      </c>
      <c r="B119" s="206">
        <v>0.3</v>
      </c>
      <c r="C119" s="213">
        <v>2</v>
      </c>
    </row>
    <row r="120" spans="1:3">
      <c r="A120" s="212">
        <v>112</v>
      </c>
      <c r="B120" s="206">
        <v>0.1</v>
      </c>
      <c r="C120" s="213">
        <v>0.9</v>
      </c>
    </row>
    <row r="121" spans="1:3">
      <c r="A121" s="214">
        <v>113</v>
      </c>
      <c r="B121" s="207">
        <v>0.1</v>
      </c>
      <c r="C121" s="215">
        <v>0.4</v>
      </c>
    </row>
    <row r="122" spans="1:3">
      <c r="A122" s="13">
        <v>114</v>
      </c>
      <c r="B122" s="38">
        <v>0</v>
      </c>
      <c r="C122" s="39">
        <v>0</v>
      </c>
    </row>
    <row r="123" spans="1:3">
      <c r="A123" s="13">
        <v>115</v>
      </c>
      <c r="B123" s="38">
        <v>0</v>
      </c>
      <c r="C123" s="39">
        <v>0</v>
      </c>
    </row>
    <row r="124" spans="1:3">
      <c r="A124" s="13">
        <v>116</v>
      </c>
      <c r="B124" s="38">
        <v>0</v>
      </c>
      <c r="C124" s="39">
        <v>0</v>
      </c>
    </row>
    <row r="125" spans="1:3">
      <c r="A125" s="13">
        <v>117</v>
      </c>
      <c r="B125" s="38">
        <v>0</v>
      </c>
      <c r="C125" s="39">
        <v>0</v>
      </c>
    </row>
    <row r="126" spans="1:3">
      <c r="A126" s="13">
        <v>118</v>
      </c>
      <c r="B126" s="38">
        <v>0</v>
      </c>
      <c r="C126" s="39">
        <v>0</v>
      </c>
    </row>
    <row r="127" spans="1:3">
      <c r="A127" s="13">
        <v>119</v>
      </c>
      <c r="B127" s="38">
        <v>0</v>
      </c>
      <c r="C127" s="39">
        <v>0</v>
      </c>
    </row>
    <row r="128" spans="1:3">
      <c r="A128" s="13">
        <v>120</v>
      </c>
      <c r="B128" s="38">
        <v>0</v>
      </c>
      <c r="C128" s="39">
        <v>0</v>
      </c>
    </row>
  </sheetData>
  <customSheetViews>
    <customSheetView guid="{AAA317AB-9C4F-4A7B-BD58-62DAAE088BDA}">
      <selection activeCell="H14" sqref="H14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AC77A39F-ABA0-4848-B5DA-4147A1099D4C}">
      <selection activeCell="H14" sqref="H14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</customSheetViews>
  <mergeCells count="3">
    <mergeCell ref="B1:C1"/>
    <mergeCell ref="B2:C5"/>
    <mergeCell ref="B6:C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B233"/>
  <sheetViews>
    <sheetView topLeftCell="D1" workbookViewId="0">
      <selection activeCell="M1" sqref="M1:M65536"/>
    </sheetView>
  </sheetViews>
  <sheetFormatPr baseColWidth="10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'2 Männer'!D5</f>
        <v>50</v>
      </c>
    </row>
    <row r="2" spans="1:21">
      <c r="A2" s="2" t="s">
        <v>7</v>
      </c>
      <c r="B2" s="2">
        <f>'2 Männer'!D6</f>
        <v>50</v>
      </c>
    </row>
    <row r="3" spans="1:21">
      <c r="A3" s="2" t="s">
        <v>14</v>
      </c>
      <c r="B3" s="2">
        <f>B1-B2</f>
        <v>0</v>
      </c>
    </row>
    <row r="5" spans="1:21">
      <c r="A5" s="2" t="s">
        <v>3</v>
      </c>
      <c r="B5" s="2">
        <f>'2 Männer'!D8</f>
        <v>2</v>
      </c>
    </row>
    <row r="10" spans="1:21" ht="13.5" thickBot="1"/>
    <row r="11" spans="1:21" ht="13.5" thickBot="1">
      <c r="B11" s="271" t="s">
        <v>1</v>
      </c>
      <c r="C11" s="271"/>
      <c r="D11" s="271"/>
      <c r="E11" s="271"/>
      <c r="F11" s="271"/>
      <c r="H11" s="272" t="s">
        <v>1</v>
      </c>
      <c r="I11" s="273"/>
      <c r="J11" s="273"/>
      <c r="K11" s="273"/>
      <c r="L11" s="274"/>
      <c r="M11" s="35"/>
    </row>
    <row r="12" spans="1:21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0">N14+$B$3</f>
        <v>0</v>
      </c>
      <c r="P14" s="6">
        <f>B14</f>
        <v>100000</v>
      </c>
      <c r="Q14" s="6">
        <f>B14</f>
        <v>100000</v>
      </c>
      <c r="R14" s="5">
        <f>LOOKUP(N14,$O$14:$O$136,$Q$14:$Q$136)</f>
        <v>100000</v>
      </c>
      <c r="T14" s="20">
        <f>SUM(S14:$S$136)</f>
        <v>368750547176.49585</v>
      </c>
    </row>
    <row r="15" spans="1:21">
      <c r="A15" s="21">
        <v>1</v>
      </c>
      <c r="B15" s="22">
        <f>Absterbeordnung!B9</f>
        <v>99646.350495961611</v>
      </c>
      <c r="C15" s="15">
        <f t="shared" ref="C15:C46" si="1">1/(((1+($B$5/100))^A15))</f>
        <v>0.98039215686274506</v>
      </c>
      <c r="D15" s="14">
        <f t="shared" ref="D15:D46" si="2">B15*C15</f>
        <v>97692.500486236866</v>
      </c>
      <c r="E15" s="14">
        <f>SUM(D15:$D$127)</f>
        <v>3872960.5480824783</v>
      </c>
      <c r="F15" s="16">
        <f t="shared" ref="F15:F46" si="3">E15/D15</f>
        <v>39.644399813761645</v>
      </c>
      <c r="G15" s="5"/>
      <c r="H15" s="14">
        <f t="shared" ref="H15:H78" si="4">B15</f>
        <v>99646.350495961611</v>
      </c>
      <c r="I15" s="15">
        <f t="shared" ref="I15:I46" si="5">1/(((1+($B$5/100))^A15))</f>
        <v>0.98039215686274506</v>
      </c>
      <c r="J15" s="14">
        <f t="shared" ref="J15:J46" si="6">H15*I15</f>
        <v>97692.500486236866</v>
      </c>
      <c r="K15" s="14">
        <f>SUM($J15:J$127)</f>
        <v>3872960.5480824783</v>
      </c>
      <c r="L15" s="16">
        <f t="shared" ref="L15:L46" si="7">K15/J15</f>
        <v>39.644399813761645</v>
      </c>
      <c r="M15" s="16"/>
      <c r="N15" s="6">
        <v>1</v>
      </c>
      <c r="O15" s="6">
        <f t="shared" si="0"/>
        <v>1</v>
      </c>
      <c r="P15" s="6">
        <f t="shared" ref="P15:P78" si="8">B15</f>
        <v>99646.350495961611</v>
      </c>
      <c r="Q15" s="6">
        <f t="shared" ref="Q15:Q78" si="9">B15</f>
        <v>99646.350495961611</v>
      </c>
      <c r="R15" s="5">
        <f t="shared" ref="R15:R78" si="10">LOOKUP(N15,$O$14:$O$136,$Q$14:$Q$136)</f>
        <v>99646.350495961611</v>
      </c>
      <c r="S15" s="5">
        <f t="shared" ref="S15:S46" si="11">P15*R15*I15</f>
        <v>9734701144.2784576</v>
      </c>
      <c r="T15" s="20">
        <f>SUM(S15:$S$136)</f>
        <v>368750547176.49585</v>
      </c>
      <c r="U15" s="6">
        <f t="shared" ref="U15:U46" si="12">T15/S15</f>
        <v>37.880006967982567</v>
      </c>
    </row>
    <row r="16" spans="1:21">
      <c r="A16" s="21">
        <v>2</v>
      </c>
      <c r="B16" s="22">
        <f>Absterbeordnung!B10</f>
        <v>99619.176103858335</v>
      </c>
      <c r="C16" s="15">
        <f t="shared" si="1"/>
        <v>0.96116878123798544</v>
      </c>
      <c r="D16" s="14">
        <f t="shared" si="2"/>
        <v>95750.842083677766</v>
      </c>
      <c r="E16" s="14">
        <f>SUM(D16:$D$127)</f>
        <v>3775268.0475962423</v>
      </c>
      <c r="F16" s="16">
        <f t="shared" si="3"/>
        <v>39.42804016592347</v>
      </c>
      <c r="G16" s="5"/>
      <c r="H16" s="14">
        <f t="shared" si="4"/>
        <v>99619.176103858335</v>
      </c>
      <c r="I16" s="15">
        <f t="shared" si="5"/>
        <v>0.96116878123798544</v>
      </c>
      <c r="J16" s="14">
        <f t="shared" si="6"/>
        <v>95750.842083677766</v>
      </c>
      <c r="K16" s="14">
        <f>SUM($J16:J$127)</f>
        <v>3775268.0475962423</v>
      </c>
      <c r="L16" s="16">
        <f t="shared" si="7"/>
        <v>39.42804016592347</v>
      </c>
      <c r="M16" s="16"/>
      <c r="N16" s="6">
        <v>2</v>
      </c>
      <c r="O16" s="6">
        <f t="shared" si="0"/>
        <v>2</v>
      </c>
      <c r="P16" s="6">
        <f t="shared" si="8"/>
        <v>99619.176103858335</v>
      </c>
      <c r="Q16" s="6">
        <f t="shared" si="9"/>
        <v>99619.176103858335</v>
      </c>
      <c r="R16" s="5">
        <f t="shared" si="10"/>
        <v>99619.176103858335</v>
      </c>
      <c r="S16" s="5">
        <f t="shared" si="11"/>
        <v>9538619999.6266251</v>
      </c>
      <c r="T16" s="20">
        <f>SUM(S16:$S$136)</f>
        <v>359015846032.21741</v>
      </c>
      <c r="U16" s="6">
        <f t="shared" si="12"/>
        <v>37.638132774580654</v>
      </c>
    </row>
    <row r="17" spans="1:21">
      <c r="A17" s="21">
        <v>3</v>
      </c>
      <c r="B17" s="22">
        <f>Absterbeordnung!B11</f>
        <v>99605.166248097026</v>
      </c>
      <c r="C17" s="15">
        <f t="shared" si="1"/>
        <v>0.94232233454704462</v>
      </c>
      <c r="D17" s="14">
        <f t="shared" si="2"/>
        <v>93860.172791853285</v>
      </c>
      <c r="E17" s="14">
        <f>SUM(D17:$D$127)</f>
        <v>3679517.2055125637</v>
      </c>
      <c r="F17" s="16">
        <f t="shared" si="3"/>
        <v>39.202114124298014</v>
      </c>
      <c r="G17" s="5"/>
      <c r="H17" s="14">
        <f t="shared" si="4"/>
        <v>99605.166248097026</v>
      </c>
      <c r="I17" s="15">
        <f t="shared" si="5"/>
        <v>0.94232233454704462</v>
      </c>
      <c r="J17" s="14">
        <f t="shared" si="6"/>
        <v>93860.172791853285</v>
      </c>
      <c r="K17" s="14">
        <f>SUM($J17:J$127)</f>
        <v>3679517.2055125637</v>
      </c>
      <c r="L17" s="16">
        <f t="shared" si="7"/>
        <v>39.202114124298014</v>
      </c>
      <c r="M17" s="16"/>
      <c r="N17" s="6">
        <v>3</v>
      </c>
      <c r="O17" s="6">
        <f t="shared" si="0"/>
        <v>3</v>
      </c>
      <c r="P17" s="6">
        <f t="shared" si="8"/>
        <v>99605.166248097026</v>
      </c>
      <c r="Q17" s="6">
        <f t="shared" si="9"/>
        <v>99605.166248097026</v>
      </c>
      <c r="R17" s="5">
        <f t="shared" si="10"/>
        <v>99605.166248097026</v>
      </c>
      <c r="S17" s="5">
        <f t="shared" si="11"/>
        <v>9348958115.0076599</v>
      </c>
      <c r="T17" s="20">
        <f>SUM(S17:$S$136)</f>
        <v>349477226032.59082</v>
      </c>
      <c r="U17" s="6">
        <f t="shared" si="12"/>
        <v>37.381408894279176</v>
      </c>
    </row>
    <row r="18" spans="1:21">
      <c r="A18" s="21">
        <v>4</v>
      </c>
      <c r="B18" s="22">
        <f>Absterbeordnung!B12</f>
        <v>99591.51567291448</v>
      </c>
      <c r="C18" s="15">
        <f t="shared" si="1"/>
        <v>0.9238454260265142</v>
      </c>
      <c r="D18" s="14">
        <f t="shared" si="2"/>
        <v>92007.166225469948</v>
      </c>
      <c r="E18" s="14">
        <f>SUM(D18:$D$127)</f>
        <v>3585657.0327207111</v>
      </c>
      <c r="F18" s="16">
        <f t="shared" si="3"/>
        <v>38.971497328086485</v>
      </c>
      <c r="G18" s="5"/>
      <c r="H18" s="14">
        <f t="shared" si="4"/>
        <v>99591.51567291448</v>
      </c>
      <c r="I18" s="15">
        <f t="shared" si="5"/>
        <v>0.9238454260265142</v>
      </c>
      <c r="J18" s="14">
        <f t="shared" si="6"/>
        <v>92007.166225469948</v>
      </c>
      <c r="K18" s="14">
        <f>SUM($J18:J$127)</f>
        <v>3585657.0327207111</v>
      </c>
      <c r="L18" s="16">
        <f t="shared" si="7"/>
        <v>38.971497328086485</v>
      </c>
      <c r="M18" s="16"/>
      <c r="N18" s="6">
        <v>4</v>
      </c>
      <c r="O18" s="6">
        <f t="shared" si="0"/>
        <v>4</v>
      </c>
      <c r="P18" s="6">
        <f t="shared" si="8"/>
        <v>99591.51567291448</v>
      </c>
      <c r="Q18" s="6">
        <f t="shared" si="9"/>
        <v>99591.51567291448</v>
      </c>
      <c r="R18" s="5">
        <f t="shared" si="10"/>
        <v>99591.51567291448</v>
      </c>
      <c r="S18" s="5">
        <f t="shared" si="11"/>
        <v>9163133137.1643372</v>
      </c>
      <c r="T18" s="20">
        <f>SUM(S18:$S$136)</f>
        <v>340128267917.58319</v>
      </c>
      <c r="U18" s="6">
        <f t="shared" si="12"/>
        <v>37.119210517423603</v>
      </c>
    </row>
    <row r="19" spans="1:21">
      <c r="A19" s="21">
        <v>5</v>
      </c>
      <c r="B19" s="22">
        <f>Absterbeordnung!B13</f>
        <v>99579.868646488059</v>
      </c>
      <c r="C19" s="15">
        <f t="shared" si="1"/>
        <v>0.90573080982991594</v>
      </c>
      <c r="D19" s="14">
        <f t="shared" si="2"/>
        <v>90192.555071940282</v>
      </c>
      <c r="E19" s="14">
        <f>SUM(D19:$D$127)</f>
        <v>3493649.8664952414</v>
      </c>
      <c r="F19" s="16">
        <f t="shared" si="3"/>
        <v>38.73545730807384</v>
      </c>
      <c r="G19" s="5"/>
      <c r="H19" s="14">
        <f t="shared" si="4"/>
        <v>99579.868646488059</v>
      </c>
      <c r="I19" s="15">
        <f t="shared" si="5"/>
        <v>0.90573080982991594</v>
      </c>
      <c r="J19" s="14">
        <f t="shared" si="6"/>
        <v>90192.555071940282</v>
      </c>
      <c r="K19" s="14">
        <f>SUM($J19:J$127)</f>
        <v>3493649.8664952414</v>
      </c>
      <c r="L19" s="16">
        <f t="shared" si="7"/>
        <v>38.73545730807384</v>
      </c>
      <c r="M19" s="16"/>
      <c r="N19" s="6">
        <v>5</v>
      </c>
      <c r="O19" s="6">
        <f t="shared" si="0"/>
        <v>5</v>
      </c>
      <c r="P19" s="6">
        <f t="shared" si="8"/>
        <v>99579.868646488059</v>
      </c>
      <c r="Q19" s="6">
        <f t="shared" si="9"/>
        <v>99579.868646488059</v>
      </c>
      <c r="R19" s="5">
        <f t="shared" si="10"/>
        <v>99579.868646488059</v>
      </c>
      <c r="S19" s="5">
        <f t="shared" si="11"/>
        <v>8981362786.9549541</v>
      </c>
      <c r="T19" s="20">
        <f>SUM(S19:$S$136)</f>
        <v>330965134780.41882</v>
      </c>
      <c r="U19" s="6">
        <f t="shared" si="12"/>
        <v>36.850213339687329</v>
      </c>
    </row>
    <row r="20" spans="1:21">
      <c r="A20" s="21">
        <v>6</v>
      </c>
      <c r="B20" s="22">
        <f>Absterbeordnung!B14</f>
        <v>99569.487335967468</v>
      </c>
      <c r="C20" s="15">
        <f t="shared" si="1"/>
        <v>0.88797138218619198</v>
      </c>
      <c r="D20" s="14">
        <f t="shared" si="2"/>
        <v>88414.855293289569</v>
      </c>
      <c r="E20" s="14">
        <f>SUM(D20:$D$127)</f>
        <v>3403457.3114233017</v>
      </c>
      <c r="F20" s="16">
        <f t="shared" si="3"/>
        <v>38.494179514668211</v>
      </c>
      <c r="G20" s="5"/>
      <c r="H20" s="14">
        <f t="shared" si="4"/>
        <v>99569.487335967468</v>
      </c>
      <c r="I20" s="15">
        <f t="shared" si="5"/>
        <v>0.88797138218619198</v>
      </c>
      <c r="J20" s="14">
        <f t="shared" si="6"/>
        <v>88414.855293289569</v>
      </c>
      <c r="K20" s="14">
        <f>SUM($J20:J$127)</f>
        <v>3403457.3114233017</v>
      </c>
      <c r="L20" s="16">
        <f t="shared" si="7"/>
        <v>38.494179514668211</v>
      </c>
      <c r="M20" s="16"/>
      <c r="N20" s="6">
        <v>6</v>
      </c>
      <c r="O20" s="6">
        <f t="shared" si="0"/>
        <v>6</v>
      </c>
      <c r="P20" s="6">
        <f t="shared" si="8"/>
        <v>99569.487335967468</v>
      </c>
      <c r="Q20" s="6">
        <f t="shared" si="9"/>
        <v>99569.487335967468</v>
      </c>
      <c r="R20" s="5">
        <f t="shared" si="10"/>
        <v>99569.487335967468</v>
      </c>
      <c r="S20" s="5">
        <f t="shared" si="11"/>
        <v>8803421814.4365921</v>
      </c>
      <c r="T20" s="20">
        <f>SUM(S20:$S$136)</f>
        <v>321983771993.46387</v>
      </c>
      <c r="U20" s="6">
        <f t="shared" si="12"/>
        <v>36.574843143997462</v>
      </c>
    </row>
    <row r="21" spans="1:21">
      <c r="A21" s="21">
        <v>7</v>
      </c>
      <c r="B21" s="22">
        <f>Absterbeordnung!B15</f>
        <v>99560.602918755685</v>
      </c>
      <c r="C21" s="15">
        <f t="shared" si="1"/>
        <v>0.87056017861391388</v>
      </c>
      <c r="D21" s="14">
        <f t="shared" si="2"/>
        <v>86673.496259860898</v>
      </c>
      <c r="E21" s="14">
        <f>SUM(D21:$D$127)</f>
        <v>3315042.456130011</v>
      </c>
      <c r="F21" s="16">
        <f t="shared" si="3"/>
        <v>38.247475862644187</v>
      </c>
      <c r="G21" s="5"/>
      <c r="H21" s="14">
        <f t="shared" si="4"/>
        <v>99560.602918755685</v>
      </c>
      <c r="I21" s="15">
        <f t="shared" si="5"/>
        <v>0.87056017861391388</v>
      </c>
      <c r="J21" s="14">
        <f t="shared" si="6"/>
        <v>86673.496259860898</v>
      </c>
      <c r="K21" s="14">
        <f>SUM($J21:J$127)</f>
        <v>3315042.456130011</v>
      </c>
      <c r="L21" s="16">
        <f t="shared" si="7"/>
        <v>38.247475862644187</v>
      </c>
      <c r="M21" s="16"/>
      <c r="N21" s="6">
        <v>7</v>
      </c>
      <c r="O21" s="6">
        <f t="shared" si="0"/>
        <v>7</v>
      </c>
      <c r="P21" s="6">
        <f t="shared" si="8"/>
        <v>99560.602918755685</v>
      </c>
      <c r="Q21" s="6">
        <f t="shared" si="9"/>
        <v>99560.602918755685</v>
      </c>
      <c r="R21" s="5">
        <f t="shared" si="10"/>
        <v>99560.602918755685</v>
      </c>
      <c r="S21" s="5">
        <f t="shared" si="11"/>
        <v>8629265544.7082672</v>
      </c>
      <c r="T21" s="20">
        <f>SUM(S21:$S$136)</f>
        <v>313180350179.02728</v>
      </c>
      <c r="U21" s="6">
        <f t="shared" si="12"/>
        <v>36.292816411366452</v>
      </c>
    </row>
    <row r="22" spans="1:21">
      <c r="A22" s="21">
        <v>8</v>
      </c>
      <c r="B22" s="22">
        <f>Absterbeordnung!B16</f>
        <v>99551.557033097197</v>
      </c>
      <c r="C22" s="15">
        <f t="shared" si="1"/>
        <v>0.85349037119011162</v>
      </c>
      <c r="D22" s="14">
        <f t="shared" si="2"/>
        <v>84966.29536473169</v>
      </c>
      <c r="E22" s="14">
        <f>SUM(D22:$D$127)</f>
        <v>3228368.9598701503</v>
      </c>
      <c r="F22" s="16">
        <f t="shared" si="3"/>
        <v>37.995877612550359</v>
      </c>
      <c r="G22" s="5"/>
      <c r="H22" s="14">
        <f t="shared" si="4"/>
        <v>99551.557033097197</v>
      </c>
      <c r="I22" s="15">
        <f t="shared" si="5"/>
        <v>0.85349037119011162</v>
      </c>
      <c r="J22" s="14">
        <f t="shared" si="6"/>
        <v>84966.29536473169</v>
      </c>
      <c r="K22" s="14">
        <f>SUM($J22:J$127)</f>
        <v>3228368.9598701503</v>
      </c>
      <c r="L22" s="16">
        <f t="shared" si="7"/>
        <v>37.995877612550359</v>
      </c>
      <c r="M22" s="16"/>
      <c r="N22" s="6">
        <v>8</v>
      </c>
      <c r="O22" s="6">
        <f t="shared" si="0"/>
        <v>8</v>
      </c>
      <c r="P22" s="6">
        <f t="shared" si="8"/>
        <v>99551.557033097197</v>
      </c>
      <c r="Q22" s="6">
        <f t="shared" si="9"/>
        <v>99551.557033097197</v>
      </c>
      <c r="R22" s="5">
        <f t="shared" si="10"/>
        <v>99551.557033097197</v>
      </c>
      <c r="S22" s="5">
        <f t="shared" si="11"/>
        <v>8458526998.8930693</v>
      </c>
      <c r="T22" s="20">
        <f>SUM(S22:$S$136)</f>
        <v>304551084634.31903</v>
      </c>
      <c r="U22" s="6">
        <f t="shared" si="12"/>
        <v>36.00521517211854</v>
      </c>
    </row>
    <row r="23" spans="1:21">
      <c r="A23" s="21">
        <v>9</v>
      </c>
      <c r="B23" s="22">
        <f>Absterbeordnung!B17</f>
        <v>99543.713001579905</v>
      </c>
      <c r="C23" s="15">
        <f t="shared" si="1"/>
        <v>0.83675526587265847</v>
      </c>
      <c r="D23" s="14">
        <f t="shared" si="2"/>
        <v>83293.726038588604</v>
      </c>
      <c r="E23" s="14">
        <f>SUM(D23:$D$127)</f>
        <v>3143402.6645054184</v>
      </c>
      <c r="F23" s="16">
        <f t="shared" si="3"/>
        <v>37.738768740506721</v>
      </c>
      <c r="G23" s="5"/>
      <c r="H23" s="14">
        <f t="shared" si="4"/>
        <v>99543.713001579905</v>
      </c>
      <c r="I23" s="15">
        <f t="shared" si="5"/>
        <v>0.83675526587265847</v>
      </c>
      <c r="J23" s="14">
        <f t="shared" si="6"/>
        <v>83293.726038588604</v>
      </c>
      <c r="K23" s="14">
        <f>SUM($J23:J$127)</f>
        <v>3143402.6645054184</v>
      </c>
      <c r="L23" s="16">
        <f t="shared" si="7"/>
        <v>37.738768740506721</v>
      </c>
      <c r="M23" s="16"/>
      <c r="N23" s="6">
        <v>9</v>
      </c>
      <c r="O23" s="6">
        <f t="shared" si="0"/>
        <v>9</v>
      </c>
      <c r="P23" s="6">
        <f t="shared" si="8"/>
        <v>99543.713001579905</v>
      </c>
      <c r="Q23" s="6">
        <f t="shared" si="9"/>
        <v>99543.713001579905</v>
      </c>
      <c r="R23" s="5">
        <f t="shared" si="10"/>
        <v>99543.713001579905</v>
      </c>
      <c r="S23" s="5">
        <f t="shared" si="11"/>
        <v>8291366759.617486</v>
      </c>
      <c r="T23" s="20">
        <f>SUM(S23:$S$136)</f>
        <v>296092557635.42596</v>
      </c>
      <c r="U23" s="6">
        <f t="shared" si="12"/>
        <v>35.710946846245392</v>
      </c>
    </row>
    <row r="24" spans="1:21">
      <c r="A24" s="21">
        <v>10</v>
      </c>
      <c r="B24" s="22">
        <f>Absterbeordnung!B18</f>
        <v>99533.711093940525</v>
      </c>
      <c r="C24" s="15">
        <f t="shared" si="1"/>
        <v>0.82034829987515534</v>
      </c>
      <c r="D24" s="14">
        <f t="shared" si="2"/>
        <v>81652.310676178997</v>
      </c>
      <c r="E24" s="14">
        <f>SUM(D24:$D$127)</f>
        <v>3060108.9384668292</v>
      </c>
      <c r="F24" s="16">
        <f t="shared" si="3"/>
        <v>37.477309743293965</v>
      </c>
      <c r="G24" s="5"/>
      <c r="H24" s="14">
        <f t="shared" si="4"/>
        <v>99533.711093940525</v>
      </c>
      <c r="I24" s="15">
        <f t="shared" si="5"/>
        <v>0.82034829987515534</v>
      </c>
      <c r="J24" s="14">
        <f t="shared" si="6"/>
        <v>81652.310676178997</v>
      </c>
      <c r="K24" s="14">
        <f>SUM($J24:J$127)</f>
        <v>3060108.9384668292</v>
      </c>
      <c r="L24" s="16">
        <f t="shared" si="7"/>
        <v>37.477309743293965</v>
      </c>
      <c r="M24" s="16"/>
      <c r="N24" s="6">
        <v>10</v>
      </c>
      <c r="O24" s="6">
        <f t="shared" si="0"/>
        <v>10</v>
      </c>
      <c r="P24" s="6">
        <f t="shared" si="8"/>
        <v>99533.711093940525</v>
      </c>
      <c r="Q24" s="6">
        <f t="shared" si="9"/>
        <v>99533.711093940525</v>
      </c>
      <c r="R24" s="5">
        <f t="shared" si="10"/>
        <v>99533.711093940525</v>
      </c>
      <c r="S24" s="5">
        <f t="shared" si="11"/>
        <v>8127157500.9954758</v>
      </c>
      <c r="T24" s="20">
        <f>SUM(S24:$S$136)</f>
        <v>287801190875.80841</v>
      </c>
      <c r="U24" s="6">
        <f t="shared" si="12"/>
        <v>35.41228170372684</v>
      </c>
    </row>
    <row r="25" spans="1:21">
      <c r="A25" s="21">
        <v>11</v>
      </c>
      <c r="B25" s="22">
        <f>Absterbeordnung!B19</f>
        <v>99526.99666793448</v>
      </c>
      <c r="C25" s="15">
        <f t="shared" si="1"/>
        <v>0.80426303909328967</v>
      </c>
      <c r="D25" s="14">
        <f t="shared" si="2"/>
        <v>80045.884811980693</v>
      </c>
      <c r="E25" s="14">
        <f>SUM(D25:$D$127)</f>
        <v>2978456.6277906504</v>
      </c>
      <c r="F25" s="16">
        <f t="shared" si="3"/>
        <v>37.209366037826051</v>
      </c>
      <c r="G25" s="5"/>
      <c r="H25" s="14">
        <f t="shared" si="4"/>
        <v>99526.99666793448</v>
      </c>
      <c r="I25" s="15">
        <f t="shared" si="5"/>
        <v>0.80426303909328967</v>
      </c>
      <c r="J25" s="14">
        <f t="shared" si="6"/>
        <v>80045.884811980693</v>
      </c>
      <c r="K25" s="14">
        <f>SUM($J25:J$127)</f>
        <v>2978456.6277906504</v>
      </c>
      <c r="L25" s="16">
        <f t="shared" si="7"/>
        <v>37.209366037826051</v>
      </c>
      <c r="M25" s="16"/>
      <c r="N25" s="6">
        <v>11</v>
      </c>
      <c r="O25" s="6">
        <f t="shared" si="0"/>
        <v>11</v>
      </c>
      <c r="P25" s="6">
        <f t="shared" si="8"/>
        <v>99526.99666793448</v>
      </c>
      <c r="Q25" s="6">
        <f t="shared" si="9"/>
        <v>99526.99666793448</v>
      </c>
      <c r="R25" s="5">
        <f t="shared" si="10"/>
        <v>99526.99666793448</v>
      </c>
      <c r="S25" s="5">
        <f t="shared" si="11"/>
        <v>7966726510.96387</v>
      </c>
      <c r="T25" s="20">
        <f>SUM(S25:$S$136)</f>
        <v>279674033374.81287</v>
      </c>
      <c r="U25" s="6">
        <f t="shared" si="12"/>
        <v>35.105263496860765</v>
      </c>
    </row>
    <row r="26" spans="1:21">
      <c r="A26" s="21">
        <v>12</v>
      </c>
      <c r="B26" s="22">
        <f>Absterbeordnung!B20</f>
        <v>99518.414697262007</v>
      </c>
      <c r="C26" s="15">
        <f t="shared" si="1"/>
        <v>0.78849317558165644</v>
      </c>
      <c r="D26" s="14">
        <f t="shared" si="2"/>
        <v>78469.590833496317</v>
      </c>
      <c r="E26" s="14">
        <f>SUM(D26:$D$127)</f>
        <v>2898410.7429786697</v>
      </c>
      <c r="F26" s="16">
        <f t="shared" si="3"/>
        <v>36.936738323623644</v>
      </c>
      <c r="G26" s="5"/>
      <c r="H26" s="14">
        <f t="shared" si="4"/>
        <v>99518.414697262007</v>
      </c>
      <c r="I26" s="15">
        <f t="shared" si="5"/>
        <v>0.78849317558165644</v>
      </c>
      <c r="J26" s="14">
        <f t="shared" si="6"/>
        <v>78469.590833496317</v>
      </c>
      <c r="K26" s="14">
        <f>SUM($J26:J$127)</f>
        <v>2898410.7429786697</v>
      </c>
      <c r="L26" s="16">
        <f t="shared" si="7"/>
        <v>36.936738323623644</v>
      </c>
      <c r="M26" s="16"/>
      <c r="N26" s="6">
        <v>12</v>
      </c>
      <c r="O26" s="6">
        <f t="shared" si="0"/>
        <v>12</v>
      </c>
      <c r="P26" s="6">
        <f t="shared" si="8"/>
        <v>99518.414697262007</v>
      </c>
      <c r="Q26" s="6">
        <f t="shared" si="9"/>
        <v>99518.414697262007</v>
      </c>
      <c r="R26" s="5">
        <f t="shared" si="10"/>
        <v>99518.414697262007</v>
      </c>
      <c r="S26" s="5">
        <f t="shared" si="11"/>
        <v>7809169281.6923552</v>
      </c>
      <c r="T26" s="20">
        <f>SUM(S26:$S$136)</f>
        <v>271707306863.84912</v>
      </c>
      <c r="U26" s="6">
        <f t="shared" si="12"/>
        <v>34.793368803111207</v>
      </c>
    </row>
    <row r="27" spans="1:21">
      <c r="A27" s="21">
        <v>13</v>
      </c>
      <c r="B27" s="22">
        <f>Absterbeordnung!B21</f>
        <v>99509.372706148119</v>
      </c>
      <c r="C27" s="15">
        <f t="shared" si="1"/>
        <v>0.77303252508005538</v>
      </c>
      <c r="D27" s="14">
        <f t="shared" si="2"/>
        <v>76923.981652166025</v>
      </c>
      <c r="E27" s="14">
        <f>SUM(D27:$D$127)</f>
        <v>2819941.1521451734</v>
      </c>
      <c r="F27" s="16">
        <f t="shared" si="3"/>
        <v>36.658803816166859</v>
      </c>
      <c r="G27" s="5"/>
      <c r="H27" s="14">
        <f t="shared" si="4"/>
        <v>99509.372706148119</v>
      </c>
      <c r="I27" s="15">
        <f t="shared" si="5"/>
        <v>0.77303252508005538</v>
      </c>
      <c r="J27" s="14">
        <f t="shared" si="6"/>
        <v>76923.981652166025</v>
      </c>
      <c r="K27" s="14">
        <f>SUM($J27:J$127)</f>
        <v>2819941.1521451734</v>
      </c>
      <c r="L27" s="16">
        <f t="shared" si="7"/>
        <v>36.658803816166859</v>
      </c>
      <c r="M27" s="16"/>
      <c r="N27" s="6">
        <v>13</v>
      </c>
      <c r="O27" s="6">
        <f t="shared" si="0"/>
        <v>13</v>
      </c>
      <c r="P27" s="6">
        <f t="shared" si="8"/>
        <v>99509.372706148119</v>
      </c>
      <c r="Q27" s="6">
        <f t="shared" si="9"/>
        <v>99509.372706148119</v>
      </c>
      <c r="R27" s="5">
        <f t="shared" si="10"/>
        <v>99509.372706148119</v>
      </c>
      <c r="S27" s="5">
        <f t="shared" si="11"/>
        <v>7654657160.2662878</v>
      </c>
      <c r="T27" s="20">
        <f>SUM(S27:$S$136)</f>
        <v>263898137582.15674</v>
      </c>
      <c r="U27" s="6">
        <f t="shared" si="12"/>
        <v>34.475500607917013</v>
      </c>
    </row>
    <row r="28" spans="1:21">
      <c r="A28" s="21">
        <v>14</v>
      </c>
      <c r="B28" s="22">
        <f>Absterbeordnung!B22</f>
        <v>99498.6177076842</v>
      </c>
      <c r="C28" s="15">
        <f t="shared" si="1"/>
        <v>0.75787502458828948</v>
      </c>
      <c r="D28" s="14">
        <f t="shared" si="2"/>
        <v>75407.51734171198</v>
      </c>
      <c r="E28" s="14">
        <f>SUM(D28:$D$127)</f>
        <v>2743017.1704930072</v>
      </c>
      <c r="F28" s="16">
        <f t="shared" si="3"/>
        <v>36.375911410303068</v>
      </c>
      <c r="G28" s="5"/>
      <c r="H28" s="14">
        <f t="shared" si="4"/>
        <v>99498.6177076842</v>
      </c>
      <c r="I28" s="15">
        <f t="shared" si="5"/>
        <v>0.75787502458828948</v>
      </c>
      <c r="J28" s="14">
        <f t="shared" si="6"/>
        <v>75407.51734171198</v>
      </c>
      <c r="K28" s="14">
        <f>SUM($J28:J$127)</f>
        <v>2743017.1704930072</v>
      </c>
      <c r="L28" s="16">
        <f t="shared" si="7"/>
        <v>36.375911410303068</v>
      </c>
      <c r="M28" s="16"/>
      <c r="N28" s="6">
        <v>14</v>
      </c>
      <c r="O28" s="6">
        <f t="shared" si="0"/>
        <v>14</v>
      </c>
      <c r="P28" s="6">
        <f t="shared" si="8"/>
        <v>99498.6177076842</v>
      </c>
      <c r="Q28" s="6">
        <f t="shared" si="9"/>
        <v>99498.6177076842</v>
      </c>
      <c r="R28" s="5">
        <f t="shared" si="10"/>
        <v>99498.6177076842</v>
      </c>
      <c r="S28" s="5">
        <f t="shared" si="11"/>
        <v>7502943740.2685661</v>
      </c>
      <c r="T28" s="20">
        <f>SUM(S28:$S$136)</f>
        <v>256243480421.8905</v>
      </c>
      <c r="U28" s="6">
        <f t="shared" si="12"/>
        <v>34.152392619795698</v>
      </c>
    </row>
    <row r="29" spans="1:21">
      <c r="A29" s="21">
        <v>15</v>
      </c>
      <c r="B29" s="22">
        <f>Absterbeordnung!B23</f>
        <v>99486.524982290648</v>
      </c>
      <c r="C29" s="15">
        <f t="shared" si="1"/>
        <v>0.74301472998851925</v>
      </c>
      <c r="D29" s="14">
        <f t="shared" si="2"/>
        <v>73919.953497212759</v>
      </c>
      <c r="E29" s="14">
        <f>SUM(D29:$D$127)</f>
        <v>2667609.6531512951</v>
      </c>
      <c r="F29" s="16">
        <f t="shared" si="3"/>
        <v>36.087815629536088</v>
      </c>
      <c r="G29" s="5"/>
      <c r="H29" s="14">
        <f t="shared" si="4"/>
        <v>99486.524982290648</v>
      </c>
      <c r="I29" s="15">
        <f t="shared" si="5"/>
        <v>0.74301472998851925</v>
      </c>
      <c r="J29" s="14">
        <f t="shared" si="6"/>
        <v>73919.953497212759</v>
      </c>
      <c r="K29" s="14">
        <f>SUM($J29:J$127)</f>
        <v>2667609.6531512951</v>
      </c>
      <c r="L29" s="16">
        <f t="shared" si="7"/>
        <v>36.087815629536088</v>
      </c>
      <c r="M29" s="16"/>
      <c r="N29" s="6">
        <v>15</v>
      </c>
      <c r="O29" s="6">
        <f t="shared" si="0"/>
        <v>15</v>
      </c>
      <c r="P29" s="6">
        <f t="shared" si="8"/>
        <v>99486.524982290648</v>
      </c>
      <c r="Q29" s="6">
        <f t="shared" si="9"/>
        <v>99486.524982290648</v>
      </c>
      <c r="R29" s="5">
        <f t="shared" si="10"/>
        <v>99486.524982290648</v>
      </c>
      <c r="S29" s="5">
        <f t="shared" si="11"/>
        <v>7354039300.2902203</v>
      </c>
      <c r="T29" s="20">
        <f>SUM(S29:$S$136)</f>
        <v>248740536681.62195</v>
      </c>
      <c r="U29" s="6">
        <f t="shared" si="12"/>
        <v>33.823661599388736</v>
      </c>
    </row>
    <row r="30" spans="1:21">
      <c r="A30" s="21">
        <v>16</v>
      </c>
      <c r="B30" s="22">
        <f>Absterbeordnung!B24</f>
        <v>99471.001954050094</v>
      </c>
      <c r="C30" s="15">
        <f t="shared" si="1"/>
        <v>0.72844581371423445</v>
      </c>
      <c r="D30" s="14">
        <f t="shared" si="2"/>
        <v>72459.234959388225</v>
      </c>
      <c r="E30" s="14">
        <f>SUM(D30:$D$127)</f>
        <v>2593689.6996540823</v>
      </c>
      <c r="F30" s="16">
        <f t="shared" si="3"/>
        <v>35.79515711293098</v>
      </c>
      <c r="G30" s="5"/>
      <c r="H30" s="14">
        <f t="shared" si="4"/>
        <v>99471.001954050094</v>
      </c>
      <c r="I30" s="15">
        <f t="shared" si="5"/>
        <v>0.72844581371423445</v>
      </c>
      <c r="J30" s="14">
        <f t="shared" si="6"/>
        <v>72459.234959388225</v>
      </c>
      <c r="K30" s="14">
        <f>SUM($J30:J$127)</f>
        <v>2593689.6996540823</v>
      </c>
      <c r="L30" s="16">
        <f t="shared" si="7"/>
        <v>35.79515711293098</v>
      </c>
      <c r="M30" s="16"/>
      <c r="N30" s="6">
        <v>16</v>
      </c>
      <c r="O30" s="6">
        <f t="shared" si="0"/>
        <v>16</v>
      </c>
      <c r="P30" s="6">
        <f t="shared" si="8"/>
        <v>99471.001954050094</v>
      </c>
      <c r="Q30" s="6">
        <f t="shared" si="9"/>
        <v>99471.001954050094</v>
      </c>
      <c r="R30" s="5">
        <f t="shared" si="10"/>
        <v>99471.001954050094</v>
      </c>
      <c r="S30" s="5">
        <f t="shared" si="11"/>
        <v>7207592702.2342815</v>
      </c>
      <c r="T30" s="20">
        <f>SUM(S30:$S$136)</f>
        <v>241386497381.33173</v>
      </c>
      <c r="U30" s="6">
        <f t="shared" si="12"/>
        <v>33.490585186161297</v>
      </c>
    </row>
    <row r="31" spans="1:21">
      <c r="A31" s="21">
        <v>17</v>
      </c>
      <c r="B31" s="22">
        <f>Absterbeordnung!B25</f>
        <v>99445.973376962007</v>
      </c>
      <c r="C31" s="15">
        <f t="shared" si="1"/>
        <v>0.7141625624649357</v>
      </c>
      <c r="D31" s="14">
        <f t="shared" si="2"/>
        <v>71020.591173710956</v>
      </c>
      <c r="E31" s="14">
        <f>SUM(D31:$D$127)</f>
        <v>2521230.4646946937</v>
      </c>
      <c r="F31" s="16">
        <f t="shared" si="3"/>
        <v>35.499992650412551</v>
      </c>
      <c r="G31" s="5"/>
      <c r="H31" s="14">
        <f t="shared" si="4"/>
        <v>99445.973376962007</v>
      </c>
      <c r="I31" s="15">
        <f t="shared" si="5"/>
        <v>0.7141625624649357</v>
      </c>
      <c r="J31" s="14">
        <f t="shared" si="6"/>
        <v>71020.591173710956</v>
      </c>
      <c r="K31" s="14">
        <f>SUM($J31:J$127)</f>
        <v>2521230.4646946937</v>
      </c>
      <c r="L31" s="16">
        <f t="shared" si="7"/>
        <v>35.499992650412551</v>
      </c>
      <c r="M31" s="16"/>
      <c r="N31" s="6">
        <v>17</v>
      </c>
      <c r="O31" s="6">
        <f t="shared" si="0"/>
        <v>17</v>
      </c>
      <c r="P31" s="6">
        <f t="shared" si="8"/>
        <v>99445.973376962007</v>
      </c>
      <c r="Q31" s="6">
        <f t="shared" si="9"/>
        <v>99445.973376962007</v>
      </c>
      <c r="R31" s="5">
        <f t="shared" si="10"/>
        <v>99445.973376962007</v>
      </c>
      <c r="S31" s="5">
        <f t="shared" si="11"/>
        <v>7062711819.0769625</v>
      </c>
      <c r="T31" s="20">
        <f>SUM(S31:$S$136)</f>
        <v>234178904679.09741</v>
      </c>
      <c r="U31" s="6">
        <f t="shared" si="12"/>
        <v>33.1570805489417</v>
      </c>
    </row>
    <row r="32" spans="1:21">
      <c r="A32" s="21">
        <v>18</v>
      </c>
      <c r="B32" s="22">
        <f>Absterbeordnung!B26</f>
        <v>99414.5074488682</v>
      </c>
      <c r="C32" s="15">
        <f t="shared" si="1"/>
        <v>0.7001593749656233</v>
      </c>
      <c r="D32" s="14">
        <f t="shared" si="2"/>
        <v>69605.999397914857</v>
      </c>
      <c r="E32" s="14">
        <f>SUM(D32:$D$127)</f>
        <v>2450209.8735209829</v>
      </c>
      <c r="F32" s="16">
        <f t="shared" si="3"/>
        <v>35.201130573730147</v>
      </c>
      <c r="G32" s="5"/>
      <c r="H32" s="14">
        <f t="shared" si="4"/>
        <v>99414.5074488682</v>
      </c>
      <c r="I32" s="15">
        <f t="shared" si="5"/>
        <v>0.7001593749656233</v>
      </c>
      <c r="J32" s="14">
        <f t="shared" si="6"/>
        <v>69605.999397914857</v>
      </c>
      <c r="K32" s="14">
        <f>SUM($J32:J$127)</f>
        <v>2450209.8735209829</v>
      </c>
      <c r="L32" s="16">
        <f t="shared" si="7"/>
        <v>35.201130573730147</v>
      </c>
      <c r="M32" s="16"/>
      <c r="N32" s="6">
        <v>18</v>
      </c>
      <c r="O32" s="6">
        <f t="shared" si="0"/>
        <v>18</v>
      </c>
      <c r="P32" s="6">
        <f t="shared" si="8"/>
        <v>99414.5074488682</v>
      </c>
      <c r="Q32" s="6">
        <f t="shared" si="9"/>
        <v>99414.5074488682</v>
      </c>
      <c r="R32" s="5">
        <f t="shared" si="10"/>
        <v>99414.5074488682</v>
      </c>
      <c r="S32" s="5">
        <f t="shared" si="11"/>
        <v>6919846145.6299229</v>
      </c>
      <c r="T32" s="20">
        <f>SUM(S32:$S$136)</f>
        <v>227116192860.02045</v>
      </c>
      <c r="U32" s="6">
        <f t="shared" si="12"/>
        <v>32.820988802395654</v>
      </c>
    </row>
    <row r="33" spans="1:21">
      <c r="A33" s="21">
        <v>19</v>
      </c>
      <c r="B33" s="22">
        <f>Absterbeordnung!B27</f>
        <v>99373.0963183969</v>
      </c>
      <c r="C33" s="15">
        <f t="shared" si="1"/>
        <v>0.68643075977021895</v>
      </c>
      <c r="D33" s="14">
        <f t="shared" si="2"/>
        <v>68212.750006556336</v>
      </c>
      <c r="E33" s="14">
        <f>SUM(D33:$D$127)</f>
        <v>2380603.8741230681</v>
      </c>
      <c r="F33" s="16">
        <f t="shared" si="3"/>
        <v>34.899690657454123</v>
      </c>
      <c r="G33" s="5"/>
      <c r="H33" s="14">
        <f t="shared" si="4"/>
        <v>99373.0963183969</v>
      </c>
      <c r="I33" s="15">
        <f t="shared" si="5"/>
        <v>0.68643075977021895</v>
      </c>
      <c r="J33" s="14">
        <f t="shared" si="6"/>
        <v>68212.750006556336</v>
      </c>
      <c r="K33" s="14">
        <f>SUM($J33:J$127)</f>
        <v>2380603.8741230681</v>
      </c>
      <c r="L33" s="16">
        <f t="shared" si="7"/>
        <v>34.899690657454123</v>
      </c>
      <c r="M33" s="16"/>
      <c r="N33" s="6">
        <v>19</v>
      </c>
      <c r="O33" s="6">
        <f t="shared" si="0"/>
        <v>19</v>
      </c>
      <c r="P33" s="6">
        <f t="shared" si="8"/>
        <v>99373.0963183969</v>
      </c>
      <c r="Q33" s="6">
        <f t="shared" si="9"/>
        <v>99373.0963183969</v>
      </c>
      <c r="R33" s="5">
        <f t="shared" si="10"/>
        <v>99373.0963183969</v>
      </c>
      <c r="S33" s="5">
        <f t="shared" si="11"/>
        <v>6778512176.5442514</v>
      </c>
      <c r="T33" s="20">
        <f>SUM(S33:$S$136)</f>
        <v>220196346714.39053</v>
      </c>
      <c r="U33" s="6">
        <f t="shared" si="12"/>
        <v>32.48446576172541</v>
      </c>
    </row>
    <row r="34" spans="1:21">
      <c r="A34" s="21">
        <v>20</v>
      </c>
      <c r="B34" s="22">
        <f>Absterbeordnung!B28</f>
        <v>99328.14424036257</v>
      </c>
      <c r="C34" s="15">
        <f t="shared" si="1"/>
        <v>0.67297133310805779</v>
      </c>
      <c r="D34" s="14">
        <f t="shared" si="2"/>
        <v>66844.993644586255</v>
      </c>
      <c r="E34" s="14">
        <f>SUM(D34:$D$127)</f>
        <v>2312391.1241165115</v>
      </c>
      <c r="F34" s="16">
        <f t="shared" si="3"/>
        <v>34.593332993813384</v>
      </c>
      <c r="G34" s="5"/>
      <c r="H34" s="14">
        <f t="shared" si="4"/>
        <v>99328.14424036257</v>
      </c>
      <c r="I34" s="15">
        <f t="shared" si="5"/>
        <v>0.67297133310805779</v>
      </c>
      <c r="J34" s="14">
        <f t="shared" si="6"/>
        <v>66844.993644586255</v>
      </c>
      <c r="K34" s="14">
        <f>SUM($J34:J$127)</f>
        <v>2312391.1241165115</v>
      </c>
      <c r="L34" s="16">
        <f t="shared" si="7"/>
        <v>34.593332993813384</v>
      </c>
      <c r="M34" s="16"/>
      <c r="N34" s="6">
        <v>20</v>
      </c>
      <c r="O34" s="6">
        <f t="shared" si="0"/>
        <v>20</v>
      </c>
      <c r="P34" s="6">
        <f t="shared" si="8"/>
        <v>99328.14424036257</v>
      </c>
      <c r="Q34" s="6">
        <f t="shared" si="9"/>
        <v>99328.14424036257</v>
      </c>
      <c r="R34" s="5">
        <f t="shared" si="10"/>
        <v>99328.14424036257</v>
      </c>
      <c r="S34" s="5">
        <f t="shared" si="11"/>
        <v>6639589170.4755821</v>
      </c>
      <c r="T34" s="20">
        <f>SUM(S34:$S$136)</f>
        <v>213417834537.84625</v>
      </c>
      <c r="U34" s="6">
        <f t="shared" si="12"/>
        <v>32.143228904411188</v>
      </c>
    </row>
    <row r="35" spans="1:21">
      <c r="A35" s="21">
        <v>21</v>
      </c>
      <c r="B35" s="22">
        <f>Absterbeordnung!B29</f>
        <v>99283.118722067389</v>
      </c>
      <c r="C35" s="15">
        <f t="shared" si="1"/>
        <v>0.65977581677260566</v>
      </c>
      <c r="D35" s="14">
        <f t="shared" si="2"/>
        <v>65504.600746583586</v>
      </c>
      <c r="E35" s="14">
        <f>SUM(D35:$D$127)</f>
        <v>2245546.1304719253</v>
      </c>
      <c r="F35" s="16">
        <f t="shared" si="3"/>
        <v>34.280739137075685</v>
      </c>
      <c r="G35" s="5"/>
      <c r="H35" s="14">
        <f t="shared" si="4"/>
        <v>99283.118722067389</v>
      </c>
      <c r="I35" s="15">
        <f t="shared" si="5"/>
        <v>0.65977581677260566</v>
      </c>
      <c r="J35" s="14">
        <f t="shared" si="6"/>
        <v>65504.600746583586</v>
      </c>
      <c r="K35" s="14">
        <f>SUM($J35:J$127)</f>
        <v>2245546.1304719253</v>
      </c>
      <c r="L35" s="16">
        <f t="shared" si="7"/>
        <v>34.280739137075685</v>
      </c>
      <c r="M35" s="16"/>
      <c r="N35" s="6">
        <v>21</v>
      </c>
      <c r="O35" s="6">
        <f t="shared" si="0"/>
        <v>21</v>
      </c>
      <c r="P35" s="6">
        <f t="shared" si="8"/>
        <v>99283.118722067389</v>
      </c>
      <c r="Q35" s="6">
        <f t="shared" si="9"/>
        <v>99283.118722067389</v>
      </c>
      <c r="R35" s="5">
        <f t="shared" si="10"/>
        <v>99283.118722067389</v>
      </c>
      <c r="S35" s="5">
        <f t="shared" si="11"/>
        <v>6503501052.7646828</v>
      </c>
      <c r="T35" s="20">
        <f>SUM(S35:$S$136)</f>
        <v>206778245367.37067</v>
      </c>
      <c r="U35" s="6">
        <f t="shared" si="12"/>
        <v>31.794912261829776</v>
      </c>
    </row>
    <row r="36" spans="1:21">
      <c r="A36" s="21">
        <v>22</v>
      </c>
      <c r="B36" s="22">
        <f>Absterbeordnung!B30</f>
        <v>99237.59979467465</v>
      </c>
      <c r="C36" s="15">
        <f t="shared" si="1"/>
        <v>0.64683903605157411</v>
      </c>
      <c r="D36" s="14">
        <f t="shared" si="2"/>
        <v>64190.753391259241</v>
      </c>
      <c r="E36" s="14">
        <f>SUM(D36:$D$127)</f>
        <v>2180041.5297253411</v>
      </c>
      <c r="F36" s="16">
        <f t="shared" si="3"/>
        <v>33.961924647268496</v>
      </c>
      <c r="G36" s="5"/>
      <c r="H36" s="14">
        <f t="shared" si="4"/>
        <v>99237.59979467465</v>
      </c>
      <c r="I36" s="15">
        <f t="shared" si="5"/>
        <v>0.64683903605157411</v>
      </c>
      <c r="J36" s="14">
        <f t="shared" si="6"/>
        <v>64190.753391259241</v>
      </c>
      <c r="K36" s="14">
        <f>SUM($J36:J$127)</f>
        <v>2180041.5297253411</v>
      </c>
      <c r="L36" s="16">
        <f t="shared" si="7"/>
        <v>33.961924647268496</v>
      </c>
      <c r="M36" s="16"/>
      <c r="N36" s="6">
        <v>22</v>
      </c>
      <c r="O36" s="6">
        <f t="shared" si="0"/>
        <v>22</v>
      </c>
      <c r="P36" s="6">
        <f t="shared" si="8"/>
        <v>99237.59979467465</v>
      </c>
      <c r="Q36" s="6">
        <f t="shared" si="9"/>
        <v>99237.59979467465</v>
      </c>
      <c r="R36" s="5">
        <f t="shared" si="10"/>
        <v>99237.59979467465</v>
      </c>
      <c r="S36" s="5">
        <f t="shared" si="11"/>
        <v>6370136295.5604391</v>
      </c>
      <c r="T36" s="20">
        <f>SUM(S36:$S$136)</f>
        <v>200274744314.60599</v>
      </c>
      <c r="U36" s="6">
        <f t="shared" si="12"/>
        <v>31.439632532538457</v>
      </c>
    </row>
    <row r="37" spans="1:21">
      <c r="A37" s="21">
        <v>23</v>
      </c>
      <c r="B37" s="22">
        <f>Absterbeordnung!B31</f>
        <v>99193.593202006829</v>
      </c>
      <c r="C37" s="15">
        <f t="shared" si="1"/>
        <v>0.63415591769762181</v>
      </c>
      <c r="D37" s="14">
        <f t="shared" si="2"/>
        <v>62904.204126743221</v>
      </c>
      <c r="E37" s="14">
        <f>SUM(D37:$D$127)</f>
        <v>2115850.7763340822</v>
      </c>
      <c r="F37" s="16">
        <f t="shared" si="3"/>
        <v>33.636078950636389</v>
      </c>
      <c r="G37" s="5"/>
      <c r="H37" s="14">
        <f t="shared" si="4"/>
        <v>99193.593202006829</v>
      </c>
      <c r="I37" s="15">
        <f t="shared" si="5"/>
        <v>0.63415591769762181</v>
      </c>
      <c r="J37" s="14">
        <f t="shared" si="6"/>
        <v>62904.204126743221</v>
      </c>
      <c r="K37" s="14">
        <f>SUM($J37:J$127)</f>
        <v>2115850.7763340822</v>
      </c>
      <c r="L37" s="16">
        <f t="shared" si="7"/>
        <v>33.636078950636389</v>
      </c>
      <c r="M37" s="16"/>
      <c r="N37" s="6">
        <v>23</v>
      </c>
      <c r="O37" s="6">
        <f t="shared" si="0"/>
        <v>23</v>
      </c>
      <c r="P37" s="6">
        <f t="shared" si="8"/>
        <v>99193.593202006829</v>
      </c>
      <c r="Q37" s="6">
        <f t="shared" si="9"/>
        <v>99193.593202006829</v>
      </c>
      <c r="R37" s="5">
        <f t="shared" si="10"/>
        <v>99193.593202006829</v>
      </c>
      <c r="S37" s="5">
        <f t="shared" si="11"/>
        <v>6239694034.8441658</v>
      </c>
      <c r="T37" s="20">
        <f>SUM(S37:$S$136)</f>
        <v>193904608019.04553</v>
      </c>
      <c r="U37" s="6">
        <f t="shared" si="12"/>
        <v>31.075980158038028</v>
      </c>
    </row>
    <row r="38" spans="1:21">
      <c r="A38" s="21">
        <v>24</v>
      </c>
      <c r="B38" s="22">
        <f>Absterbeordnung!B32</f>
        <v>99143.181718662207</v>
      </c>
      <c r="C38" s="15">
        <f t="shared" si="1"/>
        <v>0.62172148793884485</v>
      </c>
      <c r="D38" s="14">
        <f t="shared" si="2"/>
        <v>61639.446457117949</v>
      </c>
      <c r="E38" s="14">
        <f>SUM(D38:$D$127)</f>
        <v>2052946.5722073396</v>
      </c>
      <c r="F38" s="16">
        <f t="shared" si="3"/>
        <v>33.305726936330579</v>
      </c>
      <c r="G38" s="5"/>
      <c r="H38" s="14">
        <f t="shared" si="4"/>
        <v>99143.181718662207</v>
      </c>
      <c r="I38" s="15">
        <f t="shared" si="5"/>
        <v>0.62172148793884485</v>
      </c>
      <c r="J38" s="14">
        <f t="shared" si="6"/>
        <v>61639.446457117949</v>
      </c>
      <c r="K38" s="14">
        <f>SUM($J38:J$127)</f>
        <v>2052946.5722073396</v>
      </c>
      <c r="L38" s="16">
        <f t="shared" si="7"/>
        <v>33.305726936330579</v>
      </c>
      <c r="M38" s="16"/>
      <c r="N38" s="6">
        <v>24</v>
      </c>
      <c r="O38" s="6">
        <f t="shared" si="0"/>
        <v>24</v>
      </c>
      <c r="P38" s="6">
        <f t="shared" si="8"/>
        <v>99143.181718662207</v>
      </c>
      <c r="Q38" s="6">
        <f t="shared" si="9"/>
        <v>99143.181718662207</v>
      </c>
      <c r="R38" s="5">
        <f t="shared" si="10"/>
        <v>99143.181718662207</v>
      </c>
      <c r="S38" s="5">
        <f t="shared" si="11"/>
        <v>6111130841.1357946</v>
      </c>
      <c r="T38" s="20">
        <f>SUM(S38:$S$136)</f>
        <v>187664913984.20135</v>
      </c>
      <c r="U38" s="6">
        <f t="shared" si="12"/>
        <v>30.708704961931819</v>
      </c>
    </row>
    <row r="39" spans="1:21">
      <c r="A39" s="21">
        <v>25</v>
      </c>
      <c r="B39" s="22">
        <f>Absterbeordnung!B33</f>
        <v>99095.160574710855</v>
      </c>
      <c r="C39" s="15">
        <f t="shared" si="1"/>
        <v>0.60953087052827937</v>
      </c>
      <c r="D39" s="14">
        <f t="shared" si="2"/>
        <v>60401.559490243133</v>
      </c>
      <c r="E39" s="14">
        <f>SUM(D39:$D$127)</f>
        <v>1991307.1257502218</v>
      </c>
      <c r="F39" s="16">
        <f t="shared" si="3"/>
        <v>32.967809814113892</v>
      </c>
      <c r="G39" s="5"/>
      <c r="H39" s="14">
        <f t="shared" si="4"/>
        <v>99095.160574710855</v>
      </c>
      <c r="I39" s="15">
        <f t="shared" si="5"/>
        <v>0.60953087052827937</v>
      </c>
      <c r="J39" s="14">
        <f t="shared" si="6"/>
        <v>60401.559490243133</v>
      </c>
      <c r="K39" s="14">
        <f>SUM($J39:J$127)</f>
        <v>1991307.1257502218</v>
      </c>
      <c r="L39" s="16">
        <f t="shared" si="7"/>
        <v>32.967809814113892</v>
      </c>
      <c r="M39" s="16"/>
      <c r="N39" s="6">
        <v>25</v>
      </c>
      <c r="O39" s="6">
        <f t="shared" si="0"/>
        <v>25</v>
      </c>
      <c r="P39" s="6">
        <f t="shared" si="8"/>
        <v>99095.160574710855</v>
      </c>
      <c r="Q39" s="6">
        <f t="shared" si="9"/>
        <v>99095.160574710855</v>
      </c>
      <c r="R39" s="5">
        <f t="shared" si="10"/>
        <v>99095.160574710855</v>
      </c>
      <c r="S39" s="5">
        <f t="shared" si="11"/>
        <v>5985502236.6485939</v>
      </c>
      <c r="T39" s="20">
        <f>SUM(S39:$S$136)</f>
        <v>181553783143.06555</v>
      </c>
      <c r="U39" s="6">
        <f t="shared" si="12"/>
        <v>30.332255500871931</v>
      </c>
    </row>
    <row r="40" spans="1:21">
      <c r="A40" s="21">
        <v>26</v>
      </c>
      <c r="B40" s="22">
        <f>Absterbeordnung!B34</f>
        <v>99043.596566130975</v>
      </c>
      <c r="C40" s="15">
        <f t="shared" si="1"/>
        <v>0.59757928483164635</v>
      </c>
      <c r="D40" s="14">
        <f t="shared" si="2"/>
        <v>59186.401603142651</v>
      </c>
      <c r="E40" s="14">
        <f>SUM(D40:$D$127)</f>
        <v>1930905.5662599786</v>
      </c>
      <c r="F40" s="16">
        <f t="shared" si="3"/>
        <v>32.6241419305588</v>
      </c>
      <c r="G40" s="5"/>
      <c r="H40" s="14">
        <f t="shared" si="4"/>
        <v>99043.596566130975</v>
      </c>
      <c r="I40" s="15">
        <f t="shared" si="5"/>
        <v>0.59757928483164635</v>
      </c>
      <c r="J40" s="14">
        <f t="shared" si="6"/>
        <v>59186.401603142651</v>
      </c>
      <c r="K40" s="14">
        <f>SUM($J40:J$127)</f>
        <v>1930905.5662599786</v>
      </c>
      <c r="L40" s="16">
        <f t="shared" si="7"/>
        <v>32.6241419305588</v>
      </c>
      <c r="M40" s="16"/>
      <c r="N40" s="6">
        <v>26</v>
      </c>
      <c r="O40" s="6">
        <f t="shared" si="0"/>
        <v>26</v>
      </c>
      <c r="P40" s="6">
        <f t="shared" si="8"/>
        <v>99043.596566130975</v>
      </c>
      <c r="Q40" s="6">
        <f t="shared" si="9"/>
        <v>99043.596566130975</v>
      </c>
      <c r="R40" s="5">
        <f t="shared" si="10"/>
        <v>99043.596566130975</v>
      </c>
      <c r="S40" s="5">
        <f t="shared" si="11"/>
        <v>5862034082.5826683</v>
      </c>
      <c r="T40" s="20">
        <f>SUM(S40:$S$136)</f>
        <v>175568280906.41693</v>
      </c>
      <c r="U40" s="6">
        <f t="shared" si="12"/>
        <v>29.950061434829777</v>
      </c>
    </row>
    <row r="41" spans="1:21">
      <c r="A41" s="21">
        <v>27</v>
      </c>
      <c r="B41" s="22">
        <f>Absterbeordnung!B35</f>
        <v>98992.041305717867</v>
      </c>
      <c r="C41" s="15">
        <f t="shared" si="1"/>
        <v>0.58586204395259456</v>
      </c>
      <c r="D41" s="14">
        <f t="shared" si="2"/>
        <v>57995.679654407533</v>
      </c>
      <c r="E41" s="14">
        <f>SUM(D41:$D$127)</f>
        <v>1871719.1646568358</v>
      </c>
      <c r="F41" s="16">
        <f t="shared" si="3"/>
        <v>32.273424086247253</v>
      </c>
      <c r="G41" s="5"/>
      <c r="H41" s="14">
        <f t="shared" si="4"/>
        <v>98992.041305717867</v>
      </c>
      <c r="I41" s="15">
        <f t="shared" si="5"/>
        <v>0.58586204395259456</v>
      </c>
      <c r="J41" s="14">
        <f t="shared" si="6"/>
        <v>57995.679654407533</v>
      </c>
      <c r="K41" s="14">
        <f>SUM($J41:J$127)</f>
        <v>1871719.1646568358</v>
      </c>
      <c r="L41" s="16">
        <f t="shared" si="7"/>
        <v>32.273424086247253</v>
      </c>
      <c r="M41" s="16"/>
      <c r="N41" s="6">
        <v>27</v>
      </c>
      <c r="O41" s="6">
        <f t="shared" si="0"/>
        <v>27</v>
      </c>
      <c r="P41" s="6">
        <f t="shared" si="8"/>
        <v>98992.041305717867</v>
      </c>
      <c r="Q41" s="6">
        <f t="shared" si="9"/>
        <v>98992.041305717867</v>
      </c>
      <c r="R41" s="5">
        <f t="shared" si="10"/>
        <v>98992.041305717867</v>
      </c>
      <c r="S41" s="5">
        <f t="shared" si="11"/>
        <v>5741110715.9022913</v>
      </c>
      <c r="T41" s="20">
        <f>SUM(S41:$S$136)</f>
        <v>169706246823.83426</v>
      </c>
      <c r="U41" s="6">
        <f t="shared" si="12"/>
        <v>29.559828266987651</v>
      </c>
    </row>
    <row r="42" spans="1:21">
      <c r="A42" s="21">
        <v>28</v>
      </c>
      <c r="B42" s="22">
        <f>Absterbeordnung!B36</f>
        <v>98940.918342283054</v>
      </c>
      <c r="C42" s="15">
        <f t="shared" si="1"/>
        <v>0.57437455289470041</v>
      </c>
      <c r="D42" s="14">
        <f t="shared" si="2"/>
        <v>56829.145735839891</v>
      </c>
      <c r="E42" s="14">
        <f>SUM(D42:$D$127)</f>
        <v>1813723.4850024283</v>
      </c>
      <c r="F42" s="16">
        <f t="shared" si="3"/>
        <v>31.915374787317713</v>
      </c>
      <c r="G42" s="5"/>
      <c r="H42" s="14">
        <f t="shared" si="4"/>
        <v>98940.918342283054</v>
      </c>
      <c r="I42" s="15">
        <f t="shared" si="5"/>
        <v>0.57437455289470041</v>
      </c>
      <c r="J42" s="14">
        <f t="shared" si="6"/>
        <v>56829.145735839891</v>
      </c>
      <c r="K42" s="14">
        <f>SUM($J42:J$127)</f>
        <v>1813723.4850024283</v>
      </c>
      <c r="L42" s="16">
        <f t="shared" si="7"/>
        <v>31.915374787317713</v>
      </c>
      <c r="M42" s="16"/>
      <c r="N42" s="6">
        <v>28</v>
      </c>
      <c r="O42" s="6">
        <f t="shared" si="0"/>
        <v>28</v>
      </c>
      <c r="P42" s="6">
        <f t="shared" si="8"/>
        <v>98940.918342283054</v>
      </c>
      <c r="Q42" s="6">
        <f t="shared" si="9"/>
        <v>98940.918342283054</v>
      </c>
      <c r="R42" s="5">
        <f t="shared" si="10"/>
        <v>98940.918342283054</v>
      </c>
      <c r="S42" s="5">
        <f t="shared" si="11"/>
        <v>5622727867.7114382</v>
      </c>
      <c r="T42" s="20">
        <f>SUM(S42:$S$136)</f>
        <v>163965136107.93201</v>
      </c>
      <c r="U42" s="6">
        <f t="shared" si="12"/>
        <v>29.161136723244809</v>
      </c>
    </row>
    <row r="43" spans="1:21">
      <c r="A43" s="21">
        <v>29</v>
      </c>
      <c r="B43" s="22">
        <f>Absterbeordnung!B37</f>
        <v>98886.310066803024</v>
      </c>
      <c r="C43" s="15">
        <f t="shared" si="1"/>
        <v>0.56311230675951029</v>
      </c>
      <c r="D43" s="14">
        <f t="shared" si="2"/>
        <v>55684.098168653632</v>
      </c>
      <c r="E43" s="14">
        <f>SUM(D43:$D$127)</f>
        <v>1756894.3392665884</v>
      </c>
      <c r="F43" s="16">
        <f t="shared" si="3"/>
        <v>31.55109622042152</v>
      </c>
      <c r="G43" s="5"/>
      <c r="H43" s="14">
        <f t="shared" si="4"/>
        <v>98886.310066803024</v>
      </c>
      <c r="I43" s="15">
        <f t="shared" si="5"/>
        <v>0.56311230675951029</v>
      </c>
      <c r="J43" s="14">
        <f t="shared" si="6"/>
        <v>55684.098168653632</v>
      </c>
      <c r="K43" s="14">
        <f>SUM($J43:J$127)</f>
        <v>1756894.3392665884</v>
      </c>
      <c r="L43" s="16">
        <f t="shared" si="7"/>
        <v>31.55109622042152</v>
      </c>
      <c r="M43" s="16"/>
      <c r="N43" s="6">
        <v>29</v>
      </c>
      <c r="O43" s="6">
        <f t="shared" si="0"/>
        <v>29</v>
      </c>
      <c r="P43" s="6">
        <f t="shared" si="8"/>
        <v>98886.310066803024</v>
      </c>
      <c r="Q43" s="6">
        <f t="shared" si="9"/>
        <v>98886.310066803024</v>
      </c>
      <c r="R43" s="5">
        <f t="shared" si="10"/>
        <v>98886.310066803024</v>
      </c>
      <c r="S43" s="5">
        <f t="shared" si="11"/>
        <v>5506394997.2957811</v>
      </c>
      <c r="T43" s="20">
        <f>SUM(S43:$S$136)</f>
        <v>158342408240.22052</v>
      </c>
      <c r="U43" s="6">
        <f t="shared" si="12"/>
        <v>28.756093291161147</v>
      </c>
    </row>
    <row r="44" spans="1:21">
      <c r="A44" s="21">
        <v>30</v>
      </c>
      <c r="B44" s="22">
        <f>Absterbeordnung!B38</f>
        <v>98830.639942134134</v>
      </c>
      <c r="C44" s="15">
        <f t="shared" si="1"/>
        <v>0.55207088897991197</v>
      </c>
      <c r="D44" s="14">
        <f t="shared" si="2"/>
        <v>54561.519251307589</v>
      </c>
      <c r="E44" s="14">
        <f>SUM(D44:$D$127)</f>
        <v>1701210.2410979348</v>
      </c>
      <c r="F44" s="16">
        <f t="shared" si="3"/>
        <v>31.179671395553463</v>
      </c>
      <c r="G44" s="5"/>
      <c r="H44" s="14">
        <f t="shared" si="4"/>
        <v>98830.639942134134</v>
      </c>
      <c r="I44" s="15">
        <f t="shared" si="5"/>
        <v>0.55207088897991197</v>
      </c>
      <c r="J44" s="14">
        <f t="shared" si="6"/>
        <v>54561.519251307589</v>
      </c>
      <c r="K44" s="14">
        <f>SUM($J44:J$127)</f>
        <v>1701210.2410979348</v>
      </c>
      <c r="L44" s="16">
        <f t="shared" si="7"/>
        <v>31.179671395553463</v>
      </c>
      <c r="M44" s="16"/>
      <c r="N44" s="6">
        <v>30</v>
      </c>
      <c r="O44" s="6">
        <f t="shared" si="0"/>
        <v>30</v>
      </c>
      <c r="P44" s="6">
        <f t="shared" si="8"/>
        <v>98830.639942134134</v>
      </c>
      <c r="Q44" s="6">
        <f t="shared" si="9"/>
        <v>98830.639942134134</v>
      </c>
      <c r="R44" s="5">
        <f t="shared" si="10"/>
        <v>98830.639942134134</v>
      </c>
      <c r="S44" s="5">
        <f t="shared" si="11"/>
        <v>5392349863.8218002</v>
      </c>
      <c r="T44" s="20">
        <f>SUM(S44:$S$136)</f>
        <v>152836013242.92477</v>
      </c>
      <c r="U44" s="6">
        <f t="shared" si="12"/>
        <v>28.34311888186777</v>
      </c>
    </row>
    <row r="45" spans="1:21">
      <c r="A45" s="21">
        <v>31</v>
      </c>
      <c r="B45" s="22">
        <f>Absterbeordnung!B39</f>
        <v>98769.848292414172</v>
      </c>
      <c r="C45" s="15">
        <f t="shared" si="1"/>
        <v>0.54124596958814919</v>
      </c>
      <c r="D45" s="14">
        <f t="shared" si="2"/>
        <v>53458.782305102111</v>
      </c>
      <c r="E45" s="14">
        <f>SUM(D45:$D$127)</f>
        <v>1646648.7218466271</v>
      </c>
      <c r="F45" s="16">
        <f t="shared" si="3"/>
        <v>30.802211551486664</v>
      </c>
      <c r="G45" s="5"/>
      <c r="H45" s="14">
        <f t="shared" si="4"/>
        <v>98769.848292414172</v>
      </c>
      <c r="I45" s="15">
        <f t="shared" si="5"/>
        <v>0.54124596958814919</v>
      </c>
      <c r="J45" s="14">
        <f t="shared" si="6"/>
        <v>53458.782305102111</v>
      </c>
      <c r="K45" s="14">
        <f>SUM($J45:J$127)</f>
        <v>1646648.7218466271</v>
      </c>
      <c r="L45" s="16">
        <f t="shared" si="7"/>
        <v>30.802211551486664</v>
      </c>
      <c r="M45" s="16"/>
      <c r="N45" s="6">
        <v>31</v>
      </c>
      <c r="O45" s="6">
        <f t="shared" si="0"/>
        <v>31</v>
      </c>
      <c r="P45" s="6">
        <f t="shared" si="8"/>
        <v>98769.848292414172</v>
      </c>
      <c r="Q45" s="6">
        <f t="shared" si="9"/>
        <v>98769.848292414172</v>
      </c>
      <c r="R45" s="5">
        <f t="shared" si="10"/>
        <v>98769.848292414172</v>
      </c>
      <c r="S45" s="5">
        <f t="shared" si="11"/>
        <v>5280115818.1721306</v>
      </c>
      <c r="T45" s="20">
        <f>SUM(S45:$S$136)</f>
        <v>147443663379.103</v>
      </c>
      <c r="U45" s="6">
        <f t="shared" si="12"/>
        <v>27.924323718744681</v>
      </c>
    </row>
    <row r="46" spans="1:21">
      <c r="A46" s="21">
        <v>32</v>
      </c>
      <c r="B46" s="22">
        <f>Absterbeordnung!B40</f>
        <v>98705.329289580739</v>
      </c>
      <c r="C46" s="15">
        <f t="shared" si="1"/>
        <v>0.53063330351779314</v>
      </c>
      <c r="D46" s="14">
        <f t="shared" si="2"/>
        <v>52376.334955741811</v>
      </c>
      <c r="E46" s="14">
        <f>SUM(D46:$D$127)</f>
        <v>1593189.939541525</v>
      </c>
      <c r="F46" s="16">
        <f t="shared" si="3"/>
        <v>30.418125683818392</v>
      </c>
      <c r="G46" s="5"/>
      <c r="H46" s="14">
        <f t="shared" si="4"/>
        <v>98705.329289580739</v>
      </c>
      <c r="I46" s="15">
        <f t="shared" si="5"/>
        <v>0.53063330351779314</v>
      </c>
      <c r="J46" s="14">
        <f t="shared" si="6"/>
        <v>52376.334955741811</v>
      </c>
      <c r="K46" s="14">
        <f>SUM($J46:J$127)</f>
        <v>1593189.939541525</v>
      </c>
      <c r="L46" s="16">
        <f t="shared" si="7"/>
        <v>30.418125683818392</v>
      </c>
      <c r="M46" s="16"/>
      <c r="N46" s="6">
        <v>32</v>
      </c>
      <c r="O46" s="6">
        <f t="shared" ref="O46:O77" si="13">N46+$B$3</f>
        <v>32</v>
      </c>
      <c r="P46" s="6">
        <f t="shared" si="8"/>
        <v>98705.329289580739</v>
      </c>
      <c r="Q46" s="6">
        <f t="shared" si="9"/>
        <v>98705.329289580739</v>
      </c>
      <c r="R46" s="5">
        <f t="shared" si="10"/>
        <v>98705.329289580739</v>
      </c>
      <c r="S46" s="5">
        <f t="shared" si="11"/>
        <v>5169823388.7878742</v>
      </c>
      <c r="T46" s="20">
        <f>SUM(S46:$S$136)</f>
        <v>142163547560.93088</v>
      </c>
      <c r="U46" s="6">
        <f t="shared" si="12"/>
        <v>27.498724205792026</v>
      </c>
    </row>
    <row r="47" spans="1:21">
      <c r="A47" s="21">
        <v>33</v>
      </c>
      <c r="B47" s="22">
        <f>Absterbeordnung!B41</f>
        <v>98635.904385990987</v>
      </c>
      <c r="C47" s="15">
        <f t="shared" ref="C47:C78" si="14">1/(((1+($B$5/100))^A47))</f>
        <v>0.52022872893901284</v>
      </c>
      <c r="D47" s="14">
        <f t="shared" ref="D47:D78" si="15">B47*C47</f>
        <v>51313.231166474092</v>
      </c>
      <c r="E47" s="14">
        <f>SUM(D47:$D$127)</f>
        <v>1540813.6045857831</v>
      </c>
      <c r="F47" s="16">
        <f t="shared" ref="F47:F78" si="16">E47/D47</f>
        <v>30.027608270992804</v>
      </c>
      <c r="G47" s="5"/>
      <c r="H47" s="14">
        <f t="shared" si="4"/>
        <v>98635.904385990987</v>
      </c>
      <c r="I47" s="15">
        <f t="shared" ref="I47:I78" si="17">1/(((1+($B$5/100))^A47))</f>
        <v>0.52022872893901284</v>
      </c>
      <c r="J47" s="14">
        <f t="shared" ref="J47:J78" si="18">H47*I47</f>
        <v>51313.231166474092</v>
      </c>
      <c r="K47" s="14">
        <f>SUM($J47:J$127)</f>
        <v>1540813.6045857831</v>
      </c>
      <c r="L47" s="16">
        <f t="shared" ref="L47:L78" si="19">K47/J47</f>
        <v>30.027608270992804</v>
      </c>
      <c r="M47" s="16"/>
      <c r="N47" s="6">
        <v>33</v>
      </c>
      <c r="O47" s="6">
        <f t="shared" si="13"/>
        <v>33</v>
      </c>
      <c r="P47" s="6">
        <f t="shared" si="8"/>
        <v>98635.904385990987</v>
      </c>
      <c r="Q47" s="6">
        <f t="shared" si="9"/>
        <v>98635.904385990987</v>
      </c>
      <c r="R47" s="5">
        <f t="shared" si="10"/>
        <v>98635.904385990987</v>
      </c>
      <c r="S47" s="5">
        <f t="shared" ref="S47:S78" si="20">P47*R47*I47</f>
        <v>5061326963.0725918</v>
      </c>
      <c r="T47" s="20">
        <f>SUM(S47:$S$136)</f>
        <v>136993724172.14296</v>
      </c>
      <c r="U47" s="6">
        <f t="shared" ref="U47:U78" si="21">T47/S47</f>
        <v>27.066760391424673</v>
      </c>
    </row>
    <row r="48" spans="1:21">
      <c r="A48" s="21">
        <v>34</v>
      </c>
      <c r="B48" s="22">
        <f>Absterbeordnung!B42</f>
        <v>98567.4549487404</v>
      </c>
      <c r="C48" s="15">
        <f t="shared" si="14"/>
        <v>0.51002816562648323</v>
      </c>
      <c r="D48" s="14">
        <f t="shared" si="15"/>
        <v>50272.178237977096</v>
      </c>
      <c r="E48" s="14">
        <f>SUM(D48:$D$127)</f>
        <v>1489500.3734193093</v>
      </c>
      <c r="F48" s="16">
        <f t="shared" si="16"/>
        <v>29.628721603594581</v>
      </c>
      <c r="G48" s="5"/>
      <c r="H48" s="14">
        <f t="shared" si="4"/>
        <v>98567.4549487404</v>
      </c>
      <c r="I48" s="15">
        <f t="shared" si="17"/>
        <v>0.51002816562648323</v>
      </c>
      <c r="J48" s="14">
        <f t="shared" si="18"/>
        <v>50272.178237977096</v>
      </c>
      <c r="K48" s="14">
        <f>SUM($J48:J$127)</f>
        <v>1489500.3734193093</v>
      </c>
      <c r="L48" s="16">
        <f t="shared" si="19"/>
        <v>29.628721603594581</v>
      </c>
      <c r="M48" s="16"/>
      <c r="N48" s="6">
        <v>34</v>
      </c>
      <c r="O48" s="6">
        <f t="shared" si="13"/>
        <v>34</v>
      </c>
      <c r="P48" s="6">
        <f t="shared" si="8"/>
        <v>98567.4549487404</v>
      </c>
      <c r="Q48" s="6">
        <f t="shared" si="9"/>
        <v>98567.4549487404</v>
      </c>
      <c r="R48" s="5">
        <f t="shared" si="10"/>
        <v>98567.4549487404</v>
      </c>
      <c r="S48" s="5">
        <f t="shared" si="20"/>
        <v>4955200663.6468544</v>
      </c>
      <c r="T48" s="20">
        <f>SUM(S48:$S$136)</f>
        <v>131932397209.07037</v>
      </c>
      <c r="U48" s="6">
        <f t="shared" si="21"/>
        <v>26.625036232533265</v>
      </c>
    </row>
    <row r="49" spans="1:21">
      <c r="A49" s="21">
        <v>35</v>
      </c>
      <c r="B49" s="22">
        <f>Absterbeordnung!B43</f>
        <v>98489.972731045258</v>
      </c>
      <c r="C49" s="15">
        <f t="shared" si="14"/>
        <v>0.50002761335929735</v>
      </c>
      <c r="D49" s="14">
        <f t="shared" si="15"/>
        <v>49247.706004526837</v>
      </c>
      <c r="E49" s="14">
        <f>SUM(D49:$D$127)</f>
        <v>1439228.1951813318</v>
      </c>
      <c r="F49" s="16">
        <f t="shared" si="16"/>
        <v>29.224268741553939</v>
      </c>
      <c r="G49" s="5"/>
      <c r="H49" s="14">
        <f t="shared" si="4"/>
        <v>98489.972731045258</v>
      </c>
      <c r="I49" s="15">
        <f t="shared" si="17"/>
        <v>0.50002761335929735</v>
      </c>
      <c r="J49" s="14">
        <f t="shared" si="18"/>
        <v>49247.706004526837</v>
      </c>
      <c r="K49" s="14">
        <f>SUM($J49:J$127)</f>
        <v>1439228.1951813318</v>
      </c>
      <c r="L49" s="16">
        <f t="shared" si="19"/>
        <v>29.224268741553939</v>
      </c>
      <c r="M49" s="16"/>
      <c r="N49" s="6">
        <v>35</v>
      </c>
      <c r="O49" s="6">
        <f t="shared" si="13"/>
        <v>35</v>
      </c>
      <c r="P49" s="6">
        <f t="shared" si="8"/>
        <v>98489.972731045258</v>
      </c>
      <c r="Q49" s="6">
        <f t="shared" si="9"/>
        <v>98489.972731045258</v>
      </c>
      <c r="R49" s="5">
        <f t="shared" si="10"/>
        <v>98489.972731045258</v>
      </c>
      <c r="S49" s="5">
        <f t="shared" si="20"/>
        <v>4850405221.4523821</v>
      </c>
      <c r="T49" s="20">
        <f>SUM(S49:$S$136)</f>
        <v>126977196545.42352</v>
      </c>
      <c r="U49" s="6">
        <f t="shared" si="21"/>
        <v>26.17867801721566</v>
      </c>
    </row>
    <row r="50" spans="1:21">
      <c r="A50" s="21">
        <v>36</v>
      </c>
      <c r="B50" s="22">
        <f>Absterbeordnung!B44</f>
        <v>98408.173082907189</v>
      </c>
      <c r="C50" s="15">
        <f t="shared" si="14"/>
        <v>0.49022315035225233</v>
      </c>
      <c r="D50" s="14">
        <f t="shared" si="15"/>
        <v>48241.964629112481</v>
      </c>
      <c r="E50" s="14">
        <f>SUM(D50:$D$127)</f>
        <v>1389980.4891768051</v>
      </c>
      <c r="F50" s="16">
        <f t="shared" si="16"/>
        <v>28.812684140521018</v>
      </c>
      <c r="G50" s="5"/>
      <c r="H50" s="14">
        <f t="shared" si="4"/>
        <v>98408.173082907189</v>
      </c>
      <c r="I50" s="15">
        <f t="shared" si="17"/>
        <v>0.49022315035225233</v>
      </c>
      <c r="J50" s="14">
        <f t="shared" si="18"/>
        <v>48241.964629112481</v>
      </c>
      <c r="K50" s="14">
        <f>SUM($J50:J$127)</f>
        <v>1389980.4891768051</v>
      </c>
      <c r="L50" s="16">
        <f t="shared" si="19"/>
        <v>28.812684140521018</v>
      </c>
      <c r="M50" s="16"/>
      <c r="N50" s="6">
        <v>36</v>
      </c>
      <c r="O50" s="6">
        <f t="shared" si="13"/>
        <v>36</v>
      </c>
      <c r="P50" s="6">
        <f t="shared" si="8"/>
        <v>98408.173082907189</v>
      </c>
      <c r="Q50" s="6">
        <f t="shared" si="9"/>
        <v>98408.173082907189</v>
      </c>
      <c r="R50" s="5">
        <f t="shared" si="10"/>
        <v>98408.173082907189</v>
      </c>
      <c r="S50" s="5">
        <f t="shared" si="20"/>
        <v>4747403605.0811872</v>
      </c>
      <c r="T50" s="20">
        <f>SUM(S50:$S$136)</f>
        <v>122126791323.97115</v>
      </c>
      <c r="U50" s="6">
        <f t="shared" si="21"/>
        <v>25.724964945735344</v>
      </c>
    </row>
    <row r="51" spans="1:21">
      <c r="A51" s="21">
        <v>37</v>
      </c>
      <c r="B51" s="22">
        <f>Absterbeordnung!B45</f>
        <v>98322.820811335783</v>
      </c>
      <c r="C51" s="15">
        <f t="shared" si="14"/>
        <v>0.48061093171789437</v>
      </c>
      <c r="D51" s="14">
        <f t="shared" si="15"/>
        <v>47255.022519267666</v>
      </c>
      <c r="E51" s="14">
        <f>SUM(D51:$D$127)</f>
        <v>1341738.5245476926</v>
      </c>
      <c r="F51" s="16">
        <f t="shared" si="16"/>
        <v>28.39356438779846</v>
      </c>
      <c r="G51" s="5"/>
      <c r="H51" s="14">
        <f t="shared" si="4"/>
        <v>98322.820811335783</v>
      </c>
      <c r="I51" s="15">
        <f t="shared" si="17"/>
        <v>0.48061093171789437</v>
      </c>
      <c r="J51" s="14">
        <f t="shared" si="18"/>
        <v>47255.022519267666</v>
      </c>
      <c r="K51" s="14">
        <f>SUM($J51:J$127)</f>
        <v>1341738.5245476926</v>
      </c>
      <c r="L51" s="16">
        <f t="shared" si="19"/>
        <v>28.39356438779846</v>
      </c>
      <c r="M51" s="16"/>
      <c r="N51" s="6">
        <v>37</v>
      </c>
      <c r="O51" s="6">
        <f t="shared" si="13"/>
        <v>37</v>
      </c>
      <c r="P51" s="6">
        <f t="shared" si="8"/>
        <v>98322.820811335783</v>
      </c>
      <c r="Q51" s="6">
        <f t="shared" si="9"/>
        <v>98322.820811335783</v>
      </c>
      <c r="R51" s="5">
        <f t="shared" si="10"/>
        <v>98322.820811335783</v>
      </c>
      <c r="S51" s="5">
        <f t="shared" si="20"/>
        <v>4646247111.5975914</v>
      </c>
      <c r="T51" s="20">
        <f>SUM(S51:$S$136)</f>
        <v>117379387718.88997</v>
      </c>
      <c r="U51" s="6">
        <f t="shared" si="21"/>
        <v>25.263268375437221</v>
      </c>
    </row>
    <row r="52" spans="1:21">
      <c r="A52" s="21">
        <v>38</v>
      </c>
      <c r="B52" s="22">
        <f>Absterbeordnung!B46</f>
        <v>98236.02637352141</v>
      </c>
      <c r="C52" s="15">
        <f t="shared" si="14"/>
        <v>0.47118718795871989</v>
      </c>
      <c r="D52" s="14">
        <f t="shared" si="15"/>
        <v>46287.557023178197</v>
      </c>
      <c r="E52" s="14">
        <f>SUM(D52:$D$127)</f>
        <v>1294483.502028425</v>
      </c>
      <c r="F52" s="16">
        <f t="shared" si="16"/>
        <v>27.96612276124706</v>
      </c>
      <c r="G52" s="5"/>
      <c r="H52" s="14">
        <f t="shared" si="4"/>
        <v>98236.02637352141</v>
      </c>
      <c r="I52" s="15">
        <f t="shared" si="17"/>
        <v>0.47118718795871989</v>
      </c>
      <c r="J52" s="14">
        <f t="shared" si="18"/>
        <v>46287.557023178197</v>
      </c>
      <c r="K52" s="14">
        <f>SUM($J52:J$127)</f>
        <v>1294483.502028425</v>
      </c>
      <c r="L52" s="16">
        <f t="shared" si="19"/>
        <v>27.96612276124706</v>
      </c>
      <c r="M52" s="16"/>
      <c r="N52" s="6">
        <v>38</v>
      </c>
      <c r="O52" s="6">
        <f t="shared" si="13"/>
        <v>38</v>
      </c>
      <c r="P52" s="6">
        <f t="shared" si="8"/>
        <v>98236.02637352141</v>
      </c>
      <c r="Q52" s="6">
        <f t="shared" si="9"/>
        <v>98236.02637352141</v>
      </c>
      <c r="R52" s="5">
        <f t="shared" si="10"/>
        <v>98236.02637352141</v>
      </c>
      <c r="S52" s="5">
        <f t="shared" si="20"/>
        <v>4547105672.4948101</v>
      </c>
      <c r="T52" s="20">
        <f>SUM(S52:$S$136)</f>
        <v>112733140607.29239</v>
      </c>
      <c r="U52" s="6">
        <f t="shared" si="21"/>
        <v>24.792285186862689</v>
      </c>
    </row>
    <row r="53" spans="1:21">
      <c r="A53" s="21">
        <v>39</v>
      </c>
      <c r="B53" s="22">
        <f>Absterbeordnung!B47</f>
        <v>98132.750453918226</v>
      </c>
      <c r="C53" s="15">
        <f t="shared" si="14"/>
        <v>0.46194822348894127</v>
      </c>
      <c r="D53" s="14">
        <f t="shared" si="15"/>
        <v>45332.249738271123</v>
      </c>
      <c r="E53" s="14">
        <f>SUM(D53:$D$127)</f>
        <v>1248195.9450052469</v>
      </c>
      <c r="F53" s="16">
        <f t="shared" si="16"/>
        <v>27.534392230956822</v>
      </c>
      <c r="G53" s="5"/>
      <c r="H53" s="14">
        <f t="shared" si="4"/>
        <v>98132.750453918226</v>
      </c>
      <c r="I53" s="15">
        <f t="shared" si="17"/>
        <v>0.46194822348894127</v>
      </c>
      <c r="J53" s="14">
        <f t="shared" si="18"/>
        <v>45332.249738271123</v>
      </c>
      <c r="K53" s="14">
        <f>SUM($J53:J$127)</f>
        <v>1248195.9450052469</v>
      </c>
      <c r="L53" s="16">
        <f t="shared" si="19"/>
        <v>27.534392230956822</v>
      </c>
      <c r="M53" s="16"/>
      <c r="N53" s="6">
        <v>39</v>
      </c>
      <c r="O53" s="6">
        <f t="shared" si="13"/>
        <v>39</v>
      </c>
      <c r="P53" s="6">
        <f t="shared" si="8"/>
        <v>98132.750453918226</v>
      </c>
      <c r="Q53" s="6">
        <f t="shared" si="9"/>
        <v>98132.750453918226</v>
      </c>
      <c r="R53" s="5">
        <f t="shared" si="10"/>
        <v>98132.750453918226</v>
      </c>
      <c r="S53" s="5">
        <f t="shared" si="20"/>
        <v>4448578351.0804596</v>
      </c>
      <c r="T53" s="20">
        <f>SUM(S53:$S$136)</f>
        <v>108186034934.79758</v>
      </c>
      <c r="U53" s="6">
        <f t="shared" si="21"/>
        <v>24.319237832131613</v>
      </c>
    </row>
    <row r="54" spans="1:21">
      <c r="A54" s="21">
        <v>40</v>
      </c>
      <c r="B54" s="22">
        <f>Absterbeordnung!B48</f>
        <v>98024.520463628927</v>
      </c>
      <c r="C54" s="15">
        <f t="shared" si="14"/>
        <v>0.45289041518523643</v>
      </c>
      <c r="D54" s="14">
        <f t="shared" si="15"/>
        <v>44394.365771106612</v>
      </c>
      <c r="E54" s="14">
        <f>SUM(D54:$D$127)</f>
        <v>1202863.6952669758</v>
      </c>
      <c r="F54" s="16">
        <f t="shared" si="16"/>
        <v>27.094962938964681</v>
      </c>
      <c r="G54" s="5"/>
      <c r="H54" s="14">
        <f t="shared" si="4"/>
        <v>98024.520463628927</v>
      </c>
      <c r="I54" s="15">
        <f t="shared" si="17"/>
        <v>0.45289041518523643</v>
      </c>
      <c r="J54" s="14">
        <f t="shared" si="18"/>
        <v>44394.365771106612</v>
      </c>
      <c r="K54" s="14">
        <f>SUM($J54:J$127)</f>
        <v>1202863.6952669758</v>
      </c>
      <c r="L54" s="16">
        <f t="shared" si="19"/>
        <v>27.094962938964681</v>
      </c>
      <c r="M54" s="16"/>
      <c r="N54" s="6">
        <v>40</v>
      </c>
      <c r="O54" s="6">
        <f t="shared" si="13"/>
        <v>40</v>
      </c>
      <c r="P54" s="6">
        <f t="shared" si="8"/>
        <v>98024.520463628927</v>
      </c>
      <c r="Q54" s="6">
        <f t="shared" si="9"/>
        <v>98024.520463628927</v>
      </c>
      <c r="R54" s="5">
        <f t="shared" si="10"/>
        <v>98024.520463628927</v>
      </c>
      <c r="S54" s="5">
        <f t="shared" si="20"/>
        <v>4351736415.9996681</v>
      </c>
      <c r="T54" s="20">
        <f>SUM(S54:$S$136)</f>
        <v>103737456583.7171</v>
      </c>
      <c r="U54" s="6">
        <f t="shared" si="21"/>
        <v>23.838175538921476</v>
      </c>
    </row>
    <row r="55" spans="1:21">
      <c r="A55" s="21">
        <v>41</v>
      </c>
      <c r="B55" s="22">
        <f>Absterbeordnung!B49</f>
        <v>97907.291984154901</v>
      </c>
      <c r="C55" s="15">
        <f t="shared" si="14"/>
        <v>0.44401021096591808</v>
      </c>
      <c r="D55" s="14">
        <f t="shared" si="15"/>
        <v>43471.837368986358</v>
      </c>
      <c r="E55" s="14">
        <f>SUM(D55:$D$127)</f>
        <v>1158469.3294958691</v>
      </c>
      <c r="F55" s="16">
        <f t="shared" si="16"/>
        <v>26.648731675701917</v>
      </c>
      <c r="G55" s="5"/>
      <c r="H55" s="14">
        <f t="shared" si="4"/>
        <v>97907.291984154901</v>
      </c>
      <c r="I55" s="15">
        <f t="shared" si="17"/>
        <v>0.44401021096591808</v>
      </c>
      <c r="J55" s="14">
        <f t="shared" si="18"/>
        <v>43471.837368986358</v>
      </c>
      <c r="K55" s="14">
        <f>SUM($J55:J$127)</f>
        <v>1158469.3294958691</v>
      </c>
      <c r="L55" s="16">
        <f t="shared" si="19"/>
        <v>26.648731675701917</v>
      </c>
      <c r="M55" s="16"/>
      <c r="N55" s="6">
        <v>41</v>
      </c>
      <c r="O55" s="6">
        <f t="shared" si="13"/>
        <v>41</v>
      </c>
      <c r="P55" s="6">
        <f t="shared" si="8"/>
        <v>97907.291984154901</v>
      </c>
      <c r="Q55" s="6">
        <f t="shared" si="9"/>
        <v>97907.291984154901</v>
      </c>
      <c r="R55" s="5">
        <f t="shared" si="10"/>
        <v>97907.291984154901</v>
      </c>
      <c r="S55" s="5">
        <f t="shared" si="20"/>
        <v>4256209874.3730435</v>
      </c>
      <c r="T55" s="20">
        <f>SUM(S55:$S$136)</f>
        <v>99385720167.717422</v>
      </c>
      <c r="U55" s="6">
        <f t="shared" si="21"/>
        <v>23.35075644792007</v>
      </c>
    </row>
    <row r="56" spans="1:21">
      <c r="A56" s="21">
        <v>42</v>
      </c>
      <c r="B56" s="22">
        <f>Absterbeordnung!B50</f>
        <v>97776.846369969397</v>
      </c>
      <c r="C56" s="15">
        <f t="shared" si="14"/>
        <v>0.4353041283979589</v>
      </c>
      <c r="D56" s="14">
        <f t="shared" si="15"/>
        <v>42562.664886580656</v>
      </c>
      <c r="E56" s="14">
        <f>SUM(D56:$D$127)</f>
        <v>1114997.4921268828</v>
      </c>
      <c r="F56" s="16">
        <f t="shared" si="16"/>
        <v>26.196609049223891</v>
      </c>
      <c r="G56" s="5"/>
      <c r="H56" s="14">
        <f t="shared" si="4"/>
        <v>97776.846369969397</v>
      </c>
      <c r="I56" s="15">
        <f t="shared" si="17"/>
        <v>0.4353041283979589</v>
      </c>
      <c r="J56" s="14">
        <f t="shared" si="18"/>
        <v>42562.664886580656</v>
      </c>
      <c r="K56" s="14">
        <f>SUM($J56:J$127)</f>
        <v>1114997.4921268828</v>
      </c>
      <c r="L56" s="16">
        <f t="shared" si="19"/>
        <v>26.196609049223891</v>
      </c>
      <c r="M56" s="16"/>
      <c r="N56" s="6">
        <v>42</v>
      </c>
      <c r="O56" s="6">
        <f t="shared" si="13"/>
        <v>42</v>
      </c>
      <c r="P56" s="6">
        <f t="shared" si="8"/>
        <v>97776.846369969397</v>
      </c>
      <c r="Q56" s="6">
        <f t="shared" si="9"/>
        <v>97776.846369969397</v>
      </c>
      <c r="R56" s="5">
        <f t="shared" si="10"/>
        <v>97776.846369969397</v>
      </c>
      <c r="S56" s="5">
        <f t="shared" si="20"/>
        <v>4161643145.7116876</v>
      </c>
      <c r="T56" s="20">
        <f>SUM(S56:$S$136)</f>
        <v>95129510293.344391</v>
      </c>
      <c r="U56" s="6">
        <f t="shared" si="21"/>
        <v>22.858641878357442</v>
      </c>
    </row>
    <row r="57" spans="1:21">
      <c r="A57" s="21">
        <v>43</v>
      </c>
      <c r="B57" s="22">
        <f>Absterbeordnung!B51</f>
        <v>97631.488779526131</v>
      </c>
      <c r="C57" s="15">
        <f t="shared" si="14"/>
        <v>0.4267687533313323</v>
      </c>
      <c r="D57" s="14">
        <f t="shared" si="15"/>
        <v>41666.068752320323</v>
      </c>
      <c r="E57" s="14">
        <f>SUM(D57:$D$127)</f>
        <v>1072434.8272403025</v>
      </c>
      <c r="F57" s="16">
        <f t="shared" si="16"/>
        <v>25.738805204188601</v>
      </c>
      <c r="G57" s="5"/>
      <c r="H57" s="14">
        <f t="shared" si="4"/>
        <v>97631.488779526131</v>
      </c>
      <c r="I57" s="15">
        <f t="shared" si="17"/>
        <v>0.4267687533313323</v>
      </c>
      <c r="J57" s="14">
        <f t="shared" si="18"/>
        <v>41666.068752320323</v>
      </c>
      <c r="K57" s="14">
        <f>SUM($J57:J$127)</f>
        <v>1072434.8272403025</v>
      </c>
      <c r="L57" s="16">
        <f t="shared" si="19"/>
        <v>25.738805204188601</v>
      </c>
      <c r="M57" s="16"/>
      <c r="N57" s="6">
        <v>43</v>
      </c>
      <c r="O57" s="6">
        <f t="shared" si="13"/>
        <v>43</v>
      </c>
      <c r="P57" s="6">
        <f t="shared" si="8"/>
        <v>97631.488779526131</v>
      </c>
      <c r="Q57" s="6">
        <f t="shared" si="9"/>
        <v>97631.488779526131</v>
      </c>
      <c r="R57" s="5">
        <f t="shared" si="10"/>
        <v>97631.488779526131</v>
      </c>
      <c r="S57" s="5">
        <f t="shared" si="20"/>
        <v>4067920323.8791256</v>
      </c>
      <c r="T57" s="20">
        <f>SUM(S57:$S$136)</f>
        <v>90967867147.632706</v>
      </c>
      <c r="U57" s="6">
        <f t="shared" si="21"/>
        <v>22.36225390493556</v>
      </c>
    </row>
    <row r="58" spans="1:21">
      <c r="A58" s="21">
        <v>44</v>
      </c>
      <c r="B58" s="22">
        <f>Absterbeordnung!B52</f>
        <v>97467.855845891361</v>
      </c>
      <c r="C58" s="15">
        <f t="shared" si="14"/>
        <v>0.41840073856012966</v>
      </c>
      <c r="D58" s="14">
        <f t="shared" si="15"/>
        <v>40780.622871793195</v>
      </c>
      <c r="E58" s="14">
        <f>SUM(D58:$D$127)</f>
        <v>1030768.7584879814</v>
      </c>
      <c r="F58" s="16">
        <f t="shared" si="16"/>
        <v>25.27594445353445</v>
      </c>
      <c r="G58" s="5"/>
      <c r="H58" s="14">
        <f t="shared" si="4"/>
        <v>97467.855845891361</v>
      </c>
      <c r="I58" s="15">
        <f t="shared" si="17"/>
        <v>0.41840073856012966</v>
      </c>
      <c r="J58" s="14">
        <f t="shared" si="18"/>
        <v>40780.622871793195</v>
      </c>
      <c r="K58" s="14">
        <f>SUM($J58:J$127)</f>
        <v>1030768.7584879814</v>
      </c>
      <c r="L58" s="16">
        <f t="shared" si="19"/>
        <v>25.27594445353445</v>
      </c>
      <c r="M58" s="16"/>
      <c r="N58" s="6">
        <v>44</v>
      </c>
      <c r="O58" s="6">
        <f t="shared" si="13"/>
        <v>44</v>
      </c>
      <c r="P58" s="6">
        <f t="shared" si="8"/>
        <v>97467.855845891361</v>
      </c>
      <c r="Q58" s="6">
        <f t="shared" si="9"/>
        <v>97467.855845891361</v>
      </c>
      <c r="R58" s="5">
        <f t="shared" si="10"/>
        <v>97467.855845891361</v>
      </c>
      <c r="S58" s="5">
        <f t="shared" si="20"/>
        <v>3974799871.3735995</v>
      </c>
      <c r="T58" s="20">
        <f>SUM(S58:$S$136)</f>
        <v>86899946823.753555</v>
      </c>
      <c r="U58" s="6">
        <f t="shared" si="21"/>
        <v>21.862722561104171</v>
      </c>
    </row>
    <row r="59" spans="1:21">
      <c r="A59" s="21">
        <v>45</v>
      </c>
      <c r="B59" s="22">
        <f>Absterbeordnung!B53</f>
        <v>97288.63903052808</v>
      </c>
      <c r="C59" s="15">
        <f t="shared" si="14"/>
        <v>0.41019680250993107</v>
      </c>
      <c r="D59" s="14">
        <f t="shared" si="15"/>
        <v>39907.488650865496</v>
      </c>
      <c r="E59" s="14">
        <f>SUM(D59:$D$127)</f>
        <v>989988.13561618829</v>
      </c>
      <c r="F59" s="16">
        <f t="shared" si="16"/>
        <v>24.807076793962025</v>
      </c>
      <c r="G59" s="5"/>
      <c r="H59" s="14">
        <f t="shared" si="4"/>
        <v>97288.63903052808</v>
      </c>
      <c r="I59" s="15">
        <f t="shared" si="17"/>
        <v>0.41019680250993107</v>
      </c>
      <c r="J59" s="14">
        <f t="shared" si="18"/>
        <v>39907.488650865496</v>
      </c>
      <c r="K59" s="14">
        <f>SUM($J59:J$127)</f>
        <v>989988.13561618829</v>
      </c>
      <c r="L59" s="16">
        <f t="shared" si="19"/>
        <v>24.807076793962025</v>
      </c>
      <c r="M59" s="16"/>
      <c r="N59" s="6">
        <v>45</v>
      </c>
      <c r="O59" s="6">
        <f t="shared" si="13"/>
        <v>45</v>
      </c>
      <c r="P59" s="6">
        <f t="shared" si="8"/>
        <v>97288.63903052808</v>
      </c>
      <c r="Q59" s="6">
        <f t="shared" si="9"/>
        <v>97288.63903052808</v>
      </c>
      <c r="R59" s="5">
        <f t="shared" si="10"/>
        <v>97288.63903052808</v>
      </c>
      <c r="S59" s="5">
        <f t="shared" si="20"/>
        <v>3882545257.9689493</v>
      </c>
      <c r="T59" s="20">
        <f>SUM(S59:$S$136)</f>
        <v>82925146952.379974</v>
      </c>
      <c r="U59" s="6">
        <f t="shared" si="21"/>
        <v>21.358449533118918</v>
      </c>
    </row>
    <row r="60" spans="1:21">
      <c r="A60" s="21">
        <v>46</v>
      </c>
      <c r="B60" s="22">
        <f>Absterbeordnung!B54</f>
        <v>97082.049868848902</v>
      </c>
      <c r="C60" s="15">
        <f t="shared" si="14"/>
        <v>0.40215372795091275</v>
      </c>
      <c r="D60" s="14">
        <f t="shared" si="15"/>
        <v>39041.90827187401</v>
      </c>
      <c r="E60" s="14">
        <f>SUM(D60:$D$127)</f>
        <v>950080.64696532267</v>
      </c>
      <c r="F60" s="16">
        <f t="shared" si="16"/>
        <v>24.33489265814821</v>
      </c>
      <c r="G60" s="5"/>
      <c r="H60" s="14">
        <f t="shared" si="4"/>
        <v>97082.049868848902</v>
      </c>
      <c r="I60" s="15">
        <f t="shared" si="17"/>
        <v>0.40215372795091275</v>
      </c>
      <c r="J60" s="14">
        <f t="shared" si="18"/>
        <v>39041.90827187401</v>
      </c>
      <c r="K60" s="14">
        <f>SUM($J60:J$127)</f>
        <v>950080.64696532267</v>
      </c>
      <c r="L60" s="16">
        <f t="shared" si="19"/>
        <v>24.33489265814821</v>
      </c>
      <c r="M60" s="16"/>
      <c r="N60" s="6">
        <v>46</v>
      </c>
      <c r="O60" s="6">
        <f t="shared" si="13"/>
        <v>46</v>
      </c>
      <c r="P60" s="6">
        <f t="shared" si="8"/>
        <v>97082.049868848902</v>
      </c>
      <c r="Q60" s="6">
        <f t="shared" si="9"/>
        <v>97082.049868848902</v>
      </c>
      <c r="R60" s="5">
        <f t="shared" si="10"/>
        <v>97082.049868848902</v>
      </c>
      <c r="S60" s="5">
        <f t="shared" si="20"/>
        <v>3790268485.8250966</v>
      </c>
      <c r="T60" s="20">
        <f>SUM(S60:$S$136)</f>
        <v>79042601694.411026</v>
      </c>
      <c r="U60" s="6">
        <f t="shared" si="21"/>
        <v>20.854090413387798</v>
      </c>
    </row>
    <row r="61" spans="1:21">
      <c r="A61" s="21">
        <v>47</v>
      </c>
      <c r="B61" s="22">
        <f>Absterbeordnung!B55</f>
        <v>96858.72791738082</v>
      </c>
      <c r="C61" s="15">
        <f t="shared" si="14"/>
        <v>0.39426836073618909</v>
      </c>
      <c r="D61" s="14">
        <f t="shared" si="15"/>
        <v>38188.331878978293</v>
      </c>
      <c r="E61" s="14">
        <f>SUM(D61:$D$127)</f>
        <v>911038.7386934486</v>
      </c>
      <c r="F61" s="16">
        <f t="shared" si="16"/>
        <v>23.856468556432347</v>
      </c>
      <c r="G61" s="5"/>
      <c r="H61" s="14">
        <f t="shared" si="4"/>
        <v>96858.72791738082</v>
      </c>
      <c r="I61" s="15">
        <f t="shared" si="17"/>
        <v>0.39426836073618909</v>
      </c>
      <c r="J61" s="14">
        <f t="shared" si="18"/>
        <v>38188.331878978293</v>
      </c>
      <c r="K61" s="14">
        <f>SUM($J61:J$127)</f>
        <v>911038.7386934486</v>
      </c>
      <c r="L61" s="16">
        <f t="shared" si="19"/>
        <v>23.856468556432347</v>
      </c>
      <c r="M61" s="16"/>
      <c r="N61" s="6">
        <v>47</v>
      </c>
      <c r="O61" s="6">
        <f t="shared" si="13"/>
        <v>47</v>
      </c>
      <c r="P61" s="6">
        <f t="shared" si="8"/>
        <v>96858.72791738082</v>
      </c>
      <c r="Q61" s="6">
        <f t="shared" si="9"/>
        <v>96858.72791738082</v>
      </c>
      <c r="R61" s="5">
        <f t="shared" si="10"/>
        <v>96858.72791738082</v>
      </c>
      <c r="S61" s="5">
        <f t="shared" si="20"/>
        <v>3698873247.0845985</v>
      </c>
      <c r="T61" s="20">
        <f>SUM(S61:$S$136)</f>
        <v>75252333208.585937</v>
      </c>
      <c r="U61" s="6">
        <f t="shared" si="21"/>
        <v>20.344663950812265</v>
      </c>
    </row>
    <row r="62" spans="1:21">
      <c r="A62" s="21">
        <v>48</v>
      </c>
      <c r="B62" s="22">
        <f>Absterbeordnung!B56</f>
        <v>96610.350890083035</v>
      </c>
      <c r="C62" s="15">
        <f t="shared" si="14"/>
        <v>0.38653760856489122</v>
      </c>
      <c r="D62" s="14">
        <f t="shared" si="15"/>
        <v>37343.533995667705</v>
      </c>
      <c r="E62" s="14">
        <f>SUM(D62:$D$127)</f>
        <v>872850.40681447031</v>
      </c>
      <c r="F62" s="16">
        <f t="shared" si="16"/>
        <v>23.37353521270192</v>
      </c>
      <c r="G62" s="5"/>
      <c r="H62" s="14">
        <f t="shared" si="4"/>
        <v>96610.350890083035</v>
      </c>
      <c r="I62" s="15">
        <f t="shared" si="17"/>
        <v>0.38653760856489122</v>
      </c>
      <c r="J62" s="14">
        <f t="shared" si="18"/>
        <v>37343.533995667705</v>
      </c>
      <c r="K62" s="14">
        <f>SUM($J62:J$127)</f>
        <v>872850.40681447031</v>
      </c>
      <c r="L62" s="16">
        <f t="shared" si="19"/>
        <v>23.37353521270192</v>
      </c>
      <c r="M62" s="16"/>
      <c r="N62" s="6">
        <v>48</v>
      </c>
      <c r="O62" s="6">
        <f t="shared" si="13"/>
        <v>48</v>
      </c>
      <c r="P62" s="6">
        <f t="shared" si="8"/>
        <v>96610.350890083035</v>
      </c>
      <c r="Q62" s="6">
        <f t="shared" si="9"/>
        <v>96610.350890083035</v>
      </c>
      <c r="R62" s="5">
        <f t="shared" si="10"/>
        <v>96610.350890083035</v>
      </c>
      <c r="S62" s="5">
        <f t="shared" si="20"/>
        <v>3607771922.7972012</v>
      </c>
      <c r="T62" s="20">
        <f>SUM(S62:$S$136)</f>
        <v>71553459961.501343</v>
      </c>
      <c r="U62" s="6">
        <f t="shared" si="21"/>
        <v>19.833143971591213</v>
      </c>
    </row>
    <row r="63" spans="1:21">
      <c r="A63" s="21">
        <v>49</v>
      </c>
      <c r="B63" s="22">
        <f>Absterbeordnung!B57</f>
        <v>96330.742558415979</v>
      </c>
      <c r="C63" s="15">
        <f t="shared" si="14"/>
        <v>0.37895843976950117</v>
      </c>
      <c r="D63" s="14">
        <f t="shared" si="15"/>
        <v>36505.347901774803</v>
      </c>
      <c r="E63" s="14">
        <f>SUM(D63:$D$127)</f>
        <v>835506.8728188026</v>
      </c>
      <c r="F63" s="16">
        <f t="shared" si="16"/>
        <v>22.887245865096446</v>
      </c>
      <c r="G63" s="5"/>
      <c r="H63" s="14">
        <f t="shared" si="4"/>
        <v>96330.742558415979</v>
      </c>
      <c r="I63" s="15">
        <f t="shared" si="17"/>
        <v>0.37895843976950117</v>
      </c>
      <c r="J63" s="14">
        <f t="shared" si="18"/>
        <v>36505.347901774803</v>
      </c>
      <c r="K63" s="14">
        <f>SUM($J63:J$127)</f>
        <v>835506.8728188026</v>
      </c>
      <c r="L63" s="16">
        <f t="shared" si="19"/>
        <v>22.887245865096446</v>
      </c>
      <c r="M63" s="16"/>
      <c r="N63" s="6">
        <v>49</v>
      </c>
      <c r="O63" s="6">
        <f t="shared" si="13"/>
        <v>49</v>
      </c>
      <c r="P63" s="6">
        <f t="shared" si="8"/>
        <v>96330.742558415979</v>
      </c>
      <c r="Q63" s="6">
        <f t="shared" si="9"/>
        <v>96330.742558415979</v>
      </c>
      <c r="R63" s="5">
        <f t="shared" si="10"/>
        <v>96330.742558415979</v>
      </c>
      <c r="S63" s="5">
        <f t="shared" si="20"/>
        <v>3516587270.7312799</v>
      </c>
      <c r="T63" s="20">
        <f>SUM(S63:$S$136)</f>
        <v>67945688038.704132</v>
      </c>
      <c r="U63" s="6">
        <f t="shared" si="21"/>
        <v>19.321484953386275</v>
      </c>
    </row>
    <row r="64" spans="1:21">
      <c r="A64" s="21">
        <v>50</v>
      </c>
      <c r="B64" s="22">
        <f>Absterbeordnung!B58</f>
        <v>96011.702144467228</v>
      </c>
      <c r="C64" s="15">
        <f t="shared" si="14"/>
        <v>0.37152788212696192</v>
      </c>
      <c r="D64" s="14">
        <f t="shared" si="15"/>
        <v>35671.024357138594</v>
      </c>
      <c r="E64" s="14">
        <f>SUM(D64:$D$127)</f>
        <v>799001.5249170278</v>
      </c>
      <c r="F64" s="16">
        <f t="shared" si="16"/>
        <v>22.399175221810786</v>
      </c>
      <c r="G64" s="5"/>
      <c r="H64" s="14">
        <f t="shared" si="4"/>
        <v>96011.702144467228</v>
      </c>
      <c r="I64" s="15">
        <f t="shared" si="17"/>
        <v>0.37152788212696192</v>
      </c>
      <c r="J64" s="14">
        <f t="shared" si="18"/>
        <v>35671.024357138594</v>
      </c>
      <c r="K64" s="14">
        <f>SUM($J64:J$127)</f>
        <v>799001.5249170278</v>
      </c>
      <c r="L64" s="16">
        <f t="shared" si="19"/>
        <v>22.399175221810786</v>
      </c>
      <c r="M64" s="16"/>
      <c r="N64" s="6">
        <v>50</v>
      </c>
      <c r="O64" s="6">
        <f t="shared" si="13"/>
        <v>50</v>
      </c>
      <c r="P64" s="6">
        <f t="shared" si="8"/>
        <v>96011.702144467228</v>
      </c>
      <c r="Q64" s="6">
        <f t="shared" si="9"/>
        <v>96011.702144467228</v>
      </c>
      <c r="R64" s="5">
        <f t="shared" si="10"/>
        <v>96011.702144467228</v>
      </c>
      <c r="S64" s="5">
        <f t="shared" si="20"/>
        <v>3424835765.7656264</v>
      </c>
      <c r="T64" s="20">
        <f>SUM(S64:$S$136)</f>
        <v>64429100767.972855</v>
      </c>
      <c r="U64" s="6">
        <f t="shared" si="21"/>
        <v>18.812318363409069</v>
      </c>
    </row>
    <row r="65" spans="1:21">
      <c r="A65" s="21">
        <v>51</v>
      </c>
      <c r="B65" s="22">
        <f>Absterbeordnung!B59</f>
        <v>95660.425190904862</v>
      </c>
      <c r="C65" s="15">
        <f t="shared" si="14"/>
        <v>0.36424302169309997</v>
      </c>
      <c r="D65" s="14">
        <f t="shared" si="15"/>
        <v>34843.642327981928</v>
      </c>
      <c r="E65" s="14">
        <f>SUM(D65:$D$127)</f>
        <v>763330.50055988936</v>
      </c>
      <c r="F65" s="16">
        <f t="shared" si="16"/>
        <v>21.907310762023307</v>
      </c>
      <c r="G65" s="5"/>
      <c r="H65" s="14">
        <f t="shared" si="4"/>
        <v>95660.425190904862</v>
      </c>
      <c r="I65" s="15">
        <f t="shared" si="17"/>
        <v>0.36424302169309997</v>
      </c>
      <c r="J65" s="14">
        <f t="shared" si="18"/>
        <v>34843.642327981928</v>
      </c>
      <c r="K65" s="14">
        <f>SUM($J65:J$127)</f>
        <v>763330.50055988936</v>
      </c>
      <c r="L65" s="16">
        <f t="shared" si="19"/>
        <v>21.907310762023307</v>
      </c>
      <c r="M65" s="16"/>
      <c r="N65" s="6">
        <v>51</v>
      </c>
      <c r="O65" s="6">
        <f t="shared" si="13"/>
        <v>51</v>
      </c>
      <c r="P65" s="6">
        <f t="shared" si="8"/>
        <v>95660.425190904862</v>
      </c>
      <c r="Q65" s="6">
        <f t="shared" si="9"/>
        <v>95660.425190904862</v>
      </c>
      <c r="R65" s="5">
        <f t="shared" si="10"/>
        <v>95660.425190904862</v>
      </c>
      <c r="S65" s="5">
        <f t="shared" si="20"/>
        <v>3333157640.2945614</v>
      </c>
      <c r="T65" s="20">
        <f>SUM(S65:$S$136)</f>
        <v>61004265002.20723</v>
      </c>
      <c r="U65" s="6">
        <f t="shared" si="21"/>
        <v>18.302244173730738</v>
      </c>
    </row>
    <row r="66" spans="1:21">
      <c r="A66" s="21">
        <v>52</v>
      </c>
      <c r="B66" s="22">
        <f>Absterbeordnung!B60</f>
        <v>95264.045577709272</v>
      </c>
      <c r="C66" s="15">
        <f t="shared" si="14"/>
        <v>0.35710100165990188</v>
      </c>
      <c r="D66" s="14">
        <f t="shared" si="15"/>
        <v>34018.88609797453</v>
      </c>
      <c r="E66" s="14">
        <f>SUM(D66:$D$127)</f>
        <v>728486.85823190759</v>
      </c>
      <c r="F66" s="16">
        <f t="shared" si="16"/>
        <v>21.414189051747975</v>
      </c>
      <c r="G66" s="5"/>
      <c r="H66" s="14">
        <f t="shared" si="4"/>
        <v>95264.045577709272</v>
      </c>
      <c r="I66" s="15">
        <f t="shared" si="17"/>
        <v>0.35710100165990188</v>
      </c>
      <c r="J66" s="14">
        <f t="shared" si="18"/>
        <v>34018.88609797453</v>
      </c>
      <c r="K66" s="14">
        <f>SUM($J66:J$127)</f>
        <v>728486.85823190759</v>
      </c>
      <c r="L66" s="16">
        <f t="shared" si="19"/>
        <v>21.414189051747975</v>
      </c>
      <c r="M66" s="16"/>
      <c r="N66" s="6">
        <v>52</v>
      </c>
      <c r="O66" s="6">
        <f t="shared" si="13"/>
        <v>52</v>
      </c>
      <c r="P66" s="6">
        <f t="shared" si="8"/>
        <v>95264.045577709272</v>
      </c>
      <c r="Q66" s="6">
        <f t="shared" si="9"/>
        <v>95264.045577709272</v>
      </c>
      <c r="R66" s="5">
        <f t="shared" si="10"/>
        <v>95264.045577709272</v>
      </c>
      <c r="S66" s="5">
        <f t="shared" si="20"/>
        <v>3240776715.7403455</v>
      </c>
      <c r="T66" s="20">
        <f>SUM(S66:$S$136)</f>
        <v>57671107361.912659</v>
      </c>
      <c r="U66" s="6">
        <f t="shared" si="21"/>
        <v>17.795458441121845</v>
      </c>
    </row>
    <row r="67" spans="1:21">
      <c r="A67" s="21">
        <v>53</v>
      </c>
      <c r="B67" s="22">
        <f>Absterbeordnung!B61</f>
        <v>94816.398579338857</v>
      </c>
      <c r="C67" s="15">
        <f t="shared" si="14"/>
        <v>0.35009902123519798</v>
      </c>
      <c r="D67" s="14">
        <f t="shared" si="15"/>
        <v>33195.128339672949</v>
      </c>
      <c r="E67" s="14">
        <f>SUM(D67:$D$127)</f>
        <v>694467.97213393298</v>
      </c>
      <c r="F67" s="16">
        <f t="shared" si="16"/>
        <v>20.920779851420065</v>
      </c>
      <c r="G67" s="5"/>
      <c r="H67" s="14">
        <f t="shared" si="4"/>
        <v>94816.398579338857</v>
      </c>
      <c r="I67" s="15">
        <f t="shared" si="17"/>
        <v>0.35009902123519798</v>
      </c>
      <c r="J67" s="14">
        <f t="shared" si="18"/>
        <v>33195.128339672949</v>
      </c>
      <c r="K67" s="14">
        <f>SUM($J67:J$127)</f>
        <v>694467.97213393298</v>
      </c>
      <c r="L67" s="16">
        <f t="shared" si="19"/>
        <v>20.920779851420065</v>
      </c>
      <c r="M67" s="16"/>
      <c r="N67" s="6">
        <v>53</v>
      </c>
      <c r="O67" s="6">
        <f t="shared" si="13"/>
        <v>53</v>
      </c>
      <c r="P67" s="6">
        <f t="shared" si="8"/>
        <v>94816.398579338857</v>
      </c>
      <c r="Q67" s="6">
        <f t="shared" si="9"/>
        <v>94816.398579338857</v>
      </c>
      <c r="R67" s="5">
        <f t="shared" si="10"/>
        <v>94816.398579338857</v>
      </c>
      <c r="S67" s="5">
        <f t="shared" si="20"/>
        <v>3147442519.5467372</v>
      </c>
      <c r="T67" s="20">
        <f>SUM(S67:$S$136)</f>
        <v>54430330646.172318</v>
      </c>
      <c r="U67" s="6">
        <f t="shared" si="21"/>
        <v>17.293510622716891</v>
      </c>
    </row>
    <row r="68" spans="1:21">
      <c r="A68" s="21">
        <v>54</v>
      </c>
      <c r="B68" s="22">
        <f>Absterbeordnung!B62</f>
        <v>94323.434706609944</v>
      </c>
      <c r="C68" s="15">
        <f t="shared" si="14"/>
        <v>0.34323433454431168</v>
      </c>
      <c r="D68" s="14">
        <f t="shared" si="15"/>
        <v>32375.041343457098</v>
      </c>
      <c r="E68" s="14">
        <f>SUM(D68:$D$127)</f>
        <v>661272.84379425994</v>
      </c>
      <c r="F68" s="16">
        <f t="shared" si="16"/>
        <v>20.425389940942924</v>
      </c>
      <c r="G68" s="5"/>
      <c r="H68" s="14">
        <f t="shared" si="4"/>
        <v>94323.434706609944</v>
      </c>
      <c r="I68" s="15">
        <f t="shared" si="17"/>
        <v>0.34323433454431168</v>
      </c>
      <c r="J68" s="14">
        <f t="shared" si="18"/>
        <v>32375.041343457098</v>
      </c>
      <c r="K68" s="14">
        <f>SUM($J68:J$127)</f>
        <v>661272.84379425994</v>
      </c>
      <c r="L68" s="16">
        <f t="shared" si="19"/>
        <v>20.425389940942924</v>
      </c>
      <c r="M68" s="16"/>
      <c r="N68" s="6">
        <v>54</v>
      </c>
      <c r="O68" s="6">
        <f t="shared" si="13"/>
        <v>54</v>
      </c>
      <c r="P68" s="6">
        <f t="shared" si="8"/>
        <v>94323.434706609944</v>
      </c>
      <c r="Q68" s="6">
        <f t="shared" si="9"/>
        <v>94323.434706609944</v>
      </c>
      <c r="R68" s="5">
        <f t="shared" si="10"/>
        <v>94323.434706609944</v>
      </c>
      <c r="S68" s="5">
        <f t="shared" si="20"/>
        <v>3053725098.2833734</v>
      </c>
      <c r="T68" s="20">
        <f>SUM(S68:$S$136)</f>
        <v>51282888126.62558</v>
      </c>
      <c r="U68" s="6">
        <f t="shared" si="21"/>
        <v>16.793550983175873</v>
      </c>
    </row>
    <row r="69" spans="1:21">
      <c r="A69" s="21">
        <v>55</v>
      </c>
      <c r="B69" s="22">
        <f>Absterbeordnung!B63</f>
        <v>93766.846965031858</v>
      </c>
      <c r="C69" s="15">
        <f t="shared" si="14"/>
        <v>0.33650424955324687</v>
      </c>
      <c r="D69" s="14">
        <f t="shared" si="15"/>
        <v>31552.942470942191</v>
      </c>
      <c r="E69" s="14">
        <f>SUM(D69:$D$127)</f>
        <v>628897.80245080288</v>
      </c>
      <c r="F69" s="16">
        <f t="shared" si="16"/>
        <v>19.931510445657132</v>
      </c>
      <c r="G69" s="5"/>
      <c r="H69" s="14">
        <f t="shared" si="4"/>
        <v>93766.846965031858</v>
      </c>
      <c r="I69" s="15">
        <f t="shared" si="17"/>
        <v>0.33650424955324687</v>
      </c>
      <c r="J69" s="14">
        <f t="shared" si="18"/>
        <v>31552.942470942191</v>
      </c>
      <c r="K69" s="14">
        <f>SUM($J69:J$127)</f>
        <v>628897.80245080288</v>
      </c>
      <c r="L69" s="16">
        <f t="shared" si="19"/>
        <v>19.931510445657132</v>
      </c>
      <c r="M69" s="16"/>
      <c r="N69" s="6">
        <v>55</v>
      </c>
      <c r="O69" s="6">
        <f t="shared" si="13"/>
        <v>55</v>
      </c>
      <c r="P69" s="6">
        <f t="shared" si="8"/>
        <v>93766.846965031858</v>
      </c>
      <c r="Q69" s="6">
        <f t="shared" si="9"/>
        <v>93766.846965031858</v>
      </c>
      <c r="R69" s="5">
        <f t="shared" si="10"/>
        <v>93766.846965031858</v>
      </c>
      <c r="S69" s="5">
        <f t="shared" si="20"/>
        <v>2958619927.9692903</v>
      </c>
      <c r="T69" s="20">
        <f>SUM(S69:$S$136)</f>
        <v>48229163028.342209</v>
      </c>
      <c r="U69" s="6">
        <f t="shared" si="21"/>
        <v>16.301236455689423</v>
      </c>
    </row>
    <row r="70" spans="1:21">
      <c r="A70" s="21">
        <v>56</v>
      </c>
      <c r="B70" s="22">
        <f>Absterbeordnung!B64</f>
        <v>93170.112859297718</v>
      </c>
      <c r="C70" s="15">
        <f t="shared" si="14"/>
        <v>0.3299061270129871</v>
      </c>
      <c r="D70" s="14">
        <f t="shared" si="15"/>
        <v>30737.391086773816</v>
      </c>
      <c r="E70" s="14">
        <f>SUM(D70:$D$127)</f>
        <v>597344.8599798606</v>
      </c>
      <c r="F70" s="16">
        <f t="shared" si="16"/>
        <v>19.433817863510733</v>
      </c>
      <c r="G70" s="5"/>
      <c r="H70" s="14">
        <f t="shared" si="4"/>
        <v>93170.112859297718</v>
      </c>
      <c r="I70" s="15">
        <f t="shared" si="17"/>
        <v>0.3299061270129871</v>
      </c>
      <c r="J70" s="14">
        <f t="shared" si="18"/>
        <v>30737.391086773816</v>
      </c>
      <c r="K70" s="14">
        <f>SUM($J70:J$127)</f>
        <v>597344.8599798606</v>
      </c>
      <c r="L70" s="16">
        <f t="shared" si="19"/>
        <v>19.433817863510733</v>
      </c>
      <c r="M70" s="16"/>
      <c r="N70" s="6">
        <v>56</v>
      </c>
      <c r="O70" s="6">
        <f t="shared" si="13"/>
        <v>56</v>
      </c>
      <c r="P70" s="6">
        <f t="shared" si="8"/>
        <v>93170.112859297718</v>
      </c>
      <c r="Q70" s="6">
        <f t="shared" si="9"/>
        <v>93170.112859297718</v>
      </c>
      <c r="R70" s="5">
        <f t="shared" si="10"/>
        <v>93170.112859297718</v>
      </c>
      <c r="S70" s="5">
        <f t="shared" si="20"/>
        <v>2863806196.555088</v>
      </c>
      <c r="T70" s="20">
        <f>SUM(S70:$S$136)</f>
        <v>45270543100.37291</v>
      </c>
      <c r="U70" s="6">
        <f t="shared" si="21"/>
        <v>15.807823572289728</v>
      </c>
    </row>
    <row r="71" spans="1:21">
      <c r="A71" s="21">
        <v>57</v>
      </c>
      <c r="B71" s="22">
        <f>Absterbeordnung!B65</f>
        <v>92520.750090031303</v>
      </c>
      <c r="C71" s="15">
        <f t="shared" si="14"/>
        <v>0.32343737942449713</v>
      </c>
      <c r="D71" s="14">
        <f t="shared" si="15"/>
        <v>29924.668951508531</v>
      </c>
      <c r="E71" s="14">
        <f>SUM(D71:$D$127)</f>
        <v>566607.46889308665</v>
      </c>
      <c r="F71" s="16">
        <f t="shared" si="16"/>
        <v>18.934460722397514</v>
      </c>
      <c r="G71" s="5"/>
      <c r="H71" s="14">
        <f t="shared" si="4"/>
        <v>92520.750090031303</v>
      </c>
      <c r="I71" s="15">
        <f t="shared" si="17"/>
        <v>0.32343737942449713</v>
      </c>
      <c r="J71" s="14">
        <f t="shared" si="18"/>
        <v>29924.668951508531</v>
      </c>
      <c r="K71" s="14">
        <f>SUM($J71:J$127)</f>
        <v>566607.46889308665</v>
      </c>
      <c r="L71" s="16">
        <f t="shared" si="19"/>
        <v>18.934460722397514</v>
      </c>
      <c r="M71" s="16"/>
      <c r="N71" s="6">
        <v>57</v>
      </c>
      <c r="O71" s="6">
        <f t="shared" si="13"/>
        <v>57</v>
      </c>
      <c r="P71" s="6">
        <f t="shared" si="8"/>
        <v>92520.750090031303</v>
      </c>
      <c r="Q71" s="6">
        <f t="shared" si="9"/>
        <v>92520.750090031303</v>
      </c>
      <c r="R71" s="5">
        <f t="shared" si="10"/>
        <v>92520.750090031303</v>
      </c>
      <c r="S71" s="5">
        <f t="shared" si="20"/>
        <v>2768652817.5894399</v>
      </c>
      <c r="T71" s="20">
        <f>SUM(S71:$S$136)</f>
        <v>42406736903.817825</v>
      </c>
      <c r="U71" s="6">
        <f t="shared" si="21"/>
        <v>15.316740558586812</v>
      </c>
    </row>
    <row r="72" spans="1:21">
      <c r="A72" s="21">
        <v>58</v>
      </c>
      <c r="B72" s="22">
        <f>Absterbeordnung!B66</f>
        <v>91795.893931656654</v>
      </c>
      <c r="C72" s="15">
        <f t="shared" si="14"/>
        <v>0.31709547002401678</v>
      </c>
      <c r="D72" s="14">
        <f t="shared" si="15"/>
        <v>29108.062132533458</v>
      </c>
      <c r="E72" s="14">
        <f>SUM(D72:$D$127)</f>
        <v>536682.79994157818</v>
      </c>
      <c r="F72" s="16">
        <f t="shared" si="16"/>
        <v>18.437599778988353</v>
      </c>
      <c r="G72" s="5"/>
      <c r="H72" s="14">
        <f t="shared" si="4"/>
        <v>91795.893931656654</v>
      </c>
      <c r="I72" s="15">
        <f t="shared" si="17"/>
        <v>0.31709547002401678</v>
      </c>
      <c r="J72" s="14">
        <f t="shared" si="18"/>
        <v>29108.062132533458</v>
      </c>
      <c r="K72" s="14">
        <f>SUM($J72:J$127)</f>
        <v>536682.79994157818</v>
      </c>
      <c r="L72" s="16">
        <f t="shared" si="19"/>
        <v>18.437599778988353</v>
      </c>
      <c r="M72" s="16"/>
      <c r="N72" s="6">
        <v>58</v>
      </c>
      <c r="O72" s="6">
        <f t="shared" si="13"/>
        <v>58</v>
      </c>
      <c r="P72" s="6">
        <f t="shared" si="8"/>
        <v>91795.893931656654</v>
      </c>
      <c r="Q72" s="6">
        <f t="shared" si="9"/>
        <v>91795.893931656654</v>
      </c>
      <c r="R72" s="5">
        <f t="shared" si="10"/>
        <v>91795.893931656654</v>
      </c>
      <c r="S72" s="5">
        <f t="shared" si="20"/>
        <v>2672000584.0741129</v>
      </c>
      <c r="T72" s="20">
        <f>SUM(S72:$S$136)</f>
        <v>39638084086.228386</v>
      </c>
      <c r="U72" s="6">
        <f t="shared" si="21"/>
        <v>14.834609065013943</v>
      </c>
    </row>
    <row r="73" spans="1:21">
      <c r="A73" s="21">
        <v>59</v>
      </c>
      <c r="B73" s="22">
        <f>Absterbeordnung!B67</f>
        <v>91008.596740345558</v>
      </c>
      <c r="C73" s="15">
        <f t="shared" si="14"/>
        <v>0.3108779117882518</v>
      </c>
      <c r="D73" s="14">
        <f t="shared" si="15"/>
        <v>28292.562509417727</v>
      </c>
      <c r="E73" s="14">
        <f>SUM(D73:$D$127)</f>
        <v>507574.73780904477</v>
      </c>
      <c r="F73" s="16">
        <f t="shared" si="16"/>
        <v>17.940217950922214</v>
      </c>
      <c r="G73" s="5"/>
      <c r="H73" s="14">
        <f t="shared" si="4"/>
        <v>91008.596740345558</v>
      </c>
      <c r="I73" s="15">
        <f t="shared" si="17"/>
        <v>0.3108779117882518</v>
      </c>
      <c r="J73" s="14">
        <f t="shared" si="18"/>
        <v>28292.562509417727</v>
      </c>
      <c r="K73" s="14">
        <f>SUM($J73:J$127)</f>
        <v>507574.73780904477</v>
      </c>
      <c r="L73" s="16">
        <f t="shared" si="19"/>
        <v>17.940217950922214</v>
      </c>
      <c r="M73" s="16"/>
      <c r="N73" s="6">
        <v>59</v>
      </c>
      <c r="O73" s="6">
        <f t="shared" si="13"/>
        <v>59</v>
      </c>
      <c r="P73" s="6">
        <f t="shared" si="8"/>
        <v>91008.596740345558</v>
      </c>
      <c r="Q73" s="6">
        <f t="shared" si="9"/>
        <v>91008.596740345558</v>
      </c>
      <c r="R73" s="5">
        <f t="shared" si="10"/>
        <v>91008.596740345558</v>
      </c>
      <c r="S73" s="5">
        <f t="shared" si="20"/>
        <v>2574866412.1706171</v>
      </c>
      <c r="T73" s="20">
        <f>SUM(S73:$S$136)</f>
        <v>36966083502.154266</v>
      </c>
      <c r="U73" s="6">
        <f t="shared" si="21"/>
        <v>14.356505381182782</v>
      </c>
    </row>
    <row r="74" spans="1:21">
      <c r="A74" s="21">
        <v>60</v>
      </c>
      <c r="B74" s="22">
        <f>Absterbeordnung!B68</f>
        <v>90156.923496158211</v>
      </c>
      <c r="C74" s="15">
        <f t="shared" si="14"/>
        <v>0.30478226645907031</v>
      </c>
      <c r="D74" s="14">
        <f t="shared" si="15"/>
        <v>27478.23148013611</v>
      </c>
      <c r="E74" s="14">
        <f>SUM(D74:$D$127)</f>
        <v>479282.17529962707</v>
      </c>
      <c r="F74" s="16">
        <f t="shared" si="16"/>
        <v>17.44224971851256</v>
      </c>
      <c r="G74" s="5"/>
      <c r="H74" s="14">
        <f t="shared" si="4"/>
        <v>90156.923496158211</v>
      </c>
      <c r="I74" s="15">
        <f t="shared" si="17"/>
        <v>0.30478226645907031</v>
      </c>
      <c r="J74" s="14">
        <f t="shared" si="18"/>
        <v>27478.23148013611</v>
      </c>
      <c r="K74" s="14">
        <f>SUM($J74:J$127)</f>
        <v>479282.17529962707</v>
      </c>
      <c r="L74" s="16">
        <f t="shared" si="19"/>
        <v>17.44224971851256</v>
      </c>
      <c r="M74" s="16"/>
      <c r="N74" s="6">
        <v>60</v>
      </c>
      <c r="O74" s="6">
        <f t="shared" si="13"/>
        <v>60</v>
      </c>
      <c r="P74" s="6">
        <f t="shared" si="8"/>
        <v>90156.923496158211</v>
      </c>
      <c r="Q74" s="6">
        <f t="shared" si="9"/>
        <v>90156.923496158211</v>
      </c>
      <c r="R74" s="5">
        <f t="shared" si="10"/>
        <v>90156.923496158211</v>
      </c>
      <c r="S74" s="5">
        <f t="shared" si="20"/>
        <v>2477352813.3643575</v>
      </c>
      <c r="T74" s="20">
        <f>SUM(S74:$S$136)</f>
        <v>34391217089.983658</v>
      </c>
      <c r="U74" s="6">
        <f t="shared" si="21"/>
        <v>13.882244347456842</v>
      </c>
    </row>
    <row r="75" spans="1:21">
      <c r="A75" s="21">
        <v>61</v>
      </c>
      <c r="B75" s="22">
        <f>Absterbeordnung!B69</f>
        <v>89238.257300771584</v>
      </c>
      <c r="C75" s="15">
        <f t="shared" si="14"/>
        <v>0.29880614358732388</v>
      </c>
      <c r="D75" s="14">
        <f t="shared" si="15"/>
        <v>26664.939524496909</v>
      </c>
      <c r="E75" s="14">
        <f>SUM(D75:$D$127)</f>
        <v>451803.94381949096</v>
      </c>
      <c r="F75" s="16">
        <f t="shared" si="16"/>
        <v>16.943745302869395</v>
      </c>
      <c r="G75" s="5"/>
      <c r="H75" s="14">
        <f t="shared" si="4"/>
        <v>89238.257300771584</v>
      </c>
      <c r="I75" s="15">
        <f t="shared" si="17"/>
        <v>0.29880614358732388</v>
      </c>
      <c r="J75" s="14">
        <f t="shared" si="18"/>
        <v>26664.939524496909</v>
      </c>
      <c r="K75" s="14">
        <f>SUM($J75:J$127)</f>
        <v>451803.94381949096</v>
      </c>
      <c r="L75" s="16">
        <f t="shared" si="19"/>
        <v>16.943745302869395</v>
      </c>
      <c r="M75" s="16"/>
      <c r="N75" s="6">
        <v>61</v>
      </c>
      <c r="O75" s="6">
        <f t="shared" si="13"/>
        <v>61</v>
      </c>
      <c r="P75" s="6">
        <f t="shared" si="8"/>
        <v>89238.257300771584</v>
      </c>
      <c r="Q75" s="6">
        <f t="shared" si="9"/>
        <v>89238.257300771584</v>
      </c>
      <c r="R75" s="5">
        <f t="shared" si="10"/>
        <v>89238.257300771584</v>
      </c>
      <c r="S75" s="5">
        <f t="shared" si="20"/>
        <v>2379532734.196569</v>
      </c>
      <c r="T75" s="20">
        <f>SUM(S75:$S$136)</f>
        <v>31913864276.619289</v>
      </c>
      <c r="U75" s="6">
        <f t="shared" si="21"/>
        <v>13.411819815706281</v>
      </c>
    </row>
    <row r="76" spans="1:21">
      <c r="A76" s="21">
        <v>62</v>
      </c>
      <c r="B76" s="22">
        <f>Absterbeordnung!B70</f>
        <v>88243.627868070893</v>
      </c>
      <c r="C76" s="15">
        <f t="shared" si="14"/>
        <v>0.29294719959541554</v>
      </c>
      <c r="D76" s="14">
        <f t="shared" si="15"/>
        <v>25850.723666091337</v>
      </c>
      <c r="E76" s="14">
        <f>SUM(D76:$D$127)</f>
        <v>425139.004294994</v>
      </c>
      <c r="F76" s="16">
        <f t="shared" si="16"/>
        <v>16.445922744230685</v>
      </c>
      <c r="G76" s="5"/>
      <c r="H76" s="14">
        <f t="shared" si="4"/>
        <v>88243.627868070893</v>
      </c>
      <c r="I76" s="15">
        <f t="shared" si="17"/>
        <v>0.29294719959541554</v>
      </c>
      <c r="J76" s="14">
        <f t="shared" si="18"/>
        <v>25850.723666091337</v>
      </c>
      <c r="K76" s="14">
        <f>SUM($J76:J$127)</f>
        <v>425139.004294994</v>
      </c>
      <c r="L76" s="16">
        <f t="shared" si="19"/>
        <v>16.445922744230685</v>
      </c>
      <c r="M76" s="16"/>
      <c r="N76" s="6">
        <v>62</v>
      </c>
      <c r="O76" s="6">
        <f t="shared" si="13"/>
        <v>62</v>
      </c>
      <c r="P76" s="6">
        <f t="shared" si="8"/>
        <v>88243.627868070893</v>
      </c>
      <c r="Q76" s="6">
        <f t="shared" si="9"/>
        <v>88243.627868070893</v>
      </c>
      <c r="R76" s="5">
        <f t="shared" si="10"/>
        <v>88243.627868070893</v>
      </c>
      <c r="S76" s="5">
        <f t="shared" si="20"/>
        <v>2281161639.3108974</v>
      </c>
      <c r="T76" s="20">
        <f>SUM(S76:$S$136)</f>
        <v>29534331542.422722</v>
      </c>
      <c r="U76" s="6">
        <f t="shared" si="21"/>
        <v>12.947057776819609</v>
      </c>
    </row>
    <row r="77" spans="1:21">
      <c r="A77" s="21">
        <v>63</v>
      </c>
      <c r="B77" s="22">
        <f>Absterbeordnung!B71</f>
        <v>87181.960213169528</v>
      </c>
      <c r="C77" s="15">
        <f t="shared" si="14"/>
        <v>0.28720313685825061</v>
      </c>
      <c r="D77" s="14">
        <f t="shared" si="15"/>
        <v>25038.932450673488</v>
      </c>
      <c r="E77" s="14">
        <f>SUM(D77:$D$127)</f>
        <v>399288.2806289026</v>
      </c>
      <c r="F77" s="16">
        <f t="shared" si="16"/>
        <v>15.94669746465819</v>
      </c>
      <c r="G77" s="5"/>
      <c r="H77" s="14">
        <f t="shared" si="4"/>
        <v>87181.960213169528</v>
      </c>
      <c r="I77" s="15">
        <f t="shared" si="17"/>
        <v>0.28720313685825061</v>
      </c>
      <c r="J77" s="14">
        <f t="shared" si="18"/>
        <v>25038.932450673488</v>
      </c>
      <c r="K77" s="14">
        <f>SUM($J77:J$127)</f>
        <v>399288.2806289026</v>
      </c>
      <c r="L77" s="16">
        <f t="shared" si="19"/>
        <v>15.94669746465819</v>
      </c>
      <c r="M77" s="16"/>
      <c r="N77" s="6">
        <v>63</v>
      </c>
      <c r="O77" s="6">
        <f t="shared" si="13"/>
        <v>63</v>
      </c>
      <c r="P77" s="6">
        <f t="shared" si="8"/>
        <v>87181.960213169528</v>
      </c>
      <c r="Q77" s="6">
        <f t="shared" si="9"/>
        <v>87181.960213169528</v>
      </c>
      <c r="R77" s="5">
        <f t="shared" si="10"/>
        <v>87181.960213169528</v>
      </c>
      <c r="S77" s="5">
        <f t="shared" si="20"/>
        <v>2182943212.6948552</v>
      </c>
      <c r="T77" s="20">
        <f>SUM(S77:$S$136)</f>
        <v>27253169903.111824</v>
      </c>
      <c r="U77" s="6">
        <f t="shared" si="21"/>
        <v>12.484598657730375</v>
      </c>
    </row>
    <row r="78" spans="1:21">
      <c r="A78" s="21">
        <v>64</v>
      </c>
      <c r="B78" s="22">
        <f>Absterbeordnung!B72</f>
        <v>86060.633951972559</v>
      </c>
      <c r="C78" s="15">
        <f t="shared" si="14"/>
        <v>0.28157170280220639</v>
      </c>
      <c r="D78" s="14">
        <f t="shared" si="15"/>
        <v>24232.23924609429</v>
      </c>
      <c r="E78" s="14">
        <f>SUM(D78:$D$127)</f>
        <v>374249.34817822912</v>
      </c>
      <c r="F78" s="16">
        <f t="shared" si="16"/>
        <v>15.44427423225239</v>
      </c>
      <c r="G78" s="5"/>
      <c r="H78" s="14">
        <f t="shared" si="4"/>
        <v>86060.633951972559</v>
      </c>
      <c r="I78" s="15">
        <f t="shared" si="17"/>
        <v>0.28157170280220639</v>
      </c>
      <c r="J78" s="14">
        <f t="shared" si="18"/>
        <v>24232.23924609429</v>
      </c>
      <c r="K78" s="14">
        <f>SUM($J78:J$127)</f>
        <v>374249.34817822912</v>
      </c>
      <c r="L78" s="16">
        <f t="shared" si="19"/>
        <v>15.44427423225239</v>
      </c>
      <c r="M78" s="16"/>
      <c r="N78" s="6">
        <v>64</v>
      </c>
      <c r="O78" s="6">
        <f t="shared" ref="O78:O109" si="22">N78+$B$3</f>
        <v>64</v>
      </c>
      <c r="P78" s="6">
        <f t="shared" si="8"/>
        <v>86060.633951972559</v>
      </c>
      <c r="Q78" s="6">
        <f t="shared" si="9"/>
        <v>86060.633951972559</v>
      </c>
      <c r="R78" s="5">
        <f t="shared" si="10"/>
        <v>86060.633951972559</v>
      </c>
      <c r="S78" s="5">
        <f t="shared" si="20"/>
        <v>2085441871.5947442</v>
      </c>
      <c r="T78" s="20">
        <f>SUM(S78:$S$136)</f>
        <v>25070226690.416969</v>
      </c>
      <c r="U78" s="6">
        <f t="shared" si="21"/>
        <v>12.021541828564938</v>
      </c>
    </row>
    <row r="79" spans="1:21">
      <c r="A79" s="21">
        <v>65</v>
      </c>
      <c r="B79" s="22">
        <f>Absterbeordnung!B73</f>
        <v>84852.995814037393</v>
      </c>
      <c r="C79" s="15">
        <f t="shared" ref="C79:C110" si="23">1/(((1+($B$5/100))^A79))</f>
        <v>0.27605068902177099</v>
      </c>
      <c r="D79" s="14">
        <f t="shared" ref="D79:D110" si="24">B79*C79</f>
        <v>23423.72796002647</v>
      </c>
      <c r="E79" s="14">
        <f>SUM(D79:$D$127)</f>
        <v>350017.10893213487</v>
      </c>
      <c r="F79" s="16">
        <f t="shared" ref="F79:F110" si="25">E79/D79</f>
        <v>14.942843834655742</v>
      </c>
      <c r="G79" s="5"/>
      <c r="H79" s="14">
        <f t="shared" ref="H79:H127" si="26">B79</f>
        <v>84852.995814037393</v>
      </c>
      <c r="I79" s="15">
        <f t="shared" ref="I79:I110" si="27">1/(((1+($B$5/100))^A79))</f>
        <v>0.27605068902177099</v>
      </c>
      <c r="J79" s="14">
        <f t="shared" ref="J79:J110" si="28">H79*I79</f>
        <v>23423.72796002647</v>
      </c>
      <c r="K79" s="14">
        <f>SUM($J79:J$127)</f>
        <v>350017.10893213487</v>
      </c>
      <c r="L79" s="16">
        <f t="shared" ref="L79:L110" si="29">K79/J79</f>
        <v>14.942843834655742</v>
      </c>
      <c r="M79" s="16"/>
      <c r="N79" s="6">
        <v>65</v>
      </c>
      <c r="O79" s="6">
        <f t="shared" si="22"/>
        <v>65</v>
      </c>
      <c r="P79" s="6">
        <f t="shared" ref="P79:P127" si="30">B79</f>
        <v>84852.995814037393</v>
      </c>
      <c r="Q79" s="6">
        <f t="shared" ref="Q79:Q127" si="31">B79</f>
        <v>84852.995814037393</v>
      </c>
      <c r="R79" s="5">
        <f t="shared" ref="R79:R136" si="32">LOOKUP(N79,$O$14:$O$136,$Q$14:$Q$136)</f>
        <v>84852.995814037393</v>
      </c>
      <c r="S79" s="5">
        <f t="shared" ref="S79:S110" si="33">P79*R79*I79</f>
        <v>1987573490.5412769</v>
      </c>
      <c r="T79" s="20">
        <f>SUM(S79:$S$136)</f>
        <v>22984784818.822224</v>
      </c>
      <c r="U79" s="6">
        <f t="shared" ref="U79:U110" si="34">T79/S79</f>
        <v>11.564244003155206</v>
      </c>
    </row>
    <row r="80" spans="1:21">
      <c r="A80" s="21">
        <v>66</v>
      </c>
      <c r="B80" s="22">
        <f>Absterbeordnung!B74</f>
        <v>83558.005661760224</v>
      </c>
      <c r="C80" s="15">
        <f t="shared" si="23"/>
        <v>0.27063793041350098</v>
      </c>
      <c r="D80" s="14">
        <f t="shared" si="24"/>
        <v>22613.965721778386</v>
      </c>
      <c r="E80" s="14">
        <f>SUM(D80:$D$127)</f>
        <v>326593.38097210845</v>
      </c>
      <c r="F80" s="16">
        <f t="shared" si="25"/>
        <v>14.442110021312299</v>
      </c>
      <c r="G80" s="5"/>
      <c r="H80" s="14">
        <f t="shared" si="26"/>
        <v>83558.005661760224</v>
      </c>
      <c r="I80" s="15">
        <f t="shared" si="27"/>
        <v>0.27063793041350098</v>
      </c>
      <c r="J80" s="14">
        <f t="shared" si="28"/>
        <v>22613.965721778386</v>
      </c>
      <c r="K80" s="14">
        <f>SUM($J80:J$127)</f>
        <v>326593.38097210845</v>
      </c>
      <c r="L80" s="16">
        <f t="shared" si="29"/>
        <v>14.442110021312299</v>
      </c>
      <c r="M80" s="16"/>
      <c r="N80" s="6">
        <v>66</v>
      </c>
      <c r="O80" s="6">
        <f t="shared" si="22"/>
        <v>66</v>
      </c>
      <c r="P80" s="6">
        <f t="shared" si="30"/>
        <v>83558.005661760224</v>
      </c>
      <c r="Q80" s="6">
        <f t="shared" si="31"/>
        <v>83558.005661760224</v>
      </c>
      <c r="R80" s="5">
        <f t="shared" si="32"/>
        <v>83558.005661760224</v>
      </c>
      <c r="S80" s="5">
        <f t="shared" si="33"/>
        <v>1889577875.8152099</v>
      </c>
      <c r="T80" s="20">
        <f>SUM(S80:$S$136)</f>
        <v>20997211328.280945</v>
      </c>
      <c r="U80" s="6">
        <f t="shared" si="34"/>
        <v>11.112117471857166</v>
      </c>
    </row>
    <row r="81" spans="1:21">
      <c r="A81" s="21">
        <v>67</v>
      </c>
      <c r="B81" s="22">
        <f>Absterbeordnung!B75</f>
        <v>82207.074522937415</v>
      </c>
      <c r="C81" s="15">
        <f t="shared" si="23"/>
        <v>0.26533130432696173</v>
      </c>
      <c r="D81" s="14">
        <f t="shared" si="24"/>
        <v>21812.110308074731</v>
      </c>
      <c r="E81" s="14">
        <f>SUM(D81:$D$127)</f>
        <v>303979.41525033006</v>
      </c>
      <c r="F81" s="16">
        <f t="shared" si="25"/>
        <v>13.936268016112061</v>
      </c>
      <c r="G81" s="5"/>
      <c r="H81" s="14">
        <f t="shared" si="26"/>
        <v>82207.074522937415</v>
      </c>
      <c r="I81" s="15">
        <f t="shared" si="27"/>
        <v>0.26533130432696173</v>
      </c>
      <c r="J81" s="14">
        <f t="shared" si="28"/>
        <v>21812.110308074731</v>
      </c>
      <c r="K81" s="14">
        <f>SUM($J81:J$127)</f>
        <v>303979.41525033006</v>
      </c>
      <c r="L81" s="16">
        <f t="shared" si="29"/>
        <v>13.936268016112061</v>
      </c>
      <c r="M81" s="16"/>
      <c r="N81" s="6">
        <v>67</v>
      </c>
      <c r="O81" s="6">
        <f t="shared" si="22"/>
        <v>67</v>
      </c>
      <c r="P81" s="6">
        <f t="shared" si="30"/>
        <v>82207.074522937415</v>
      </c>
      <c r="Q81" s="6">
        <f t="shared" si="31"/>
        <v>82207.074522937415</v>
      </c>
      <c r="R81" s="5">
        <f t="shared" si="32"/>
        <v>82207.074522937415</v>
      </c>
      <c r="S81" s="5">
        <f t="shared" si="33"/>
        <v>1793109777.5984309</v>
      </c>
      <c r="T81" s="20">
        <f>SUM(S81:$S$136)</f>
        <v>19107633452.465736</v>
      </c>
      <c r="U81" s="6">
        <f t="shared" si="34"/>
        <v>10.656142580437656</v>
      </c>
    </row>
    <row r="82" spans="1:21">
      <c r="A82" s="21">
        <v>68</v>
      </c>
      <c r="B82" s="22">
        <f>Absterbeordnung!B76</f>
        <v>80767.320458036847</v>
      </c>
      <c r="C82" s="15">
        <f t="shared" si="23"/>
        <v>0.26012872973231543</v>
      </c>
      <c r="D82" s="14">
        <f t="shared" si="24"/>
        <v>21009.900474631977</v>
      </c>
      <c r="E82" s="14">
        <f>SUM(D82:$D$127)</f>
        <v>282167.30494225537</v>
      </c>
      <c r="F82" s="16">
        <f t="shared" si="25"/>
        <v>13.43020664390834</v>
      </c>
      <c r="G82" s="5"/>
      <c r="H82" s="14">
        <f t="shared" si="26"/>
        <v>80767.320458036847</v>
      </c>
      <c r="I82" s="15">
        <f t="shared" si="27"/>
        <v>0.26012872973231543</v>
      </c>
      <c r="J82" s="14">
        <f t="shared" si="28"/>
        <v>21009.900474631977</v>
      </c>
      <c r="K82" s="14">
        <f>SUM($J82:J$127)</f>
        <v>282167.30494225537</v>
      </c>
      <c r="L82" s="16">
        <f t="shared" si="29"/>
        <v>13.43020664390834</v>
      </c>
      <c r="M82" s="16"/>
      <c r="N82" s="6">
        <v>68</v>
      </c>
      <c r="O82" s="6">
        <f t="shared" si="22"/>
        <v>68</v>
      </c>
      <c r="P82" s="6">
        <f t="shared" si="30"/>
        <v>80767.320458036847</v>
      </c>
      <c r="Q82" s="6">
        <f t="shared" si="31"/>
        <v>80767.320458036847</v>
      </c>
      <c r="R82" s="5">
        <f t="shared" si="32"/>
        <v>80767.320458036847</v>
      </c>
      <c r="S82" s="5">
        <f t="shared" si="33"/>
        <v>1696913364.4260614</v>
      </c>
      <c r="T82" s="20">
        <f>SUM(S82:$S$136)</f>
        <v>17314523674.867306</v>
      </c>
      <c r="U82" s="6">
        <f t="shared" si="34"/>
        <v>10.203540167605146</v>
      </c>
    </row>
    <row r="83" spans="1:21">
      <c r="A83" s="21">
        <v>69</v>
      </c>
      <c r="B83" s="22">
        <f>Absterbeordnung!B77</f>
        <v>79232.17353399274</v>
      </c>
      <c r="C83" s="15">
        <f t="shared" si="23"/>
        <v>0.25502816640423082</v>
      </c>
      <c r="D83" s="14">
        <f t="shared" si="24"/>
        <v>20206.435936595994</v>
      </c>
      <c r="E83" s="14">
        <f>SUM(D83:$D$127)</f>
        <v>261157.4044676233</v>
      </c>
      <c r="F83" s="16">
        <f t="shared" si="25"/>
        <v>12.924466505972962</v>
      </c>
      <c r="G83" s="5"/>
      <c r="H83" s="14">
        <f t="shared" si="26"/>
        <v>79232.17353399274</v>
      </c>
      <c r="I83" s="15">
        <f t="shared" si="27"/>
        <v>0.25502816640423082</v>
      </c>
      <c r="J83" s="14">
        <f t="shared" si="28"/>
        <v>20206.435936595994</v>
      </c>
      <c r="K83" s="14">
        <f>SUM($J83:J$127)</f>
        <v>261157.4044676233</v>
      </c>
      <c r="L83" s="16">
        <f t="shared" si="29"/>
        <v>12.924466505972962</v>
      </c>
      <c r="M83" s="16"/>
      <c r="N83" s="6">
        <v>69</v>
      </c>
      <c r="O83" s="6">
        <f t="shared" si="22"/>
        <v>69</v>
      </c>
      <c r="P83" s="6">
        <f t="shared" si="30"/>
        <v>79232.17353399274</v>
      </c>
      <c r="Q83" s="6">
        <f t="shared" si="31"/>
        <v>79232.17353399274</v>
      </c>
      <c r="R83" s="5">
        <f t="shared" si="32"/>
        <v>79232.17353399274</v>
      </c>
      <c r="S83" s="5">
        <f t="shared" si="33"/>
        <v>1600999838.6318808</v>
      </c>
      <c r="T83" s="20">
        <f>SUM(S83:$S$136)</f>
        <v>15617610310.441254</v>
      </c>
      <c r="U83" s="6">
        <f t="shared" si="34"/>
        <v>9.754910608727565</v>
      </c>
    </row>
    <row r="84" spans="1:21">
      <c r="A84" s="21">
        <v>70</v>
      </c>
      <c r="B84" s="22">
        <f>Absterbeordnung!B78</f>
        <v>77607.347906298164</v>
      </c>
      <c r="C84" s="15">
        <f t="shared" si="23"/>
        <v>0.25002761412179492</v>
      </c>
      <c r="D84" s="14">
        <f t="shared" si="24"/>
        <v>19403.980035331806</v>
      </c>
      <c r="E84" s="14">
        <f>SUM(D84:$D$127)</f>
        <v>240950.96853102729</v>
      </c>
      <c r="F84" s="16">
        <f t="shared" si="25"/>
        <v>12.417605465079374</v>
      </c>
      <c r="G84" s="5"/>
      <c r="H84" s="14">
        <f t="shared" si="26"/>
        <v>77607.347906298164</v>
      </c>
      <c r="I84" s="15">
        <f t="shared" si="27"/>
        <v>0.25002761412179492</v>
      </c>
      <c r="J84" s="14">
        <f t="shared" si="28"/>
        <v>19403.980035331806</v>
      </c>
      <c r="K84" s="14">
        <f>SUM($J84:J$127)</f>
        <v>240950.96853102729</v>
      </c>
      <c r="L84" s="16">
        <f t="shared" si="29"/>
        <v>12.417605465079374</v>
      </c>
      <c r="M84" s="16"/>
      <c r="N84" s="6">
        <v>70</v>
      </c>
      <c r="O84" s="6">
        <f t="shared" si="22"/>
        <v>70</v>
      </c>
      <c r="P84" s="6">
        <f t="shared" si="30"/>
        <v>77607.347906298164</v>
      </c>
      <c r="Q84" s="6">
        <f t="shared" si="31"/>
        <v>77607.347906298164</v>
      </c>
      <c r="R84" s="5">
        <f t="shared" si="32"/>
        <v>77607.347906298164</v>
      </c>
      <c r="S84" s="5">
        <f t="shared" si="33"/>
        <v>1505891429.3688593</v>
      </c>
      <c r="T84" s="20">
        <f>SUM(S84:$S$136)</f>
        <v>14016610471.809372</v>
      </c>
      <c r="U84" s="6">
        <f t="shared" si="34"/>
        <v>9.3078492900938645</v>
      </c>
    </row>
    <row r="85" spans="1:21">
      <c r="A85" s="21">
        <v>71</v>
      </c>
      <c r="B85" s="22">
        <f>Absterbeordnung!B79</f>
        <v>75879.761314888558</v>
      </c>
      <c r="C85" s="15">
        <f t="shared" si="23"/>
        <v>0.24512511188411268</v>
      </c>
      <c r="D85" s="14">
        <f t="shared" si="24"/>
        <v>18600.034982051824</v>
      </c>
      <c r="E85" s="14">
        <f>SUM(D85:$D$127)</f>
        <v>221546.98849569549</v>
      </c>
      <c r="F85" s="16">
        <f t="shared" si="25"/>
        <v>11.911106011869231</v>
      </c>
      <c r="G85" s="5"/>
      <c r="H85" s="14">
        <f t="shared" si="26"/>
        <v>75879.761314888558</v>
      </c>
      <c r="I85" s="15">
        <f t="shared" si="27"/>
        <v>0.24512511188411268</v>
      </c>
      <c r="J85" s="14">
        <f t="shared" si="28"/>
        <v>18600.034982051824</v>
      </c>
      <c r="K85" s="14">
        <f>SUM($J85:J$127)</f>
        <v>221546.98849569549</v>
      </c>
      <c r="L85" s="16">
        <f t="shared" si="29"/>
        <v>11.911106011869231</v>
      </c>
      <c r="M85" s="16"/>
      <c r="N85" s="6">
        <v>71</v>
      </c>
      <c r="O85" s="6">
        <f t="shared" si="22"/>
        <v>71</v>
      </c>
      <c r="P85" s="6">
        <f t="shared" si="30"/>
        <v>75879.761314888558</v>
      </c>
      <c r="Q85" s="6">
        <f t="shared" si="31"/>
        <v>75879.761314888558</v>
      </c>
      <c r="R85" s="5">
        <f t="shared" si="32"/>
        <v>75879.761314888558</v>
      </c>
      <c r="S85" s="5">
        <f t="shared" si="33"/>
        <v>1411366214.8866699</v>
      </c>
      <c r="T85" s="20">
        <f>SUM(S85:$S$136)</f>
        <v>12510719042.440512</v>
      </c>
      <c r="U85" s="6">
        <f t="shared" si="34"/>
        <v>8.8642613876406973</v>
      </c>
    </row>
    <row r="86" spans="1:21">
      <c r="A86" s="21">
        <v>72</v>
      </c>
      <c r="B86" s="22">
        <f>Absterbeordnung!B80</f>
        <v>74059.828320319022</v>
      </c>
      <c r="C86" s="15">
        <f t="shared" si="23"/>
        <v>0.24031873714128693</v>
      </c>
      <c r="D86" s="14">
        <f t="shared" si="24"/>
        <v>17797.964414839586</v>
      </c>
      <c r="E86" s="14">
        <f>SUM(D86:$D$127)</f>
        <v>202946.95351364365</v>
      </c>
      <c r="F86" s="16">
        <f t="shared" si="25"/>
        <v>11.402818254003842</v>
      </c>
      <c r="G86" s="5"/>
      <c r="H86" s="14">
        <f t="shared" si="26"/>
        <v>74059.828320319022</v>
      </c>
      <c r="I86" s="15">
        <f t="shared" si="27"/>
        <v>0.24031873714128693</v>
      </c>
      <c r="J86" s="14">
        <f t="shared" si="28"/>
        <v>17797.964414839586</v>
      </c>
      <c r="K86" s="14">
        <f>SUM($J86:J$127)</f>
        <v>202946.95351364365</v>
      </c>
      <c r="L86" s="16">
        <f t="shared" si="29"/>
        <v>11.402818254003842</v>
      </c>
      <c r="M86" s="16"/>
      <c r="N86" s="6">
        <v>72</v>
      </c>
      <c r="O86" s="6">
        <f t="shared" si="22"/>
        <v>72</v>
      </c>
      <c r="P86" s="6">
        <f t="shared" si="30"/>
        <v>74059.828320319022</v>
      </c>
      <c r="Q86" s="6">
        <f t="shared" si="31"/>
        <v>74059.828320319022</v>
      </c>
      <c r="R86" s="5">
        <f t="shared" si="32"/>
        <v>74059.828320319022</v>
      </c>
      <c r="S86" s="5">
        <f t="shared" si="33"/>
        <v>1318114189.0141668</v>
      </c>
      <c r="T86" s="20">
        <f>SUM(S86:$S$136)</f>
        <v>11099352827.553843</v>
      </c>
      <c r="U86" s="6">
        <f t="shared" si="34"/>
        <v>8.4206307162622842</v>
      </c>
    </row>
    <row r="87" spans="1:21">
      <c r="A87" s="21">
        <v>73</v>
      </c>
      <c r="B87" s="22">
        <f>Absterbeordnung!B81</f>
        <v>72110.717599702635</v>
      </c>
      <c r="C87" s="15">
        <f t="shared" si="23"/>
        <v>0.2356066050404774</v>
      </c>
      <c r="D87" s="14">
        <f t="shared" si="24"/>
        <v>16989.76136069854</v>
      </c>
      <c r="E87" s="14">
        <f>SUM(D87:$D$127)</f>
        <v>185148.98909880407</v>
      </c>
      <c r="F87" s="16">
        <f t="shared" si="25"/>
        <v>10.897680383380711</v>
      </c>
      <c r="G87" s="5"/>
      <c r="H87" s="14">
        <f t="shared" si="26"/>
        <v>72110.717599702635</v>
      </c>
      <c r="I87" s="15">
        <f t="shared" si="27"/>
        <v>0.2356066050404774</v>
      </c>
      <c r="J87" s="14">
        <f t="shared" si="28"/>
        <v>16989.76136069854</v>
      </c>
      <c r="K87" s="14">
        <f>SUM($J87:J$127)</f>
        <v>185148.98909880407</v>
      </c>
      <c r="L87" s="16">
        <f t="shared" si="29"/>
        <v>10.897680383380711</v>
      </c>
      <c r="M87" s="16"/>
      <c r="N87" s="6">
        <v>73</v>
      </c>
      <c r="O87" s="6">
        <f t="shared" si="22"/>
        <v>73</v>
      </c>
      <c r="P87" s="6">
        <f t="shared" si="30"/>
        <v>72110.717599702635</v>
      </c>
      <c r="Q87" s="6">
        <f t="shared" si="31"/>
        <v>72110.717599702635</v>
      </c>
      <c r="R87" s="5">
        <f t="shared" si="32"/>
        <v>72110.717599702635</v>
      </c>
      <c r="S87" s="5">
        <f t="shared" si="33"/>
        <v>1225143883.567672</v>
      </c>
      <c r="T87" s="20">
        <f>SUM(S87:$S$136)</f>
        <v>9781238638.5396748</v>
      </c>
      <c r="U87" s="6">
        <f t="shared" si="34"/>
        <v>7.9837468641285501</v>
      </c>
    </row>
    <row r="88" spans="1:21">
      <c r="A88" s="21">
        <v>74</v>
      </c>
      <c r="B88" s="22">
        <f>Absterbeordnung!B82</f>
        <v>70038.38166912942</v>
      </c>
      <c r="C88" s="15">
        <f t="shared" si="23"/>
        <v>0.23098686768674251</v>
      </c>
      <c r="D88" s="14">
        <f t="shared" si="24"/>
        <v>16177.946399600769</v>
      </c>
      <c r="E88" s="14">
        <f>SUM(D88:$D$127)</f>
        <v>168159.22773810552</v>
      </c>
      <c r="F88" s="16">
        <f t="shared" si="25"/>
        <v>10.394349417689705</v>
      </c>
      <c r="G88" s="5"/>
      <c r="H88" s="14">
        <f t="shared" si="26"/>
        <v>70038.38166912942</v>
      </c>
      <c r="I88" s="15">
        <f t="shared" si="27"/>
        <v>0.23098686768674251</v>
      </c>
      <c r="J88" s="14">
        <f t="shared" si="28"/>
        <v>16177.946399600769</v>
      </c>
      <c r="K88" s="14">
        <f>SUM($J88:J$127)</f>
        <v>168159.22773810552</v>
      </c>
      <c r="L88" s="16">
        <f t="shared" si="29"/>
        <v>10.394349417689705</v>
      </c>
      <c r="M88" s="16"/>
      <c r="N88" s="6">
        <v>74</v>
      </c>
      <c r="O88" s="6">
        <f t="shared" si="22"/>
        <v>74</v>
      </c>
      <c r="P88" s="6">
        <f t="shared" si="30"/>
        <v>70038.38166912942</v>
      </c>
      <c r="Q88" s="6">
        <f t="shared" si="31"/>
        <v>70038.38166912942</v>
      </c>
      <c r="R88" s="5">
        <f t="shared" si="32"/>
        <v>70038.38166912942</v>
      </c>
      <c r="S88" s="5">
        <f t="shared" si="33"/>
        <v>1133077184.5579567</v>
      </c>
      <c r="T88" s="20">
        <f>SUM(S88:$S$136)</f>
        <v>8556094754.972003</v>
      </c>
      <c r="U88" s="6">
        <f t="shared" si="34"/>
        <v>7.5512020465842857</v>
      </c>
    </row>
    <row r="89" spans="1:21">
      <c r="A89" s="21">
        <v>75</v>
      </c>
      <c r="B89" s="22">
        <f>Absterbeordnung!B83</f>
        <v>67848.344411696336</v>
      </c>
      <c r="C89" s="15">
        <f t="shared" si="23"/>
        <v>0.22645771341837509</v>
      </c>
      <c r="D89" s="14">
        <f t="shared" si="24"/>
        <v>15364.78093469514</v>
      </c>
      <c r="E89" s="14">
        <f>SUM(D89:$D$127)</f>
        <v>151981.28133850472</v>
      </c>
      <c r="F89" s="16">
        <f t="shared" si="25"/>
        <v>9.8915358432033678</v>
      </c>
      <c r="G89" s="5"/>
      <c r="H89" s="14">
        <f t="shared" si="26"/>
        <v>67848.344411696336</v>
      </c>
      <c r="I89" s="15">
        <f t="shared" si="27"/>
        <v>0.22645771341837509</v>
      </c>
      <c r="J89" s="14">
        <f t="shared" si="28"/>
        <v>15364.78093469514</v>
      </c>
      <c r="K89" s="14">
        <f>SUM($J89:J$127)</f>
        <v>151981.28133850472</v>
      </c>
      <c r="L89" s="16">
        <f t="shared" si="29"/>
        <v>9.8915358432033678</v>
      </c>
      <c r="M89" s="16"/>
      <c r="N89" s="6">
        <v>75</v>
      </c>
      <c r="O89" s="6">
        <f t="shared" si="22"/>
        <v>75</v>
      </c>
      <c r="P89" s="6">
        <f t="shared" si="30"/>
        <v>67848.344411696336</v>
      </c>
      <c r="Q89" s="6">
        <f t="shared" si="31"/>
        <v>67848.344411696336</v>
      </c>
      <c r="R89" s="5">
        <f t="shared" si="32"/>
        <v>67848.344411696336</v>
      </c>
      <c r="S89" s="5">
        <f t="shared" si="33"/>
        <v>1042474948.6674615</v>
      </c>
      <c r="T89" s="20">
        <f>SUM(S89:$S$136)</f>
        <v>7423017570.4140463</v>
      </c>
      <c r="U89" s="6">
        <f t="shared" si="34"/>
        <v>7.1205716548896278</v>
      </c>
    </row>
    <row r="90" spans="1:21">
      <c r="A90" s="21">
        <v>76</v>
      </c>
      <c r="B90" s="22">
        <f>Absterbeordnung!B84</f>
        <v>65498.318324499582</v>
      </c>
      <c r="C90" s="15">
        <f t="shared" si="23"/>
        <v>0.22201736609644609</v>
      </c>
      <c r="D90" s="14">
        <f t="shared" si="24"/>
        <v>14541.764118151987</v>
      </c>
      <c r="E90" s="14">
        <f>SUM(D90:$D$127)</f>
        <v>136616.50040380956</v>
      </c>
      <c r="F90" s="16">
        <f t="shared" si="25"/>
        <v>9.394768013963029</v>
      </c>
      <c r="G90" s="5"/>
      <c r="H90" s="14">
        <f t="shared" si="26"/>
        <v>65498.318324499582</v>
      </c>
      <c r="I90" s="15">
        <f t="shared" si="27"/>
        <v>0.22201736609644609</v>
      </c>
      <c r="J90" s="14">
        <f t="shared" si="28"/>
        <v>14541.764118151987</v>
      </c>
      <c r="K90" s="14">
        <f>SUM($J90:J$127)</f>
        <v>136616.50040380956</v>
      </c>
      <c r="L90" s="16">
        <f t="shared" si="29"/>
        <v>9.394768013963029</v>
      </c>
      <c r="M90" s="16"/>
      <c r="N90" s="6">
        <v>76</v>
      </c>
      <c r="O90" s="6">
        <f t="shared" si="22"/>
        <v>76</v>
      </c>
      <c r="P90" s="6">
        <f t="shared" si="30"/>
        <v>65498.318324499582</v>
      </c>
      <c r="Q90" s="6">
        <f t="shared" si="31"/>
        <v>65498.318324499582</v>
      </c>
      <c r="R90" s="5">
        <f t="shared" si="32"/>
        <v>65498.318324499582</v>
      </c>
      <c r="S90" s="5">
        <f t="shared" si="33"/>
        <v>952461095.21050477</v>
      </c>
      <c r="T90" s="20">
        <f>SUM(S90:$S$136)</f>
        <v>6380542621.7465849</v>
      </c>
      <c r="U90" s="6">
        <f t="shared" si="34"/>
        <v>6.699006031670419</v>
      </c>
    </row>
    <row r="91" spans="1:21">
      <c r="A91" s="21">
        <v>77</v>
      </c>
      <c r="B91" s="22">
        <f>Absterbeordnung!B85</f>
        <v>62967.953173936578</v>
      </c>
      <c r="C91" s="15">
        <f t="shared" si="23"/>
        <v>0.2176640844082805</v>
      </c>
      <c r="D91" s="14">
        <f t="shared" si="24"/>
        <v>13705.861874668386</v>
      </c>
      <c r="E91" s="14">
        <f>SUM(D91:$D$127)</f>
        <v>122074.73628565764</v>
      </c>
      <c r="F91" s="16">
        <f t="shared" si="25"/>
        <v>8.9067537234765286</v>
      </c>
      <c r="G91" s="5"/>
      <c r="H91" s="14">
        <f t="shared" si="26"/>
        <v>62967.953173936578</v>
      </c>
      <c r="I91" s="15">
        <f t="shared" si="27"/>
        <v>0.2176640844082805</v>
      </c>
      <c r="J91" s="14">
        <f t="shared" si="28"/>
        <v>13705.861874668386</v>
      </c>
      <c r="K91" s="14">
        <f>SUM($J91:J$127)</f>
        <v>122074.73628565764</v>
      </c>
      <c r="L91" s="16">
        <f t="shared" si="29"/>
        <v>8.9067537234765286</v>
      </c>
      <c r="M91" s="16"/>
      <c r="N91" s="6">
        <v>77</v>
      </c>
      <c r="O91" s="6">
        <f t="shared" si="22"/>
        <v>77</v>
      </c>
      <c r="P91" s="6">
        <f t="shared" si="30"/>
        <v>62967.953173936578</v>
      </c>
      <c r="Q91" s="6">
        <f t="shared" si="31"/>
        <v>62967.953173936578</v>
      </c>
      <c r="R91" s="5">
        <f t="shared" si="32"/>
        <v>62967.953173936578</v>
      </c>
      <c r="S91" s="5">
        <f t="shared" si="33"/>
        <v>863030068.73256147</v>
      </c>
      <c r="T91" s="20">
        <f>SUM(S91:$S$136)</f>
        <v>5428081526.5360804</v>
      </c>
      <c r="U91" s="6">
        <f t="shared" si="34"/>
        <v>6.2895624650804045</v>
      </c>
    </row>
    <row r="92" spans="1:21">
      <c r="A92" s="21">
        <v>78</v>
      </c>
      <c r="B92" s="22">
        <f>Absterbeordnung!B86</f>
        <v>60232.917286035685</v>
      </c>
      <c r="C92" s="15">
        <f t="shared" si="23"/>
        <v>0.21339616118458871</v>
      </c>
      <c r="D92" s="14">
        <f t="shared" si="24"/>
        <v>12853.473325788871</v>
      </c>
      <c r="E92" s="14">
        <f>SUM(D92:$D$127)</f>
        <v>108368.87441098927</v>
      </c>
      <c r="F92" s="16">
        <f t="shared" si="25"/>
        <v>8.4310965343165893</v>
      </c>
      <c r="G92" s="5"/>
      <c r="H92" s="14">
        <f t="shared" si="26"/>
        <v>60232.917286035685</v>
      </c>
      <c r="I92" s="15">
        <f t="shared" si="27"/>
        <v>0.21339616118458871</v>
      </c>
      <c r="J92" s="14">
        <f t="shared" si="28"/>
        <v>12853.473325788871</v>
      </c>
      <c r="K92" s="14">
        <f>SUM($J92:J$127)</f>
        <v>108368.87441098927</v>
      </c>
      <c r="L92" s="16">
        <f t="shared" si="29"/>
        <v>8.4310965343165893</v>
      </c>
      <c r="M92" s="16"/>
      <c r="N92" s="6">
        <v>78</v>
      </c>
      <c r="O92" s="6">
        <f t="shared" si="22"/>
        <v>78</v>
      </c>
      <c r="P92" s="6">
        <f t="shared" si="30"/>
        <v>60232.917286035685</v>
      </c>
      <c r="Q92" s="6">
        <f t="shared" si="31"/>
        <v>60232.917286035685</v>
      </c>
      <c r="R92" s="5">
        <f t="shared" si="32"/>
        <v>60232.917286035685</v>
      </c>
      <c r="S92" s="5">
        <f t="shared" si="33"/>
        <v>774202195.67050707</v>
      </c>
      <c r="T92" s="20">
        <f>SUM(S92:$S$136)</f>
        <v>4565051457.8035183</v>
      </c>
      <c r="U92" s="6">
        <f t="shared" si="34"/>
        <v>5.8964589397087677</v>
      </c>
    </row>
    <row r="93" spans="1:21">
      <c r="A93" s="21">
        <v>79</v>
      </c>
      <c r="B93" s="22">
        <f>Absterbeordnung!B87</f>
        <v>57317.698798265454</v>
      </c>
      <c r="C93" s="15">
        <f t="shared" si="23"/>
        <v>0.20921192272998898</v>
      </c>
      <c r="D93" s="14">
        <f t="shared" si="24"/>
        <v>11991.545972043494</v>
      </c>
      <c r="E93" s="14">
        <f>SUM(D93:$D$127)</f>
        <v>95515.401085200414</v>
      </c>
      <c r="F93" s="16">
        <f t="shared" si="25"/>
        <v>7.9652282789792386</v>
      </c>
      <c r="G93" s="5"/>
      <c r="H93" s="14">
        <f t="shared" si="26"/>
        <v>57317.698798265454</v>
      </c>
      <c r="I93" s="15">
        <f t="shared" si="27"/>
        <v>0.20921192272998898</v>
      </c>
      <c r="J93" s="14">
        <f t="shared" si="28"/>
        <v>11991.545972043494</v>
      </c>
      <c r="K93" s="14">
        <f>SUM($J93:J$127)</f>
        <v>95515.401085200414</v>
      </c>
      <c r="L93" s="16">
        <f t="shared" si="29"/>
        <v>7.9652282789792386</v>
      </c>
      <c r="M93" s="16"/>
      <c r="N93" s="6">
        <v>79</v>
      </c>
      <c r="O93" s="6">
        <f t="shared" si="22"/>
        <v>79</v>
      </c>
      <c r="P93" s="6">
        <f t="shared" si="30"/>
        <v>57317.698798265454</v>
      </c>
      <c r="Q93" s="6">
        <f t="shared" si="31"/>
        <v>57317.698798265454</v>
      </c>
      <c r="R93" s="5">
        <f t="shared" si="32"/>
        <v>57317.698798265454</v>
      </c>
      <c r="S93" s="5">
        <f t="shared" si="33"/>
        <v>687327820.15114224</v>
      </c>
      <c r="T93" s="20">
        <f>SUM(S93:$S$136)</f>
        <v>3790849262.1330099</v>
      </c>
      <c r="U93" s="6">
        <f t="shared" si="34"/>
        <v>5.5153438446583003</v>
      </c>
    </row>
    <row r="94" spans="1:21">
      <c r="A94" s="21">
        <v>80</v>
      </c>
      <c r="B94" s="22">
        <f>Absterbeordnung!B88</f>
        <v>54191.049556222926</v>
      </c>
      <c r="C94" s="15">
        <f t="shared" si="23"/>
        <v>0.20510972816665585</v>
      </c>
      <c r="D94" s="14">
        <f t="shared" si="24"/>
        <v>11115.111443542661</v>
      </c>
      <c r="E94" s="14">
        <f>SUM(D94:$D$127)</f>
        <v>83523.855113156911</v>
      </c>
      <c r="F94" s="16">
        <f t="shared" si="25"/>
        <v>7.5144415364076451</v>
      </c>
      <c r="G94" s="5"/>
      <c r="H94" s="14">
        <f t="shared" si="26"/>
        <v>54191.049556222926</v>
      </c>
      <c r="I94" s="15">
        <f t="shared" si="27"/>
        <v>0.20510972816665585</v>
      </c>
      <c r="J94" s="14">
        <f t="shared" si="28"/>
        <v>11115.111443542661</v>
      </c>
      <c r="K94" s="14">
        <f>SUM($J94:J$127)</f>
        <v>83523.855113156911</v>
      </c>
      <c r="L94" s="16">
        <f t="shared" si="29"/>
        <v>7.5144415364076451</v>
      </c>
      <c r="M94" s="16"/>
      <c r="N94" s="6">
        <v>80</v>
      </c>
      <c r="O94" s="6">
        <f t="shared" si="22"/>
        <v>80</v>
      </c>
      <c r="P94" s="6">
        <f t="shared" si="30"/>
        <v>54191.049556222926</v>
      </c>
      <c r="Q94" s="6">
        <f t="shared" si="31"/>
        <v>54191.049556222926</v>
      </c>
      <c r="R94" s="5">
        <f t="shared" si="32"/>
        <v>54191.049556222926</v>
      </c>
      <c r="S94" s="5">
        <f t="shared" si="33"/>
        <v>602339555.05996084</v>
      </c>
      <c r="T94" s="20">
        <f>SUM(S94:$S$136)</f>
        <v>3103521441.9818678</v>
      </c>
      <c r="U94" s="6">
        <f t="shared" si="34"/>
        <v>5.1524450219327251</v>
      </c>
    </row>
    <row r="95" spans="1:21">
      <c r="A95" s="21">
        <v>81</v>
      </c>
      <c r="B95" s="22">
        <f>Absterbeordnung!B89</f>
        <v>50895.086294537097</v>
      </c>
      <c r="C95" s="15">
        <f t="shared" si="23"/>
        <v>0.20108796879083907</v>
      </c>
      <c r="D95" s="14">
        <f t="shared" si="24"/>
        <v>10234.389524402937</v>
      </c>
      <c r="E95" s="14">
        <f>SUM(D95:$D$127)</f>
        <v>72408.743669614269</v>
      </c>
      <c r="F95" s="16">
        <f t="shared" si="25"/>
        <v>7.0750427758258025</v>
      </c>
      <c r="G95" s="5"/>
      <c r="H95" s="14">
        <f t="shared" si="26"/>
        <v>50895.086294537097</v>
      </c>
      <c r="I95" s="15">
        <f t="shared" si="27"/>
        <v>0.20108796879083907</v>
      </c>
      <c r="J95" s="14">
        <f t="shared" si="28"/>
        <v>10234.389524402937</v>
      </c>
      <c r="K95" s="14">
        <f>SUM($J95:J$127)</f>
        <v>72408.743669614269</v>
      </c>
      <c r="L95" s="16">
        <f t="shared" si="29"/>
        <v>7.0750427758258025</v>
      </c>
      <c r="M95" s="16"/>
      <c r="N95" s="6">
        <v>81</v>
      </c>
      <c r="O95" s="6">
        <f t="shared" si="22"/>
        <v>81</v>
      </c>
      <c r="P95" s="6">
        <f t="shared" si="30"/>
        <v>50895.086294537097</v>
      </c>
      <c r="Q95" s="6">
        <f t="shared" si="31"/>
        <v>50895.086294537097</v>
      </c>
      <c r="R95" s="5">
        <f t="shared" si="32"/>
        <v>50895.086294537097</v>
      </c>
      <c r="S95" s="5">
        <f t="shared" si="33"/>
        <v>520880138.01639402</v>
      </c>
      <c r="T95" s="20">
        <f>SUM(S95:$S$136)</f>
        <v>2501181886.9219069</v>
      </c>
      <c r="U95" s="6">
        <f t="shared" si="34"/>
        <v>4.8018377057855597</v>
      </c>
    </row>
    <row r="96" spans="1:21">
      <c r="A96" s="21">
        <v>82</v>
      </c>
      <c r="B96" s="22">
        <f>Absterbeordnung!B90</f>
        <v>47353.4991231104</v>
      </c>
      <c r="C96" s="15">
        <f t="shared" si="23"/>
        <v>0.19714506744199911</v>
      </c>
      <c r="D96" s="14">
        <f t="shared" si="24"/>
        <v>9335.5087782402461</v>
      </c>
      <c r="E96" s="14">
        <f>SUM(D96:$D$127)</f>
        <v>62174.35414521132</v>
      </c>
      <c r="F96" s="16">
        <f t="shared" si="25"/>
        <v>6.6599856121533483</v>
      </c>
      <c r="G96" s="5"/>
      <c r="H96" s="14">
        <f t="shared" si="26"/>
        <v>47353.4991231104</v>
      </c>
      <c r="I96" s="15">
        <f t="shared" si="27"/>
        <v>0.19714506744199911</v>
      </c>
      <c r="J96" s="14">
        <f t="shared" si="28"/>
        <v>9335.5087782402461</v>
      </c>
      <c r="K96" s="14">
        <f>SUM($J96:J$127)</f>
        <v>62174.35414521132</v>
      </c>
      <c r="L96" s="16">
        <f t="shared" si="29"/>
        <v>6.6599856121533483</v>
      </c>
      <c r="M96" s="16"/>
      <c r="N96" s="6">
        <v>82</v>
      </c>
      <c r="O96" s="6">
        <f t="shared" si="22"/>
        <v>82</v>
      </c>
      <c r="P96" s="6">
        <f t="shared" si="30"/>
        <v>47353.4991231104</v>
      </c>
      <c r="Q96" s="6">
        <f t="shared" si="31"/>
        <v>47353.4991231104</v>
      </c>
      <c r="R96" s="5">
        <f t="shared" si="32"/>
        <v>47353.4991231104</v>
      </c>
      <c r="S96" s="5">
        <f t="shared" si="33"/>
        <v>442069006.7441889</v>
      </c>
      <c r="T96" s="20">
        <f>SUM(S96:$S$136)</f>
        <v>1980301748.9055135</v>
      </c>
      <c r="U96" s="6">
        <f t="shared" si="34"/>
        <v>4.4796213231285185</v>
      </c>
    </row>
    <row r="97" spans="1:21">
      <c r="A97" s="21">
        <v>83</v>
      </c>
      <c r="B97" s="22">
        <f>Absterbeordnung!B91</f>
        <v>43628.645538937119</v>
      </c>
      <c r="C97" s="15">
        <f t="shared" si="23"/>
        <v>0.19327947788431285</v>
      </c>
      <c r="D97" s="14">
        <f t="shared" si="24"/>
        <v>8432.5218305655217</v>
      </c>
      <c r="E97" s="14">
        <f>SUM(D97:$D$127)</f>
        <v>52838.845366971073</v>
      </c>
      <c r="F97" s="16">
        <f t="shared" si="25"/>
        <v>6.2660786925502059</v>
      </c>
      <c r="G97" s="5"/>
      <c r="H97" s="14">
        <f t="shared" si="26"/>
        <v>43628.645538937119</v>
      </c>
      <c r="I97" s="15">
        <f t="shared" si="27"/>
        <v>0.19327947788431285</v>
      </c>
      <c r="J97" s="14">
        <f t="shared" si="28"/>
        <v>8432.5218305655217</v>
      </c>
      <c r="K97" s="14">
        <f>SUM($J97:J$127)</f>
        <v>52838.845366971073</v>
      </c>
      <c r="L97" s="16">
        <f t="shared" si="29"/>
        <v>6.2660786925502059</v>
      </c>
      <c r="M97" s="16"/>
      <c r="N97" s="6">
        <v>83</v>
      </c>
      <c r="O97" s="6">
        <f t="shared" si="22"/>
        <v>83</v>
      </c>
      <c r="P97" s="6">
        <f t="shared" si="30"/>
        <v>43628.645538937119</v>
      </c>
      <c r="Q97" s="6">
        <f t="shared" si="31"/>
        <v>43628.645538937119</v>
      </c>
      <c r="R97" s="5">
        <f t="shared" si="32"/>
        <v>43628.645538937119</v>
      </c>
      <c r="S97" s="5">
        <f t="shared" si="33"/>
        <v>367899505.94509232</v>
      </c>
      <c r="T97" s="20">
        <f>SUM(S97:$S$136)</f>
        <v>1538232742.1613243</v>
      </c>
      <c r="U97" s="6">
        <f t="shared" si="34"/>
        <v>4.1811220654123407</v>
      </c>
    </row>
    <row r="98" spans="1:21">
      <c r="A98" s="21">
        <v>84</v>
      </c>
      <c r="B98" s="22">
        <f>Absterbeordnung!B92</f>
        <v>39768.97163017415</v>
      </c>
      <c r="C98" s="15">
        <f t="shared" si="23"/>
        <v>0.18948968420030671</v>
      </c>
      <c r="D98" s="14">
        <f t="shared" si="24"/>
        <v>7535.8098751726566</v>
      </c>
      <c r="E98" s="14">
        <f>SUM(D98:$D$127)</f>
        <v>44406.323536405544</v>
      </c>
      <c r="F98" s="16">
        <f t="shared" si="25"/>
        <v>5.8927075220814444</v>
      </c>
      <c r="G98" s="5"/>
      <c r="H98" s="14">
        <f t="shared" si="26"/>
        <v>39768.97163017415</v>
      </c>
      <c r="I98" s="15">
        <f t="shared" si="27"/>
        <v>0.18948968420030671</v>
      </c>
      <c r="J98" s="14">
        <f t="shared" si="28"/>
        <v>7535.8098751726566</v>
      </c>
      <c r="K98" s="14">
        <f>SUM($J98:J$127)</f>
        <v>44406.323536405544</v>
      </c>
      <c r="L98" s="16">
        <f t="shared" si="29"/>
        <v>5.8927075220814444</v>
      </c>
      <c r="M98" s="16"/>
      <c r="N98" s="6">
        <v>84</v>
      </c>
      <c r="O98" s="6">
        <f t="shared" si="22"/>
        <v>84</v>
      </c>
      <c r="P98" s="6">
        <f t="shared" si="30"/>
        <v>39768.97163017415</v>
      </c>
      <c r="Q98" s="6">
        <f t="shared" si="31"/>
        <v>39768.97163017415</v>
      </c>
      <c r="R98" s="5">
        <f t="shared" si="32"/>
        <v>39768.97163017415</v>
      </c>
      <c r="S98" s="5">
        <f t="shared" si="33"/>
        <v>299691409.13612759</v>
      </c>
      <c r="T98" s="20">
        <f>SUM(S98:$S$136)</f>
        <v>1170333236.2162323</v>
      </c>
      <c r="U98" s="6">
        <f t="shared" si="34"/>
        <v>3.9051277432001283</v>
      </c>
    </row>
    <row r="99" spans="1:21">
      <c r="A99" s="21">
        <v>85</v>
      </c>
      <c r="B99" s="22">
        <f>Absterbeordnung!B93</f>
        <v>35865.573830825924</v>
      </c>
      <c r="C99" s="15">
        <f t="shared" si="23"/>
        <v>0.18577420019637911</v>
      </c>
      <c r="D99" s="14">
        <f t="shared" si="24"/>
        <v>6662.898293005871</v>
      </c>
      <c r="E99" s="14">
        <f>SUM(D99:$D$127)</f>
        <v>36870.513661232886</v>
      </c>
      <c r="F99" s="16">
        <f t="shared" si="25"/>
        <v>5.5337050094155469</v>
      </c>
      <c r="G99" s="5"/>
      <c r="H99" s="14">
        <f t="shared" si="26"/>
        <v>35865.573830825924</v>
      </c>
      <c r="I99" s="15">
        <f t="shared" si="27"/>
        <v>0.18577420019637911</v>
      </c>
      <c r="J99" s="14">
        <f t="shared" si="28"/>
        <v>6662.898293005871</v>
      </c>
      <c r="K99" s="14">
        <f>SUM($J99:J$127)</f>
        <v>36870.513661232886</v>
      </c>
      <c r="L99" s="16">
        <f t="shared" si="29"/>
        <v>5.5337050094155469</v>
      </c>
      <c r="M99" s="16"/>
      <c r="N99" s="6">
        <v>85</v>
      </c>
      <c r="O99" s="6">
        <f t="shared" si="22"/>
        <v>85</v>
      </c>
      <c r="P99" s="6">
        <f t="shared" si="30"/>
        <v>35865.573830825924</v>
      </c>
      <c r="Q99" s="6">
        <f t="shared" si="31"/>
        <v>35865.573830825924</v>
      </c>
      <c r="R99" s="5">
        <f t="shared" si="32"/>
        <v>35865.573830825924</v>
      </c>
      <c r="S99" s="5">
        <f t="shared" si="33"/>
        <v>238968670.65508607</v>
      </c>
      <c r="T99" s="20">
        <f>SUM(S99:$S$136)</f>
        <v>870641827.08010483</v>
      </c>
      <c r="U99" s="6">
        <f t="shared" si="34"/>
        <v>3.6433304193951859</v>
      </c>
    </row>
    <row r="100" spans="1:21">
      <c r="A100" s="13">
        <v>86</v>
      </c>
      <c r="B100" s="22">
        <f>Absterbeordnung!B94</f>
        <v>31957.001773607331</v>
      </c>
      <c r="C100" s="15">
        <f t="shared" si="23"/>
        <v>0.18213156881997952</v>
      </c>
      <c r="D100" s="14">
        <f t="shared" si="24"/>
        <v>5820.3788678099718</v>
      </c>
      <c r="E100" s="14">
        <f>SUM(D100:$D$127)</f>
        <v>30207.615368227045</v>
      </c>
      <c r="F100" s="16">
        <f t="shared" si="25"/>
        <v>5.1899740642817012</v>
      </c>
      <c r="G100" s="5"/>
      <c r="H100" s="14">
        <f t="shared" si="26"/>
        <v>31957.001773607331</v>
      </c>
      <c r="I100" s="15">
        <f t="shared" si="27"/>
        <v>0.18213156881997952</v>
      </c>
      <c r="J100" s="14">
        <f t="shared" si="28"/>
        <v>5820.3788678099718</v>
      </c>
      <c r="K100" s="14">
        <f>SUM($J100:J$127)</f>
        <v>30207.615368227045</v>
      </c>
      <c r="L100" s="16">
        <f t="shared" si="29"/>
        <v>5.1899740642817012</v>
      </c>
      <c r="M100" s="16"/>
      <c r="N100" s="20">
        <v>86</v>
      </c>
      <c r="O100" s="6">
        <f t="shared" si="22"/>
        <v>86</v>
      </c>
      <c r="P100" s="6">
        <f t="shared" si="30"/>
        <v>31957.001773607331</v>
      </c>
      <c r="Q100" s="6">
        <f t="shared" si="31"/>
        <v>31957.001773607331</v>
      </c>
      <c r="R100" s="5">
        <f t="shared" si="32"/>
        <v>31957.001773607331</v>
      </c>
      <c r="S100" s="5">
        <f t="shared" si="33"/>
        <v>186001857.8016699</v>
      </c>
      <c r="T100" s="20">
        <f>SUM(S100:$S$136)</f>
        <v>631673156.42501867</v>
      </c>
      <c r="U100" s="6">
        <f t="shared" si="34"/>
        <v>3.3960583183989446</v>
      </c>
    </row>
    <row r="101" spans="1:21">
      <c r="A101" s="13">
        <v>87</v>
      </c>
      <c r="B101" s="22">
        <f>Absterbeordnung!B95</f>
        <v>28083.709868284877</v>
      </c>
      <c r="C101" s="15">
        <f t="shared" si="23"/>
        <v>0.17856036158821526</v>
      </c>
      <c r="D101" s="14">
        <f t="shared" si="24"/>
        <v>5014.6373888194767</v>
      </c>
      <c r="E101" s="14">
        <f>SUM(D101:$D$127)</f>
        <v>24387.236500417072</v>
      </c>
      <c r="F101" s="16">
        <f t="shared" si="25"/>
        <v>4.8632103598936798</v>
      </c>
      <c r="G101" s="5"/>
      <c r="H101" s="14">
        <f t="shared" si="26"/>
        <v>28083.709868284877</v>
      </c>
      <c r="I101" s="15">
        <f t="shared" si="27"/>
        <v>0.17856036158821526</v>
      </c>
      <c r="J101" s="14">
        <f t="shared" si="28"/>
        <v>5014.6373888194767</v>
      </c>
      <c r="K101" s="14">
        <f>SUM($J101:J$127)</f>
        <v>24387.236500417072</v>
      </c>
      <c r="L101" s="16">
        <f t="shared" si="29"/>
        <v>4.8632103598936798</v>
      </c>
      <c r="M101" s="16"/>
      <c r="N101" s="20">
        <v>87</v>
      </c>
      <c r="O101" s="6">
        <f t="shared" si="22"/>
        <v>87</v>
      </c>
      <c r="P101" s="6">
        <f t="shared" si="30"/>
        <v>28083.709868284877</v>
      </c>
      <c r="Q101" s="6">
        <f t="shared" si="31"/>
        <v>28083.709868284877</v>
      </c>
      <c r="R101" s="5">
        <f t="shared" si="32"/>
        <v>28083.709868284877</v>
      </c>
      <c r="S101" s="5">
        <f t="shared" si="33"/>
        <v>140829621.52225983</v>
      </c>
      <c r="T101" s="20">
        <f>SUM(S101:$S$136)</f>
        <v>445671298.62334877</v>
      </c>
      <c r="U101" s="6">
        <f t="shared" si="34"/>
        <v>3.1646133377764207</v>
      </c>
    </row>
    <row r="102" spans="1:21">
      <c r="A102" s="13">
        <v>88</v>
      </c>
      <c r="B102" s="22">
        <f>Absterbeordnung!B96</f>
        <v>24297.161209486268</v>
      </c>
      <c r="C102" s="15">
        <f t="shared" si="23"/>
        <v>0.17505917802766199</v>
      </c>
      <c r="D102" s="14">
        <f t="shared" si="24"/>
        <v>4253.44106973826</v>
      </c>
      <c r="E102" s="14">
        <f>SUM(D102:$D$127)</f>
        <v>19372.599111597596</v>
      </c>
      <c r="F102" s="16">
        <f t="shared" si="25"/>
        <v>4.5545709447879359</v>
      </c>
      <c r="G102" s="5"/>
      <c r="H102" s="14">
        <f t="shared" si="26"/>
        <v>24297.161209486268</v>
      </c>
      <c r="I102" s="15">
        <f t="shared" si="27"/>
        <v>0.17505917802766199</v>
      </c>
      <c r="J102" s="14">
        <f t="shared" si="28"/>
        <v>4253.44106973826</v>
      </c>
      <c r="K102" s="14">
        <f>SUM($J102:J$127)</f>
        <v>19372.599111597596</v>
      </c>
      <c r="L102" s="16">
        <f t="shared" si="29"/>
        <v>4.5545709447879359</v>
      </c>
      <c r="M102" s="16"/>
      <c r="N102" s="20">
        <v>88</v>
      </c>
      <c r="O102" s="6">
        <f t="shared" si="22"/>
        <v>88</v>
      </c>
      <c r="P102" s="6">
        <f t="shared" si="30"/>
        <v>24297.161209486268</v>
      </c>
      <c r="Q102" s="6">
        <f t="shared" si="31"/>
        <v>24297.161209486268</v>
      </c>
      <c r="R102" s="5">
        <f t="shared" si="32"/>
        <v>24297.161209486268</v>
      </c>
      <c r="S102" s="5">
        <f t="shared" si="33"/>
        <v>103346543.36648023</v>
      </c>
      <c r="T102" s="20">
        <f>SUM(S102:$S$136)</f>
        <v>304841677.10108894</v>
      </c>
      <c r="U102" s="6">
        <f t="shared" si="34"/>
        <v>2.9497036588836925</v>
      </c>
    </row>
    <row r="103" spans="1:21">
      <c r="A103" s="13">
        <v>89</v>
      </c>
      <c r="B103" s="22">
        <f>Absterbeordnung!B97</f>
        <v>20679.110699659006</v>
      </c>
      <c r="C103" s="15">
        <f t="shared" si="23"/>
        <v>0.17162664512515882</v>
      </c>
      <c r="D103" s="14">
        <f t="shared" si="24"/>
        <v>3549.0863935542511</v>
      </c>
      <c r="E103" s="14">
        <f>SUM(D103:$D$127)</f>
        <v>15119.158041859337</v>
      </c>
      <c r="F103" s="16">
        <f t="shared" si="25"/>
        <v>4.2600140896311567</v>
      </c>
      <c r="G103" s="5"/>
      <c r="H103" s="14">
        <f t="shared" si="26"/>
        <v>20679.110699659006</v>
      </c>
      <c r="I103" s="15">
        <f t="shared" si="27"/>
        <v>0.17162664512515882</v>
      </c>
      <c r="J103" s="14">
        <f t="shared" si="28"/>
        <v>3549.0863935542511</v>
      </c>
      <c r="K103" s="14">
        <f>SUM($J103:J$127)</f>
        <v>15119.158041859337</v>
      </c>
      <c r="L103" s="16">
        <f t="shared" si="29"/>
        <v>4.2600140896311567</v>
      </c>
      <c r="M103" s="16"/>
      <c r="N103" s="20">
        <v>89</v>
      </c>
      <c r="O103" s="6">
        <f t="shared" si="22"/>
        <v>89</v>
      </c>
      <c r="P103" s="6">
        <f t="shared" si="30"/>
        <v>20679.110699659006</v>
      </c>
      <c r="Q103" s="6">
        <f t="shared" si="31"/>
        <v>20679.110699659006</v>
      </c>
      <c r="R103" s="5">
        <f t="shared" si="32"/>
        <v>20679.110699659006</v>
      </c>
      <c r="S103" s="5">
        <f t="shared" si="33"/>
        <v>73391950.414961904</v>
      </c>
      <c r="T103" s="20">
        <f>SUM(S103:$S$136)</f>
        <v>201495133.73460859</v>
      </c>
      <c r="U103" s="6">
        <f t="shared" si="34"/>
        <v>2.7454663978180798</v>
      </c>
    </row>
    <row r="104" spans="1:21">
      <c r="A104" s="13">
        <v>90</v>
      </c>
      <c r="B104" s="22">
        <f>Absterbeordnung!B98</f>
        <v>17256.076939932704</v>
      </c>
      <c r="C104" s="15">
        <f t="shared" si="23"/>
        <v>0.16826141678937137</v>
      </c>
      <c r="D104" s="14">
        <f t="shared" si="24"/>
        <v>2903.531954139477</v>
      </c>
      <c r="E104" s="14">
        <f>SUM(D104:$D$127)</f>
        <v>11570.071648305086</v>
      </c>
      <c r="F104" s="16">
        <f t="shared" si="25"/>
        <v>3.9848266976397442</v>
      </c>
      <c r="G104" s="5"/>
      <c r="H104" s="14">
        <f t="shared" si="26"/>
        <v>17256.076939932704</v>
      </c>
      <c r="I104" s="15">
        <f t="shared" si="27"/>
        <v>0.16826141678937137</v>
      </c>
      <c r="J104" s="14">
        <f t="shared" si="28"/>
        <v>2903.531954139477</v>
      </c>
      <c r="K104" s="14">
        <f>SUM($J104:J$127)</f>
        <v>11570.071648305086</v>
      </c>
      <c r="L104" s="16">
        <f t="shared" si="29"/>
        <v>3.9848266976397442</v>
      </c>
      <c r="M104" s="16"/>
      <c r="N104" s="20">
        <v>90</v>
      </c>
      <c r="O104" s="6">
        <f t="shared" si="22"/>
        <v>90</v>
      </c>
      <c r="P104" s="6">
        <f t="shared" si="30"/>
        <v>17256.076939932704</v>
      </c>
      <c r="Q104" s="6">
        <f t="shared" si="31"/>
        <v>17256.076939932704</v>
      </c>
      <c r="R104" s="5">
        <f t="shared" si="32"/>
        <v>17256.076939932704</v>
      </c>
      <c r="S104" s="5">
        <f t="shared" si="33"/>
        <v>50103570.798183963</v>
      </c>
      <c r="T104" s="20">
        <f>SUM(S104:$S$136)</f>
        <v>128103183.3196467</v>
      </c>
      <c r="U104" s="6">
        <f t="shared" si="34"/>
        <v>2.5567675373007526</v>
      </c>
    </row>
    <row r="105" spans="1:21">
      <c r="A105" s="13">
        <v>91</v>
      </c>
      <c r="B105" s="22">
        <f>Absterbeordnung!B99</f>
        <v>14106.06087659384</v>
      </c>
      <c r="C105" s="15">
        <f t="shared" si="23"/>
        <v>0.16496217332291313</v>
      </c>
      <c r="D105" s="14">
        <f t="shared" si="24"/>
        <v>2326.966459228237</v>
      </c>
      <c r="E105" s="14">
        <f>SUM(D105:$D$127)</f>
        <v>8666.539694165609</v>
      </c>
      <c r="F105" s="16">
        <f t="shared" si="25"/>
        <v>3.7243939033998616</v>
      </c>
      <c r="G105" s="5"/>
      <c r="H105" s="14">
        <f t="shared" si="26"/>
        <v>14106.06087659384</v>
      </c>
      <c r="I105" s="15">
        <f t="shared" si="27"/>
        <v>0.16496217332291313</v>
      </c>
      <c r="J105" s="14">
        <f t="shared" si="28"/>
        <v>2326.966459228237</v>
      </c>
      <c r="K105" s="14">
        <f>SUM($J105:J$127)</f>
        <v>8666.539694165609</v>
      </c>
      <c r="L105" s="16">
        <f t="shared" si="29"/>
        <v>3.7243939033998616</v>
      </c>
      <c r="M105" s="16"/>
      <c r="N105" s="20">
        <v>91</v>
      </c>
      <c r="O105" s="6">
        <f t="shared" si="22"/>
        <v>91</v>
      </c>
      <c r="P105" s="6">
        <f t="shared" si="30"/>
        <v>14106.06087659384</v>
      </c>
      <c r="Q105" s="6">
        <f t="shared" si="31"/>
        <v>14106.06087659384</v>
      </c>
      <c r="R105" s="5">
        <f t="shared" si="32"/>
        <v>14106.06087659384</v>
      </c>
      <c r="S105" s="5">
        <f t="shared" si="33"/>
        <v>32824330.531665526</v>
      </c>
      <c r="T105" s="20">
        <f>SUM(S105:$S$136)</f>
        <v>77999612.521462753</v>
      </c>
      <c r="U105" s="6">
        <f t="shared" si="34"/>
        <v>2.376274283681636</v>
      </c>
    </row>
    <row r="106" spans="1:21">
      <c r="A106" s="13">
        <v>92</v>
      </c>
      <c r="B106" s="22">
        <f>Absterbeordnung!B100</f>
        <v>11193.919090916201</v>
      </c>
      <c r="C106" s="15">
        <f t="shared" si="23"/>
        <v>0.16172762090481677</v>
      </c>
      <c r="D106" s="14">
        <f t="shared" si="24"/>
        <v>1810.3659031748864</v>
      </c>
      <c r="E106" s="14">
        <f>SUM(D106:$D$127)</f>
        <v>6339.5732349373684</v>
      </c>
      <c r="F106" s="16">
        <f t="shared" si="25"/>
        <v>3.5018187338921329</v>
      </c>
      <c r="G106" s="5"/>
      <c r="H106" s="14">
        <f t="shared" si="26"/>
        <v>11193.919090916201</v>
      </c>
      <c r="I106" s="15">
        <f t="shared" si="27"/>
        <v>0.16172762090481677</v>
      </c>
      <c r="J106" s="14">
        <f t="shared" si="28"/>
        <v>1810.3659031748864</v>
      </c>
      <c r="K106" s="14">
        <f>SUM($J106:J$127)</f>
        <v>6339.5732349373684</v>
      </c>
      <c r="L106" s="16">
        <f t="shared" si="29"/>
        <v>3.5018187338921329</v>
      </c>
      <c r="M106" s="16"/>
      <c r="N106" s="20">
        <v>92</v>
      </c>
      <c r="O106" s="6">
        <f t="shared" si="22"/>
        <v>92</v>
      </c>
      <c r="P106" s="6">
        <f t="shared" si="30"/>
        <v>11193.919090916201</v>
      </c>
      <c r="Q106" s="6">
        <f t="shared" si="31"/>
        <v>11193.919090916201</v>
      </c>
      <c r="R106" s="5">
        <f t="shared" si="32"/>
        <v>11193.919090916201</v>
      </c>
      <c r="S106" s="5">
        <f t="shared" si="33"/>
        <v>20265089.44509311</v>
      </c>
      <c r="T106" s="20">
        <f>SUM(S106:$S$136)</f>
        <v>45175281.989797242</v>
      </c>
      <c r="U106" s="6">
        <f t="shared" si="34"/>
        <v>2.2292170045534028</v>
      </c>
    </row>
    <row r="107" spans="1:21">
      <c r="A107" s="13">
        <v>93</v>
      </c>
      <c r="B107" s="22">
        <f>Absterbeordnung!B101</f>
        <v>8581.5277060760818</v>
      </c>
      <c r="C107" s="15">
        <f t="shared" si="23"/>
        <v>0.15855649108315373</v>
      </c>
      <c r="D107" s="14">
        <f t="shared" si="24"/>
        <v>1360.6569212082888</v>
      </c>
      <c r="E107" s="14">
        <f>SUM(D107:$D$127)</f>
        <v>4529.2073317624827</v>
      </c>
      <c r="F107" s="16">
        <f t="shared" si="25"/>
        <v>3.3286916497220047</v>
      </c>
      <c r="G107" s="5"/>
      <c r="H107" s="14">
        <f t="shared" si="26"/>
        <v>8581.5277060760818</v>
      </c>
      <c r="I107" s="15">
        <f t="shared" si="27"/>
        <v>0.15855649108315373</v>
      </c>
      <c r="J107" s="14">
        <f t="shared" si="28"/>
        <v>1360.6569212082888</v>
      </c>
      <c r="K107" s="14">
        <f>SUM($J107:J$127)</f>
        <v>4529.2073317624827</v>
      </c>
      <c r="L107" s="16">
        <f t="shared" si="29"/>
        <v>3.3286916497220047</v>
      </c>
      <c r="M107" s="16"/>
      <c r="N107" s="20">
        <v>93</v>
      </c>
      <c r="O107" s="6">
        <f t="shared" si="22"/>
        <v>93</v>
      </c>
      <c r="P107" s="6">
        <f t="shared" si="30"/>
        <v>8581.5277060760818</v>
      </c>
      <c r="Q107" s="6">
        <f t="shared" si="31"/>
        <v>8581.5277060760818</v>
      </c>
      <c r="R107" s="5">
        <f t="shared" si="32"/>
        <v>8581.5277060760818</v>
      </c>
      <c r="S107" s="5">
        <f t="shared" si="33"/>
        <v>11676515.067813111</v>
      </c>
      <c r="T107" s="20">
        <f>SUM(S107:$S$136)</f>
        <v>24910192.544704106</v>
      </c>
      <c r="U107" s="6">
        <f t="shared" si="34"/>
        <v>2.1333584892439594</v>
      </c>
    </row>
    <row r="108" spans="1:21">
      <c r="A108" s="13">
        <v>94</v>
      </c>
      <c r="B108" s="22">
        <f>Absterbeordnung!B102</f>
        <v>6475.6362657426353</v>
      </c>
      <c r="C108" s="15">
        <f t="shared" si="23"/>
        <v>0.15544754027760166</v>
      </c>
      <c r="D108" s="14">
        <f t="shared" si="24"/>
        <v>1006.6217292421263</v>
      </c>
      <c r="E108" s="14">
        <f>SUM(D108:$D$127)</f>
        <v>3168.5504105541922</v>
      </c>
      <c r="F108" s="16">
        <f t="shared" si="25"/>
        <v>3.1477071460992172</v>
      </c>
      <c r="G108" s="5"/>
      <c r="H108" s="14">
        <f t="shared" si="26"/>
        <v>6475.6362657426353</v>
      </c>
      <c r="I108" s="15">
        <f t="shared" si="27"/>
        <v>0.15544754027760166</v>
      </c>
      <c r="J108" s="14">
        <f t="shared" si="28"/>
        <v>1006.6217292421263</v>
      </c>
      <c r="K108" s="14">
        <f>SUM($J108:J$127)</f>
        <v>3168.5504105541922</v>
      </c>
      <c r="L108" s="16">
        <f t="shared" si="29"/>
        <v>3.1477071460992172</v>
      </c>
      <c r="M108" s="16"/>
      <c r="N108" s="20">
        <v>94</v>
      </c>
      <c r="O108" s="6">
        <f t="shared" si="22"/>
        <v>94</v>
      </c>
      <c r="P108" s="6">
        <f t="shared" si="30"/>
        <v>6475.6362657426353</v>
      </c>
      <c r="Q108" s="6">
        <f t="shared" si="31"/>
        <v>6475.6362657426353</v>
      </c>
      <c r="R108" s="5">
        <f t="shared" si="32"/>
        <v>6475.6362657426353</v>
      </c>
      <c r="S108" s="5">
        <f t="shared" si="33"/>
        <v>6518516.1757648764</v>
      </c>
      <c r="T108" s="20">
        <f>SUM(S108:$S$136)</f>
        <v>13233677.476891005</v>
      </c>
      <c r="U108" s="6">
        <f t="shared" si="34"/>
        <v>2.0301671607554428</v>
      </c>
    </row>
    <row r="109" spans="1:21">
      <c r="A109" s="13">
        <v>95</v>
      </c>
      <c r="B109" s="22">
        <f>Absterbeordnung!B103</f>
        <v>4800.0292112247071</v>
      </c>
      <c r="C109" s="15">
        <f t="shared" si="23"/>
        <v>0.15239954929176638</v>
      </c>
      <c r="D109" s="14">
        <f t="shared" si="24"/>
        <v>731.52228837795826</v>
      </c>
      <c r="E109" s="14">
        <f>SUM(D109:$D$127)</f>
        <v>2161.9286813120661</v>
      </c>
      <c r="F109" s="16">
        <f t="shared" si="25"/>
        <v>2.9553831997461364</v>
      </c>
      <c r="G109" s="5"/>
      <c r="H109" s="14">
        <f t="shared" si="26"/>
        <v>4800.0292112247071</v>
      </c>
      <c r="I109" s="15">
        <f t="shared" si="27"/>
        <v>0.15239954929176638</v>
      </c>
      <c r="J109" s="14">
        <f t="shared" si="28"/>
        <v>731.52228837795826</v>
      </c>
      <c r="K109" s="14">
        <f>SUM($J109:J$127)</f>
        <v>2161.9286813120661</v>
      </c>
      <c r="L109" s="16">
        <f t="shared" si="29"/>
        <v>2.9553831997461364</v>
      </c>
      <c r="M109" s="16"/>
      <c r="N109" s="20">
        <v>95</v>
      </c>
      <c r="O109" s="6">
        <f t="shared" si="22"/>
        <v>95</v>
      </c>
      <c r="P109" s="6">
        <f t="shared" si="30"/>
        <v>4800.0292112247071</v>
      </c>
      <c r="Q109" s="6">
        <f t="shared" si="31"/>
        <v>4800.0292112247071</v>
      </c>
      <c r="R109" s="5">
        <f t="shared" si="32"/>
        <v>4800.0292112247071</v>
      </c>
      <c r="S109" s="5">
        <f t="shared" si="33"/>
        <v>3511328.352876144</v>
      </c>
      <c r="T109" s="20">
        <f>SUM(S109:$S$136)</f>
        <v>6715161.3011261271</v>
      </c>
      <c r="U109" s="6">
        <f t="shared" si="34"/>
        <v>1.9124276132209936</v>
      </c>
    </row>
    <row r="110" spans="1:21">
      <c r="A110" s="13">
        <v>96</v>
      </c>
      <c r="B110" s="22">
        <f>Absterbeordnung!B104</f>
        <v>3464.5759413994301</v>
      </c>
      <c r="C110" s="15">
        <f t="shared" si="23"/>
        <v>0.14941132283506506</v>
      </c>
      <c r="D110" s="14">
        <f t="shared" si="24"/>
        <v>517.64687446702965</v>
      </c>
      <c r="E110" s="14">
        <f>SUM(D110:$D$127)</f>
        <v>1430.4063929341073</v>
      </c>
      <c r="F110" s="16">
        <f t="shared" si="25"/>
        <v>2.7632860613847168</v>
      </c>
      <c r="G110" s="5"/>
      <c r="H110" s="14">
        <f t="shared" si="26"/>
        <v>3464.5759413994301</v>
      </c>
      <c r="I110" s="15">
        <f t="shared" si="27"/>
        <v>0.14941132283506506</v>
      </c>
      <c r="J110" s="14">
        <f t="shared" si="28"/>
        <v>517.64687446702965</v>
      </c>
      <c r="K110" s="14">
        <f>SUM($J110:J$127)</f>
        <v>1430.4063929341073</v>
      </c>
      <c r="L110" s="16">
        <f t="shared" si="29"/>
        <v>2.7632860613847168</v>
      </c>
      <c r="M110" s="16"/>
      <c r="N110" s="20">
        <v>96</v>
      </c>
      <c r="O110" s="6">
        <f t="shared" ref="O110:O136" si="35">N110+$B$3</f>
        <v>96</v>
      </c>
      <c r="P110" s="6">
        <f t="shared" si="30"/>
        <v>3464.5759413994301</v>
      </c>
      <c r="Q110" s="6">
        <f t="shared" si="31"/>
        <v>3464.5759413994301</v>
      </c>
      <c r="R110" s="5">
        <f t="shared" si="32"/>
        <v>3464.5759413994301</v>
      </c>
      <c r="S110" s="5">
        <f t="shared" si="33"/>
        <v>1793426.907419082</v>
      </c>
      <c r="T110" s="20">
        <f>SUM(S110:$S$136)</f>
        <v>3203832.9482499831</v>
      </c>
      <c r="U110" s="6">
        <f t="shared" si="34"/>
        <v>1.7864307349222357</v>
      </c>
    </row>
    <row r="111" spans="1:21">
      <c r="A111" s="13">
        <v>97</v>
      </c>
      <c r="B111" s="22">
        <f>Absterbeordnung!B105</f>
        <v>2376.7386112585828</v>
      </c>
      <c r="C111" s="15">
        <f t="shared" ref="C111:C127" si="36">1/(((1+($B$5/100))^A111))</f>
        <v>0.14648168905398534</v>
      </c>
      <c r="D111" s="14">
        <f t="shared" ref="D111:D127" si="37">B111*C111</f>
        <v>348.14868621698065</v>
      </c>
      <c r="E111" s="14">
        <f>SUM(D111:$D$127)</f>
        <v>912.75951846707835</v>
      </c>
      <c r="F111" s="16">
        <f t="shared" ref="F111:F127" si="38">E111/D111</f>
        <v>2.6217520117200985</v>
      </c>
      <c r="G111" s="5"/>
      <c r="H111" s="14">
        <f t="shared" si="26"/>
        <v>2376.7386112585828</v>
      </c>
      <c r="I111" s="15">
        <f t="shared" ref="I111:I127" si="39">1/(((1+($B$5/100))^A111))</f>
        <v>0.14648168905398534</v>
      </c>
      <c r="J111" s="14">
        <f t="shared" ref="J111:J127" si="40">H111*I111</f>
        <v>348.14868621698065</v>
      </c>
      <c r="K111" s="14">
        <f>SUM($J111:J$127)</f>
        <v>912.75951846707835</v>
      </c>
      <c r="L111" s="16">
        <f t="shared" ref="L111:L127" si="41">K111/J111</f>
        <v>2.6217520117200985</v>
      </c>
      <c r="M111" s="16"/>
      <c r="N111" s="20">
        <v>97</v>
      </c>
      <c r="O111" s="6">
        <f t="shared" si="35"/>
        <v>97</v>
      </c>
      <c r="P111" s="6">
        <f t="shared" si="30"/>
        <v>2376.7386112585828</v>
      </c>
      <c r="Q111" s="6">
        <f t="shared" si="31"/>
        <v>2376.7386112585828</v>
      </c>
      <c r="R111" s="5">
        <f t="shared" si="32"/>
        <v>2376.7386112585828</v>
      </c>
      <c r="S111" s="5">
        <f t="shared" ref="S111:S136" si="42">P111*R111*I111</f>
        <v>827458.42499084678</v>
      </c>
      <c r="T111" s="20">
        <f>SUM(S111:$S$136)</f>
        <v>1410406.0408309004</v>
      </c>
      <c r="U111" s="6">
        <f t="shared" ref="U111:U127" si="43">T111/S111</f>
        <v>1.7045038134048875</v>
      </c>
    </row>
    <row r="112" spans="1:21">
      <c r="A112" s="13">
        <v>98</v>
      </c>
      <c r="B112" s="22">
        <f>Absterbeordnung!B106</f>
        <v>1581.9209875165752</v>
      </c>
      <c r="C112" s="15">
        <f t="shared" si="36"/>
        <v>0.14360949907253467</v>
      </c>
      <c r="D112" s="14">
        <f t="shared" si="37"/>
        <v>227.17888058958474</v>
      </c>
      <c r="E112" s="14">
        <f>SUM(D112:$D$127)</f>
        <v>564.6108322500977</v>
      </c>
      <c r="F112" s="16">
        <f t="shared" si="38"/>
        <v>2.4853139111558016</v>
      </c>
      <c r="G112" s="5"/>
      <c r="H112" s="14">
        <f t="shared" si="26"/>
        <v>1581.9209875165752</v>
      </c>
      <c r="I112" s="15">
        <f t="shared" si="39"/>
        <v>0.14360949907253467</v>
      </c>
      <c r="J112" s="14">
        <f t="shared" si="40"/>
        <v>227.17888058958474</v>
      </c>
      <c r="K112" s="14">
        <f>SUM($J112:J$127)</f>
        <v>564.6108322500977</v>
      </c>
      <c r="L112" s="16">
        <f t="shared" si="41"/>
        <v>2.4853139111558016</v>
      </c>
      <c r="M112" s="16"/>
      <c r="N112" s="20">
        <v>98</v>
      </c>
      <c r="O112" s="6">
        <f t="shared" si="35"/>
        <v>98</v>
      </c>
      <c r="P112" s="6">
        <f t="shared" si="30"/>
        <v>1581.9209875165752</v>
      </c>
      <c r="Q112" s="6">
        <f t="shared" si="31"/>
        <v>1581.9209875165752</v>
      </c>
      <c r="R112" s="5">
        <f t="shared" si="32"/>
        <v>1581.9209875165752</v>
      </c>
      <c r="S112" s="5">
        <f t="shared" si="42"/>
        <v>359379.03912518598</v>
      </c>
      <c r="T112" s="20">
        <f>SUM(S112:$S$136)</f>
        <v>582947.61584005447</v>
      </c>
      <c r="U112" s="6">
        <f t="shared" si="43"/>
        <v>1.6220968737049539</v>
      </c>
    </row>
    <row r="113" spans="1:21">
      <c r="A113" s="13">
        <v>99</v>
      </c>
      <c r="B113" s="22">
        <f>Absterbeordnung!B107</f>
        <v>1007.9570952742786</v>
      </c>
      <c r="C113" s="15">
        <f t="shared" si="36"/>
        <v>0.14079362654170063</v>
      </c>
      <c r="D113" s="14">
        <f t="shared" si="37"/>
        <v>141.91393484210414</v>
      </c>
      <c r="E113" s="14">
        <f>SUM(D113:$D$127)</f>
        <v>337.43195166051282</v>
      </c>
      <c r="F113" s="16">
        <f t="shared" si="38"/>
        <v>2.3777224698613662</v>
      </c>
      <c r="G113" s="5"/>
      <c r="H113" s="14">
        <f t="shared" si="26"/>
        <v>1007.9570952742786</v>
      </c>
      <c r="I113" s="15">
        <f t="shared" si="39"/>
        <v>0.14079362654170063</v>
      </c>
      <c r="J113" s="14">
        <f t="shared" si="40"/>
        <v>141.91393484210414</v>
      </c>
      <c r="K113" s="14">
        <f>SUM($J113:J$127)</f>
        <v>337.43195166051282</v>
      </c>
      <c r="L113" s="16">
        <f t="shared" si="41"/>
        <v>2.3777224698613662</v>
      </c>
      <c r="M113" s="16"/>
      <c r="N113" s="20">
        <v>99</v>
      </c>
      <c r="O113" s="6">
        <f t="shared" si="35"/>
        <v>99</v>
      </c>
      <c r="P113" s="6">
        <f t="shared" si="30"/>
        <v>1007.9570952742786</v>
      </c>
      <c r="Q113" s="6">
        <f t="shared" si="31"/>
        <v>1007.9570952742786</v>
      </c>
      <c r="R113" s="5">
        <f t="shared" si="32"/>
        <v>1007.9570952742786</v>
      </c>
      <c r="S113" s="5">
        <f t="shared" si="42"/>
        <v>143043.15754239052</v>
      </c>
      <c r="T113" s="20">
        <f>SUM(S113:$S$136)</f>
        <v>223568.57671486819</v>
      </c>
      <c r="U113" s="6">
        <f t="shared" si="43"/>
        <v>1.5629449220499356</v>
      </c>
    </row>
    <row r="114" spans="1:21">
      <c r="A114" s="13">
        <v>100</v>
      </c>
      <c r="B114" s="22">
        <f>Absterbeordnung!B108</f>
        <v>622.24169736295789</v>
      </c>
      <c r="C114" s="15">
        <f t="shared" si="36"/>
        <v>0.13803296719774574</v>
      </c>
      <c r="D114" s="14">
        <f t="shared" si="37"/>
        <v>85.889867801170794</v>
      </c>
      <c r="E114" s="14">
        <f>SUM(D114:$D$127)</f>
        <v>195.51801681840863</v>
      </c>
      <c r="F114" s="16">
        <f t="shared" si="38"/>
        <v>2.2763804605104241</v>
      </c>
      <c r="G114" s="5"/>
      <c r="H114" s="14">
        <f t="shared" si="26"/>
        <v>622.24169736295789</v>
      </c>
      <c r="I114" s="15">
        <f t="shared" si="39"/>
        <v>0.13803296719774574</v>
      </c>
      <c r="J114" s="14">
        <f t="shared" si="40"/>
        <v>85.889867801170794</v>
      </c>
      <c r="K114" s="14">
        <f>SUM($J114:J$127)</f>
        <v>195.51801681840863</v>
      </c>
      <c r="L114" s="16">
        <f t="shared" si="41"/>
        <v>2.2763804605104241</v>
      </c>
      <c r="M114" s="16"/>
      <c r="N114" s="20">
        <v>100</v>
      </c>
      <c r="O114" s="6">
        <f t="shared" si="35"/>
        <v>100</v>
      </c>
      <c r="P114" s="6">
        <f t="shared" si="30"/>
        <v>622.24169736295789</v>
      </c>
      <c r="Q114" s="6">
        <f t="shared" si="31"/>
        <v>622.24169736295789</v>
      </c>
      <c r="R114" s="5">
        <f t="shared" si="32"/>
        <v>622.24169736295789</v>
      </c>
      <c r="S114" s="5">
        <f t="shared" si="42"/>
        <v>53444.257126880584</v>
      </c>
      <c r="T114" s="20">
        <f>SUM(S114:$S$136)</f>
        <v>80525.419172477661</v>
      </c>
      <c r="U114" s="6">
        <f t="shared" si="43"/>
        <v>1.5067179057481221</v>
      </c>
    </row>
    <row r="115" spans="1:21">
      <c r="A115" s="13">
        <v>101</v>
      </c>
      <c r="B115" s="22">
        <f>Absterbeordnung!B109</f>
        <v>370.5</v>
      </c>
      <c r="C115" s="15">
        <f t="shared" si="36"/>
        <v>0.13532643842916248</v>
      </c>
      <c r="D115" s="14">
        <f t="shared" si="37"/>
        <v>50.138445438004695</v>
      </c>
      <c r="E115" s="14">
        <f>SUM(D115:$D$127)</f>
        <v>109.62814901723787</v>
      </c>
      <c r="F115" s="16">
        <f t="shared" si="38"/>
        <v>2.1865087371484453</v>
      </c>
      <c r="G115" s="5"/>
      <c r="H115" s="14">
        <f t="shared" si="26"/>
        <v>370.5</v>
      </c>
      <c r="I115" s="15">
        <f t="shared" si="39"/>
        <v>0.13532643842916248</v>
      </c>
      <c r="J115" s="14">
        <f t="shared" si="40"/>
        <v>50.138445438004695</v>
      </c>
      <c r="K115" s="14">
        <f>SUM($J115:J$127)</f>
        <v>109.62814901723787</v>
      </c>
      <c r="L115" s="16">
        <f t="shared" si="41"/>
        <v>2.1865087371484453</v>
      </c>
      <c r="M115" s="16"/>
      <c r="N115" s="20">
        <v>101</v>
      </c>
      <c r="O115" s="6">
        <f t="shared" si="35"/>
        <v>101</v>
      </c>
      <c r="P115" s="6">
        <f t="shared" si="30"/>
        <v>370.5</v>
      </c>
      <c r="Q115" s="6">
        <f t="shared" si="31"/>
        <v>370.5</v>
      </c>
      <c r="R115" s="5">
        <f t="shared" si="32"/>
        <v>370.5</v>
      </c>
      <c r="S115" s="5">
        <f t="shared" si="42"/>
        <v>18576.294034780742</v>
      </c>
      <c r="T115" s="20">
        <f>SUM(S115:$S$136)</f>
        <v>27081.162045597088</v>
      </c>
      <c r="U115" s="6">
        <f t="shared" si="43"/>
        <v>1.4578344849027758</v>
      </c>
    </row>
    <row r="116" spans="1:21">
      <c r="A116" s="21">
        <v>102</v>
      </c>
      <c r="B116" s="22">
        <f>Absterbeordnung!B110</f>
        <v>212.8</v>
      </c>
      <c r="C116" s="15">
        <f t="shared" si="36"/>
        <v>0.13267297885212007</v>
      </c>
      <c r="D116" s="14">
        <f t="shared" si="37"/>
        <v>28.232809899731151</v>
      </c>
      <c r="E116" s="14">
        <f>SUM(D116:$D$127)</f>
        <v>59.489703579233193</v>
      </c>
      <c r="F116" s="16">
        <f t="shared" si="38"/>
        <v>2.1071123912395162</v>
      </c>
      <c r="G116" s="5"/>
      <c r="H116" s="14">
        <f t="shared" si="26"/>
        <v>212.8</v>
      </c>
      <c r="I116" s="15">
        <f t="shared" si="39"/>
        <v>0.13267297885212007</v>
      </c>
      <c r="J116" s="14">
        <f t="shared" si="40"/>
        <v>28.232809899731151</v>
      </c>
      <c r="K116" s="14">
        <f>SUM($J116:J$127)</f>
        <v>59.489703579233193</v>
      </c>
      <c r="L116" s="16">
        <f t="shared" si="41"/>
        <v>2.1071123912395162</v>
      </c>
      <c r="M116" s="16"/>
      <c r="N116" s="6">
        <v>102</v>
      </c>
      <c r="O116" s="6">
        <f t="shared" si="35"/>
        <v>102</v>
      </c>
      <c r="P116" s="6">
        <f t="shared" si="30"/>
        <v>212.8</v>
      </c>
      <c r="Q116" s="6">
        <f t="shared" si="31"/>
        <v>212.8</v>
      </c>
      <c r="R116" s="5">
        <f t="shared" si="32"/>
        <v>212.8</v>
      </c>
      <c r="S116" s="5">
        <f t="shared" si="42"/>
        <v>6007.9419466627896</v>
      </c>
      <c r="T116" s="20">
        <f>SUM(S116:$S$136)</f>
        <v>8504.8680108163389</v>
      </c>
      <c r="U116" s="6">
        <f t="shared" si="43"/>
        <v>1.4156042262592947</v>
      </c>
    </row>
    <row r="117" spans="1:21">
      <c r="A117" s="21">
        <v>103</v>
      </c>
      <c r="B117" s="22">
        <f>Absterbeordnung!B111</f>
        <v>118</v>
      </c>
      <c r="C117" s="15">
        <f t="shared" si="36"/>
        <v>0.13007154789423539</v>
      </c>
      <c r="D117" s="14">
        <f t="shared" si="37"/>
        <v>15.348442651519775</v>
      </c>
      <c r="E117" s="14">
        <f>SUM(D117:$D$127)</f>
        <v>31.256893679502046</v>
      </c>
      <c r="F117" s="16">
        <f t="shared" si="38"/>
        <v>2.0364863321430886</v>
      </c>
      <c r="G117" s="5"/>
      <c r="H117" s="14">
        <f t="shared" si="26"/>
        <v>118</v>
      </c>
      <c r="I117" s="15">
        <f t="shared" si="39"/>
        <v>0.13007154789423539</v>
      </c>
      <c r="J117" s="14">
        <f t="shared" si="40"/>
        <v>15.348442651519775</v>
      </c>
      <c r="K117" s="14">
        <f>SUM($J117:J$127)</f>
        <v>31.256893679502046</v>
      </c>
      <c r="L117" s="16">
        <f t="shared" si="41"/>
        <v>2.0364863321430886</v>
      </c>
      <c r="M117" s="16"/>
      <c r="N117" s="6">
        <v>103</v>
      </c>
      <c r="O117" s="6">
        <f t="shared" si="35"/>
        <v>103</v>
      </c>
      <c r="P117" s="6">
        <f t="shared" si="30"/>
        <v>118</v>
      </c>
      <c r="Q117" s="6">
        <f t="shared" si="31"/>
        <v>118</v>
      </c>
      <c r="R117" s="5">
        <f t="shared" si="32"/>
        <v>118</v>
      </c>
      <c r="S117" s="5">
        <f t="shared" si="42"/>
        <v>1811.1162328793337</v>
      </c>
      <c r="T117" s="20">
        <f>SUM(S117:$S$136)</f>
        <v>2496.9260641535539</v>
      </c>
      <c r="U117" s="6">
        <f t="shared" si="43"/>
        <v>1.3786669341392361</v>
      </c>
    </row>
    <row r="118" spans="1:21">
      <c r="A118" s="21">
        <v>104</v>
      </c>
      <c r="B118" s="22">
        <f>Absterbeordnung!B112</f>
        <v>63.2</v>
      </c>
      <c r="C118" s="15">
        <f t="shared" si="36"/>
        <v>0.12752112538650526</v>
      </c>
      <c r="D118" s="14">
        <f t="shared" si="37"/>
        <v>8.0593351244271325</v>
      </c>
      <c r="E118" s="14">
        <f>SUM(D118:$D$127)</f>
        <v>15.908451027982263</v>
      </c>
      <c r="F118" s="16">
        <f t="shared" si="38"/>
        <v>1.9739160591256659</v>
      </c>
      <c r="G118" s="5"/>
      <c r="H118" s="14">
        <f t="shared" si="26"/>
        <v>63.2</v>
      </c>
      <c r="I118" s="15">
        <f t="shared" si="39"/>
        <v>0.12752112538650526</v>
      </c>
      <c r="J118" s="14">
        <f t="shared" si="40"/>
        <v>8.0593351244271325</v>
      </c>
      <c r="K118" s="14">
        <f>SUM($J118:J$127)</f>
        <v>15.908451027982263</v>
      </c>
      <c r="L118" s="16">
        <f t="shared" si="41"/>
        <v>1.9739160591256659</v>
      </c>
      <c r="M118" s="16"/>
      <c r="N118" s="6">
        <v>104</v>
      </c>
      <c r="O118" s="6">
        <f t="shared" si="35"/>
        <v>104</v>
      </c>
      <c r="P118" s="6">
        <f t="shared" si="30"/>
        <v>63.2</v>
      </c>
      <c r="Q118" s="6">
        <f t="shared" si="31"/>
        <v>63.2</v>
      </c>
      <c r="R118" s="5">
        <f t="shared" si="32"/>
        <v>63.2</v>
      </c>
      <c r="S118" s="5">
        <f t="shared" si="42"/>
        <v>509.34997986379477</v>
      </c>
      <c r="T118" s="20">
        <f>SUM(S118:$S$136)</f>
        <v>685.80983127422019</v>
      </c>
      <c r="U118" s="6">
        <f t="shared" si="43"/>
        <v>1.3464412651152211</v>
      </c>
    </row>
    <row r="119" spans="1:21">
      <c r="A119" s="21">
        <v>105</v>
      </c>
      <c r="B119" s="22">
        <f>Absterbeordnung!B113</f>
        <v>32.700000000000003</v>
      </c>
      <c r="C119" s="15">
        <f t="shared" si="36"/>
        <v>0.12502071116324046</v>
      </c>
      <c r="D119" s="14">
        <f t="shared" si="37"/>
        <v>4.0881772550379631</v>
      </c>
      <c r="E119" s="14">
        <f>SUM(D119:$D$127)</f>
        <v>7.8491159035551332</v>
      </c>
      <c r="F119" s="16">
        <f t="shared" si="38"/>
        <v>1.9199548879350745</v>
      </c>
      <c r="G119" s="5"/>
      <c r="H119" s="14">
        <f t="shared" si="26"/>
        <v>32.700000000000003</v>
      </c>
      <c r="I119" s="15">
        <f t="shared" si="39"/>
        <v>0.12502071116324046</v>
      </c>
      <c r="J119" s="14">
        <f t="shared" si="40"/>
        <v>4.0881772550379631</v>
      </c>
      <c r="K119" s="14">
        <f>SUM($J119:J$127)</f>
        <v>7.8491159035551332</v>
      </c>
      <c r="L119" s="16">
        <f t="shared" si="41"/>
        <v>1.9199548879350745</v>
      </c>
      <c r="M119" s="16"/>
      <c r="N119" s="6">
        <v>105</v>
      </c>
      <c r="O119" s="6">
        <f t="shared" si="35"/>
        <v>105</v>
      </c>
      <c r="P119" s="6">
        <f t="shared" si="30"/>
        <v>32.700000000000003</v>
      </c>
      <c r="Q119" s="6">
        <f t="shared" si="31"/>
        <v>32.700000000000003</v>
      </c>
      <c r="R119" s="5">
        <f t="shared" si="32"/>
        <v>32.700000000000003</v>
      </c>
      <c r="S119" s="5">
        <f t="shared" si="42"/>
        <v>133.6833962397414</v>
      </c>
      <c r="T119" s="20">
        <f>SUM(S119:$S$136)</f>
        <v>176.45985141042541</v>
      </c>
      <c r="U119" s="6">
        <f t="shared" si="43"/>
        <v>1.3199833066327158</v>
      </c>
    </row>
    <row r="120" spans="1:21">
      <c r="A120" s="21">
        <v>106</v>
      </c>
      <c r="B120" s="22">
        <f>Absterbeordnung!B114</f>
        <v>16.399999999999999</v>
      </c>
      <c r="C120" s="15">
        <f t="shared" si="36"/>
        <v>0.12256932466984359</v>
      </c>
      <c r="D120" s="14">
        <f t="shared" si="37"/>
        <v>2.0101369245854346</v>
      </c>
      <c r="E120" s="14">
        <f>SUM(D120:$D$127)</f>
        <v>3.7609386485171701</v>
      </c>
      <c r="F120" s="16">
        <f t="shared" si="38"/>
        <v>1.870986300743078</v>
      </c>
      <c r="G120" s="5"/>
      <c r="H120" s="14">
        <f t="shared" si="26"/>
        <v>16.399999999999999</v>
      </c>
      <c r="I120" s="15">
        <f t="shared" si="39"/>
        <v>0.12256932466984359</v>
      </c>
      <c r="J120" s="14">
        <f t="shared" si="40"/>
        <v>2.0101369245854346</v>
      </c>
      <c r="K120" s="14">
        <f>SUM($J120:J$127)</f>
        <v>3.7609386485171701</v>
      </c>
      <c r="L120" s="16">
        <f t="shared" si="41"/>
        <v>1.870986300743078</v>
      </c>
      <c r="M120" s="16"/>
      <c r="N120" s="6">
        <v>106</v>
      </c>
      <c r="O120" s="6">
        <f t="shared" si="35"/>
        <v>106</v>
      </c>
      <c r="P120" s="6">
        <f t="shared" si="30"/>
        <v>16.399999999999999</v>
      </c>
      <c r="Q120" s="6">
        <f t="shared" si="31"/>
        <v>16.399999999999999</v>
      </c>
      <c r="R120" s="5">
        <f t="shared" si="32"/>
        <v>16.399999999999999</v>
      </c>
      <c r="S120" s="5">
        <f t="shared" si="42"/>
        <v>32.966245563201127</v>
      </c>
      <c r="T120" s="20">
        <f>SUM(S120:$S$136)</f>
        <v>42.776455170684038</v>
      </c>
      <c r="U120" s="6">
        <f t="shared" si="43"/>
        <v>1.2975834657506053</v>
      </c>
    </row>
    <row r="121" spans="1:21">
      <c r="A121" s="21">
        <v>107</v>
      </c>
      <c r="B121" s="22">
        <f>Absterbeordnung!B115</f>
        <v>8</v>
      </c>
      <c r="C121" s="15">
        <f t="shared" si="36"/>
        <v>0.12016600457827803</v>
      </c>
      <c r="D121" s="14">
        <f t="shared" si="37"/>
        <v>0.96132803662622424</v>
      </c>
      <c r="E121" s="14">
        <f>SUM(D121:$D$127)</f>
        <v>1.7508017239317353</v>
      </c>
      <c r="F121" s="16">
        <f t="shared" si="38"/>
        <v>1.8212323548537759</v>
      </c>
      <c r="G121" s="5"/>
      <c r="H121" s="14">
        <f t="shared" si="26"/>
        <v>8</v>
      </c>
      <c r="I121" s="15">
        <f t="shared" si="39"/>
        <v>0.12016600457827803</v>
      </c>
      <c r="J121" s="14">
        <f t="shared" si="40"/>
        <v>0.96132803662622424</v>
      </c>
      <c r="K121" s="14">
        <f>SUM($J121:J$127)</f>
        <v>1.7508017239317353</v>
      </c>
      <c r="L121" s="16">
        <f t="shared" si="41"/>
        <v>1.8212323548537759</v>
      </c>
      <c r="M121" s="16"/>
      <c r="N121" s="6">
        <v>107</v>
      </c>
      <c r="O121" s="6">
        <f t="shared" si="35"/>
        <v>107</v>
      </c>
      <c r="P121" s="6">
        <f t="shared" si="30"/>
        <v>8</v>
      </c>
      <c r="Q121" s="6">
        <f t="shared" si="31"/>
        <v>8</v>
      </c>
      <c r="R121" s="5">
        <f t="shared" si="32"/>
        <v>8</v>
      </c>
      <c r="S121" s="5">
        <f t="shared" si="42"/>
        <v>7.6906242930097939</v>
      </c>
      <c r="T121" s="20">
        <f>SUM(S121:$S$136)</f>
        <v>9.8102096074829106</v>
      </c>
      <c r="U121" s="6">
        <f t="shared" si="43"/>
        <v>1.2756064051132574</v>
      </c>
    </row>
    <row r="122" spans="1:21">
      <c r="A122" s="21">
        <v>108</v>
      </c>
      <c r="B122" s="22">
        <f>Absterbeordnung!B116</f>
        <v>3.8</v>
      </c>
      <c r="C122" s="15">
        <f t="shared" si="36"/>
        <v>0.11780980841007649</v>
      </c>
      <c r="D122" s="14">
        <f t="shared" si="37"/>
        <v>0.44767727195829066</v>
      </c>
      <c r="E122" s="14">
        <f>SUM(D122:$D$127)</f>
        <v>0.78947368730551104</v>
      </c>
      <c r="F122" s="16">
        <f t="shared" si="38"/>
        <v>1.7634884251596874</v>
      </c>
      <c r="G122" s="5"/>
      <c r="H122" s="14">
        <f t="shared" si="26"/>
        <v>3.8</v>
      </c>
      <c r="I122" s="15">
        <f t="shared" si="39"/>
        <v>0.11780980841007649</v>
      </c>
      <c r="J122" s="14">
        <f t="shared" si="40"/>
        <v>0.44767727195829066</v>
      </c>
      <c r="K122" s="14">
        <f>SUM($J122:J$127)</f>
        <v>0.78947368730551104</v>
      </c>
      <c r="L122" s="16">
        <f t="shared" si="41"/>
        <v>1.7634884251596874</v>
      </c>
      <c r="M122" s="16"/>
      <c r="N122" s="6">
        <v>108</v>
      </c>
      <c r="O122" s="6">
        <f t="shared" si="35"/>
        <v>108</v>
      </c>
      <c r="P122" s="6">
        <f t="shared" si="30"/>
        <v>3.8</v>
      </c>
      <c r="Q122" s="6">
        <f t="shared" si="31"/>
        <v>3.8</v>
      </c>
      <c r="R122" s="5">
        <f t="shared" si="32"/>
        <v>3.8</v>
      </c>
      <c r="S122" s="5">
        <f t="shared" si="42"/>
        <v>1.7011736334415044</v>
      </c>
      <c r="T122" s="20">
        <f>SUM(S122:$S$136)</f>
        <v>2.1195853144731154</v>
      </c>
      <c r="U122" s="6">
        <f t="shared" si="43"/>
        <v>1.2459547178527313</v>
      </c>
    </row>
    <row r="123" spans="1:21">
      <c r="A123" s="21">
        <v>109</v>
      </c>
      <c r="B123" s="22">
        <f>Absterbeordnung!B117</f>
        <v>1.7</v>
      </c>
      <c r="C123" s="15">
        <f t="shared" si="36"/>
        <v>0.11549981216674166</v>
      </c>
      <c r="D123" s="14">
        <f t="shared" si="37"/>
        <v>0.19634968068346081</v>
      </c>
      <c r="E123" s="14">
        <f>SUM(D123:$D$127)</f>
        <v>0.34179641534722033</v>
      </c>
      <c r="F123" s="16">
        <f t="shared" si="38"/>
        <v>1.7407536093640867</v>
      </c>
      <c r="G123" s="5"/>
      <c r="H123" s="14">
        <f t="shared" si="26"/>
        <v>1.7</v>
      </c>
      <c r="I123" s="15">
        <f t="shared" si="39"/>
        <v>0.11549981216674166</v>
      </c>
      <c r="J123" s="14">
        <f t="shared" si="40"/>
        <v>0.19634968068346081</v>
      </c>
      <c r="K123" s="14">
        <f>SUM($J123:J$127)</f>
        <v>0.34179641534722033</v>
      </c>
      <c r="L123" s="16">
        <f t="shared" si="41"/>
        <v>1.7407536093640867</v>
      </c>
      <c r="M123" s="16"/>
      <c r="N123" s="6">
        <v>109</v>
      </c>
      <c r="O123" s="6">
        <f t="shared" si="35"/>
        <v>109</v>
      </c>
      <c r="P123" s="6">
        <f t="shared" si="30"/>
        <v>1.7</v>
      </c>
      <c r="Q123" s="6">
        <f t="shared" si="31"/>
        <v>1.7</v>
      </c>
      <c r="R123" s="5">
        <f t="shared" si="32"/>
        <v>1.7</v>
      </c>
      <c r="S123" s="5">
        <f t="shared" si="42"/>
        <v>0.33379445716188333</v>
      </c>
      <c r="T123" s="20">
        <f>SUM(S123:$S$136)</f>
        <v>0.41841168103161114</v>
      </c>
      <c r="U123" s="6">
        <f t="shared" si="43"/>
        <v>1.2535009855741559</v>
      </c>
    </row>
    <row r="124" spans="1:21">
      <c r="A124" s="21">
        <v>110</v>
      </c>
      <c r="B124" s="22">
        <f>Absterbeordnung!B118</f>
        <v>0.8</v>
      </c>
      <c r="C124" s="15">
        <f t="shared" si="36"/>
        <v>0.11323510996739378</v>
      </c>
      <c r="D124" s="14">
        <f t="shared" si="37"/>
        <v>9.058808797391503E-2</v>
      </c>
      <c r="E124" s="14">
        <f>SUM(D124:$D$127)</f>
        <v>0.14544673466375951</v>
      </c>
      <c r="F124" s="16">
        <f t="shared" si="38"/>
        <v>1.605583448296658</v>
      </c>
      <c r="G124" s="5"/>
      <c r="H124" s="14">
        <f t="shared" si="26"/>
        <v>0.8</v>
      </c>
      <c r="I124" s="15">
        <f t="shared" si="39"/>
        <v>0.11323510996739378</v>
      </c>
      <c r="J124" s="14">
        <f t="shared" si="40"/>
        <v>9.058808797391503E-2</v>
      </c>
      <c r="K124" s="14">
        <f>SUM($J124:J$127)</f>
        <v>0.14544673466375951</v>
      </c>
      <c r="L124" s="16">
        <f t="shared" si="41"/>
        <v>1.605583448296658</v>
      </c>
      <c r="M124" s="16"/>
      <c r="N124" s="6">
        <v>110</v>
      </c>
      <c r="O124" s="6">
        <f t="shared" si="35"/>
        <v>110</v>
      </c>
      <c r="P124" s="6">
        <f t="shared" si="30"/>
        <v>0.8</v>
      </c>
      <c r="Q124" s="6">
        <f t="shared" si="31"/>
        <v>0.8</v>
      </c>
      <c r="R124" s="5">
        <f t="shared" si="32"/>
        <v>0.8</v>
      </c>
      <c r="S124" s="5">
        <f t="shared" si="42"/>
        <v>7.2470470379132026E-2</v>
      </c>
      <c r="T124" s="20">
        <f>SUM(S124:$S$136)</f>
        <v>8.4617223869727892E-2</v>
      </c>
      <c r="U124" s="6">
        <f t="shared" si="43"/>
        <v>1.1676096957429649</v>
      </c>
    </row>
    <row r="125" spans="1:21">
      <c r="A125" s="21">
        <v>111</v>
      </c>
      <c r="B125" s="22">
        <f>Absterbeordnung!B119</f>
        <v>0.3</v>
      </c>
      <c r="C125" s="15">
        <f t="shared" si="36"/>
        <v>0.11101481369352335</v>
      </c>
      <c r="D125" s="14">
        <f t="shared" si="37"/>
        <v>3.3304444108057003E-2</v>
      </c>
      <c r="E125" s="14">
        <f>SUM(D125:$D$127)</f>
        <v>5.4858646689844498E-2</v>
      </c>
      <c r="F125" s="16">
        <f t="shared" si="38"/>
        <v>1.6471869793669101</v>
      </c>
      <c r="G125" s="25"/>
      <c r="H125" s="14">
        <f t="shared" si="26"/>
        <v>0.3</v>
      </c>
      <c r="I125" s="15">
        <f t="shared" si="39"/>
        <v>0.11101481369352335</v>
      </c>
      <c r="J125" s="14">
        <f t="shared" si="40"/>
        <v>3.3304444108057003E-2</v>
      </c>
      <c r="K125" s="14">
        <f>SUM($J125:J$127)</f>
        <v>5.4858646689844498E-2</v>
      </c>
      <c r="L125" s="16">
        <f t="shared" si="41"/>
        <v>1.6471869793669101</v>
      </c>
      <c r="M125" s="16"/>
      <c r="N125" s="6">
        <v>111</v>
      </c>
      <c r="O125" s="6">
        <f t="shared" si="35"/>
        <v>111</v>
      </c>
      <c r="P125" s="6">
        <f t="shared" si="30"/>
        <v>0.3</v>
      </c>
      <c r="Q125" s="6">
        <f t="shared" si="31"/>
        <v>0.3</v>
      </c>
      <c r="R125" s="5">
        <f t="shared" si="32"/>
        <v>0.3</v>
      </c>
      <c r="S125" s="5">
        <f t="shared" si="42"/>
        <v>9.991333232417101E-3</v>
      </c>
      <c r="T125" s="20">
        <f>SUM(S125:$S$136)</f>
        <v>1.2146753490595852E-2</v>
      </c>
      <c r="U125" s="6">
        <f t="shared" si="43"/>
        <v>1.2157289931223034</v>
      </c>
    </row>
    <row r="126" spans="1:21">
      <c r="A126" s="21">
        <v>112</v>
      </c>
      <c r="B126" s="22">
        <f>Absterbeordnung!B120</f>
        <v>0.1</v>
      </c>
      <c r="C126" s="15">
        <f t="shared" si="36"/>
        <v>0.10883805264070914</v>
      </c>
      <c r="D126" s="14">
        <f t="shared" si="37"/>
        <v>1.0883805264070914E-2</v>
      </c>
      <c r="E126" s="14">
        <f>SUM(D126:$D$127)</f>
        <v>2.1554202581787498E-2</v>
      </c>
      <c r="F126" s="16">
        <f t="shared" si="38"/>
        <v>1.9803921568627452</v>
      </c>
      <c r="G126" s="5"/>
      <c r="H126" s="14">
        <f t="shared" si="26"/>
        <v>0.1</v>
      </c>
      <c r="I126" s="15">
        <f t="shared" si="39"/>
        <v>0.10883805264070914</v>
      </c>
      <c r="J126" s="14">
        <f t="shared" si="40"/>
        <v>1.0883805264070914E-2</v>
      </c>
      <c r="K126" s="14">
        <f>SUM($J126:J$127)</f>
        <v>2.1554202581787498E-2</v>
      </c>
      <c r="L126" s="16">
        <f t="shared" si="41"/>
        <v>1.9803921568627452</v>
      </c>
      <c r="M126" s="16"/>
      <c r="N126" s="6">
        <v>112</v>
      </c>
      <c r="O126" s="6">
        <f t="shared" si="35"/>
        <v>112</v>
      </c>
      <c r="P126" s="6">
        <f t="shared" si="30"/>
        <v>0.1</v>
      </c>
      <c r="Q126" s="6">
        <f t="shared" si="31"/>
        <v>0.1</v>
      </c>
      <c r="R126" s="5">
        <f t="shared" si="32"/>
        <v>0.1</v>
      </c>
      <c r="S126" s="5">
        <f t="shared" si="42"/>
        <v>1.0883805264070916E-3</v>
      </c>
      <c r="T126" s="20">
        <f>SUM(S126:$S$136)</f>
        <v>2.15542025817875E-3</v>
      </c>
      <c r="U126" s="6">
        <f t="shared" si="43"/>
        <v>1.9803921568627449</v>
      </c>
    </row>
    <row r="127" spans="1:21">
      <c r="A127" s="26">
        <v>113</v>
      </c>
      <c r="B127" s="22">
        <f>Absterbeordnung!B121</f>
        <v>0.1</v>
      </c>
      <c r="C127" s="15">
        <f t="shared" si="36"/>
        <v>0.10670397317716583</v>
      </c>
      <c r="D127" s="14">
        <f t="shared" si="37"/>
        <v>1.0670397317716584E-2</v>
      </c>
      <c r="E127" s="14">
        <f>SUM(D127:$D$127)</f>
        <v>1.0670397317716584E-2</v>
      </c>
      <c r="F127" s="16">
        <f t="shared" si="38"/>
        <v>1</v>
      </c>
      <c r="G127" s="27"/>
      <c r="H127" s="14">
        <f t="shared" si="26"/>
        <v>0.1</v>
      </c>
      <c r="I127" s="15">
        <f t="shared" si="39"/>
        <v>0.10670397317716583</v>
      </c>
      <c r="J127" s="14">
        <f t="shared" si="40"/>
        <v>1.0670397317716584E-2</v>
      </c>
      <c r="K127" s="14">
        <f>SUM($J127:J$127)</f>
        <v>1.0670397317716584E-2</v>
      </c>
      <c r="L127" s="16">
        <f t="shared" si="41"/>
        <v>1</v>
      </c>
      <c r="M127" s="16"/>
      <c r="N127" s="28">
        <v>113</v>
      </c>
      <c r="O127" s="6">
        <f t="shared" si="35"/>
        <v>113</v>
      </c>
      <c r="P127" s="6">
        <f t="shared" si="30"/>
        <v>0.1</v>
      </c>
      <c r="Q127" s="6">
        <f t="shared" si="31"/>
        <v>0.1</v>
      </c>
      <c r="R127" s="5">
        <f t="shared" si="32"/>
        <v>0.1</v>
      </c>
      <c r="S127" s="5">
        <f t="shared" si="42"/>
        <v>1.0670397317716586E-3</v>
      </c>
      <c r="T127" s="20">
        <f>SUM(S127:$S$136)</f>
        <v>1.0670397317716586E-3</v>
      </c>
      <c r="U127" s="6">
        <f t="shared" si="43"/>
        <v>1</v>
      </c>
    </row>
    <row r="128" spans="1:21">
      <c r="A128" s="26">
        <v>114</v>
      </c>
      <c r="B128" s="22">
        <f>Absterbeordnung!B122</f>
        <v>0</v>
      </c>
      <c r="C128" s="15">
        <f t="shared" ref="C128:C136" si="44">1/(((1+($B$5/100))^A128))</f>
        <v>0.10461173840898609</v>
      </c>
      <c r="D128" s="14">
        <f t="shared" ref="D128:D136" si="45">B128*C128</f>
        <v>0</v>
      </c>
      <c r="E128" s="14">
        <f>SUM(D$127:$D128)</f>
        <v>1.0670397317716584E-2</v>
      </c>
      <c r="F128" s="16" t="e">
        <f t="shared" ref="F128:F136" si="46">E128/D128</f>
        <v>#DIV/0!</v>
      </c>
      <c r="G128" s="27"/>
      <c r="H128" s="14">
        <f t="shared" ref="H128:H136" si="47">B128</f>
        <v>0</v>
      </c>
      <c r="I128" s="15">
        <f t="shared" ref="I128:I136" si="48">1/(((1+($B$5/100))^A128))</f>
        <v>0.10461173840898609</v>
      </c>
      <c r="J128" s="14">
        <f t="shared" ref="J128:J136" si="49">H128*I128</f>
        <v>0</v>
      </c>
      <c r="K128" s="14">
        <f>SUM($J$127:J128)</f>
        <v>1.0670397317716584E-2</v>
      </c>
      <c r="L128" s="16" t="e">
        <f t="shared" ref="L128:L136" si="50">K128/J128</f>
        <v>#DIV/0!</v>
      </c>
      <c r="M128" s="16"/>
      <c r="N128" s="6">
        <v>114</v>
      </c>
      <c r="O128" s="6">
        <f t="shared" si="35"/>
        <v>114</v>
      </c>
      <c r="P128" s="6">
        <f t="shared" ref="P128:P136" si="51">B128</f>
        <v>0</v>
      </c>
      <c r="Q128" s="6">
        <f t="shared" ref="Q128:Q136" si="52">B128</f>
        <v>0</v>
      </c>
      <c r="R128" s="5">
        <f t="shared" si="32"/>
        <v>0</v>
      </c>
      <c r="S128" s="5">
        <f t="shared" si="42"/>
        <v>0</v>
      </c>
      <c r="T128" s="20">
        <f>SUM(S128:$S$136)</f>
        <v>0</v>
      </c>
      <c r="U128" s="6" t="e">
        <f t="shared" ref="U128:U136" si="53">T128/S128</f>
        <v>#DIV/0!</v>
      </c>
    </row>
    <row r="129" spans="1:21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1.0670397317716584E-2</v>
      </c>
      <c r="F129" s="16" t="e">
        <f t="shared" si="46"/>
        <v>#DIV/0!</v>
      </c>
      <c r="G129" s="27"/>
      <c r="H129" s="14">
        <f t="shared" si="47"/>
        <v>0</v>
      </c>
      <c r="I129" s="15">
        <f t="shared" si="48"/>
        <v>0.10256052785194716</v>
      </c>
      <c r="J129" s="14">
        <f t="shared" si="49"/>
        <v>0</v>
      </c>
      <c r="K129" s="14">
        <f>SUM($J$127:J129)</f>
        <v>1.0670397317716584E-2</v>
      </c>
      <c r="L129" s="16" t="e">
        <f t="shared" si="50"/>
        <v>#DIV/0!</v>
      </c>
      <c r="M129" s="16"/>
      <c r="N129" s="6">
        <v>115</v>
      </c>
      <c r="O129" s="6">
        <f t="shared" si="35"/>
        <v>115</v>
      </c>
      <c r="P129" s="6">
        <f t="shared" si="51"/>
        <v>0</v>
      </c>
      <c r="Q129" s="6">
        <f t="shared" si="52"/>
        <v>0</v>
      </c>
      <c r="R129" s="5">
        <f t="shared" si="32"/>
        <v>0</v>
      </c>
      <c r="S129" s="5">
        <f t="shared" si="42"/>
        <v>0</v>
      </c>
      <c r="T129" s="20">
        <f>SUM(S129:$S$136)</f>
        <v>0</v>
      </c>
      <c r="U129" s="6" t="e">
        <f t="shared" si="53"/>
        <v>#DIV/0!</v>
      </c>
    </row>
    <row r="130" spans="1:21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1.0670397317716584E-2</v>
      </c>
      <c r="F130" s="16" t="e">
        <f t="shared" si="46"/>
        <v>#DIV/0!</v>
      </c>
      <c r="G130" s="27"/>
      <c r="H130" s="14">
        <f t="shared" si="47"/>
        <v>0</v>
      </c>
      <c r="I130" s="15">
        <f t="shared" si="48"/>
        <v>0.1005495371097521</v>
      </c>
      <c r="J130" s="14">
        <f t="shared" si="49"/>
        <v>0</v>
      </c>
      <c r="K130" s="14">
        <f>SUM($J$127:J130)</f>
        <v>1.0670397317716584E-2</v>
      </c>
      <c r="L130" s="16" t="e">
        <f t="shared" si="50"/>
        <v>#DIV/0!</v>
      </c>
      <c r="M130" s="16"/>
      <c r="N130" s="28">
        <v>116</v>
      </c>
      <c r="O130" s="6">
        <f t="shared" si="35"/>
        <v>116</v>
      </c>
      <c r="P130" s="6">
        <f t="shared" si="51"/>
        <v>0</v>
      </c>
      <c r="Q130" s="6">
        <f t="shared" si="52"/>
        <v>0</v>
      </c>
      <c r="R130" s="5">
        <f t="shared" si="32"/>
        <v>0</v>
      </c>
      <c r="S130" s="5">
        <f t="shared" si="42"/>
        <v>0</v>
      </c>
      <c r="T130" s="20">
        <f>SUM(S130:$S$136)</f>
        <v>0</v>
      </c>
      <c r="U130" s="6" t="e">
        <f t="shared" si="53"/>
        <v>#DIV/0!</v>
      </c>
    </row>
    <row r="131" spans="1:21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1.0670397317716584E-2</v>
      </c>
      <c r="F131" s="16" t="e">
        <f t="shared" si="46"/>
        <v>#DIV/0!</v>
      </c>
      <c r="G131" s="27"/>
      <c r="H131" s="14">
        <f t="shared" si="47"/>
        <v>0</v>
      </c>
      <c r="I131" s="15">
        <f t="shared" si="48"/>
        <v>9.8577977558580526E-2</v>
      </c>
      <c r="J131" s="14">
        <f t="shared" si="49"/>
        <v>0</v>
      </c>
      <c r="K131" s="14">
        <f>SUM($J$127:J131)</f>
        <v>1.0670397317716584E-2</v>
      </c>
      <c r="L131" s="16" t="e">
        <f t="shared" si="50"/>
        <v>#DIV/0!</v>
      </c>
      <c r="M131" s="16"/>
      <c r="N131" s="6">
        <v>117</v>
      </c>
      <c r="O131" s="6">
        <f t="shared" si="35"/>
        <v>117</v>
      </c>
      <c r="P131" s="6">
        <f t="shared" si="51"/>
        <v>0</v>
      </c>
      <c r="Q131" s="6">
        <f t="shared" si="52"/>
        <v>0</v>
      </c>
      <c r="R131" s="5">
        <f t="shared" si="32"/>
        <v>0</v>
      </c>
      <c r="S131" s="5">
        <f t="shared" si="42"/>
        <v>0</v>
      </c>
      <c r="T131" s="20">
        <f>SUM(S131:$S$136)</f>
        <v>0</v>
      </c>
      <c r="U131" s="6" t="e">
        <f t="shared" si="53"/>
        <v>#DIV/0!</v>
      </c>
    </row>
    <row r="132" spans="1:21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1.0670397317716584E-2</v>
      </c>
      <c r="F132" s="16" t="e">
        <f t="shared" si="46"/>
        <v>#DIV/0!</v>
      </c>
      <c r="G132" s="27"/>
      <c r="H132" s="14">
        <f t="shared" si="47"/>
        <v>0</v>
      </c>
      <c r="I132" s="15">
        <f t="shared" si="48"/>
        <v>9.6645076037824032E-2</v>
      </c>
      <c r="J132" s="14">
        <f t="shared" si="49"/>
        <v>0</v>
      </c>
      <c r="K132" s="14">
        <f>SUM($J$127:J132)</f>
        <v>1.0670397317716584E-2</v>
      </c>
      <c r="L132" s="16" t="e">
        <f t="shared" si="50"/>
        <v>#DIV/0!</v>
      </c>
      <c r="M132" s="16"/>
      <c r="N132" s="6">
        <v>118</v>
      </c>
      <c r="O132" s="6">
        <f t="shared" si="35"/>
        <v>118</v>
      </c>
      <c r="P132" s="6">
        <f t="shared" si="51"/>
        <v>0</v>
      </c>
      <c r="Q132" s="6">
        <f t="shared" si="52"/>
        <v>0</v>
      </c>
      <c r="R132" s="5">
        <f t="shared" si="32"/>
        <v>0</v>
      </c>
      <c r="S132" s="5">
        <f t="shared" si="42"/>
        <v>0</v>
      </c>
      <c r="T132" s="20">
        <f>SUM(S132:$S$136)</f>
        <v>0</v>
      </c>
      <c r="U132" s="6" t="e">
        <f t="shared" si="53"/>
        <v>#DIV/0!</v>
      </c>
    </row>
    <row r="133" spans="1:21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1.0670397317716584E-2</v>
      </c>
      <c r="F133" s="16" t="e">
        <f t="shared" si="46"/>
        <v>#DIV/0!</v>
      </c>
      <c r="G133" s="27"/>
      <c r="H133" s="14">
        <f t="shared" si="47"/>
        <v>0</v>
      </c>
      <c r="I133" s="15">
        <f t="shared" si="48"/>
        <v>9.4750074546886331E-2</v>
      </c>
      <c r="J133" s="14">
        <f t="shared" si="49"/>
        <v>0</v>
      </c>
      <c r="K133" s="14">
        <f>SUM($J$127:J133)</f>
        <v>1.0670397317716584E-2</v>
      </c>
      <c r="L133" s="16" t="e">
        <f t="shared" si="50"/>
        <v>#DIV/0!</v>
      </c>
      <c r="M133" s="16"/>
      <c r="N133" s="28">
        <v>119</v>
      </c>
      <c r="O133" s="6">
        <f t="shared" si="35"/>
        <v>119</v>
      </c>
      <c r="P133" s="6">
        <f t="shared" si="51"/>
        <v>0</v>
      </c>
      <c r="Q133" s="6">
        <f t="shared" si="52"/>
        <v>0</v>
      </c>
      <c r="R133" s="5">
        <f t="shared" si="32"/>
        <v>0</v>
      </c>
      <c r="S133" s="5">
        <f t="shared" si="42"/>
        <v>0</v>
      </c>
      <c r="T133" s="20">
        <f>SUM(S133:$S$136)</f>
        <v>0</v>
      </c>
      <c r="U133" s="6" t="e">
        <f t="shared" si="53"/>
        <v>#DIV/0!</v>
      </c>
    </row>
    <row r="134" spans="1:21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1.0670397317716584E-2</v>
      </c>
      <c r="F134" s="16" t="e">
        <f t="shared" si="46"/>
        <v>#DIV/0!</v>
      </c>
      <c r="G134" s="27"/>
      <c r="H134" s="14">
        <f t="shared" si="47"/>
        <v>0</v>
      </c>
      <c r="I134" s="15">
        <f t="shared" si="48"/>
        <v>9.2892229947927757E-2</v>
      </c>
      <c r="J134" s="14">
        <f t="shared" si="49"/>
        <v>0</v>
      </c>
      <c r="K134" s="14">
        <f>SUM($J$127:J134)</f>
        <v>1.0670397317716584E-2</v>
      </c>
      <c r="L134" s="16" t="e">
        <f t="shared" si="50"/>
        <v>#DIV/0!</v>
      </c>
      <c r="M134" s="16"/>
      <c r="N134" s="6">
        <v>120</v>
      </c>
      <c r="O134" s="6">
        <f t="shared" si="35"/>
        <v>120</v>
      </c>
      <c r="P134" s="6">
        <f t="shared" si="51"/>
        <v>0</v>
      </c>
      <c r="Q134" s="6">
        <f t="shared" si="52"/>
        <v>0</v>
      </c>
      <c r="R134" s="5">
        <f t="shared" si="32"/>
        <v>0</v>
      </c>
      <c r="S134" s="5">
        <f t="shared" si="42"/>
        <v>0</v>
      </c>
      <c r="T134" s="20">
        <f>SUM(S134:$S$136)</f>
        <v>0</v>
      </c>
      <c r="U134" s="6" t="e">
        <f t="shared" si="53"/>
        <v>#DIV/0!</v>
      </c>
    </row>
    <row r="135" spans="1:21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1.0670397317716584E-2</v>
      </c>
      <c r="F135" s="16" t="e">
        <f t="shared" si="46"/>
        <v>#DIV/0!</v>
      </c>
      <c r="G135" s="27"/>
      <c r="H135" s="14">
        <f t="shared" si="47"/>
        <v>0</v>
      </c>
      <c r="I135" s="15">
        <f t="shared" si="48"/>
        <v>1</v>
      </c>
      <c r="J135" s="14">
        <f t="shared" si="49"/>
        <v>0</v>
      </c>
      <c r="K135" s="14">
        <f>SUM($J$127:J135)</f>
        <v>1.0670397317716584E-2</v>
      </c>
      <c r="L135" s="16" t="e">
        <f t="shared" si="50"/>
        <v>#DIV/0!</v>
      </c>
      <c r="M135" s="16"/>
      <c r="N135" s="6">
        <v>121</v>
      </c>
      <c r="O135" s="6">
        <f t="shared" si="35"/>
        <v>121</v>
      </c>
      <c r="P135" s="6">
        <f t="shared" si="51"/>
        <v>0</v>
      </c>
      <c r="Q135" s="6">
        <f t="shared" si="52"/>
        <v>0</v>
      </c>
      <c r="R135" s="5">
        <f t="shared" si="32"/>
        <v>0</v>
      </c>
      <c r="S135" s="5">
        <f t="shared" si="42"/>
        <v>0</v>
      </c>
      <c r="T135" s="20">
        <f>SUM(S135:$S$136)</f>
        <v>0</v>
      </c>
      <c r="U135" s="6" t="e">
        <f t="shared" si="53"/>
        <v>#DIV/0!</v>
      </c>
    </row>
    <row r="136" spans="1:21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1.0670397317716584E-2</v>
      </c>
      <c r="F136" s="16" t="e">
        <f t="shared" si="46"/>
        <v>#DIV/0!</v>
      </c>
      <c r="G136" s="27"/>
      <c r="H136" s="14">
        <f t="shared" si="47"/>
        <v>0</v>
      </c>
      <c r="I136" s="15">
        <f t="shared" si="48"/>
        <v>1</v>
      </c>
      <c r="J136" s="14">
        <f t="shared" si="49"/>
        <v>0</v>
      </c>
      <c r="K136" s="14">
        <f>SUM($J$127:J136)</f>
        <v>1.0670397317716584E-2</v>
      </c>
      <c r="L136" s="16" t="e">
        <f t="shared" si="50"/>
        <v>#DIV/0!</v>
      </c>
      <c r="M136" s="16"/>
      <c r="N136" s="28">
        <v>122</v>
      </c>
      <c r="O136" s="6">
        <f t="shared" si="35"/>
        <v>122</v>
      </c>
      <c r="P136" s="6">
        <f t="shared" si="51"/>
        <v>0</v>
      </c>
      <c r="Q136" s="6">
        <f t="shared" si="52"/>
        <v>0</v>
      </c>
      <c r="R136" s="5">
        <f t="shared" si="32"/>
        <v>0</v>
      </c>
      <c r="S136" s="5">
        <f t="shared" si="42"/>
        <v>0</v>
      </c>
      <c r="T136" s="20">
        <f>SUM(S136:$S$136)</f>
        <v>0</v>
      </c>
      <c r="U136" s="6" t="e">
        <f t="shared" si="53"/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B233"/>
  <sheetViews>
    <sheetView workbookViewId="0">
      <selection activeCell="A30" sqref="A30"/>
    </sheetView>
  </sheetViews>
  <sheetFormatPr baseColWidth="10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'Mann-Frau'!D5</f>
        <v>50</v>
      </c>
    </row>
    <row r="2" spans="1:21">
      <c r="A2" s="2" t="s">
        <v>7</v>
      </c>
      <c r="B2" s="2">
        <f>'Mann-Frau'!D6</f>
        <v>50</v>
      </c>
    </row>
    <row r="3" spans="1:21">
      <c r="A3" s="2" t="s">
        <v>14</v>
      </c>
      <c r="B3" s="2">
        <f>B1-B2</f>
        <v>0</v>
      </c>
    </row>
    <row r="4" spans="1:21">
      <c r="M4" s="7"/>
    </row>
    <row r="5" spans="1:21">
      <c r="A5" s="2" t="s">
        <v>3</v>
      </c>
      <c r="B5" s="2">
        <f>'Mann-Frau'!D8</f>
        <v>2</v>
      </c>
      <c r="M5" s="7"/>
    </row>
    <row r="6" spans="1:21">
      <c r="M6" s="7"/>
    </row>
    <row r="7" spans="1:21">
      <c r="M7" s="7"/>
    </row>
    <row r="8" spans="1:21">
      <c r="M8" s="7"/>
    </row>
    <row r="9" spans="1:21">
      <c r="M9" s="7"/>
    </row>
    <row r="10" spans="1:21" ht="13.5" thickBot="1">
      <c r="M10" s="7"/>
    </row>
    <row r="11" spans="1:21" ht="13.5" thickBot="1">
      <c r="B11" s="271" t="s">
        <v>1</v>
      </c>
      <c r="C11" s="271"/>
      <c r="D11" s="271"/>
      <c r="E11" s="271"/>
      <c r="F11" s="271"/>
      <c r="H11" s="275" t="s">
        <v>0</v>
      </c>
      <c r="I11" s="276"/>
      <c r="J11" s="276"/>
      <c r="K11" s="276"/>
      <c r="L11" s="277"/>
      <c r="M11" s="7"/>
    </row>
    <row r="12" spans="1:21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1</v>
      </c>
      <c r="Q12" s="12" t="s">
        <v>0</v>
      </c>
    </row>
    <row r="13" spans="1:21">
      <c r="A13" s="13"/>
      <c r="B13" s="14"/>
      <c r="C13" s="15"/>
      <c r="D13" s="14"/>
      <c r="E13" s="14"/>
      <c r="F13" s="16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>
      <c r="A14" s="21">
        <v>0</v>
      </c>
      <c r="B14" s="14">
        <f>Absterbeordnung!B8</f>
        <v>100000</v>
      </c>
      <c r="C14" s="15"/>
      <c r="D14" s="22"/>
      <c r="E14" s="22"/>
      <c r="F14" s="16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>N14+$B$3</f>
        <v>0</v>
      </c>
      <c r="P14" s="20">
        <f>B14</f>
        <v>100000</v>
      </c>
      <c r="Q14" s="20">
        <f>H14</f>
        <v>100000</v>
      </c>
      <c r="R14" s="5">
        <f>LOOKUP(N14,$O$14:$O$136,$Q$14:$Q$136)</f>
        <v>100000</v>
      </c>
      <c r="T14" s="20">
        <f>SUM(S14:$S$136)</f>
        <v>375567880792.62531</v>
      </c>
    </row>
    <row r="15" spans="1:21">
      <c r="A15" s="21">
        <v>1</v>
      </c>
      <c r="B15" s="14">
        <f>Absterbeordnung!B9</f>
        <v>99646.350495961611</v>
      </c>
      <c r="C15" s="15">
        <f t="shared" ref="C15:C46" si="0">1/(((1+($B$5/100))^A15))</f>
        <v>0.98039215686274506</v>
      </c>
      <c r="D15" s="14">
        <f>B15*C15</f>
        <v>97692.500486236866</v>
      </c>
      <c r="E15" s="14">
        <f>SUM(D15:$D$136)</f>
        <v>3872960.5480824783</v>
      </c>
      <c r="F15" s="16">
        <f>E15/D15</f>
        <v>39.644399813761645</v>
      </c>
      <c r="G15" s="5"/>
      <c r="H15" s="17">
        <f>Absterbeordnung!C9</f>
        <v>99701.638984226753</v>
      </c>
      <c r="I15" s="18">
        <f t="shared" ref="I15:I46" si="1">1/(((1+($B$5/100))^A15))</f>
        <v>0.98039215686274506</v>
      </c>
      <c r="J15" s="17">
        <f>H15*I15</f>
        <v>97746.704886496809</v>
      </c>
      <c r="K15" s="17">
        <f>SUM($J15:J$136)</f>
        <v>3984850.8169935127</v>
      </c>
      <c r="L15" s="19">
        <f>K15/J15</f>
        <v>40.767111501310552</v>
      </c>
      <c r="N15" s="6">
        <v>1</v>
      </c>
      <c r="O15" s="6">
        <f t="shared" ref="O15:O78" si="2">N15+$B$3</f>
        <v>1</v>
      </c>
      <c r="P15" s="20">
        <f t="shared" ref="P15:P78" si="3">B15</f>
        <v>99646.350495961611</v>
      </c>
      <c r="Q15" s="20">
        <f t="shared" ref="Q15:Q78" si="4">H15</f>
        <v>99701.638984226753</v>
      </c>
      <c r="R15" s="5">
        <f t="shared" ref="R15:R78" si="5">LOOKUP(N15,$O$14:$O$136,$Q$14:$Q$136)</f>
        <v>99701.638984226753</v>
      </c>
      <c r="S15" s="5">
        <f t="shared" ref="S15:S46" si="6">P15*R15*I15</f>
        <v>9740102414.9451847</v>
      </c>
      <c r="T15" s="20">
        <f>SUM(S15:$S$136)</f>
        <v>375567880792.62531</v>
      </c>
      <c r="U15" s="6">
        <f>T15/S15</f>
        <v>38.558925234333785</v>
      </c>
    </row>
    <row r="16" spans="1:21">
      <c r="A16" s="21">
        <v>2</v>
      </c>
      <c r="B16" s="14">
        <f>Absterbeordnung!B10</f>
        <v>99619.176103858335</v>
      </c>
      <c r="C16" s="15">
        <f t="shared" si="0"/>
        <v>0.96116878123798544</v>
      </c>
      <c r="D16" s="14">
        <f t="shared" ref="D16:D79" si="7">B16*C16</f>
        <v>95750.842083677766</v>
      </c>
      <c r="E16" s="14">
        <f>SUM(D16:$D$136)</f>
        <v>3775268.0475962423</v>
      </c>
      <c r="F16" s="16">
        <f t="shared" ref="F16:F79" si="8">E16/D16</f>
        <v>39.42804016592347</v>
      </c>
      <c r="G16" s="5"/>
      <c r="H16" s="17">
        <f>Absterbeordnung!C10</f>
        <v>99677.239518519273</v>
      </c>
      <c r="I16" s="18">
        <f t="shared" si="1"/>
        <v>0.96116878123798544</v>
      </c>
      <c r="J16" s="17">
        <f t="shared" ref="J16:J79" si="9">H16*I16</f>
        <v>95806.650825181932</v>
      </c>
      <c r="K16" s="17">
        <f>SUM($J16:J$136)</f>
        <v>3887104.1121070157</v>
      </c>
      <c r="L16" s="19">
        <f t="shared" ref="L16:L79" si="10">K16/J16</f>
        <v>40.57238280043628</v>
      </c>
      <c r="N16" s="6">
        <v>2</v>
      </c>
      <c r="O16" s="6">
        <f t="shared" si="2"/>
        <v>2</v>
      </c>
      <c r="P16" s="20">
        <f t="shared" si="3"/>
        <v>99619.176103858335</v>
      </c>
      <c r="Q16" s="20">
        <f t="shared" si="4"/>
        <v>99677.239518519273</v>
      </c>
      <c r="R16" s="5">
        <f t="shared" si="5"/>
        <v>99677.239518519273</v>
      </c>
      <c r="S16" s="5">
        <f t="shared" si="6"/>
        <v>9544179620.4746628</v>
      </c>
      <c r="T16" s="20">
        <f>SUM(S16:$S$136)</f>
        <v>365827778377.68018</v>
      </c>
      <c r="U16" s="6">
        <f t="shared" ref="U16:U79" si="11">T16/S16</f>
        <v>38.329934360506762</v>
      </c>
    </row>
    <row r="17" spans="1:21">
      <c r="A17" s="21">
        <v>3</v>
      </c>
      <c r="B17" s="14">
        <f>Absterbeordnung!B11</f>
        <v>99605.166248097026</v>
      </c>
      <c r="C17" s="15">
        <f t="shared" si="0"/>
        <v>0.94232233454704462</v>
      </c>
      <c r="D17" s="14">
        <f t="shared" si="7"/>
        <v>93860.172791853285</v>
      </c>
      <c r="E17" s="14">
        <f>SUM(D17:$D$136)</f>
        <v>3679517.2055125637</v>
      </c>
      <c r="F17" s="16">
        <f t="shared" si="8"/>
        <v>39.202114124298014</v>
      </c>
      <c r="G17" s="5"/>
      <c r="H17" s="17">
        <f>Absterbeordnung!C11</f>
        <v>99665.099376319893</v>
      </c>
      <c r="I17" s="18">
        <f t="shared" si="1"/>
        <v>0.94232233454704462</v>
      </c>
      <c r="J17" s="17">
        <f t="shared" si="9"/>
        <v>93916.649117156965</v>
      </c>
      <c r="K17" s="17">
        <f>SUM($J17:J$136)</f>
        <v>3791297.4612818337</v>
      </c>
      <c r="L17" s="19">
        <f t="shared" si="10"/>
        <v>40.368747148893206</v>
      </c>
      <c r="N17" s="6">
        <v>3</v>
      </c>
      <c r="O17" s="6">
        <f t="shared" si="2"/>
        <v>3</v>
      </c>
      <c r="P17" s="20">
        <f t="shared" si="3"/>
        <v>99605.166248097026</v>
      </c>
      <c r="Q17" s="20">
        <f t="shared" si="4"/>
        <v>99665.099376319893</v>
      </c>
      <c r="R17" s="5">
        <f t="shared" si="5"/>
        <v>99665.099376319893</v>
      </c>
      <c r="S17" s="5">
        <f t="shared" si="6"/>
        <v>9354583448.778614</v>
      </c>
      <c r="T17" s="20">
        <f>SUM(S17:$S$136)</f>
        <v>356283598757.20557</v>
      </c>
      <c r="U17" s="6">
        <f t="shared" si="11"/>
        <v>38.086527391417299</v>
      </c>
    </row>
    <row r="18" spans="1:21">
      <c r="A18" s="21">
        <v>4</v>
      </c>
      <c r="B18" s="14">
        <f>Absterbeordnung!B12</f>
        <v>99591.51567291448</v>
      </c>
      <c r="C18" s="15">
        <f t="shared" si="0"/>
        <v>0.9238454260265142</v>
      </c>
      <c r="D18" s="14">
        <f t="shared" si="7"/>
        <v>92007.166225469948</v>
      </c>
      <c r="E18" s="14">
        <f>SUM(D18:$D$136)</f>
        <v>3585657.0327207111</v>
      </c>
      <c r="F18" s="16">
        <f t="shared" si="8"/>
        <v>38.971497328086485</v>
      </c>
      <c r="G18" s="5"/>
      <c r="H18" s="17">
        <f>Absterbeordnung!C12</f>
        <v>99654.124170099676</v>
      </c>
      <c r="I18" s="18">
        <f t="shared" si="1"/>
        <v>0.9238454260265142</v>
      </c>
      <c r="J18" s="17">
        <f t="shared" si="9"/>
        <v>92065.006799224881</v>
      </c>
      <c r="K18" s="17">
        <f>SUM($J18:J$136)</f>
        <v>3697380.8121646768</v>
      </c>
      <c r="L18" s="19">
        <f t="shared" si="10"/>
        <v>40.160544605486372</v>
      </c>
      <c r="N18" s="6">
        <v>4</v>
      </c>
      <c r="O18" s="6">
        <f t="shared" si="2"/>
        <v>4</v>
      </c>
      <c r="P18" s="20">
        <f t="shared" si="3"/>
        <v>99591.51567291448</v>
      </c>
      <c r="Q18" s="20">
        <f t="shared" si="4"/>
        <v>99654.124170099676</v>
      </c>
      <c r="R18" s="5">
        <f t="shared" si="5"/>
        <v>99654.124170099676</v>
      </c>
      <c r="S18" s="5">
        <f t="shared" si="6"/>
        <v>9168893567.5719833</v>
      </c>
      <c r="T18" s="20">
        <f>SUM(S18:$S$136)</f>
        <v>346929015308.42694</v>
      </c>
      <c r="U18" s="6">
        <f t="shared" si="11"/>
        <v>37.837609603783122</v>
      </c>
    </row>
    <row r="19" spans="1:21">
      <c r="A19" s="21">
        <v>5</v>
      </c>
      <c r="B19" s="14">
        <f>Absterbeordnung!B13</f>
        <v>99579.868646488059</v>
      </c>
      <c r="C19" s="15">
        <f t="shared" si="0"/>
        <v>0.90573080982991594</v>
      </c>
      <c r="D19" s="14">
        <f t="shared" si="7"/>
        <v>90192.555071940282</v>
      </c>
      <c r="E19" s="14">
        <f>SUM(D19:$D$136)</f>
        <v>3493649.8664952414</v>
      </c>
      <c r="F19" s="16">
        <f t="shared" si="8"/>
        <v>38.73545730807384</v>
      </c>
      <c r="G19" s="5"/>
      <c r="H19" s="17">
        <f>Absterbeordnung!C13</f>
        <v>99645.121396556773</v>
      </c>
      <c r="I19" s="18">
        <f t="shared" si="1"/>
        <v>0.90573080982991594</v>
      </c>
      <c r="J19" s="17">
        <f t="shared" si="9"/>
        <v>90251.65649810365</v>
      </c>
      <c r="K19" s="17">
        <f>SUM($J19:J$136)</f>
        <v>3605315.8053654521</v>
      </c>
      <c r="L19" s="19">
        <f t="shared" si="10"/>
        <v>39.947364350494844</v>
      </c>
      <c r="N19" s="6">
        <v>5</v>
      </c>
      <c r="O19" s="6">
        <f t="shared" si="2"/>
        <v>5</v>
      </c>
      <c r="P19" s="20">
        <f t="shared" si="3"/>
        <v>99579.868646488059</v>
      </c>
      <c r="Q19" s="20">
        <f t="shared" si="4"/>
        <v>99645.121396556773</v>
      </c>
      <c r="R19" s="5">
        <f t="shared" si="5"/>
        <v>99645.121396556773</v>
      </c>
      <c r="S19" s="5">
        <f t="shared" si="6"/>
        <v>8987248099.2091217</v>
      </c>
      <c r="T19" s="20">
        <f>SUM(S19:$S$136)</f>
        <v>337760121740.85498</v>
      </c>
      <c r="U19" s="6">
        <f t="shared" si="11"/>
        <v>37.582151734586908</v>
      </c>
    </row>
    <row r="20" spans="1:21">
      <c r="A20" s="21">
        <v>6</v>
      </c>
      <c r="B20" s="14">
        <f>Absterbeordnung!B14</f>
        <v>99569.487335967468</v>
      </c>
      <c r="C20" s="15">
        <f t="shared" si="0"/>
        <v>0.88797138218619198</v>
      </c>
      <c r="D20" s="14">
        <f t="shared" si="7"/>
        <v>88414.855293289569</v>
      </c>
      <c r="E20" s="14">
        <f>SUM(D20:$D$136)</f>
        <v>3403457.3114233017</v>
      </c>
      <c r="F20" s="16">
        <f t="shared" si="8"/>
        <v>38.494179514668211</v>
      </c>
      <c r="G20" s="5"/>
      <c r="H20" s="17">
        <f>Absterbeordnung!C14</f>
        <v>99636.836417370389</v>
      </c>
      <c r="I20" s="18">
        <f t="shared" si="1"/>
        <v>0.88797138218619198</v>
      </c>
      <c r="J20" s="17">
        <f t="shared" si="9"/>
        <v>88474.659350191898</v>
      </c>
      <c r="K20" s="17">
        <f>SUM($J20:J$136)</f>
        <v>3515064.1488673482</v>
      </c>
      <c r="L20" s="19">
        <f t="shared" si="10"/>
        <v>39.729614950585557</v>
      </c>
      <c r="N20" s="6">
        <v>6</v>
      </c>
      <c r="O20" s="6">
        <f t="shared" si="2"/>
        <v>6</v>
      </c>
      <c r="P20" s="20">
        <f t="shared" si="3"/>
        <v>99569.487335967468</v>
      </c>
      <c r="Q20" s="20">
        <f t="shared" si="4"/>
        <v>99636.836417370389</v>
      </c>
      <c r="R20" s="5">
        <f t="shared" si="5"/>
        <v>99636.836417370389</v>
      </c>
      <c r="S20" s="5">
        <f t="shared" si="6"/>
        <v>8809376473.7229671</v>
      </c>
      <c r="T20" s="20">
        <f>SUM(S20:$S$136)</f>
        <v>328772873641.64587</v>
      </c>
      <c r="U20" s="6">
        <f t="shared" si="11"/>
        <v>37.320788210417099</v>
      </c>
    </row>
    <row r="21" spans="1:21">
      <c r="A21" s="21">
        <v>7</v>
      </c>
      <c r="B21" s="14">
        <f>Absterbeordnung!B15</f>
        <v>99560.602918755685</v>
      </c>
      <c r="C21" s="15">
        <f t="shared" si="0"/>
        <v>0.87056017861391388</v>
      </c>
      <c r="D21" s="14">
        <f t="shared" si="7"/>
        <v>86673.496259860898</v>
      </c>
      <c r="E21" s="14">
        <f>SUM(D21:$D$136)</f>
        <v>3315042.456130011</v>
      </c>
      <c r="F21" s="16">
        <f t="shared" si="8"/>
        <v>38.247475862644187</v>
      </c>
      <c r="G21" s="5"/>
      <c r="H21" s="17">
        <f>Absterbeordnung!C15</f>
        <v>99630.617625831335</v>
      </c>
      <c r="I21" s="18">
        <f t="shared" si="1"/>
        <v>0.87056017861391388</v>
      </c>
      <c r="J21" s="17">
        <f t="shared" si="9"/>
        <v>86734.448275758288</v>
      </c>
      <c r="K21" s="17">
        <f>SUM($J21:J$136)</f>
        <v>3426589.489517156</v>
      </c>
      <c r="L21" s="19">
        <f t="shared" si="10"/>
        <v>39.50667304209815</v>
      </c>
      <c r="N21" s="6">
        <v>7</v>
      </c>
      <c r="O21" s="6">
        <f t="shared" si="2"/>
        <v>7</v>
      </c>
      <c r="P21" s="20">
        <f t="shared" si="3"/>
        <v>99560.602918755685</v>
      </c>
      <c r="Q21" s="20">
        <f t="shared" si="4"/>
        <v>99630.617625831335</v>
      </c>
      <c r="R21" s="5">
        <f t="shared" si="5"/>
        <v>99630.617625831335</v>
      </c>
      <c r="S21" s="5">
        <f t="shared" si="6"/>
        <v>8635333964.1601238</v>
      </c>
      <c r="T21" s="20">
        <f>SUM(S21:$S$136)</f>
        <v>319963497167.92291</v>
      </c>
      <c r="U21" s="6">
        <f t="shared" si="11"/>
        <v>37.052822565507192</v>
      </c>
    </row>
    <row r="22" spans="1:21">
      <c r="A22" s="21">
        <v>8</v>
      </c>
      <c r="B22" s="14">
        <f>Absterbeordnung!B16</f>
        <v>99551.557033097197</v>
      </c>
      <c r="C22" s="15">
        <f t="shared" si="0"/>
        <v>0.85349037119011162</v>
      </c>
      <c r="D22" s="14">
        <f t="shared" si="7"/>
        <v>84966.29536473169</v>
      </c>
      <c r="E22" s="14">
        <f>SUM(D22:$D$136)</f>
        <v>3228368.9598701503</v>
      </c>
      <c r="F22" s="16">
        <f t="shared" si="8"/>
        <v>37.995877612550359</v>
      </c>
      <c r="G22" s="5"/>
      <c r="H22" s="17">
        <f>Absterbeordnung!C16</f>
        <v>99623.825988173674</v>
      </c>
      <c r="I22" s="18">
        <f t="shared" si="1"/>
        <v>0.85349037119011162</v>
      </c>
      <c r="J22" s="17">
        <f t="shared" si="9"/>
        <v>85027.976222025434</v>
      </c>
      <c r="K22" s="17">
        <f>SUM($J22:J$136)</f>
        <v>3339855.0412413981</v>
      </c>
      <c r="L22" s="19">
        <f t="shared" si="10"/>
        <v>39.27948411379748</v>
      </c>
      <c r="N22" s="6">
        <v>8</v>
      </c>
      <c r="O22" s="6">
        <f t="shared" si="2"/>
        <v>8</v>
      </c>
      <c r="P22" s="20">
        <f t="shared" si="3"/>
        <v>99551.557033097197</v>
      </c>
      <c r="Q22" s="20">
        <f t="shared" si="4"/>
        <v>99623.825988173674</v>
      </c>
      <c r="R22" s="5">
        <f t="shared" si="5"/>
        <v>99623.825988173674</v>
      </c>
      <c r="S22" s="5">
        <f t="shared" si="6"/>
        <v>8464667424.2757978</v>
      </c>
      <c r="T22" s="20">
        <f>SUM(S22:$S$136)</f>
        <v>311328163203.76282</v>
      </c>
      <c r="U22" s="6">
        <f t="shared" si="11"/>
        <v>36.779727731641955</v>
      </c>
    </row>
    <row r="23" spans="1:21">
      <c r="A23" s="21">
        <v>9</v>
      </c>
      <c r="B23" s="14">
        <f>Absterbeordnung!B17</f>
        <v>99543.713001579905</v>
      </c>
      <c r="C23" s="15">
        <f t="shared" si="0"/>
        <v>0.83675526587265847</v>
      </c>
      <c r="D23" s="14">
        <f t="shared" si="7"/>
        <v>83293.726038588604</v>
      </c>
      <c r="E23" s="14">
        <f>SUM(D23:$D$136)</f>
        <v>3143402.6645054184</v>
      </c>
      <c r="F23" s="16">
        <f t="shared" si="8"/>
        <v>37.738768740506721</v>
      </c>
      <c r="G23" s="5"/>
      <c r="H23" s="17">
        <f>Absterbeordnung!C17</f>
        <v>99616.723045830862</v>
      </c>
      <c r="I23" s="18">
        <f t="shared" si="1"/>
        <v>0.83675526587265847</v>
      </c>
      <c r="J23" s="17">
        <f t="shared" si="9"/>
        <v>83354.817577577182</v>
      </c>
      <c r="K23" s="17">
        <f>SUM($J23:J$136)</f>
        <v>3254827.0650193724</v>
      </c>
      <c r="L23" s="19">
        <f t="shared" si="10"/>
        <v>39.04785781565834</v>
      </c>
      <c r="N23" s="6">
        <v>9</v>
      </c>
      <c r="O23" s="6">
        <f t="shared" si="2"/>
        <v>9</v>
      </c>
      <c r="P23" s="20">
        <f t="shared" si="3"/>
        <v>99543.713001579905</v>
      </c>
      <c r="Q23" s="20">
        <f t="shared" si="4"/>
        <v>99616.723045830862</v>
      </c>
      <c r="R23" s="5">
        <f t="shared" si="5"/>
        <v>99616.723045830862</v>
      </c>
      <c r="S23" s="5">
        <f t="shared" si="6"/>
        <v>8297448038.2413921</v>
      </c>
      <c r="T23" s="20">
        <f>SUM(S23:$S$136)</f>
        <v>302863495779.487</v>
      </c>
      <c r="U23" s="6">
        <f t="shared" si="11"/>
        <v>36.5008005333261</v>
      </c>
    </row>
    <row r="24" spans="1:21">
      <c r="A24" s="21">
        <v>10</v>
      </c>
      <c r="B24" s="14">
        <f>Absterbeordnung!B18</f>
        <v>99533.711093940525</v>
      </c>
      <c r="C24" s="15">
        <f t="shared" si="0"/>
        <v>0.82034829987515534</v>
      </c>
      <c r="D24" s="14">
        <f t="shared" si="7"/>
        <v>81652.310676178997</v>
      </c>
      <c r="E24" s="14">
        <f>SUM(D24:$D$136)</f>
        <v>3060108.9384668292</v>
      </c>
      <c r="F24" s="16">
        <f t="shared" si="8"/>
        <v>37.477309743293965</v>
      </c>
      <c r="G24" s="5"/>
      <c r="H24" s="17">
        <f>Absterbeordnung!C18</f>
        <v>99610.589205911863</v>
      </c>
      <c r="I24" s="18">
        <f t="shared" si="1"/>
        <v>0.82034829987515534</v>
      </c>
      <c r="J24" s="17">
        <f t="shared" si="9"/>
        <v>81715.377504632299</v>
      </c>
      <c r="K24" s="17">
        <f>SUM($J24:J$136)</f>
        <v>3171472.2474417952</v>
      </c>
      <c r="L24" s="19">
        <f t="shared" si="10"/>
        <v>38.81120474860451</v>
      </c>
      <c r="N24" s="6">
        <v>10</v>
      </c>
      <c r="O24" s="6">
        <f t="shared" si="2"/>
        <v>10</v>
      </c>
      <c r="P24" s="20">
        <f t="shared" si="3"/>
        <v>99533.711093940525</v>
      </c>
      <c r="Q24" s="20">
        <f t="shared" si="4"/>
        <v>99610.589205911863</v>
      </c>
      <c r="R24" s="5">
        <f t="shared" si="5"/>
        <v>99610.589205911863</v>
      </c>
      <c r="S24" s="5">
        <f t="shared" si="6"/>
        <v>8133434776.4783583</v>
      </c>
      <c r="T24" s="20">
        <f>SUM(S24:$S$136)</f>
        <v>294566047741.24567</v>
      </c>
      <c r="U24" s="6">
        <f t="shared" si="11"/>
        <v>36.216685304113035</v>
      </c>
    </row>
    <row r="25" spans="1:21">
      <c r="A25" s="21">
        <v>11</v>
      </c>
      <c r="B25" s="14">
        <f>Absterbeordnung!B19</f>
        <v>99526.99666793448</v>
      </c>
      <c r="C25" s="15">
        <f t="shared" si="0"/>
        <v>0.80426303909328967</v>
      </c>
      <c r="D25" s="14">
        <f t="shared" si="7"/>
        <v>80045.884811980693</v>
      </c>
      <c r="E25" s="14">
        <f>SUM(D25:$D$136)</f>
        <v>2978456.6277906504</v>
      </c>
      <c r="F25" s="16">
        <f t="shared" si="8"/>
        <v>37.209366037826051</v>
      </c>
      <c r="G25" s="5"/>
      <c r="H25" s="17">
        <f>Absterbeordnung!C19</f>
        <v>99605.48769264741</v>
      </c>
      <c r="I25" s="18">
        <f t="shared" si="1"/>
        <v>0.80426303909328967</v>
      </c>
      <c r="J25" s="17">
        <f t="shared" si="9"/>
        <v>80109.01224205787</v>
      </c>
      <c r="K25" s="17">
        <f>SUM($J25:J$136)</f>
        <v>3089756.8699371628</v>
      </c>
      <c r="L25" s="19">
        <f t="shared" si="10"/>
        <v>38.569404158937012</v>
      </c>
      <c r="N25" s="6">
        <v>11</v>
      </c>
      <c r="O25" s="6">
        <f t="shared" si="2"/>
        <v>11</v>
      </c>
      <c r="P25" s="20">
        <f t="shared" si="3"/>
        <v>99526.99666793448</v>
      </c>
      <c r="Q25" s="20">
        <f t="shared" si="4"/>
        <v>99605.48769264741</v>
      </c>
      <c r="R25" s="5">
        <f t="shared" si="5"/>
        <v>99605.48769264741</v>
      </c>
      <c r="S25" s="5">
        <f t="shared" si="6"/>
        <v>7973009394.4868155</v>
      </c>
      <c r="T25" s="20">
        <f>SUM(S25:$S$136)</f>
        <v>286432612964.76733</v>
      </c>
      <c r="U25" s="6">
        <f t="shared" si="11"/>
        <v>35.925282260777223</v>
      </c>
    </row>
    <row r="26" spans="1:21">
      <c r="A26" s="21">
        <v>12</v>
      </c>
      <c r="B26" s="14">
        <f>Absterbeordnung!B20</f>
        <v>99518.414697262007</v>
      </c>
      <c r="C26" s="15">
        <f t="shared" si="0"/>
        <v>0.78849317558165644</v>
      </c>
      <c r="D26" s="14">
        <f t="shared" si="7"/>
        <v>78469.590833496317</v>
      </c>
      <c r="E26" s="14">
        <f>SUM(D26:$D$136)</f>
        <v>2898410.7429786697</v>
      </c>
      <c r="F26" s="16">
        <f t="shared" si="8"/>
        <v>36.936738323623644</v>
      </c>
      <c r="G26" s="5"/>
      <c r="H26" s="17">
        <f>Absterbeordnung!C20</f>
        <v>99599.847614664555</v>
      </c>
      <c r="I26" s="18">
        <f t="shared" si="1"/>
        <v>0.78849317558165644</v>
      </c>
      <c r="J26" s="17">
        <f t="shared" si="9"/>
        <v>78533.800133135926</v>
      </c>
      <c r="K26" s="17">
        <f>SUM($J26:J$136)</f>
        <v>3009647.857695105</v>
      </c>
      <c r="L26" s="19">
        <f t="shared" si="10"/>
        <v>38.322962248012217</v>
      </c>
      <c r="N26" s="6">
        <v>12</v>
      </c>
      <c r="O26" s="6">
        <f t="shared" si="2"/>
        <v>12</v>
      </c>
      <c r="P26" s="20">
        <f t="shared" si="3"/>
        <v>99518.414697262007</v>
      </c>
      <c r="Q26" s="20">
        <f t="shared" si="4"/>
        <v>99599.847614664555</v>
      </c>
      <c r="R26" s="5">
        <f t="shared" si="5"/>
        <v>99599.847614664555</v>
      </c>
      <c r="S26" s="5">
        <f t="shared" si="6"/>
        <v>7815559289.4013109</v>
      </c>
      <c r="T26" s="20">
        <f>SUM(S26:$S$136)</f>
        <v>278459603570.2804</v>
      </c>
      <c r="U26" s="6">
        <f t="shared" si="11"/>
        <v>35.628877378986786</v>
      </c>
    </row>
    <row r="27" spans="1:21">
      <c r="A27" s="21">
        <v>13</v>
      </c>
      <c r="B27" s="14">
        <f>Absterbeordnung!B21</f>
        <v>99509.372706148119</v>
      </c>
      <c r="C27" s="15">
        <f t="shared" si="0"/>
        <v>0.77303252508005538</v>
      </c>
      <c r="D27" s="14">
        <f t="shared" si="7"/>
        <v>76923.981652166025</v>
      </c>
      <c r="E27" s="14">
        <f>SUM(D27:$D$136)</f>
        <v>2819941.1521451734</v>
      </c>
      <c r="F27" s="16">
        <f t="shared" si="8"/>
        <v>36.658803816166859</v>
      </c>
      <c r="G27" s="5"/>
      <c r="H27" s="17">
        <f>Absterbeordnung!C21</f>
        <v>99593.092499650098</v>
      </c>
      <c r="I27" s="18">
        <f t="shared" si="1"/>
        <v>0.77303252508005538</v>
      </c>
      <c r="J27" s="17">
        <f t="shared" si="9"/>
        <v>76988.699775536035</v>
      </c>
      <c r="K27" s="17">
        <f>SUM($J27:J$136)</f>
        <v>2931114.0575619689</v>
      </c>
      <c r="L27" s="19">
        <f t="shared" si="10"/>
        <v>38.072003633101502</v>
      </c>
      <c r="N27" s="6">
        <v>13</v>
      </c>
      <c r="O27" s="6">
        <f t="shared" si="2"/>
        <v>13</v>
      </c>
      <c r="P27" s="20">
        <f t="shared" si="3"/>
        <v>99509.372706148119</v>
      </c>
      <c r="Q27" s="20">
        <f t="shared" si="4"/>
        <v>99593.092499650098</v>
      </c>
      <c r="R27" s="5">
        <f t="shared" si="5"/>
        <v>99593.092499650098</v>
      </c>
      <c r="S27" s="5">
        <f t="shared" si="6"/>
        <v>7661097220.1255569</v>
      </c>
      <c r="T27" s="20">
        <f>SUM(S27:$S$136)</f>
        <v>270644044280.87924</v>
      </c>
      <c r="U27" s="6">
        <f t="shared" si="11"/>
        <v>35.327060407209359</v>
      </c>
    </row>
    <row r="28" spans="1:21">
      <c r="A28" s="21">
        <v>14</v>
      </c>
      <c r="B28" s="14">
        <f>Absterbeordnung!B22</f>
        <v>99498.6177076842</v>
      </c>
      <c r="C28" s="15">
        <f t="shared" si="0"/>
        <v>0.75787502458828948</v>
      </c>
      <c r="D28" s="14">
        <f t="shared" si="7"/>
        <v>75407.51734171198</v>
      </c>
      <c r="E28" s="14">
        <f>SUM(D28:$D$136)</f>
        <v>2743017.1704930072</v>
      </c>
      <c r="F28" s="16">
        <f t="shared" si="8"/>
        <v>36.375911410303068</v>
      </c>
      <c r="G28" s="5"/>
      <c r="H28" s="17">
        <f>Absterbeordnung!C22</f>
        <v>99584.911512655395</v>
      </c>
      <c r="I28" s="18">
        <f t="shared" si="1"/>
        <v>0.75787502458828948</v>
      </c>
      <c r="J28" s="17">
        <f t="shared" si="9"/>
        <v>75472.917261276336</v>
      </c>
      <c r="K28" s="17">
        <f>SUM($J28:J$136)</f>
        <v>2854125.3577864333</v>
      </c>
      <c r="L28" s="19">
        <f t="shared" si="10"/>
        <v>37.81655011301423</v>
      </c>
      <c r="N28" s="6">
        <v>14</v>
      </c>
      <c r="O28" s="6">
        <f t="shared" si="2"/>
        <v>14</v>
      </c>
      <c r="P28" s="20">
        <f t="shared" si="3"/>
        <v>99498.6177076842</v>
      </c>
      <c r="Q28" s="20">
        <f t="shared" si="4"/>
        <v>99584.911512655395</v>
      </c>
      <c r="R28" s="5">
        <f t="shared" si="5"/>
        <v>99584.911512655395</v>
      </c>
      <c r="S28" s="5">
        <f t="shared" si="6"/>
        <v>7509450941.8634148</v>
      </c>
      <c r="T28" s="20">
        <f>SUM(S28:$S$136)</f>
        <v>262982947060.75366</v>
      </c>
      <c r="U28" s="6">
        <f t="shared" si="11"/>
        <v>35.020263012131267</v>
      </c>
    </row>
    <row r="29" spans="1:21">
      <c r="A29" s="21">
        <v>15</v>
      </c>
      <c r="B29" s="14">
        <f>Absterbeordnung!B23</f>
        <v>99486.524982290648</v>
      </c>
      <c r="C29" s="15">
        <f t="shared" si="0"/>
        <v>0.74301472998851925</v>
      </c>
      <c r="D29" s="14">
        <f t="shared" si="7"/>
        <v>73919.953497212759</v>
      </c>
      <c r="E29" s="14">
        <f>SUM(D29:$D$136)</f>
        <v>2667609.6531512951</v>
      </c>
      <c r="F29" s="16">
        <f t="shared" si="8"/>
        <v>36.087815629536088</v>
      </c>
      <c r="G29" s="5"/>
      <c r="H29" s="17">
        <f>Absterbeordnung!C23</f>
        <v>99575.781935438572</v>
      </c>
      <c r="I29" s="18">
        <f t="shared" si="1"/>
        <v>0.74301472998851925</v>
      </c>
      <c r="J29" s="17">
        <f t="shared" si="9"/>
        <v>73986.272728155556</v>
      </c>
      <c r="K29" s="17">
        <f>SUM($J29:J$136)</f>
        <v>2778652.4405251564</v>
      </c>
      <c r="L29" s="19">
        <f t="shared" si="10"/>
        <v>37.556324140487988</v>
      </c>
      <c r="N29" s="6">
        <v>15</v>
      </c>
      <c r="O29" s="6">
        <f t="shared" si="2"/>
        <v>15</v>
      </c>
      <c r="P29" s="20">
        <f t="shared" si="3"/>
        <v>99486.524982290648</v>
      </c>
      <c r="Q29" s="20">
        <f t="shared" si="4"/>
        <v>99575.781935438572</v>
      </c>
      <c r="R29" s="5">
        <f t="shared" si="5"/>
        <v>99575.781935438572</v>
      </c>
      <c r="S29" s="5">
        <f t="shared" si="6"/>
        <v>7360637170.1162167</v>
      </c>
      <c r="T29" s="20">
        <f>SUM(S29:$S$136)</f>
        <v>255473496118.89026</v>
      </c>
      <c r="U29" s="6">
        <f t="shared" si="11"/>
        <v>34.708068094444137</v>
      </c>
    </row>
    <row r="30" spans="1:21">
      <c r="A30" s="21">
        <v>16</v>
      </c>
      <c r="B30" s="14">
        <f>Absterbeordnung!B24</f>
        <v>99471.001954050094</v>
      </c>
      <c r="C30" s="15">
        <f t="shared" si="0"/>
        <v>0.72844581371423445</v>
      </c>
      <c r="D30" s="14">
        <f t="shared" si="7"/>
        <v>72459.234959388225</v>
      </c>
      <c r="E30" s="14">
        <f>SUM(D30:$D$136)</f>
        <v>2593689.6996540823</v>
      </c>
      <c r="F30" s="16">
        <f t="shared" si="8"/>
        <v>35.79515711293098</v>
      </c>
      <c r="G30" s="5"/>
      <c r="H30" s="17">
        <f>Absterbeordnung!C24</f>
        <v>99563.655197617598</v>
      </c>
      <c r="I30" s="18">
        <f t="shared" si="1"/>
        <v>0.72844581371423445</v>
      </c>
      <c r="J30" s="17">
        <f t="shared" si="9"/>
        <v>72526.727826792019</v>
      </c>
      <c r="K30" s="17">
        <f>SUM($J30:J$136)</f>
        <v>2704666.1677970011</v>
      </c>
      <c r="L30" s="19">
        <f t="shared" si="10"/>
        <v>37.291992191572078</v>
      </c>
      <c r="N30" s="6">
        <v>16</v>
      </c>
      <c r="O30" s="6">
        <f t="shared" si="2"/>
        <v>16</v>
      </c>
      <c r="P30" s="20">
        <f t="shared" si="3"/>
        <v>99471.001954050094</v>
      </c>
      <c r="Q30" s="20">
        <f t="shared" si="4"/>
        <v>99563.655197617598</v>
      </c>
      <c r="R30" s="5">
        <f t="shared" si="5"/>
        <v>99563.655197617598</v>
      </c>
      <c r="S30" s="5">
        <f t="shared" si="6"/>
        <v>7214306285.3796883</v>
      </c>
      <c r="T30" s="20">
        <f>SUM(S30:$S$136)</f>
        <v>248112858948.77402</v>
      </c>
      <c r="U30" s="6">
        <f t="shared" si="11"/>
        <v>34.391783372379493</v>
      </c>
    </row>
    <row r="31" spans="1:21">
      <c r="A31" s="21">
        <v>17</v>
      </c>
      <c r="B31" s="14">
        <f>Absterbeordnung!B25</f>
        <v>99445.973376962007</v>
      </c>
      <c r="C31" s="15">
        <f t="shared" si="0"/>
        <v>0.7141625624649357</v>
      </c>
      <c r="D31" s="14">
        <f t="shared" si="7"/>
        <v>71020.591173710956</v>
      </c>
      <c r="E31" s="14">
        <f>SUM(D31:$D$136)</f>
        <v>2521230.4646946937</v>
      </c>
      <c r="F31" s="16">
        <f t="shared" si="8"/>
        <v>35.499992650412551</v>
      </c>
      <c r="G31" s="5"/>
      <c r="H31" s="17">
        <f>Absterbeordnung!C25</f>
        <v>99550.397776447586</v>
      </c>
      <c r="I31" s="18">
        <f t="shared" si="1"/>
        <v>0.7141625624649357</v>
      </c>
      <c r="J31" s="17">
        <f t="shared" si="9"/>
        <v>71095.16717043145</v>
      </c>
      <c r="K31" s="17">
        <f>SUM($J31:J$136)</f>
        <v>2632139.4399702088</v>
      </c>
      <c r="L31" s="19">
        <f t="shared" si="10"/>
        <v>37.02276180967921</v>
      </c>
      <c r="N31" s="6">
        <v>17</v>
      </c>
      <c r="O31" s="6">
        <f t="shared" si="2"/>
        <v>17</v>
      </c>
      <c r="P31" s="20">
        <f t="shared" si="3"/>
        <v>99445.973376962007</v>
      </c>
      <c r="Q31" s="20">
        <f t="shared" si="4"/>
        <v>99550.397776447586</v>
      </c>
      <c r="R31" s="5">
        <f t="shared" si="5"/>
        <v>99550.397776447586</v>
      </c>
      <c r="S31" s="5">
        <f t="shared" si="6"/>
        <v>7070128101.6613894</v>
      </c>
      <c r="T31" s="20">
        <f>SUM(S31:$S$136)</f>
        <v>240898552663.39435</v>
      </c>
      <c r="U31" s="6">
        <f t="shared" si="11"/>
        <v>34.072728131585947</v>
      </c>
    </row>
    <row r="32" spans="1:21">
      <c r="A32" s="21">
        <v>18</v>
      </c>
      <c r="B32" s="14">
        <f>Absterbeordnung!B26</f>
        <v>99414.5074488682</v>
      </c>
      <c r="C32" s="15">
        <f t="shared" si="0"/>
        <v>0.7001593749656233</v>
      </c>
      <c r="D32" s="14">
        <f t="shared" si="7"/>
        <v>69605.999397914857</v>
      </c>
      <c r="E32" s="14">
        <f>SUM(D32:$D$136)</f>
        <v>2450209.8735209829</v>
      </c>
      <c r="F32" s="16">
        <f t="shared" si="8"/>
        <v>35.201130573730147</v>
      </c>
      <c r="G32" s="5"/>
      <c r="H32" s="17">
        <f>Absterbeordnung!C26</f>
        <v>99536.267306115667</v>
      </c>
      <c r="I32" s="18">
        <f t="shared" si="1"/>
        <v>0.7001593749656233</v>
      </c>
      <c r="J32" s="17">
        <f t="shared" si="9"/>
        <v>69691.250703461148</v>
      </c>
      <c r="K32" s="17">
        <f>SUM($J32:J$136)</f>
        <v>2561044.2727997769</v>
      </c>
      <c r="L32" s="19">
        <f t="shared" si="10"/>
        <v>36.748433224381564</v>
      </c>
      <c r="N32" s="6">
        <v>18</v>
      </c>
      <c r="O32" s="6">
        <f t="shared" si="2"/>
        <v>18</v>
      </c>
      <c r="P32" s="20">
        <f t="shared" si="3"/>
        <v>99414.5074488682</v>
      </c>
      <c r="Q32" s="20">
        <f t="shared" si="4"/>
        <v>99536.267306115667</v>
      </c>
      <c r="R32" s="5">
        <f t="shared" si="5"/>
        <v>99536.267306115667</v>
      </c>
      <c r="S32" s="5">
        <f t="shared" si="6"/>
        <v>6928321362.1801805</v>
      </c>
      <c r="T32" s="20">
        <f>SUM(S32:$S$136)</f>
        <v>233828424561.73297</v>
      </c>
      <c r="U32" s="6">
        <f t="shared" si="11"/>
        <v>33.74965050526361</v>
      </c>
    </row>
    <row r="33" spans="1:21">
      <c r="A33" s="21">
        <v>19</v>
      </c>
      <c r="B33" s="14">
        <f>Absterbeordnung!B27</f>
        <v>99373.0963183969</v>
      </c>
      <c r="C33" s="15">
        <f t="shared" si="0"/>
        <v>0.68643075977021895</v>
      </c>
      <c r="D33" s="14">
        <f t="shared" si="7"/>
        <v>68212.750006556336</v>
      </c>
      <c r="E33" s="14">
        <f>SUM(D33:$D$136)</f>
        <v>2380603.8741230681</v>
      </c>
      <c r="F33" s="16">
        <f t="shared" si="8"/>
        <v>34.899690657454123</v>
      </c>
      <c r="G33" s="5"/>
      <c r="H33" s="17">
        <f>Absterbeordnung!C27</f>
        <v>99514.957993255681</v>
      </c>
      <c r="I33" s="18">
        <f t="shared" si="1"/>
        <v>0.68643075977021895</v>
      </c>
      <c r="J33" s="17">
        <f t="shared" si="9"/>
        <v>68310.128223811917</v>
      </c>
      <c r="K33" s="17">
        <f>SUM($J33:J$136)</f>
        <v>2491353.0220963159</v>
      </c>
      <c r="L33" s="19">
        <f t="shared" si="10"/>
        <v>36.471209861202787</v>
      </c>
      <c r="N33" s="6">
        <v>19</v>
      </c>
      <c r="O33" s="6">
        <f t="shared" si="2"/>
        <v>19</v>
      </c>
      <c r="P33" s="20">
        <f t="shared" si="3"/>
        <v>99373.0963183969</v>
      </c>
      <c r="Q33" s="20">
        <f t="shared" si="4"/>
        <v>99514.957993255681</v>
      </c>
      <c r="R33" s="5">
        <f t="shared" si="5"/>
        <v>99514.957993255681</v>
      </c>
      <c r="S33" s="5">
        <f t="shared" si="6"/>
        <v>6788188951.5069046</v>
      </c>
      <c r="T33" s="20">
        <f>SUM(S33:$S$136)</f>
        <v>226900103199.5528</v>
      </c>
      <c r="U33" s="6">
        <f t="shared" si="11"/>
        <v>33.425719999910051</v>
      </c>
    </row>
    <row r="34" spans="1:21">
      <c r="A34" s="21">
        <v>20</v>
      </c>
      <c r="B34" s="14">
        <f>Absterbeordnung!B28</f>
        <v>99328.14424036257</v>
      </c>
      <c r="C34" s="15">
        <f t="shared" si="0"/>
        <v>0.67297133310805779</v>
      </c>
      <c r="D34" s="14">
        <f t="shared" si="7"/>
        <v>66844.993644586255</v>
      </c>
      <c r="E34" s="14">
        <f>SUM(D34:$D$136)</f>
        <v>2312391.1241165115</v>
      </c>
      <c r="F34" s="16">
        <f t="shared" si="8"/>
        <v>34.593332993813384</v>
      </c>
      <c r="G34" s="5"/>
      <c r="H34" s="17">
        <f>Absterbeordnung!C28</f>
        <v>99496.102906199289</v>
      </c>
      <c r="I34" s="18">
        <f t="shared" si="1"/>
        <v>0.67297133310805779</v>
      </c>
      <c r="J34" s="17">
        <f t="shared" si="9"/>
        <v>66958.025011841441</v>
      </c>
      <c r="K34" s="17">
        <f>SUM($J34:J$136)</f>
        <v>2423042.8938725037</v>
      </c>
      <c r="L34" s="19">
        <f t="shared" si="10"/>
        <v>36.187490497875224</v>
      </c>
      <c r="N34" s="6">
        <v>20</v>
      </c>
      <c r="O34" s="6">
        <f t="shared" si="2"/>
        <v>20</v>
      </c>
      <c r="P34" s="20">
        <f t="shared" si="3"/>
        <v>99328.14424036257</v>
      </c>
      <c r="Q34" s="20">
        <f t="shared" si="4"/>
        <v>99496.102906199289</v>
      </c>
      <c r="R34" s="5">
        <f t="shared" si="5"/>
        <v>99496.102906199289</v>
      </c>
      <c r="S34" s="5">
        <f t="shared" si="6"/>
        <v>6650816366.4259911</v>
      </c>
      <c r="T34" s="20">
        <f>SUM(S34:$S$136)</f>
        <v>220111914248.04587</v>
      </c>
      <c r="U34" s="6">
        <f t="shared" si="11"/>
        <v>33.095473115028945</v>
      </c>
    </row>
    <row r="35" spans="1:21">
      <c r="A35" s="21">
        <v>21</v>
      </c>
      <c r="B35" s="14">
        <f>Absterbeordnung!B29</f>
        <v>99283.118722067389</v>
      </c>
      <c r="C35" s="15">
        <f t="shared" si="0"/>
        <v>0.65977581677260566</v>
      </c>
      <c r="D35" s="14">
        <f t="shared" si="7"/>
        <v>65504.600746583586</v>
      </c>
      <c r="E35" s="14">
        <f>SUM(D35:$D$136)</f>
        <v>2245546.1304719253</v>
      </c>
      <c r="F35" s="16">
        <f t="shared" si="8"/>
        <v>34.280739137075685</v>
      </c>
      <c r="G35" s="5"/>
      <c r="H35" s="17">
        <f>Absterbeordnung!C29</f>
        <v>99478.698402651862</v>
      </c>
      <c r="I35" s="18">
        <f t="shared" si="1"/>
        <v>0.65977581677260566</v>
      </c>
      <c r="J35" s="17">
        <f t="shared" si="9"/>
        <v>65633.639490085334</v>
      </c>
      <c r="K35" s="17">
        <f>SUM($J35:J$136)</f>
        <v>2356084.868860662</v>
      </c>
      <c r="L35" s="19">
        <f t="shared" si="10"/>
        <v>35.897519734778292</v>
      </c>
      <c r="N35" s="6">
        <v>21</v>
      </c>
      <c r="O35" s="6">
        <f t="shared" si="2"/>
        <v>21</v>
      </c>
      <c r="P35" s="20">
        <f t="shared" si="3"/>
        <v>99283.118722067389</v>
      </c>
      <c r="Q35" s="20">
        <f t="shared" si="4"/>
        <v>99478.698402651862</v>
      </c>
      <c r="R35" s="5">
        <f t="shared" si="5"/>
        <v>99478.698402651862</v>
      </c>
      <c r="S35" s="5">
        <f t="shared" si="6"/>
        <v>6516312421.6555128</v>
      </c>
      <c r="T35" s="20">
        <f>SUM(S35:$S$136)</f>
        <v>213461097881.6199</v>
      </c>
      <c r="U35" s="6">
        <f t="shared" si="11"/>
        <v>32.75795942076526</v>
      </c>
    </row>
    <row r="36" spans="1:21">
      <c r="A36" s="21">
        <v>22</v>
      </c>
      <c r="B36" s="14">
        <f>Absterbeordnung!B30</f>
        <v>99237.59979467465</v>
      </c>
      <c r="C36" s="15">
        <f t="shared" si="0"/>
        <v>0.64683903605157411</v>
      </c>
      <c r="D36" s="14">
        <f t="shared" si="7"/>
        <v>64190.753391259241</v>
      </c>
      <c r="E36" s="14">
        <f>SUM(D36:$D$136)</f>
        <v>2180041.5297253411</v>
      </c>
      <c r="F36" s="16">
        <f t="shared" si="8"/>
        <v>33.961924647268496</v>
      </c>
      <c r="G36" s="5"/>
      <c r="H36" s="17">
        <f>Absterbeordnung!C30</f>
        <v>99461.015295730802</v>
      </c>
      <c r="I36" s="18">
        <f t="shared" si="1"/>
        <v>0.64683903605157411</v>
      </c>
      <c r="J36" s="17">
        <f t="shared" si="9"/>
        <v>64335.26725860138</v>
      </c>
      <c r="K36" s="17">
        <f>SUM($J36:J$136)</f>
        <v>2290451.2293705763</v>
      </c>
      <c r="L36" s="19">
        <f t="shared" si="10"/>
        <v>35.601798624134133</v>
      </c>
      <c r="N36" s="6">
        <v>22</v>
      </c>
      <c r="O36" s="6">
        <f t="shared" si="2"/>
        <v>22</v>
      </c>
      <c r="P36" s="20">
        <f t="shared" si="3"/>
        <v>99237.59979467465</v>
      </c>
      <c r="Q36" s="20">
        <f t="shared" si="4"/>
        <v>99461.015295730802</v>
      </c>
      <c r="R36" s="5">
        <f t="shared" si="5"/>
        <v>99461.015295730802</v>
      </c>
      <c r="S36" s="5">
        <f t="shared" si="6"/>
        <v>6384477504.892519</v>
      </c>
      <c r="T36" s="20">
        <f>SUM(S36:$S$136)</f>
        <v>206944785459.96439</v>
      </c>
      <c r="U36" s="6">
        <f t="shared" si="11"/>
        <v>32.413738681259282</v>
      </c>
    </row>
    <row r="37" spans="1:21">
      <c r="A37" s="21">
        <v>23</v>
      </c>
      <c r="B37" s="14">
        <f>Absterbeordnung!B31</f>
        <v>99193.593202006829</v>
      </c>
      <c r="C37" s="15">
        <f t="shared" si="0"/>
        <v>0.63415591769762181</v>
      </c>
      <c r="D37" s="14">
        <f t="shared" si="7"/>
        <v>62904.204126743221</v>
      </c>
      <c r="E37" s="14">
        <f>SUM(D37:$D$136)</f>
        <v>2115850.7763340822</v>
      </c>
      <c r="F37" s="16">
        <f t="shared" si="8"/>
        <v>33.636078950636389</v>
      </c>
      <c r="G37" s="5"/>
      <c r="H37" s="17">
        <f>Absterbeordnung!C31</f>
        <v>99442.958624913677</v>
      </c>
      <c r="I37" s="18">
        <f t="shared" si="1"/>
        <v>0.63415591769762181</v>
      </c>
      <c r="J37" s="17">
        <f t="shared" si="9"/>
        <v>63062.340685348769</v>
      </c>
      <c r="K37" s="17">
        <f>SUM($J37:J$136)</f>
        <v>2226115.9621119751</v>
      </c>
      <c r="L37" s="19">
        <f t="shared" si="10"/>
        <v>35.300243186646689</v>
      </c>
      <c r="N37" s="6">
        <v>23</v>
      </c>
      <c r="O37" s="6">
        <f t="shared" si="2"/>
        <v>23</v>
      </c>
      <c r="P37" s="20">
        <f t="shared" si="3"/>
        <v>99193.593202006829</v>
      </c>
      <c r="Q37" s="20">
        <f t="shared" si="4"/>
        <v>99442.958624913677</v>
      </c>
      <c r="R37" s="5">
        <f t="shared" si="5"/>
        <v>99442.958624913677</v>
      </c>
      <c r="S37" s="5">
        <f t="shared" si="6"/>
        <v>6255380168.3088503</v>
      </c>
      <c r="T37" s="20">
        <f>SUM(S37:$S$136)</f>
        <v>200560307955.07181</v>
      </c>
      <c r="U37" s="6">
        <f t="shared" si="11"/>
        <v>32.062049397278045</v>
      </c>
    </row>
    <row r="38" spans="1:21">
      <c r="A38" s="21">
        <v>24</v>
      </c>
      <c r="B38" s="14">
        <f>Absterbeordnung!B32</f>
        <v>99143.181718662207</v>
      </c>
      <c r="C38" s="15">
        <f t="shared" si="0"/>
        <v>0.62172148793884485</v>
      </c>
      <c r="D38" s="14">
        <f t="shared" si="7"/>
        <v>61639.446457117949</v>
      </c>
      <c r="E38" s="14">
        <f>SUM(D38:$D$136)</f>
        <v>2052946.5722073396</v>
      </c>
      <c r="F38" s="16">
        <f t="shared" si="8"/>
        <v>33.305726936330579</v>
      </c>
      <c r="G38" s="5"/>
      <c r="H38" s="17">
        <f>Absterbeordnung!C32</f>
        <v>99420.517707202744</v>
      </c>
      <c r="I38" s="18">
        <f t="shared" si="1"/>
        <v>0.62172148793884485</v>
      </c>
      <c r="J38" s="17">
        <f t="shared" si="9"/>
        <v>61811.872200572361</v>
      </c>
      <c r="K38" s="17">
        <f>SUM($J38:J$136)</f>
        <v>2163053.6214266256</v>
      </c>
      <c r="L38" s="19">
        <f t="shared" si="10"/>
        <v>34.994145047213053</v>
      </c>
      <c r="N38" s="6">
        <v>24</v>
      </c>
      <c r="O38" s="6">
        <f t="shared" si="2"/>
        <v>24</v>
      </c>
      <c r="P38" s="20">
        <f t="shared" si="3"/>
        <v>99143.181718662207</v>
      </c>
      <c r="Q38" s="20">
        <f t="shared" si="4"/>
        <v>99420.517707202744</v>
      </c>
      <c r="R38" s="5">
        <f t="shared" si="5"/>
        <v>99420.517707202744</v>
      </c>
      <c r="S38" s="5">
        <f t="shared" si="6"/>
        <v>6128225677.9520702</v>
      </c>
      <c r="T38" s="20">
        <f>SUM(S38:$S$136)</f>
        <v>194304927786.76297</v>
      </c>
      <c r="U38" s="6">
        <f t="shared" si="11"/>
        <v>31.706555534634909</v>
      </c>
    </row>
    <row r="39" spans="1:21">
      <c r="A39" s="21">
        <v>25</v>
      </c>
      <c r="B39" s="14">
        <f>Absterbeordnung!B33</f>
        <v>99095.160574710855</v>
      </c>
      <c r="C39" s="15">
        <f t="shared" si="0"/>
        <v>0.60953087052827937</v>
      </c>
      <c r="D39" s="14">
        <f t="shared" si="7"/>
        <v>60401.559490243133</v>
      </c>
      <c r="E39" s="14">
        <f>SUM(D39:$D$136)</f>
        <v>1991307.1257502218</v>
      </c>
      <c r="F39" s="16">
        <f t="shared" si="8"/>
        <v>32.967809814113892</v>
      </c>
      <c r="G39" s="5"/>
      <c r="H39" s="17">
        <f>Absterbeordnung!C33</f>
        <v>99399.739213091802</v>
      </c>
      <c r="I39" s="18">
        <f t="shared" si="1"/>
        <v>0.60953087052827937</v>
      </c>
      <c r="J39" s="17">
        <f t="shared" si="9"/>
        <v>60587.209572839791</v>
      </c>
      <c r="K39" s="17">
        <f>SUM($J39:J$136)</f>
        <v>2101241.7492260528</v>
      </c>
      <c r="L39" s="19">
        <f t="shared" si="10"/>
        <v>34.68127619741054</v>
      </c>
      <c r="N39" s="6">
        <v>25</v>
      </c>
      <c r="O39" s="6">
        <f t="shared" si="2"/>
        <v>25</v>
      </c>
      <c r="P39" s="20">
        <f t="shared" si="3"/>
        <v>99095.160574710855</v>
      </c>
      <c r="Q39" s="20">
        <f t="shared" si="4"/>
        <v>99399.739213091802</v>
      </c>
      <c r="R39" s="5">
        <f t="shared" si="5"/>
        <v>99399.739213091802</v>
      </c>
      <c r="S39" s="5">
        <f t="shared" si="6"/>
        <v>6003899261.3942184</v>
      </c>
      <c r="T39" s="20">
        <f>SUM(S39:$S$136)</f>
        <v>188176702108.81091</v>
      </c>
      <c r="U39" s="6">
        <f t="shared" si="11"/>
        <v>31.342414973350625</v>
      </c>
    </row>
    <row r="40" spans="1:21">
      <c r="A40" s="21">
        <v>26</v>
      </c>
      <c r="B40" s="14">
        <f>Absterbeordnung!B34</f>
        <v>99043.596566130975</v>
      </c>
      <c r="C40" s="15">
        <f t="shared" si="0"/>
        <v>0.59757928483164635</v>
      </c>
      <c r="D40" s="14">
        <f t="shared" si="7"/>
        <v>59186.401603142651</v>
      </c>
      <c r="E40" s="14">
        <f>SUM(D40:$D$136)</f>
        <v>1930905.5662599786</v>
      </c>
      <c r="F40" s="16">
        <f t="shared" si="8"/>
        <v>32.6241419305588</v>
      </c>
      <c r="G40" s="5"/>
      <c r="H40" s="17">
        <f>Absterbeordnung!C34</f>
        <v>99378.839771869942</v>
      </c>
      <c r="I40" s="18">
        <f t="shared" si="1"/>
        <v>0.59757928483164635</v>
      </c>
      <c r="J40" s="17">
        <f t="shared" si="9"/>
        <v>59386.735998272816</v>
      </c>
      <c r="K40" s="17">
        <f>SUM($J40:J$136)</f>
        <v>2040654.5396532139</v>
      </c>
      <c r="L40" s="19">
        <f t="shared" si="10"/>
        <v>34.362126581810521</v>
      </c>
      <c r="N40" s="6">
        <v>26</v>
      </c>
      <c r="O40" s="6">
        <f t="shared" si="2"/>
        <v>26</v>
      </c>
      <c r="P40" s="20">
        <f t="shared" si="3"/>
        <v>99043.596566130975</v>
      </c>
      <c r="Q40" s="20">
        <f t="shared" si="4"/>
        <v>99378.839771869942</v>
      </c>
      <c r="R40" s="5">
        <f t="shared" si="5"/>
        <v>99378.839771869942</v>
      </c>
      <c r="S40" s="5">
        <f t="shared" si="6"/>
        <v>5881875921.5922604</v>
      </c>
      <c r="T40" s="20">
        <f>SUM(S40:$S$136)</f>
        <v>182172802847.41669</v>
      </c>
      <c r="U40" s="6">
        <f t="shared" si="11"/>
        <v>30.971888097581864</v>
      </c>
    </row>
    <row r="41" spans="1:21">
      <c r="A41" s="21">
        <v>27</v>
      </c>
      <c r="B41" s="14">
        <f>Absterbeordnung!B35</f>
        <v>98992.041305717867</v>
      </c>
      <c r="C41" s="15">
        <f t="shared" si="0"/>
        <v>0.58586204395259456</v>
      </c>
      <c r="D41" s="14">
        <f t="shared" si="7"/>
        <v>57995.679654407533</v>
      </c>
      <c r="E41" s="14">
        <f>SUM(D41:$D$136)</f>
        <v>1871719.1646568358</v>
      </c>
      <c r="F41" s="16">
        <f t="shared" si="8"/>
        <v>32.273424086247253</v>
      </c>
      <c r="G41" s="5"/>
      <c r="H41" s="17">
        <f>Absterbeordnung!C35</f>
        <v>99358.996095698618</v>
      </c>
      <c r="I41" s="18">
        <f t="shared" si="1"/>
        <v>0.58586204395259456</v>
      </c>
      <c r="J41" s="17">
        <f t="shared" si="9"/>
        <v>58210.664537703851</v>
      </c>
      <c r="K41" s="17">
        <f>SUM($J41:J$136)</f>
        <v>1981267.8036549408</v>
      </c>
      <c r="L41" s="19">
        <f t="shared" si="10"/>
        <v>34.036165355433219</v>
      </c>
      <c r="N41" s="6">
        <v>27</v>
      </c>
      <c r="O41" s="6">
        <f t="shared" si="2"/>
        <v>27</v>
      </c>
      <c r="P41" s="20">
        <f t="shared" si="3"/>
        <v>98992.041305717867</v>
      </c>
      <c r="Q41" s="20">
        <f t="shared" si="4"/>
        <v>99358.996095698618</v>
      </c>
      <c r="R41" s="5">
        <f t="shared" si="5"/>
        <v>99358.996095698618</v>
      </c>
      <c r="S41" s="5">
        <f t="shared" si="6"/>
        <v>5762392508.3496656</v>
      </c>
      <c r="T41" s="20">
        <f>SUM(S41:$S$136)</f>
        <v>176290926925.82446</v>
      </c>
      <c r="U41" s="6">
        <f t="shared" si="11"/>
        <v>30.593356261375838</v>
      </c>
    </row>
    <row r="42" spans="1:21">
      <c r="A42" s="21">
        <v>28</v>
      </c>
      <c r="B42" s="14">
        <f>Absterbeordnung!B36</f>
        <v>98940.918342283054</v>
      </c>
      <c r="C42" s="15">
        <f t="shared" si="0"/>
        <v>0.57437455289470041</v>
      </c>
      <c r="D42" s="14">
        <f t="shared" si="7"/>
        <v>56829.145735839891</v>
      </c>
      <c r="E42" s="14">
        <f>SUM(D42:$D$136)</f>
        <v>1813723.4850024283</v>
      </c>
      <c r="F42" s="16">
        <f t="shared" si="8"/>
        <v>31.915374787317713</v>
      </c>
      <c r="G42" s="5"/>
      <c r="H42" s="17">
        <f>Absterbeordnung!C36</f>
        <v>99337.305443498175</v>
      </c>
      <c r="I42" s="18">
        <f t="shared" si="1"/>
        <v>0.57437455289470041</v>
      </c>
      <c r="J42" s="17">
        <f t="shared" si="9"/>
        <v>57056.820399873555</v>
      </c>
      <c r="K42" s="17">
        <f>SUM($J42:J$136)</f>
        <v>1923057.1391172369</v>
      </c>
      <c r="L42" s="19">
        <f t="shared" si="10"/>
        <v>33.704246497435363</v>
      </c>
      <c r="N42" s="6">
        <v>28</v>
      </c>
      <c r="O42" s="6">
        <f t="shared" si="2"/>
        <v>28</v>
      </c>
      <c r="P42" s="20">
        <f t="shared" si="3"/>
        <v>98940.918342283054</v>
      </c>
      <c r="Q42" s="20">
        <f t="shared" si="4"/>
        <v>99337.305443498175</v>
      </c>
      <c r="R42" s="5">
        <f t="shared" si="5"/>
        <v>99337.305443498175</v>
      </c>
      <c r="S42" s="5">
        <f t="shared" si="6"/>
        <v>5645254208.0541992</v>
      </c>
      <c r="T42" s="20">
        <f>SUM(S42:$S$136)</f>
        <v>170528534417.47479</v>
      </c>
      <c r="U42" s="6">
        <f t="shared" si="11"/>
        <v>30.207414605737021</v>
      </c>
    </row>
    <row r="43" spans="1:21">
      <c r="A43" s="21">
        <v>29</v>
      </c>
      <c r="B43" s="14">
        <f>Absterbeordnung!B37</f>
        <v>98886.310066803024</v>
      </c>
      <c r="C43" s="15">
        <f t="shared" si="0"/>
        <v>0.56311230675951029</v>
      </c>
      <c r="D43" s="14">
        <f t="shared" si="7"/>
        <v>55684.098168653632</v>
      </c>
      <c r="E43" s="14">
        <f>SUM(D43:$D$136)</f>
        <v>1756894.3392665884</v>
      </c>
      <c r="F43" s="16">
        <f t="shared" si="8"/>
        <v>31.55109622042152</v>
      </c>
      <c r="G43" s="5"/>
      <c r="H43" s="17">
        <f>Absterbeordnung!C37</f>
        <v>99312.411178880342</v>
      </c>
      <c r="I43" s="18">
        <f t="shared" si="1"/>
        <v>0.56311230675951029</v>
      </c>
      <c r="J43" s="17">
        <f t="shared" si="9"/>
        <v>55924.040948788286</v>
      </c>
      <c r="K43" s="17">
        <f>SUM($J43:J$136)</f>
        <v>1866000.3187173638</v>
      </c>
      <c r="L43" s="19">
        <f t="shared" si="10"/>
        <v>33.366693233525979</v>
      </c>
      <c r="N43" s="6">
        <v>29</v>
      </c>
      <c r="O43" s="6">
        <f t="shared" si="2"/>
        <v>29</v>
      </c>
      <c r="P43" s="20">
        <f t="shared" si="3"/>
        <v>98886.310066803024</v>
      </c>
      <c r="Q43" s="20">
        <f t="shared" si="4"/>
        <v>99312.411178880342</v>
      </c>
      <c r="R43" s="5">
        <f t="shared" si="5"/>
        <v>99312.411178880342</v>
      </c>
      <c r="S43" s="5">
        <f t="shared" si="6"/>
        <v>5530122053.4504681</v>
      </c>
      <c r="T43" s="20">
        <f>SUM(S43:$S$136)</f>
        <v>164883280209.42056</v>
      </c>
      <c r="U43" s="6">
        <f t="shared" si="11"/>
        <v>29.815486641301739</v>
      </c>
    </row>
    <row r="44" spans="1:21">
      <c r="A44" s="21">
        <v>30</v>
      </c>
      <c r="B44" s="14">
        <f>Absterbeordnung!B38</f>
        <v>98830.639942134134</v>
      </c>
      <c r="C44" s="15">
        <f t="shared" si="0"/>
        <v>0.55207088897991197</v>
      </c>
      <c r="D44" s="14">
        <f t="shared" si="7"/>
        <v>54561.519251307589</v>
      </c>
      <c r="E44" s="14">
        <f>SUM(D44:$D$136)</f>
        <v>1701210.2410979348</v>
      </c>
      <c r="F44" s="16">
        <f t="shared" si="8"/>
        <v>31.179671395553463</v>
      </c>
      <c r="G44" s="5"/>
      <c r="H44" s="17">
        <f>Absterbeordnung!C38</f>
        <v>99286.246688894433</v>
      </c>
      <c r="I44" s="18">
        <f t="shared" si="1"/>
        <v>0.55207088897991197</v>
      </c>
      <c r="J44" s="17">
        <f t="shared" si="9"/>
        <v>54813.046473016788</v>
      </c>
      <c r="K44" s="17">
        <f>SUM($J44:J$136)</f>
        <v>1810076.2777685754</v>
      </c>
      <c r="L44" s="19">
        <f t="shared" si="10"/>
        <v>33.022727146896216</v>
      </c>
      <c r="N44" s="6">
        <v>30</v>
      </c>
      <c r="O44" s="6">
        <f t="shared" si="2"/>
        <v>30</v>
      </c>
      <c r="P44" s="20">
        <f t="shared" si="3"/>
        <v>98830.639942134134</v>
      </c>
      <c r="Q44" s="20">
        <f t="shared" si="4"/>
        <v>99286.246688894433</v>
      </c>
      <c r="R44" s="5">
        <f t="shared" si="5"/>
        <v>99286.246688894433</v>
      </c>
      <c r="S44" s="5">
        <f t="shared" si="6"/>
        <v>5417208460.1061878</v>
      </c>
      <c r="T44" s="20">
        <f>SUM(S44:$S$136)</f>
        <v>159353158155.97006</v>
      </c>
      <c r="U44" s="6">
        <f t="shared" si="11"/>
        <v>29.416102283951322</v>
      </c>
    </row>
    <row r="45" spans="1:21">
      <c r="A45" s="21">
        <v>31</v>
      </c>
      <c r="B45" s="14">
        <f>Absterbeordnung!B39</f>
        <v>98769.848292414172</v>
      </c>
      <c r="C45" s="15">
        <f t="shared" si="0"/>
        <v>0.54124596958814919</v>
      </c>
      <c r="D45" s="14">
        <f t="shared" si="7"/>
        <v>53458.782305102111</v>
      </c>
      <c r="E45" s="14">
        <f>SUM(D45:$D$136)</f>
        <v>1646648.7218466271</v>
      </c>
      <c r="F45" s="16">
        <f t="shared" si="8"/>
        <v>30.802211551486664</v>
      </c>
      <c r="G45" s="5"/>
      <c r="H45" s="17">
        <f>Absterbeordnung!C39</f>
        <v>99259.678829945216</v>
      </c>
      <c r="I45" s="18">
        <f t="shared" si="1"/>
        <v>0.54124596958814919</v>
      </c>
      <c r="J45" s="17">
        <f t="shared" si="9"/>
        <v>53723.901109321981</v>
      </c>
      <c r="K45" s="17">
        <f>SUM($J45:J$136)</f>
        <v>1755263.2312955589</v>
      </c>
      <c r="L45" s="19">
        <f t="shared" si="10"/>
        <v>32.67192432142631</v>
      </c>
      <c r="N45" s="6">
        <v>31</v>
      </c>
      <c r="O45" s="6">
        <f t="shared" si="2"/>
        <v>31</v>
      </c>
      <c r="P45" s="20">
        <f t="shared" si="3"/>
        <v>98769.848292414172</v>
      </c>
      <c r="Q45" s="20">
        <f t="shared" si="4"/>
        <v>99259.678829945216</v>
      </c>
      <c r="R45" s="5">
        <f t="shared" si="5"/>
        <v>99259.678829945216</v>
      </c>
      <c r="S45" s="5">
        <f t="shared" si="6"/>
        <v>5306301562.2443943</v>
      </c>
      <c r="T45" s="20">
        <f>SUM(S45:$S$136)</f>
        <v>153935949695.86389</v>
      </c>
      <c r="U45" s="6">
        <f t="shared" si="11"/>
        <v>29.010026642879669</v>
      </c>
    </row>
    <row r="46" spans="1:21">
      <c r="A46" s="21">
        <v>32</v>
      </c>
      <c r="B46" s="14">
        <f>Absterbeordnung!B40</f>
        <v>98705.329289580739</v>
      </c>
      <c r="C46" s="15">
        <f t="shared" si="0"/>
        <v>0.53063330351779314</v>
      </c>
      <c r="D46" s="14">
        <f t="shared" si="7"/>
        <v>52376.334955741811</v>
      </c>
      <c r="E46" s="14">
        <f>SUM(D46:$D$136)</f>
        <v>1593189.939541525</v>
      </c>
      <c r="F46" s="16">
        <f t="shared" si="8"/>
        <v>30.418125683818392</v>
      </c>
      <c r="G46" s="5"/>
      <c r="H46" s="17">
        <f>Absterbeordnung!C40</f>
        <v>99230.908284971447</v>
      </c>
      <c r="I46" s="18">
        <f t="shared" si="1"/>
        <v>0.53063330351779314</v>
      </c>
      <c r="J46" s="17">
        <f t="shared" si="9"/>
        <v>52655.224674325545</v>
      </c>
      <c r="K46" s="17">
        <f>SUM($J46:J$136)</f>
        <v>1701539.3301862369</v>
      </c>
      <c r="L46" s="19">
        <f t="shared" si="10"/>
        <v>32.314729273501705</v>
      </c>
      <c r="N46" s="6">
        <v>32</v>
      </c>
      <c r="O46" s="6">
        <f t="shared" si="2"/>
        <v>32</v>
      </c>
      <c r="P46" s="20">
        <f t="shared" si="3"/>
        <v>98705.329289580739</v>
      </c>
      <c r="Q46" s="20">
        <f t="shared" si="4"/>
        <v>99230.908284971447</v>
      </c>
      <c r="R46" s="5">
        <f t="shared" si="5"/>
        <v>99230.908284971447</v>
      </c>
      <c r="S46" s="5">
        <f t="shared" si="6"/>
        <v>5197351290.2961597</v>
      </c>
      <c r="T46" s="20">
        <f>SUM(S46:$S$136)</f>
        <v>148629648133.61948</v>
      </c>
      <c r="U46" s="6">
        <f t="shared" si="11"/>
        <v>28.597191113697097</v>
      </c>
    </row>
    <row r="47" spans="1:21">
      <c r="A47" s="21">
        <v>33</v>
      </c>
      <c r="B47" s="14">
        <f>Absterbeordnung!B41</f>
        <v>98635.904385990987</v>
      </c>
      <c r="C47" s="15">
        <f t="shared" ref="C47:C78" si="12">1/(((1+($B$5/100))^A47))</f>
        <v>0.52022872893901284</v>
      </c>
      <c r="D47" s="14">
        <f t="shared" si="7"/>
        <v>51313.231166474092</v>
      </c>
      <c r="E47" s="14">
        <f>SUM(D47:$D$136)</f>
        <v>1540813.6045857831</v>
      </c>
      <c r="F47" s="16">
        <f t="shared" si="8"/>
        <v>30.027608270992804</v>
      </c>
      <c r="G47" s="5"/>
      <c r="H47" s="17">
        <f>Absterbeordnung!C41</f>
        <v>99199.055996069452</v>
      </c>
      <c r="I47" s="18">
        <f t="shared" ref="I47:I78" si="13">1/(((1+($B$5/100))^A47))</f>
        <v>0.52022872893901284</v>
      </c>
      <c r="J47" s="17">
        <f t="shared" si="9"/>
        <v>51606.198812785173</v>
      </c>
      <c r="K47" s="17">
        <f>SUM($J47:J$136)</f>
        <v>1648884.1055119112</v>
      </c>
      <c r="L47" s="19">
        <f t="shared" si="10"/>
        <v>31.951279951729532</v>
      </c>
      <c r="N47" s="6">
        <v>33</v>
      </c>
      <c r="O47" s="6">
        <f t="shared" si="2"/>
        <v>33</v>
      </c>
      <c r="P47" s="20">
        <f t="shared" si="3"/>
        <v>98635.904385990987</v>
      </c>
      <c r="Q47" s="20">
        <f t="shared" si="4"/>
        <v>99199.055996069452</v>
      </c>
      <c r="R47" s="5">
        <f t="shared" si="5"/>
        <v>99199.055996069452</v>
      </c>
      <c r="S47" s="5">
        <f t="shared" ref="S47:S78" si="14">P47*R47*I47</f>
        <v>5090224091.82232</v>
      </c>
      <c r="T47" s="20">
        <f>SUM(S47:$S$136)</f>
        <v>143432296843.32336</v>
      </c>
      <c r="U47" s="6">
        <f t="shared" si="11"/>
        <v>28.177992610139498</v>
      </c>
    </row>
    <row r="48" spans="1:21">
      <c r="A48" s="21">
        <v>34</v>
      </c>
      <c r="B48" s="14">
        <f>Absterbeordnung!B42</f>
        <v>98567.4549487404</v>
      </c>
      <c r="C48" s="15">
        <f t="shared" si="12"/>
        <v>0.51002816562648323</v>
      </c>
      <c r="D48" s="14">
        <f t="shared" si="7"/>
        <v>50272.178237977096</v>
      </c>
      <c r="E48" s="14">
        <f>SUM(D48:$D$136)</f>
        <v>1489500.3734193093</v>
      </c>
      <c r="F48" s="16">
        <f t="shared" si="8"/>
        <v>29.628721603594581</v>
      </c>
      <c r="G48" s="5"/>
      <c r="H48" s="17">
        <f>Absterbeordnung!C42</f>
        <v>99161.040777352013</v>
      </c>
      <c r="I48" s="18">
        <f t="shared" si="13"/>
        <v>0.51002816562648323</v>
      </c>
      <c r="J48" s="17">
        <f t="shared" si="9"/>
        <v>50574.923729285751</v>
      </c>
      <c r="K48" s="17">
        <f>SUM($J48:J$136)</f>
        <v>1597277.9066991261</v>
      </c>
      <c r="L48" s="19">
        <f t="shared" si="10"/>
        <v>31.582408611210848</v>
      </c>
      <c r="N48" s="6">
        <v>34</v>
      </c>
      <c r="O48" s="6">
        <f t="shared" si="2"/>
        <v>34</v>
      </c>
      <c r="P48" s="20">
        <f t="shared" si="3"/>
        <v>98567.4549487404</v>
      </c>
      <c r="Q48" s="20">
        <f t="shared" si="4"/>
        <v>99161.040777352013</v>
      </c>
      <c r="R48" s="5">
        <f t="shared" si="5"/>
        <v>99161.040777352013</v>
      </c>
      <c r="S48" s="5">
        <f t="shared" si="14"/>
        <v>4985041516.2223549</v>
      </c>
      <c r="T48" s="20">
        <f>SUM(S48:$S$136)</f>
        <v>138342072751.50104</v>
      </c>
      <c r="U48" s="6">
        <f t="shared" si="11"/>
        <v>27.751438438638345</v>
      </c>
    </row>
    <row r="49" spans="1:21">
      <c r="A49" s="21">
        <v>35</v>
      </c>
      <c r="B49" s="14">
        <f>Absterbeordnung!B43</f>
        <v>98489.972731045258</v>
      </c>
      <c r="C49" s="15">
        <f t="shared" si="12"/>
        <v>0.50002761335929735</v>
      </c>
      <c r="D49" s="14">
        <f t="shared" si="7"/>
        <v>49247.706004526837</v>
      </c>
      <c r="E49" s="14">
        <f>SUM(D49:$D$136)</f>
        <v>1439228.1951813318</v>
      </c>
      <c r="F49" s="16">
        <f t="shared" si="8"/>
        <v>29.224268741553939</v>
      </c>
      <c r="G49" s="5"/>
      <c r="H49" s="17">
        <f>Absterbeordnung!C43</f>
        <v>99123.107089019744</v>
      </c>
      <c r="I49" s="18">
        <f t="shared" si="13"/>
        <v>0.50002761335929735</v>
      </c>
      <c r="J49" s="17">
        <f t="shared" si="9"/>
        <v>49564.290666480592</v>
      </c>
      <c r="K49" s="17">
        <f>SUM($J49:J$136)</f>
        <v>1546702.9829698405</v>
      </c>
      <c r="L49" s="19">
        <f t="shared" si="10"/>
        <v>31.205994520886929</v>
      </c>
      <c r="N49" s="6">
        <v>35</v>
      </c>
      <c r="O49" s="6">
        <f t="shared" si="2"/>
        <v>35</v>
      </c>
      <c r="P49" s="20">
        <f t="shared" si="3"/>
        <v>98489.972731045258</v>
      </c>
      <c r="Q49" s="20">
        <f t="shared" si="4"/>
        <v>99123.107089019744</v>
      </c>
      <c r="R49" s="5">
        <f t="shared" si="5"/>
        <v>99123.107089019744</v>
      </c>
      <c r="S49" s="5">
        <f t="shared" si="14"/>
        <v>4881585636.1752739</v>
      </c>
      <c r="T49" s="20">
        <f>SUM(S49:$S$136)</f>
        <v>133357031235.27869</v>
      </c>
      <c r="U49" s="6">
        <f t="shared" si="11"/>
        <v>27.318384060914276</v>
      </c>
    </row>
    <row r="50" spans="1:21">
      <c r="A50" s="21">
        <v>36</v>
      </c>
      <c r="B50" s="14">
        <f>Absterbeordnung!B44</f>
        <v>98408.173082907189</v>
      </c>
      <c r="C50" s="15">
        <f t="shared" si="12"/>
        <v>0.49022315035225233</v>
      </c>
      <c r="D50" s="14">
        <f t="shared" si="7"/>
        <v>48241.964629112481</v>
      </c>
      <c r="E50" s="14">
        <f>SUM(D50:$D$136)</f>
        <v>1389980.4891768051</v>
      </c>
      <c r="F50" s="16">
        <f t="shared" si="8"/>
        <v>28.812684140521018</v>
      </c>
      <c r="G50" s="5"/>
      <c r="H50" s="17">
        <f>Absterbeordnung!C44</f>
        <v>99080.548297203874</v>
      </c>
      <c r="I50" s="18">
        <f t="shared" si="13"/>
        <v>0.49022315035225233</v>
      </c>
      <c r="J50" s="17">
        <f t="shared" si="9"/>
        <v>48571.578524883771</v>
      </c>
      <c r="K50" s="17">
        <f>SUM($J50:J$136)</f>
        <v>1497138.69230336</v>
      </c>
      <c r="L50" s="19">
        <f t="shared" si="10"/>
        <v>30.823348504853694</v>
      </c>
      <c r="N50" s="6">
        <v>36</v>
      </c>
      <c r="O50" s="6">
        <f t="shared" si="2"/>
        <v>36</v>
      </c>
      <c r="P50" s="20">
        <f t="shared" si="3"/>
        <v>98408.173082907189</v>
      </c>
      <c r="Q50" s="20">
        <f t="shared" si="4"/>
        <v>99080.548297203874</v>
      </c>
      <c r="R50" s="5">
        <f t="shared" si="5"/>
        <v>99080.548297203874</v>
      </c>
      <c r="S50" s="5">
        <f t="shared" si="14"/>
        <v>4779840306.3867798</v>
      </c>
      <c r="T50" s="20">
        <f>SUM(S50:$S$136)</f>
        <v>128475445599.10342</v>
      </c>
      <c r="U50" s="6">
        <f t="shared" si="11"/>
        <v>26.878606263777407</v>
      </c>
    </row>
    <row r="51" spans="1:21">
      <c r="A51" s="21">
        <v>37</v>
      </c>
      <c r="B51" s="14">
        <f>Absterbeordnung!B45</f>
        <v>98322.820811335783</v>
      </c>
      <c r="C51" s="15">
        <f t="shared" si="12"/>
        <v>0.48061093171789437</v>
      </c>
      <c r="D51" s="14">
        <f t="shared" si="7"/>
        <v>47255.022519267666</v>
      </c>
      <c r="E51" s="14">
        <f>SUM(D51:$D$136)</f>
        <v>1341738.5245476926</v>
      </c>
      <c r="F51" s="16">
        <f t="shared" si="8"/>
        <v>28.39356438779846</v>
      </c>
      <c r="G51" s="5"/>
      <c r="H51" s="17">
        <f>Absterbeordnung!C45</f>
        <v>99035.184692125506</v>
      </c>
      <c r="I51" s="18">
        <f t="shared" si="13"/>
        <v>0.48061093171789437</v>
      </c>
      <c r="J51" s="17">
        <f t="shared" si="9"/>
        <v>47597.392387736189</v>
      </c>
      <c r="K51" s="17">
        <f>SUM($J51:J$136)</f>
        <v>1448567.1137784759</v>
      </c>
      <c r="L51" s="19">
        <f t="shared" si="10"/>
        <v>30.433749436906332</v>
      </c>
      <c r="N51" s="6">
        <v>37</v>
      </c>
      <c r="O51" s="6">
        <f t="shared" si="2"/>
        <v>37</v>
      </c>
      <c r="P51" s="20">
        <f t="shared" si="3"/>
        <v>98322.820811335783</v>
      </c>
      <c r="Q51" s="20">
        <f t="shared" si="4"/>
        <v>99035.184692125506</v>
      </c>
      <c r="R51" s="5">
        <f t="shared" si="5"/>
        <v>99035.184692125506</v>
      </c>
      <c r="S51" s="5">
        <f t="shared" si="14"/>
        <v>4679909882.8262224</v>
      </c>
      <c r="T51" s="20">
        <f>SUM(S51:$S$136)</f>
        <v>123695605292.71664</v>
      </c>
      <c r="U51" s="6">
        <f t="shared" si="11"/>
        <v>26.431193845556745</v>
      </c>
    </row>
    <row r="52" spans="1:21">
      <c r="A52" s="21">
        <v>38</v>
      </c>
      <c r="B52" s="14">
        <f>Absterbeordnung!B46</f>
        <v>98236.02637352141</v>
      </c>
      <c r="C52" s="15">
        <f t="shared" si="12"/>
        <v>0.47118718795871989</v>
      </c>
      <c r="D52" s="14">
        <f t="shared" si="7"/>
        <v>46287.557023178197</v>
      </c>
      <c r="E52" s="14">
        <f>SUM(D52:$D$136)</f>
        <v>1294483.502028425</v>
      </c>
      <c r="F52" s="16">
        <f t="shared" si="8"/>
        <v>27.96612276124706</v>
      </c>
      <c r="G52" s="5"/>
      <c r="H52" s="17">
        <f>Absterbeordnung!C46</f>
        <v>98987.043303060709</v>
      </c>
      <c r="I52" s="18">
        <f t="shared" si="13"/>
        <v>0.47118718795871989</v>
      </c>
      <c r="J52" s="17">
        <f t="shared" si="9"/>
        <v>46641.426578317209</v>
      </c>
      <c r="K52" s="17">
        <f>SUM($J52:J$136)</f>
        <v>1400969.7213907398</v>
      </c>
      <c r="L52" s="19">
        <f t="shared" si="10"/>
        <v>30.037025540767363</v>
      </c>
      <c r="N52" s="6">
        <v>38</v>
      </c>
      <c r="O52" s="6">
        <f t="shared" si="2"/>
        <v>38</v>
      </c>
      <c r="P52" s="20">
        <f t="shared" si="3"/>
        <v>98236.02637352141</v>
      </c>
      <c r="Q52" s="20">
        <f t="shared" si="4"/>
        <v>98987.043303060709</v>
      </c>
      <c r="R52" s="5">
        <f t="shared" si="5"/>
        <v>98987.043303060709</v>
      </c>
      <c r="S52" s="5">
        <f t="shared" si="14"/>
        <v>4581868411.4462318</v>
      </c>
      <c r="T52" s="20">
        <f>SUM(S52:$S$136)</f>
        <v>119015695409.89041</v>
      </c>
      <c r="U52" s="6">
        <f t="shared" si="11"/>
        <v>25.975363044597785</v>
      </c>
    </row>
    <row r="53" spans="1:21">
      <c r="A53" s="21">
        <v>39</v>
      </c>
      <c r="B53" s="14">
        <f>Absterbeordnung!B47</f>
        <v>98132.750453918226</v>
      </c>
      <c r="C53" s="15">
        <f t="shared" si="12"/>
        <v>0.46194822348894127</v>
      </c>
      <c r="D53" s="14">
        <f t="shared" si="7"/>
        <v>45332.249738271123</v>
      </c>
      <c r="E53" s="14">
        <f>SUM(D53:$D$136)</f>
        <v>1248195.9450052469</v>
      </c>
      <c r="F53" s="16">
        <f t="shared" si="8"/>
        <v>27.534392230956822</v>
      </c>
      <c r="G53" s="5"/>
      <c r="H53" s="17">
        <f>Absterbeordnung!C47</f>
        <v>98931.092499127219</v>
      </c>
      <c r="I53" s="18">
        <f t="shared" si="13"/>
        <v>0.46194822348894127</v>
      </c>
      <c r="J53" s="17">
        <f t="shared" si="9"/>
        <v>45701.042427791945</v>
      </c>
      <c r="K53" s="17">
        <f>SUM($J53:J$136)</f>
        <v>1354328.2948124222</v>
      </c>
      <c r="L53" s="19">
        <f t="shared" si="10"/>
        <v>29.634516476342373</v>
      </c>
      <c r="N53" s="6">
        <v>39</v>
      </c>
      <c r="O53" s="6">
        <f t="shared" si="2"/>
        <v>39</v>
      </c>
      <c r="P53" s="20">
        <f t="shared" si="3"/>
        <v>98132.750453918226</v>
      </c>
      <c r="Q53" s="20">
        <f t="shared" si="4"/>
        <v>98931.092499127219</v>
      </c>
      <c r="R53" s="5">
        <f t="shared" si="5"/>
        <v>98931.092499127219</v>
      </c>
      <c r="S53" s="5">
        <f t="shared" si="14"/>
        <v>4484768992.050436</v>
      </c>
      <c r="T53" s="20">
        <f>SUM(S53:$S$136)</f>
        <v>114433826998.44418</v>
      </c>
      <c r="U53" s="6">
        <f t="shared" si="11"/>
        <v>25.516102880947955</v>
      </c>
    </row>
    <row r="54" spans="1:21">
      <c r="A54" s="21">
        <v>40</v>
      </c>
      <c r="B54" s="14">
        <f>Absterbeordnung!B48</f>
        <v>98024.520463628927</v>
      </c>
      <c r="C54" s="15">
        <f t="shared" si="12"/>
        <v>0.45289041518523643</v>
      </c>
      <c r="D54" s="14">
        <f t="shared" si="7"/>
        <v>44394.365771106612</v>
      </c>
      <c r="E54" s="14">
        <f>SUM(D54:$D$136)</f>
        <v>1202863.6952669758</v>
      </c>
      <c r="F54" s="16">
        <f t="shared" si="8"/>
        <v>27.094962938964681</v>
      </c>
      <c r="G54" s="5"/>
      <c r="H54" s="17">
        <f>Absterbeordnung!C48</f>
        <v>98868.77238620253</v>
      </c>
      <c r="I54" s="18">
        <f t="shared" si="13"/>
        <v>0.45289041518523643</v>
      </c>
      <c r="J54" s="17">
        <f t="shared" si="9"/>
        <v>44776.719374841901</v>
      </c>
      <c r="K54" s="17">
        <f>SUM($J54:J$136)</f>
        <v>1308627.2523846303</v>
      </c>
      <c r="L54" s="19">
        <f t="shared" si="10"/>
        <v>29.225617031691055</v>
      </c>
      <c r="N54" s="6">
        <v>40</v>
      </c>
      <c r="O54" s="6">
        <f t="shared" si="2"/>
        <v>40</v>
      </c>
      <c r="P54" s="20">
        <f t="shared" si="3"/>
        <v>98024.520463628927</v>
      </c>
      <c r="Q54" s="20">
        <f t="shared" si="4"/>
        <v>98868.77238620253</v>
      </c>
      <c r="R54" s="5">
        <f t="shared" si="5"/>
        <v>98868.77238620253</v>
      </c>
      <c r="S54" s="5">
        <f t="shared" si="14"/>
        <v>4389216444.6533594</v>
      </c>
      <c r="T54" s="20">
        <f>SUM(S54:$S$136)</f>
        <v>109949058006.39377</v>
      </c>
      <c r="U54" s="6">
        <f t="shared" si="11"/>
        <v>25.049814560939716</v>
      </c>
    </row>
    <row r="55" spans="1:21">
      <c r="A55" s="21">
        <v>41</v>
      </c>
      <c r="B55" s="14">
        <f>Absterbeordnung!B49</f>
        <v>97907.291984154901</v>
      </c>
      <c r="C55" s="15">
        <f t="shared" si="12"/>
        <v>0.44401021096591808</v>
      </c>
      <c r="D55" s="14">
        <f t="shared" si="7"/>
        <v>43471.837368986358</v>
      </c>
      <c r="E55" s="14">
        <f>SUM(D55:$D$136)</f>
        <v>1158469.3294958691</v>
      </c>
      <c r="F55" s="16">
        <f t="shared" si="8"/>
        <v>26.648731675701917</v>
      </c>
      <c r="G55" s="5"/>
      <c r="H55" s="17">
        <f>Absterbeordnung!C49</f>
        <v>98802.213787678207</v>
      </c>
      <c r="I55" s="18">
        <f t="shared" si="13"/>
        <v>0.44401021096591808</v>
      </c>
      <c r="J55" s="17">
        <f t="shared" si="9"/>
        <v>43869.191787766744</v>
      </c>
      <c r="K55" s="17">
        <f>SUM($J55:J$136)</f>
        <v>1263850.5330097885</v>
      </c>
      <c r="L55" s="19">
        <f t="shared" si="10"/>
        <v>28.80952398494432</v>
      </c>
      <c r="N55" s="6">
        <v>41</v>
      </c>
      <c r="O55" s="6">
        <f t="shared" si="2"/>
        <v>41</v>
      </c>
      <c r="P55" s="20">
        <f t="shared" si="3"/>
        <v>97907.291984154901</v>
      </c>
      <c r="Q55" s="20">
        <f t="shared" si="4"/>
        <v>98802.213787678207</v>
      </c>
      <c r="R55" s="5">
        <f t="shared" si="5"/>
        <v>98802.213787678207</v>
      </c>
      <c r="S55" s="5">
        <f t="shared" si="14"/>
        <v>4295113769.4737692</v>
      </c>
      <c r="T55" s="20">
        <f>SUM(S55:$S$136)</f>
        <v>105559841561.74042</v>
      </c>
      <c r="U55" s="6">
        <f t="shared" si="11"/>
        <v>24.576727702063511</v>
      </c>
    </row>
    <row r="56" spans="1:21">
      <c r="A56" s="21">
        <v>42</v>
      </c>
      <c r="B56" s="14">
        <f>Absterbeordnung!B50</f>
        <v>97776.846369969397</v>
      </c>
      <c r="C56" s="15">
        <f t="shared" si="12"/>
        <v>0.4353041283979589</v>
      </c>
      <c r="D56" s="14">
        <f t="shared" si="7"/>
        <v>42562.664886580656</v>
      </c>
      <c r="E56" s="14">
        <f>SUM(D56:$D$136)</f>
        <v>1114997.4921268828</v>
      </c>
      <c r="F56" s="16">
        <f t="shared" si="8"/>
        <v>26.196609049223891</v>
      </c>
      <c r="G56" s="5"/>
      <c r="H56" s="17">
        <f>Absterbeordnung!C50</f>
        <v>98725.200606453858</v>
      </c>
      <c r="I56" s="18">
        <f t="shared" si="13"/>
        <v>0.4353041283979589</v>
      </c>
      <c r="J56" s="17">
        <f t="shared" si="9"/>
        <v>42975.487400906037</v>
      </c>
      <c r="K56" s="17">
        <f>SUM($J56:J$136)</f>
        <v>1219981.3412220215</v>
      </c>
      <c r="L56" s="19">
        <f t="shared" si="10"/>
        <v>28.3878418839364</v>
      </c>
      <c r="N56" s="6">
        <v>42</v>
      </c>
      <c r="O56" s="6">
        <f t="shared" si="2"/>
        <v>42</v>
      </c>
      <c r="P56" s="20">
        <f t="shared" si="3"/>
        <v>97776.846369969397</v>
      </c>
      <c r="Q56" s="20">
        <f t="shared" si="4"/>
        <v>98725.200606453858</v>
      </c>
      <c r="R56" s="5">
        <f t="shared" si="5"/>
        <v>98725.200606453858</v>
      </c>
      <c r="S56" s="5">
        <f t="shared" si="14"/>
        <v>4202007629.2729454</v>
      </c>
      <c r="T56" s="20">
        <f>SUM(S56:$S$136)</f>
        <v>101264727792.26663</v>
      </c>
      <c r="U56" s="6">
        <f t="shared" si="11"/>
        <v>24.099129922281463</v>
      </c>
    </row>
    <row r="57" spans="1:21">
      <c r="A57" s="21">
        <v>43</v>
      </c>
      <c r="B57" s="14">
        <f>Absterbeordnung!B51</f>
        <v>97631.488779526131</v>
      </c>
      <c r="C57" s="15">
        <f t="shared" si="12"/>
        <v>0.4267687533313323</v>
      </c>
      <c r="D57" s="14">
        <f t="shared" si="7"/>
        <v>41666.068752320323</v>
      </c>
      <c r="E57" s="14">
        <f>SUM(D57:$D$136)</f>
        <v>1072434.8272403025</v>
      </c>
      <c r="F57" s="16">
        <f t="shared" si="8"/>
        <v>25.738805204188601</v>
      </c>
      <c r="G57" s="5"/>
      <c r="H57" s="17">
        <f>Absterbeordnung!C51</f>
        <v>98639.893683087503</v>
      </c>
      <c r="I57" s="18">
        <f t="shared" si="13"/>
        <v>0.4267687533313323</v>
      </c>
      <c r="J57" s="17">
        <f t="shared" si="9"/>
        <v>42096.424455866414</v>
      </c>
      <c r="K57" s="17">
        <f>SUM($J57:J$136)</f>
        <v>1177005.8538211156</v>
      </c>
      <c r="L57" s="19">
        <f t="shared" si="10"/>
        <v>27.959758317599633</v>
      </c>
      <c r="N57" s="6">
        <v>43</v>
      </c>
      <c r="O57" s="6">
        <f t="shared" si="2"/>
        <v>43</v>
      </c>
      <c r="P57" s="20">
        <f t="shared" si="3"/>
        <v>97631.488779526131</v>
      </c>
      <c r="Q57" s="20">
        <f t="shared" si="4"/>
        <v>98639.893683087503</v>
      </c>
      <c r="R57" s="5">
        <f t="shared" si="5"/>
        <v>98639.893683087503</v>
      </c>
      <c r="S57" s="5">
        <f t="shared" si="14"/>
        <v>4109936591.9210906</v>
      </c>
      <c r="T57" s="20">
        <f>SUM(S57:$S$136)</f>
        <v>97062720162.993713</v>
      </c>
      <c r="U57" s="6">
        <f t="shared" si="11"/>
        <v>23.616597967421217</v>
      </c>
    </row>
    <row r="58" spans="1:21">
      <c r="A58" s="21">
        <v>44</v>
      </c>
      <c r="B58" s="14">
        <f>Absterbeordnung!B52</f>
        <v>97467.855845891361</v>
      </c>
      <c r="C58" s="15">
        <f t="shared" si="12"/>
        <v>0.41840073856012966</v>
      </c>
      <c r="D58" s="14">
        <f t="shared" si="7"/>
        <v>40780.622871793195</v>
      </c>
      <c r="E58" s="14">
        <f>SUM(D58:$D$136)</f>
        <v>1030768.7584879814</v>
      </c>
      <c r="F58" s="16">
        <f t="shared" si="8"/>
        <v>25.27594445353445</v>
      </c>
      <c r="G58" s="5"/>
      <c r="H58" s="17">
        <f>Absterbeordnung!C52</f>
        <v>98548.642017310238</v>
      </c>
      <c r="I58" s="18">
        <f t="shared" si="13"/>
        <v>0.41840073856012966</v>
      </c>
      <c r="J58" s="17">
        <f t="shared" si="9"/>
        <v>41232.824604140427</v>
      </c>
      <c r="K58" s="17">
        <f>SUM($J58:J$136)</f>
        <v>1134909.4293652494</v>
      </c>
      <c r="L58" s="19">
        <f t="shared" si="10"/>
        <v>27.524416293597469</v>
      </c>
      <c r="N58" s="6">
        <v>44</v>
      </c>
      <c r="O58" s="6">
        <f t="shared" si="2"/>
        <v>44</v>
      </c>
      <c r="P58" s="20">
        <f t="shared" si="3"/>
        <v>97467.855845891361</v>
      </c>
      <c r="Q58" s="20">
        <f t="shared" si="4"/>
        <v>98548.642017310238</v>
      </c>
      <c r="R58" s="5">
        <f t="shared" si="5"/>
        <v>98548.642017310238</v>
      </c>
      <c r="S58" s="5">
        <f t="shared" si="14"/>
        <v>4018875004.6352825</v>
      </c>
      <c r="T58" s="20">
        <f>SUM(S58:$S$136)</f>
        <v>92952783571.072601</v>
      </c>
      <c r="U58" s="6">
        <f t="shared" si="11"/>
        <v>23.129055634689532</v>
      </c>
    </row>
    <row r="59" spans="1:21">
      <c r="A59" s="21">
        <v>45</v>
      </c>
      <c r="B59" s="14">
        <f>Absterbeordnung!B53</f>
        <v>97288.63903052808</v>
      </c>
      <c r="C59" s="15">
        <f t="shared" si="12"/>
        <v>0.41019680250993107</v>
      </c>
      <c r="D59" s="14">
        <f t="shared" si="7"/>
        <v>39907.488650865496</v>
      </c>
      <c r="E59" s="14">
        <f>SUM(D59:$D$136)</f>
        <v>989988.13561618829</v>
      </c>
      <c r="F59" s="16">
        <f t="shared" si="8"/>
        <v>24.807076793962025</v>
      </c>
      <c r="G59" s="5"/>
      <c r="H59" s="17">
        <f>Absterbeordnung!C53</f>
        <v>98444.92971221538</v>
      </c>
      <c r="I59" s="18">
        <f t="shared" si="13"/>
        <v>0.41019680250993107</v>
      </c>
      <c r="J59" s="17">
        <f t="shared" si="9"/>
        <v>40381.795391265659</v>
      </c>
      <c r="K59" s="17">
        <f>SUM($J59:J$136)</f>
        <v>1093676.604761109</v>
      </c>
      <c r="L59" s="19">
        <f t="shared" si="10"/>
        <v>27.083407118586528</v>
      </c>
      <c r="N59" s="6">
        <v>45</v>
      </c>
      <c r="O59" s="6">
        <f t="shared" si="2"/>
        <v>45</v>
      </c>
      <c r="P59" s="20">
        <f t="shared" si="3"/>
        <v>97288.63903052808</v>
      </c>
      <c r="Q59" s="20">
        <f t="shared" si="4"/>
        <v>98444.92971221538</v>
      </c>
      <c r="R59" s="5">
        <f t="shared" si="5"/>
        <v>98444.92971221538</v>
      </c>
      <c r="S59" s="5">
        <f t="shared" si="14"/>
        <v>3928689915.2254868</v>
      </c>
      <c r="T59" s="20">
        <f>SUM(S59:$S$136)</f>
        <v>88933908566.437317</v>
      </c>
      <c r="U59" s="6">
        <f t="shared" si="11"/>
        <v>22.637039442022996</v>
      </c>
    </row>
    <row r="60" spans="1:21">
      <c r="A60" s="21">
        <v>46</v>
      </c>
      <c r="B60" s="14">
        <f>Absterbeordnung!B54</f>
        <v>97082.049868848902</v>
      </c>
      <c r="C60" s="15">
        <f t="shared" si="12"/>
        <v>0.40215372795091275</v>
      </c>
      <c r="D60" s="14">
        <f t="shared" si="7"/>
        <v>39041.90827187401</v>
      </c>
      <c r="E60" s="14">
        <f>SUM(D60:$D$136)</f>
        <v>950080.64696532267</v>
      </c>
      <c r="F60" s="16">
        <f t="shared" si="8"/>
        <v>24.33489265814821</v>
      </c>
      <c r="G60" s="5"/>
      <c r="H60" s="17">
        <f>Absterbeordnung!C54</f>
        <v>98334.56768160424</v>
      </c>
      <c r="I60" s="18">
        <f t="shared" si="13"/>
        <v>0.40215372795091275</v>
      </c>
      <c r="J60" s="17">
        <f t="shared" si="9"/>
        <v>39545.612979598489</v>
      </c>
      <c r="K60" s="17">
        <f>SUM($J60:J$136)</f>
        <v>1053294.8093698432</v>
      </c>
      <c r="L60" s="19">
        <f t="shared" si="10"/>
        <v>26.634934446792773</v>
      </c>
      <c r="N60" s="6">
        <v>46</v>
      </c>
      <c r="O60" s="6">
        <f t="shared" si="2"/>
        <v>46</v>
      </c>
      <c r="P60" s="20">
        <f t="shared" si="3"/>
        <v>97082.049868848902</v>
      </c>
      <c r="Q60" s="20">
        <f t="shared" si="4"/>
        <v>98334.56768160424</v>
      </c>
      <c r="R60" s="5">
        <f t="shared" si="5"/>
        <v>98334.56768160424</v>
      </c>
      <c r="S60" s="5">
        <f t="shared" si="14"/>
        <v>3839169171.3795786</v>
      </c>
      <c r="T60" s="20">
        <f>SUM(S60:$S$136)</f>
        <v>85005218651.211853</v>
      </c>
      <c r="U60" s="6">
        <f t="shared" si="11"/>
        <v>22.141566275566291</v>
      </c>
    </row>
    <row r="61" spans="1:21">
      <c r="A61" s="21">
        <v>47</v>
      </c>
      <c r="B61" s="14">
        <f>Absterbeordnung!B55</f>
        <v>96858.72791738082</v>
      </c>
      <c r="C61" s="15">
        <f t="shared" si="12"/>
        <v>0.39426836073618909</v>
      </c>
      <c r="D61" s="14">
        <f t="shared" si="7"/>
        <v>38188.331878978293</v>
      </c>
      <c r="E61" s="14">
        <f>SUM(D61:$D$136)</f>
        <v>911038.7386934486</v>
      </c>
      <c r="F61" s="16">
        <f t="shared" si="8"/>
        <v>23.856468556432347</v>
      </c>
      <c r="G61" s="5"/>
      <c r="H61" s="17">
        <f>Absterbeordnung!C55</f>
        <v>98203.460751670093</v>
      </c>
      <c r="I61" s="18">
        <f t="shared" si="13"/>
        <v>0.39426836073618909</v>
      </c>
      <c r="J61" s="17">
        <f t="shared" si="9"/>
        <v>38718.51748918165</v>
      </c>
      <c r="K61" s="17">
        <f>SUM($J61:J$136)</f>
        <v>1013749.1963902453</v>
      </c>
      <c r="L61" s="19">
        <f t="shared" si="10"/>
        <v>26.182541639759251</v>
      </c>
      <c r="N61" s="6">
        <v>47</v>
      </c>
      <c r="O61" s="6">
        <f t="shared" si="2"/>
        <v>47</v>
      </c>
      <c r="P61" s="20">
        <f t="shared" si="3"/>
        <v>96858.72791738082</v>
      </c>
      <c r="Q61" s="20">
        <f t="shared" si="4"/>
        <v>98203.460751670093</v>
      </c>
      <c r="R61" s="5">
        <f t="shared" si="5"/>
        <v>98203.460751670093</v>
      </c>
      <c r="S61" s="5">
        <f t="shared" si="14"/>
        <v>3750226350.8489962</v>
      </c>
      <c r="T61" s="20">
        <f>SUM(S61:$S$136)</f>
        <v>81166049479.83226</v>
      </c>
      <c r="U61" s="6">
        <f t="shared" si="11"/>
        <v>21.64297348650901</v>
      </c>
    </row>
    <row r="62" spans="1:21">
      <c r="A62" s="21">
        <v>48</v>
      </c>
      <c r="B62" s="14">
        <f>Absterbeordnung!B56</f>
        <v>96610.350890083035</v>
      </c>
      <c r="C62" s="15">
        <f t="shared" si="12"/>
        <v>0.38653760856489122</v>
      </c>
      <c r="D62" s="14">
        <f t="shared" si="7"/>
        <v>37343.533995667705</v>
      </c>
      <c r="E62" s="14">
        <f>SUM(D62:$D$136)</f>
        <v>872850.40681447031</v>
      </c>
      <c r="F62" s="16">
        <f t="shared" si="8"/>
        <v>23.37353521270192</v>
      </c>
      <c r="G62" s="5"/>
      <c r="H62" s="17">
        <f>Absterbeordnung!C56</f>
        <v>98055.302771396819</v>
      </c>
      <c r="I62" s="18">
        <f t="shared" si="13"/>
        <v>0.38653760856489122</v>
      </c>
      <c r="J62" s="17">
        <f t="shared" si="9"/>
        <v>37902.06224036208</v>
      </c>
      <c r="K62" s="17">
        <f>SUM($J62:J$136)</f>
        <v>975030.67890106351</v>
      </c>
      <c r="L62" s="19">
        <f t="shared" si="10"/>
        <v>25.725003370997289</v>
      </c>
      <c r="N62" s="6">
        <v>48</v>
      </c>
      <c r="O62" s="6">
        <f t="shared" si="2"/>
        <v>48</v>
      </c>
      <c r="P62" s="20">
        <f t="shared" si="3"/>
        <v>96610.350890083035</v>
      </c>
      <c r="Q62" s="20">
        <f t="shared" si="4"/>
        <v>98055.302771396819</v>
      </c>
      <c r="R62" s="5">
        <f t="shared" si="5"/>
        <v>98055.302771396819</v>
      </c>
      <c r="S62" s="5">
        <f t="shared" si="14"/>
        <v>3661731532.4991465</v>
      </c>
      <c r="T62" s="20">
        <f>SUM(S62:$S$136)</f>
        <v>77415823128.983261</v>
      </c>
      <c r="U62" s="6">
        <f t="shared" si="11"/>
        <v>21.141862105916502</v>
      </c>
    </row>
    <row r="63" spans="1:21">
      <c r="A63" s="21">
        <v>49</v>
      </c>
      <c r="B63" s="14">
        <f>Absterbeordnung!B57</f>
        <v>96330.742558415979</v>
      </c>
      <c r="C63" s="15">
        <f t="shared" si="12"/>
        <v>0.37895843976950117</v>
      </c>
      <c r="D63" s="14">
        <f t="shared" si="7"/>
        <v>36505.347901774803</v>
      </c>
      <c r="E63" s="14">
        <f>SUM(D63:$D$136)</f>
        <v>835506.8728188026</v>
      </c>
      <c r="F63" s="16">
        <f t="shared" si="8"/>
        <v>22.887245865096446</v>
      </c>
      <c r="G63" s="5"/>
      <c r="H63" s="17">
        <f>Absterbeordnung!C57</f>
        <v>97895.849844020224</v>
      </c>
      <c r="I63" s="18">
        <f t="shared" si="13"/>
        <v>0.37895843976950117</v>
      </c>
      <c r="J63" s="17">
        <f t="shared" si="9"/>
        <v>37098.45851679927</v>
      </c>
      <c r="K63" s="17">
        <f>SUM($J63:J$136)</f>
        <v>937128.61666070158</v>
      </c>
      <c r="L63" s="19">
        <f t="shared" si="10"/>
        <v>25.260581008678358</v>
      </c>
      <c r="N63" s="6">
        <v>49</v>
      </c>
      <c r="O63" s="6">
        <f t="shared" si="2"/>
        <v>49</v>
      </c>
      <c r="P63" s="20">
        <f t="shared" si="3"/>
        <v>96330.742558415979</v>
      </c>
      <c r="Q63" s="20">
        <f t="shared" si="4"/>
        <v>97895.849844020224</v>
      </c>
      <c r="R63" s="5">
        <f t="shared" si="5"/>
        <v>97895.849844020224</v>
      </c>
      <c r="S63" s="5">
        <f t="shared" si="14"/>
        <v>3573722056.6958652</v>
      </c>
      <c r="T63" s="20">
        <f>SUM(S63:$S$136)</f>
        <v>73754091596.484116</v>
      </c>
      <c r="U63" s="6">
        <f t="shared" si="11"/>
        <v>20.637892490350662</v>
      </c>
    </row>
    <row r="64" spans="1:21">
      <c r="A64" s="21">
        <v>50</v>
      </c>
      <c r="B64" s="14">
        <f>Absterbeordnung!B58</f>
        <v>96011.702144467228</v>
      </c>
      <c r="C64" s="15">
        <f t="shared" si="12"/>
        <v>0.37152788212696192</v>
      </c>
      <c r="D64" s="14">
        <f t="shared" si="7"/>
        <v>35671.024357138594</v>
      </c>
      <c r="E64" s="14">
        <f>SUM(D64:$D$136)</f>
        <v>799001.5249170278</v>
      </c>
      <c r="F64" s="16">
        <f t="shared" si="8"/>
        <v>22.399175221810786</v>
      </c>
      <c r="G64" s="5"/>
      <c r="H64" s="17">
        <f>Absterbeordnung!C58</f>
        <v>97714.891219635931</v>
      </c>
      <c r="I64" s="18">
        <f t="shared" si="13"/>
        <v>0.37152788212696192</v>
      </c>
      <c r="J64" s="17">
        <f t="shared" si="9"/>
        <v>36303.806587097803</v>
      </c>
      <c r="K64" s="17">
        <f>SUM($J64:J$136)</f>
        <v>900030.1581439022</v>
      </c>
      <c r="L64" s="19">
        <f t="shared" si="10"/>
        <v>24.791619467909147</v>
      </c>
      <c r="N64" s="6">
        <v>50</v>
      </c>
      <c r="O64" s="6">
        <f t="shared" si="2"/>
        <v>50</v>
      </c>
      <c r="P64" s="20">
        <f t="shared" si="3"/>
        <v>96011.702144467228</v>
      </c>
      <c r="Q64" s="20">
        <f t="shared" si="4"/>
        <v>97714.891219635931</v>
      </c>
      <c r="R64" s="5">
        <f t="shared" si="5"/>
        <v>97714.891219635931</v>
      </c>
      <c r="S64" s="5">
        <f t="shared" si="14"/>
        <v>3485590264.750782</v>
      </c>
      <c r="T64" s="20">
        <f>SUM(S64:$S$136)</f>
        <v>70180369539.788239</v>
      </c>
      <c r="U64" s="6">
        <f t="shared" si="11"/>
        <v>20.134428951535444</v>
      </c>
    </row>
    <row r="65" spans="1:21">
      <c r="A65" s="21">
        <v>51</v>
      </c>
      <c r="B65" s="14">
        <f>Absterbeordnung!B59</f>
        <v>95660.425190904862</v>
      </c>
      <c r="C65" s="15">
        <f t="shared" si="12"/>
        <v>0.36424302169309997</v>
      </c>
      <c r="D65" s="14">
        <f t="shared" si="7"/>
        <v>34843.642327981928</v>
      </c>
      <c r="E65" s="14">
        <f>SUM(D65:$D$136)</f>
        <v>763330.50055988936</v>
      </c>
      <c r="F65" s="16">
        <f t="shared" si="8"/>
        <v>21.907310762023307</v>
      </c>
      <c r="G65" s="5"/>
      <c r="H65" s="17">
        <f>Absterbeordnung!C59</f>
        <v>97512.453110160452</v>
      </c>
      <c r="I65" s="18">
        <f t="shared" si="13"/>
        <v>0.36424302169309997</v>
      </c>
      <c r="J65" s="17">
        <f t="shared" si="9"/>
        <v>35518.230573551569</v>
      </c>
      <c r="K65" s="17">
        <f>SUM($J65:J$136)</f>
        <v>863726.3515568045</v>
      </c>
      <c r="L65" s="19">
        <f t="shared" si="10"/>
        <v>24.317831648966571</v>
      </c>
      <c r="N65" s="6">
        <v>51</v>
      </c>
      <c r="O65" s="6">
        <f t="shared" si="2"/>
        <v>51</v>
      </c>
      <c r="P65" s="20">
        <f t="shared" si="3"/>
        <v>95660.425190904862</v>
      </c>
      <c r="Q65" s="20">
        <f t="shared" si="4"/>
        <v>97512.453110160452</v>
      </c>
      <c r="R65" s="5">
        <f t="shared" si="5"/>
        <v>97512.453110160452</v>
      </c>
      <c r="S65" s="5">
        <f t="shared" si="14"/>
        <v>3397689038.6945395</v>
      </c>
      <c r="T65" s="20">
        <f>SUM(S65:$S$136)</f>
        <v>66694779275.037506</v>
      </c>
      <c r="U65" s="6">
        <f t="shared" si="11"/>
        <v>19.629453583151619</v>
      </c>
    </row>
    <row r="66" spans="1:21">
      <c r="A66" s="21">
        <v>52</v>
      </c>
      <c r="B66" s="14">
        <f>Absterbeordnung!B60</f>
        <v>95264.045577709272</v>
      </c>
      <c r="C66" s="15">
        <f t="shared" si="12"/>
        <v>0.35710100165990188</v>
      </c>
      <c r="D66" s="14">
        <f t="shared" si="7"/>
        <v>34018.88609797453</v>
      </c>
      <c r="E66" s="14">
        <f>SUM(D66:$D$136)</f>
        <v>728486.85823190759</v>
      </c>
      <c r="F66" s="16">
        <f t="shared" si="8"/>
        <v>21.414189051747975</v>
      </c>
      <c r="G66" s="5"/>
      <c r="H66" s="17">
        <f>Absterbeordnung!C60</f>
        <v>97283.744659792836</v>
      </c>
      <c r="I66" s="18">
        <f t="shared" si="13"/>
        <v>0.35710100165990188</v>
      </c>
      <c r="J66" s="17">
        <f t="shared" si="9"/>
        <v>34740.122663238151</v>
      </c>
      <c r="K66" s="17">
        <f>SUM($J66:J$136)</f>
        <v>828208.12098325277</v>
      </c>
      <c r="L66" s="19">
        <f t="shared" si="10"/>
        <v>23.840103531345875</v>
      </c>
      <c r="N66" s="6">
        <v>52</v>
      </c>
      <c r="O66" s="6">
        <f t="shared" si="2"/>
        <v>52</v>
      </c>
      <c r="P66" s="20">
        <f t="shared" si="3"/>
        <v>95264.045577709272</v>
      </c>
      <c r="Q66" s="20">
        <f t="shared" si="4"/>
        <v>97283.744659792836</v>
      </c>
      <c r="R66" s="5">
        <f t="shared" si="5"/>
        <v>97283.744659792836</v>
      </c>
      <c r="S66" s="5">
        <f t="shared" si="14"/>
        <v>3309484628.7659302</v>
      </c>
      <c r="T66" s="20">
        <f>SUM(S66:$S$136)</f>
        <v>63297090236.342972</v>
      </c>
      <c r="U66" s="6">
        <f t="shared" si="11"/>
        <v>19.125965924170419</v>
      </c>
    </row>
    <row r="67" spans="1:21">
      <c r="A67" s="21">
        <v>53</v>
      </c>
      <c r="B67" s="14">
        <f>Absterbeordnung!B61</f>
        <v>94816.398579338857</v>
      </c>
      <c r="C67" s="15">
        <f t="shared" si="12"/>
        <v>0.35009902123519798</v>
      </c>
      <c r="D67" s="14">
        <f t="shared" si="7"/>
        <v>33195.128339672949</v>
      </c>
      <c r="E67" s="14">
        <f>SUM(D67:$D$136)</f>
        <v>694467.97213393298</v>
      </c>
      <c r="F67" s="16">
        <f t="shared" si="8"/>
        <v>20.920779851420065</v>
      </c>
      <c r="G67" s="5"/>
      <c r="H67" s="17">
        <f>Absterbeordnung!C61</f>
        <v>97033.50835639218</v>
      </c>
      <c r="I67" s="18">
        <f t="shared" si="13"/>
        <v>0.35009902123519798</v>
      </c>
      <c r="J67" s="17">
        <f t="shared" si="9"/>
        <v>33971.336302590309</v>
      </c>
      <c r="K67" s="17">
        <f>SUM($J67:J$136)</f>
        <v>793467.99832001468</v>
      </c>
      <c r="L67" s="19">
        <f t="shared" si="10"/>
        <v>23.356985172806194</v>
      </c>
      <c r="N67" s="6">
        <v>53</v>
      </c>
      <c r="O67" s="6">
        <f t="shared" si="2"/>
        <v>53</v>
      </c>
      <c r="P67" s="20">
        <f t="shared" si="3"/>
        <v>94816.398579338857</v>
      </c>
      <c r="Q67" s="20">
        <f t="shared" si="4"/>
        <v>97033.50835639218</v>
      </c>
      <c r="R67" s="5">
        <f t="shared" si="5"/>
        <v>97033.50835639218</v>
      </c>
      <c r="S67" s="5">
        <f t="shared" si="14"/>
        <v>3221039763.1391659</v>
      </c>
      <c r="T67" s="20">
        <f>SUM(S67:$S$136)</f>
        <v>59987605607.577042</v>
      </c>
      <c r="U67" s="6">
        <f t="shared" si="11"/>
        <v>18.62367745162954</v>
      </c>
    </row>
    <row r="68" spans="1:21">
      <c r="A68" s="21">
        <v>54</v>
      </c>
      <c r="B68" s="14">
        <f>Absterbeordnung!B62</f>
        <v>94323.434706609944</v>
      </c>
      <c r="C68" s="15">
        <f t="shared" si="12"/>
        <v>0.34323433454431168</v>
      </c>
      <c r="D68" s="14">
        <f t="shared" si="7"/>
        <v>32375.041343457098</v>
      </c>
      <c r="E68" s="14">
        <f>SUM(D68:$D$136)</f>
        <v>661272.84379425994</v>
      </c>
      <c r="F68" s="16">
        <f t="shared" si="8"/>
        <v>20.425389940942924</v>
      </c>
      <c r="G68" s="5"/>
      <c r="H68" s="17">
        <f>Absterbeordnung!C62</f>
        <v>96752.22393071129</v>
      </c>
      <c r="I68" s="18">
        <f t="shared" si="13"/>
        <v>0.34323433454431168</v>
      </c>
      <c r="J68" s="17">
        <f t="shared" si="9"/>
        <v>33208.685196539918</v>
      </c>
      <c r="K68" s="17">
        <f>SUM($J68:J$136)</f>
        <v>759496.66201742436</v>
      </c>
      <c r="L68" s="19">
        <f t="shared" si="10"/>
        <v>22.870422527193515</v>
      </c>
      <c r="N68" s="6">
        <v>54</v>
      </c>
      <c r="O68" s="6">
        <f t="shared" si="2"/>
        <v>54</v>
      </c>
      <c r="P68" s="20">
        <f t="shared" si="3"/>
        <v>94323.434706609944</v>
      </c>
      <c r="Q68" s="20">
        <f t="shared" si="4"/>
        <v>96752.22393071129</v>
      </c>
      <c r="R68" s="5">
        <f t="shared" si="5"/>
        <v>96752.22393071129</v>
      </c>
      <c r="S68" s="5">
        <f t="shared" si="14"/>
        <v>3132357249.8281975</v>
      </c>
      <c r="T68" s="20">
        <f>SUM(S68:$S$136)</f>
        <v>56766565844.437881</v>
      </c>
      <c r="U68" s="6">
        <f t="shared" si="11"/>
        <v>18.12263459014817</v>
      </c>
    </row>
    <row r="69" spans="1:21">
      <c r="A69" s="21">
        <v>55</v>
      </c>
      <c r="B69" s="14">
        <f>Absterbeordnung!B63</f>
        <v>93766.846965031858</v>
      </c>
      <c r="C69" s="15">
        <f t="shared" si="12"/>
        <v>0.33650424955324687</v>
      </c>
      <c r="D69" s="14">
        <f t="shared" si="7"/>
        <v>31552.942470942191</v>
      </c>
      <c r="E69" s="14">
        <f>SUM(D69:$D$136)</f>
        <v>628897.80245080288</v>
      </c>
      <c r="F69" s="16">
        <f t="shared" si="8"/>
        <v>19.931510445657132</v>
      </c>
      <c r="G69" s="5"/>
      <c r="H69" s="17">
        <f>Absterbeordnung!C63</f>
        <v>96453.291429585035</v>
      </c>
      <c r="I69" s="18">
        <f t="shared" si="13"/>
        <v>0.33650424955324687</v>
      </c>
      <c r="J69" s="17">
        <f t="shared" si="9"/>
        <v>32456.94244945313</v>
      </c>
      <c r="K69" s="17">
        <f>SUM($J69:J$136)</f>
        <v>726287.97682088451</v>
      </c>
      <c r="L69" s="19">
        <f t="shared" si="10"/>
        <v>22.376968439093432</v>
      </c>
      <c r="N69" s="6">
        <v>55</v>
      </c>
      <c r="O69" s="6">
        <f t="shared" si="2"/>
        <v>55</v>
      </c>
      <c r="P69" s="20">
        <f t="shared" si="3"/>
        <v>93766.846965031858</v>
      </c>
      <c r="Q69" s="20">
        <f t="shared" si="4"/>
        <v>96453.291429585035</v>
      </c>
      <c r="R69" s="5">
        <f t="shared" si="5"/>
        <v>96453.291429585035</v>
      </c>
      <c r="S69" s="5">
        <f t="shared" si="14"/>
        <v>3043385155.6107178</v>
      </c>
      <c r="T69" s="20">
        <f>SUM(S69:$S$136)</f>
        <v>53634208594.60968</v>
      </c>
      <c r="U69" s="6">
        <f t="shared" si="11"/>
        <v>17.623207662602557</v>
      </c>
    </row>
    <row r="70" spans="1:21">
      <c r="A70" s="21">
        <v>56</v>
      </c>
      <c r="B70" s="14">
        <f>Absterbeordnung!B64</f>
        <v>93170.112859297718</v>
      </c>
      <c r="C70" s="15">
        <f t="shared" si="12"/>
        <v>0.3299061270129871</v>
      </c>
      <c r="D70" s="14">
        <f t="shared" si="7"/>
        <v>30737.391086773816</v>
      </c>
      <c r="E70" s="14">
        <f>SUM(D70:$D$136)</f>
        <v>597344.8599798606</v>
      </c>
      <c r="F70" s="16">
        <f t="shared" si="8"/>
        <v>19.433817863510733</v>
      </c>
      <c r="G70" s="5"/>
      <c r="H70" s="17">
        <f>Absterbeordnung!C64</f>
        <v>96129.90760310294</v>
      </c>
      <c r="I70" s="18">
        <f t="shared" si="13"/>
        <v>0.3299061270129871</v>
      </c>
      <c r="J70" s="17">
        <f t="shared" si="9"/>
        <v>31713.845507455993</v>
      </c>
      <c r="K70" s="17">
        <f>SUM($J70:J$136)</f>
        <v>693831.03437143145</v>
      </c>
      <c r="L70" s="19">
        <f t="shared" si="10"/>
        <v>21.877858811171617</v>
      </c>
      <c r="N70" s="6">
        <v>56</v>
      </c>
      <c r="O70" s="6">
        <f t="shared" si="2"/>
        <v>56</v>
      </c>
      <c r="P70" s="20">
        <f t="shared" si="3"/>
        <v>93170.112859297718</v>
      </c>
      <c r="Q70" s="20">
        <f t="shared" si="4"/>
        <v>96129.90760310294</v>
      </c>
      <c r="R70" s="5">
        <f t="shared" si="5"/>
        <v>96129.90760310294</v>
      </c>
      <c r="S70" s="5">
        <f t="shared" si="14"/>
        <v>2954782565.1320071</v>
      </c>
      <c r="T70" s="20">
        <f>SUM(S70:$S$136)</f>
        <v>50590823438.998962</v>
      </c>
      <c r="U70" s="6">
        <f t="shared" si="11"/>
        <v>17.121673870692675</v>
      </c>
    </row>
    <row r="71" spans="1:21">
      <c r="A71" s="21">
        <v>57</v>
      </c>
      <c r="B71" s="14">
        <f>Absterbeordnung!B65</f>
        <v>92520.750090031303</v>
      </c>
      <c r="C71" s="15">
        <f t="shared" si="12"/>
        <v>0.32343737942449713</v>
      </c>
      <c r="D71" s="14">
        <f t="shared" si="7"/>
        <v>29924.668951508531</v>
      </c>
      <c r="E71" s="14">
        <f>SUM(D71:$D$136)</f>
        <v>566607.46889308665</v>
      </c>
      <c r="F71" s="16">
        <f t="shared" si="8"/>
        <v>18.934460722397514</v>
      </c>
      <c r="G71" s="5"/>
      <c r="H71" s="17">
        <f>Absterbeordnung!C65</f>
        <v>95772.823989076263</v>
      </c>
      <c r="I71" s="18">
        <f t="shared" si="13"/>
        <v>0.32343737942449713</v>
      </c>
      <c r="J71" s="17">
        <f t="shared" si="9"/>
        <v>30976.511211110439</v>
      </c>
      <c r="K71" s="17">
        <f>SUM($J71:J$136)</f>
        <v>662117.18886397546</v>
      </c>
      <c r="L71" s="19">
        <f t="shared" si="10"/>
        <v>21.374814754041505</v>
      </c>
      <c r="N71" s="6">
        <v>57</v>
      </c>
      <c r="O71" s="6">
        <f t="shared" si="2"/>
        <v>57</v>
      </c>
      <c r="P71" s="20">
        <f t="shared" si="3"/>
        <v>92520.750090031303</v>
      </c>
      <c r="Q71" s="20">
        <f t="shared" si="4"/>
        <v>95772.823989076263</v>
      </c>
      <c r="R71" s="5">
        <f t="shared" si="5"/>
        <v>95772.823989076263</v>
      </c>
      <c r="S71" s="5">
        <f t="shared" si="14"/>
        <v>2865970052.4242015</v>
      </c>
      <c r="T71" s="20">
        <f>SUM(S71:$S$136)</f>
        <v>47636040873.866959</v>
      </c>
      <c r="U71" s="6">
        <f t="shared" si="11"/>
        <v>16.621262610044955</v>
      </c>
    </row>
    <row r="72" spans="1:21">
      <c r="A72" s="21">
        <v>58</v>
      </c>
      <c r="B72" s="14">
        <f>Absterbeordnung!B66</f>
        <v>91795.893931656654</v>
      </c>
      <c r="C72" s="15">
        <f t="shared" si="12"/>
        <v>0.31709547002401678</v>
      </c>
      <c r="D72" s="14">
        <f t="shared" si="7"/>
        <v>29108.062132533458</v>
      </c>
      <c r="E72" s="14">
        <f>SUM(D72:$D$136)</f>
        <v>536682.79994157818</v>
      </c>
      <c r="F72" s="16">
        <f t="shared" si="8"/>
        <v>18.437599778988353</v>
      </c>
      <c r="G72" s="5"/>
      <c r="H72" s="17">
        <f>Absterbeordnung!C66</f>
        <v>95391.358546862321</v>
      </c>
      <c r="I72" s="18">
        <f t="shared" si="13"/>
        <v>0.31709547002401678</v>
      </c>
      <c r="J72" s="17">
        <f t="shared" si="9"/>
        <v>30248.167674646818</v>
      </c>
      <c r="K72" s="17">
        <f>SUM($J72:J$136)</f>
        <v>631140.67765286518</v>
      </c>
      <c r="L72" s="19">
        <f t="shared" si="10"/>
        <v>20.865418508700941</v>
      </c>
      <c r="N72" s="6">
        <v>58</v>
      </c>
      <c r="O72" s="6">
        <f t="shared" si="2"/>
        <v>58</v>
      </c>
      <c r="P72" s="20">
        <f t="shared" si="3"/>
        <v>91795.893931656654</v>
      </c>
      <c r="Q72" s="20">
        <f t="shared" si="4"/>
        <v>95391.358546862321</v>
      </c>
      <c r="R72" s="5">
        <f t="shared" si="5"/>
        <v>95391.358546862321</v>
      </c>
      <c r="S72" s="5">
        <f t="shared" si="14"/>
        <v>2776657591.4888449</v>
      </c>
      <c r="T72" s="20">
        <f>SUM(S72:$S$136)</f>
        <v>44770070821.442749</v>
      </c>
      <c r="U72" s="6">
        <f t="shared" si="11"/>
        <v>16.123727664035457</v>
      </c>
    </row>
    <row r="73" spans="1:21">
      <c r="A73" s="21">
        <v>59</v>
      </c>
      <c r="B73" s="14">
        <f>Absterbeordnung!B67</f>
        <v>91008.596740345558</v>
      </c>
      <c r="C73" s="15">
        <f t="shared" si="12"/>
        <v>0.3108779117882518</v>
      </c>
      <c r="D73" s="14">
        <f t="shared" si="7"/>
        <v>28292.562509417727</v>
      </c>
      <c r="E73" s="14">
        <f>SUM(D73:$D$136)</f>
        <v>507574.73780904477</v>
      </c>
      <c r="F73" s="16">
        <f t="shared" si="8"/>
        <v>17.940217950922214</v>
      </c>
      <c r="G73" s="5"/>
      <c r="H73" s="17">
        <f>Absterbeordnung!C67</f>
        <v>94977.115060891621</v>
      </c>
      <c r="I73" s="18">
        <f t="shared" si="13"/>
        <v>0.3108779117882518</v>
      </c>
      <c r="J73" s="17">
        <f t="shared" si="9"/>
        <v>29526.287197802507</v>
      </c>
      <c r="K73" s="17">
        <f>SUM($J73:J$136)</f>
        <v>600892.50997821824</v>
      </c>
      <c r="L73" s="19">
        <f t="shared" si="10"/>
        <v>20.351102932540048</v>
      </c>
      <c r="N73" s="6">
        <v>59</v>
      </c>
      <c r="O73" s="6">
        <f t="shared" si="2"/>
        <v>59</v>
      </c>
      <c r="P73" s="20">
        <f t="shared" si="3"/>
        <v>91008.596740345558</v>
      </c>
      <c r="Q73" s="20">
        <f t="shared" si="4"/>
        <v>94977.115060891621</v>
      </c>
      <c r="R73" s="5">
        <f t="shared" si="5"/>
        <v>94977.115060891621</v>
      </c>
      <c r="S73" s="5">
        <f t="shared" si="14"/>
        <v>2687145964.8244362</v>
      </c>
      <c r="T73" s="20">
        <f>SUM(S73:$S$136)</f>
        <v>41993413229.953911</v>
      </c>
      <c r="U73" s="6">
        <f t="shared" si="11"/>
        <v>15.627514760887779</v>
      </c>
    </row>
    <row r="74" spans="1:21">
      <c r="A74" s="21">
        <v>60</v>
      </c>
      <c r="B74" s="14">
        <f>Absterbeordnung!B68</f>
        <v>90156.923496158211</v>
      </c>
      <c r="C74" s="15">
        <f t="shared" si="12"/>
        <v>0.30478226645907031</v>
      </c>
      <c r="D74" s="14">
        <f t="shared" si="7"/>
        <v>27478.23148013611</v>
      </c>
      <c r="E74" s="14">
        <f>SUM(D74:$D$136)</f>
        <v>479282.17529962707</v>
      </c>
      <c r="F74" s="16">
        <f t="shared" si="8"/>
        <v>17.44224971851256</v>
      </c>
      <c r="G74" s="5"/>
      <c r="H74" s="17">
        <f>Absterbeordnung!C68</f>
        <v>94515.197451635046</v>
      </c>
      <c r="I74" s="18">
        <f t="shared" si="13"/>
        <v>0.30478226645907031</v>
      </c>
      <c r="J74" s="17">
        <f t="shared" si="9"/>
        <v>28806.556094135874</v>
      </c>
      <c r="K74" s="17">
        <f>SUM($J74:J$136)</f>
        <v>571366.22278041556</v>
      </c>
      <c r="L74" s="19">
        <f t="shared" si="10"/>
        <v>19.834589768845298</v>
      </c>
      <c r="N74" s="6">
        <v>60</v>
      </c>
      <c r="O74" s="6">
        <f t="shared" si="2"/>
        <v>60</v>
      </c>
      <c r="P74" s="20">
        <f t="shared" si="3"/>
        <v>90156.923496158211</v>
      </c>
      <c r="Q74" s="20">
        <f t="shared" si="4"/>
        <v>94515.197451635046</v>
      </c>
      <c r="R74" s="5">
        <f t="shared" si="5"/>
        <v>94515.197451635046</v>
      </c>
      <c r="S74" s="5">
        <f t="shared" si="14"/>
        <v>2597110473.9667983</v>
      </c>
      <c r="T74" s="20">
        <f>SUM(S74:$S$136)</f>
        <v>39306267265.129463</v>
      </c>
      <c r="U74" s="6">
        <f t="shared" si="11"/>
        <v>15.134615049737757</v>
      </c>
    </row>
    <row r="75" spans="1:21">
      <c r="A75" s="21">
        <v>61</v>
      </c>
      <c r="B75" s="14">
        <f>Absterbeordnung!B69</f>
        <v>89238.257300771584</v>
      </c>
      <c r="C75" s="15">
        <f t="shared" si="12"/>
        <v>0.29880614358732388</v>
      </c>
      <c r="D75" s="14">
        <f t="shared" si="7"/>
        <v>26664.939524496909</v>
      </c>
      <c r="E75" s="14">
        <f>SUM(D75:$D$136)</f>
        <v>451803.94381949096</v>
      </c>
      <c r="F75" s="16">
        <f t="shared" si="8"/>
        <v>16.943745302869395</v>
      </c>
      <c r="G75" s="5"/>
      <c r="H75" s="17">
        <f>Absterbeordnung!C69</f>
        <v>94018.044689478716</v>
      </c>
      <c r="I75" s="18">
        <f t="shared" si="13"/>
        <v>0.29880614358732388</v>
      </c>
      <c r="J75" s="17">
        <f t="shared" si="9"/>
        <v>28093.16936128381</v>
      </c>
      <c r="K75" s="17">
        <f>SUM($J75:J$136)</f>
        <v>542559.6666862797</v>
      </c>
      <c r="L75" s="19">
        <f t="shared" si="10"/>
        <v>19.312867825942071</v>
      </c>
      <c r="N75" s="6">
        <v>61</v>
      </c>
      <c r="O75" s="6">
        <f t="shared" si="2"/>
        <v>61</v>
      </c>
      <c r="P75" s="20">
        <f t="shared" si="3"/>
        <v>89238.257300771584</v>
      </c>
      <c r="Q75" s="20">
        <f t="shared" si="4"/>
        <v>94018.044689478716</v>
      </c>
      <c r="R75" s="5">
        <f t="shared" si="5"/>
        <v>94018.044689478716</v>
      </c>
      <c r="S75" s="5">
        <f t="shared" si="14"/>
        <v>2506985475.8563976</v>
      </c>
      <c r="T75" s="20">
        <f>SUM(S75:$S$136)</f>
        <v>36709156791.162666</v>
      </c>
      <c r="U75" s="6">
        <f t="shared" si="11"/>
        <v>14.642748091160222</v>
      </c>
    </row>
    <row r="76" spans="1:21">
      <c r="A76" s="21">
        <v>62</v>
      </c>
      <c r="B76" s="14">
        <f>Absterbeordnung!B70</f>
        <v>88243.627868070893</v>
      </c>
      <c r="C76" s="15">
        <f t="shared" si="12"/>
        <v>0.29294719959541554</v>
      </c>
      <c r="D76" s="14">
        <f t="shared" si="7"/>
        <v>25850.723666091337</v>
      </c>
      <c r="E76" s="14">
        <f>SUM(D76:$D$136)</f>
        <v>425139.004294994</v>
      </c>
      <c r="F76" s="16">
        <f t="shared" si="8"/>
        <v>16.445922744230685</v>
      </c>
      <c r="G76" s="5"/>
      <c r="H76" s="17">
        <f>Absterbeordnung!C70</f>
        <v>93495.366247736063</v>
      </c>
      <c r="I76" s="18">
        <f t="shared" si="13"/>
        <v>0.29294719959541554</v>
      </c>
      <c r="J76" s="17">
        <f t="shared" si="9"/>
        <v>27389.205717422014</v>
      </c>
      <c r="K76" s="17">
        <f>SUM($J76:J$136)</f>
        <v>514466.49732499581</v>
      </c>
      <c r="L76" s="19">
        <f t="shared" si="10"/>
        <v>18.783549352719948</v>
      </c>
      <c r="N76" s="6">
        <v>62</v>
      </c>
      <c r="O76" s="6">
        <f t="shared" si="2"/>
        <v>62</v>
      </c>
      <c r="P76" s="20">
        <f t="shared" si="3"/>
        <v>88243.627868070893</v>
      </c>
      <c r="Q76" s="20">
        <f t="shared" si="4"/>
        <v>93495.366247736063</v>
      </c>
      <c r="R76" s="5">
        <f t="shared" si="5"/>
        <v>93495.366247736063</v>
      </c>
      <c r="S76" s="5">
        <f t="shared" si="14"/>
        <v>2416922876.9302278</v>
      </c>
      <c r="T76" s="20">
        <f>SUM(S76:$S$136)</f>
        <v>34202171315.306248</v>
      </c>
      <c r="U76" s="6">
        <f t="shared" si="11"/>
        <v>14.151122338974659</v>
      </c>
    </row>
    <row r="77" spans="1:21">
      <c r="A77" s="21">
        <v>63</v>
      </c>
      <c r="B77" s="14">
        <f>Absterbeordnung!B71</f>
        <v>87181.960213169528</v>
      </c>
      <c r="C77" s="15">
        <f t="shared" si="12"/>
        <v>0.28720313685825061</v>
      </c>
      <c r="D77" s="14">
        <f t="shared" si="7"/>
        <v>25038.932450673488</v>
      </c>
      <c r="E77" s="14">
        <f>SUM(D77:$D$136)</f>
        <v>399288.2806289026</v>
      </c>
      <c r="F77" s="16">
        <f t="shared" si="8"/>
        <v>15.94669746465819</v>
      </c>
      <c r="G77" s="5"/>
      <c r="H77" s="17">
        <f>Absterbeordnung!C71</f>
        <v>92928.444939818262</v>
      </c>
      <c r="I77" s="18">
        <f t="shared" si="13"/>
        <v>0.28720313685825061</v>
      </c>
      <c r="J77" s="17">
        <f t="shared" si="9"/>
        <v>26689.340890075029</v>
      </c>
      <c r="K77" s="17">
        <f>SUM($J77:J$136)</f>
        <v>487077.2916075738</v>
      </c>
      <c r="L77" s="19">
        <f t="shared" si="10"/>
        <v>18.249880864937484</v>
      </c>
      <c r="N77" s="6">
        <v>63</v>
      </c>
      <c r="O77" s="6">
        <f t="shared" si="2"/>
        <v>63</v>
      </c>
      <c r="P77" s="20">
        <f t="shared" si="3"/>
        <v>87181.960213169528</v>
      </c>
      <c r="Q77" s="20">
        <f t="shared" si="4"/>
        <v>92928.444939818262</v>
      </c>
      <c r="R77" s="5">
        <f t="shared" si="5"/>
        <v>92928.444939818262</v>
      </c>
      <c r="S77" s="5">
        <f t="shared" si="14"/>
        <v>2326829055.5942402</v>
      </c>
      <c r="T77" s="20">
        <f>SUM(S77:$S$136)</f>
        <v>31785248438.376019</v>
      </c>
      <c r="U77" s="6">
        <f t="shared" si="11"/>
        <v>13.660328145704069</v>
      </c>
    </row>
    <row r="78" spans="1:21">
      <c r="A78" s="21">
        <v>64</v>
      </c>
      <c r="B78" s="14">
        <f>Absterbeordnung!B72</f>
        <v>86060.633951972559</v>
      </c>
      <c r="C78" s="15">
        <f t="shared" si="12"/>
        <v>0.28157170280220639</v>
      </c>
      <c r="D78" s="14">
        <f t="shared" si="7"/>
        <v>24232.23924609429</v>
      </c>
      <c r="E78" s="14">
        <f>SUM(D78:$D$136)</f>
        <v>374249.34817822912</v>
      </c>
      <c r="F78" s="16">
        <f t="shared" si="8"/>
        <v>15.44427423225239</v>
      </c>
      <c r="G78" s="5"/>
      <c r="H78" s="17">
        <f>Absterbeordnung!C72</f>
        <v>92306.239117969599</v>
      </c>
      <c r="I78" s="18">
        <f t="shared" si="13"/>
        <v>0.28157170280220639</v>
      </c>
      <c r="J78" s="17">
        <f t="shared" si="9"/>
        <v>25990.824927714333</v>
      </c>
      <c r="K78" s="17">
        <f>SUM($J78:J$136)</f>
        <v>460387.95071749878</v>
      </c>
      <c r="L78" s="19">
        <f t="shared" si="10"/>
        <v>17.71347973748157</v>
      </c>
      <c r="N78" s="6">
        <v>64</v>
      </c>
      <c r="O78" s="6">
        <f t="shared" si="2"/>
        <v>64</v>
      </c>
      <c r="P78" s="20">
        <f t="shared" si="3"/>
        <v>86060.633951972559</v>
      </c>
      <c r="Q78" s="20">
        <f t="shared" si="4"/>
        <v>92306.239117969599</v>
      </c>
      <c r="R78" s="5">
        <f t="shared" si="5"/>
        <v>92306.239117969599</v>
      </c>
      <c r="S78" s="5">
        <f t="shared" si="14"/>
        <v>2236786870.2138271</v>
      </c>
      <c r="T78" s="20">
        <f>SUM(S78:$S$136)</f>
        <v>29458419382.781776</v>
      </c>
      <c r="U78" s="6">
        <f t="shared" si="11"/>
        <v>13.169971522573217</v>
      </c>
    </row>
    <row r="79" spans="1:21">
      <c r="A79" s="21">
        <v>65</v>
      </c>
      <c r="B79" s="14">
        <f>Absterbeordnung!B73</f>
        <v>84852.995814037393</v>
      </c>
      <c r="C79" s="15">
        <f t="shared" ref="C79:C110" si="15">1/(((1+($B$5/100))^A79))</f>
        <v>0.27605068902177099</v>
      </c>
      <c r="D79" s="14">
        <f t="shared" si="7"/>
        <v>23423.72796002647</v>
      </c>
      <c r="E79" s="14">
        <f>SUM(D79:$D$136)</f>
        <v>350017.10893213487</v>
      </c>
      <c r="F79" s="16">
        <f t="shared" si="8"/>
        <v>14.942843834655742</v>
      </c>
      <c r="G79" s="5"/>
      <c r="H79" s="17">
        <f>Absterbeordnung!C73</f>
        <v>91626.98730032731</v>
      </c>
      <c r="I79" s="18">
        <f t="shared" ref="I79:I110" si="16">1/(((1+($B$5/100))^A79))</f>
        <v>0.27605068902177099</v>
      </c>
      <c r="J79" s="17">
        <f t="shared" si="9"/>
        <v>25293.692977244413</v>
      </c>
      <c r="K79" s="17">
        <f>SUM($J79:J$136)</f>
        <v>434397.12578978442</v>
      </c>
      <c r="L79" s="19">
        <f t="shared" si="10"/>
        <v>17.174128197910516</v>
      </c>
      <c r="N79" s="6">
        <v>65</v>
      </c>
      <c r="O79" s="6">
        <f t="shared" ref="O79:O136" si="17">N79+$B$3</f>
        <v>65</v>
      </c>
      <c r="P79" s="20">
        <f t="shared" ref="P79:P127" si="18">B79</f>
        <v>84852.995814037393</v>
      </c>
      <c r="Q79" s="20">
        <f t="shared" ref="Q79:Q127" si="19">H79</f>
        <v>91626.98730032731</v>
      </c>
      <c r="R79" s="5">
        <f t="shared" ref="R79:R136" si="20">LOOKUP(N79,$O$14:$O$136,$Q$14:$Q$136)</f>
        <v>91626.98730032731</v>
      </c>
      <c r="S79" s="5">
        <f t="shared" ref="S79:S110" si="21">P79*R79*I79</f>
        <v>2146245624.3196671</v>
      </c>
      <c r="T79" s="20">
        <f>SUM(S79:$S$136)</f>
        <v>27221632512.567951</v>
      </c>
      <c r="U79" s="6">
        <f t="shared" si="11"/>
        <v>12.683372398812399</v>
      </c>
    </row>
    <row r="80" spans="1:21">
      <c r="A80" s="21">
        <v>66</v>
      </c>
      <c r="B80" s="14">
        <f>Absterbeordnung!B74</f>
        <v>83558.005661760224</v>
      </c>
      <c r="C80" s="15">
        <f t="shared" si="15"/>
        <v>0.27063793041350098</v>
      </c>
      <c r="D80" s="14">
        <f t="shared" ref="D80:D127" si="22">B80*C80</f>
        <v>22613.965721778386</v>
      </c>
      <c r="E80" s="14">
        <f>SUM(D80:$D$136)</f>
        <v>326593.38097210845</v>
      </c>
      <c r="F80" s="16">
        <f t="shared" ref="F80:F127" si="23">E80/D80</f>
        <v>14.442110021312299</v>
      </c>
      <c r="G80" s="5"/>
      <c r="H80" s="17">
        <f>Absterbeordnung!C74</f>
        <v>90888.699224883487</v>
      </c>
      <c r="I80" s="18">
        <f t="shared" si="16"/>
        <v>0.27063793041350098</v>
      </c>
      <c r="J80" s="17">
        <f t="shared" ref="J80:J127" si="24">H80*I80</f>
        <v>24597.929456197639</v>
      </c>
      <c r="K80" s="17">
        <f>SUM($J80:J$136)</f>
        <v>409103.43281254004</v>
      </c>
      <c r="L80" s="19">
        <f t="shared" ref="L80:L127" si="25">K80/J80</f>
        <v>16.631620703728103</v>
      </c>
      <c r="N80" s="6">
        <v>66</v>
      </c>
      <c r="O80" s="6">
        <f t="shared" si="17"/>
        <v>66</v>
      </c>
      <c r="P80" s="20">
        <f t="shared" si="18"/>
        <v>83558.005661760224</v>
      </c>
      <c r="Q80" s="20">
        <f t="shared" si="19"/>
        <v>90888.699224883487</v>
      </c>
      <c r="R80" s="5">
        <f t="shared" si="20"/>
        <v>90888.699224883487</v>
      </c>
      <c r="S80" s="5">
        <f t="shared" si="21"/>
        <v>2055353928.7685409</v>
      </c>
      <c r="T80" s="20">
        <f>SUM(S80:$S$136)</f>
        <v>25075386888.248283</v>
      </c>
      <c r="U80" s="6">
        <f t="shared" ref="U80:U127" si="26">T80/S80</f>
        <v>12.200033550071897</v>
      </c>
    </row>
    <row r="81" spans="1:21">
      <c r="A81" s="21">
        <v>67</v>
      </c>
      <c r="B81" s="14">
        <f>Absterbeordnung!B75</f>
        <v>82207.074522937415</v>
      </c>
      <c r="C81" s="15">
        <f t="shared" si="15"/>
        <v>0.26533130432696173</v>
      </c>
      <c r="D81" s="14">
        <f t="shared" si="22"/>
        <v>21812.110308074731</v>
      </c>
      <c r="E81" s="14">
        <f>SUM(D81:$D$136)</f>
        <v>303979.41525033006</v>
      </c>
      <c r="F81" s="16">
        <f t="shared" si="23"/>
        <v>13.936268016112061</v>
      </c>
      <c r="G81" s="5"/>
      <c r="H81" s="17">
        <f>Absterbeordnung!C75</f>
        <v>90098.299191233542</v>
      </c>
      <c r="I81" s="18">
        <f t="shared" si="16"/>
        <v>0.26533130432696173</v>
      </c>
      <c r="J81" s="17">
        <f t="shared" si="24"/>
        <v>23905.899242050837</v>
      </c>
      <c r="K81" s="17">
        <f>SUM($J81:J$136)</f>
        <v>384505.50335634238</v>
      </c>
      <c r="L81" s="19">
        <f t="shared" si="25"/>
        <v>16.08412632644211</v>
      </c>
      <c r="N81" s="6">
        <v>67</v>
      </c>
      <c r="O81" s="6">
        <f t="shared" si="17"/>
        <v>67</v>
      </c>
      <c r="P81" s="20">
        <f t="shared" si="18"/>
        <v>82207.074522937415</v>
      </c>
      <c r="Q81" s="20">
        <f t="shared" si="19"/>
        <v>90098.299191233542</v>
      </c>
      <c r="R81" s="5">
        <f t="shared" si="20"/>
        <v>90098.299191233542</v>
      </c>
      <c r="S81" s="5">
        <f t="shared" si="21"/>
        <v>1965234040.5291061</v>
      </c>
      <c r="T81" s="20">
        <f>SUM(S81:$S$136)</f>
        <v>23020032959.47974</v>
      </c>
      <c r="U81" s="6">
        <f t="shared" si="26"/>
        <v>11.713634348243827</v>
      </c>
    </row>
    <row r="82" spans="1:21">
      <c r="A82" s="21">
        <v>68</v>
      </c>
      <c r="B82" s="14">
        <f>Absterbeordnung!B76</f>
        <v>80767.320458036847</v>
      </c>
      <c r="C82" s="15">
        <f t="shared" si="15"/>
        <v>0.26012872973231543</v>
      </c>
      <c r="D82" s="14">
        <f t="shared" si="22"/>
        <v>21009.900474631977</v>
      </c>
      <c r="E82" s="14">
        <f>SUM(D82:$D$136)</f>
        <v>282167.30494225537</v>
      </c>
      <c r="F82" s="16">
        <f t="shared" si="23"/>
        <v>13.43020664390834</v>
      </c>
      <c r="G82" s="5"/>
      <c r="H82" s="17">
        <f>Absterbeordnung!C76</f>
        <v>89256.56814957672</v>
      </c>
      <c r="I82" s="18">
        <f t="shared" si="16"/>
        <v>0.26012872973231543</v>
      </c>
      <c r="J82" s="17">
        <f t="shared" si="24"/>
        <v>23218.197693015238</v>
      </c>
      <c r="K82" s="17">
        <f>SUM($J82:J$136)</f>
        <v>360599.60411429161</v>
      </c>
      <c r="L82" s="19">
        <f t="shared" si="25"/>
        <v>15.530904202041974</v>
      </c>
      <c r="N82" s="6">
        <v>68</v>
      </c>
      <c r="O82" s="6">
        <f t="shared" si="17"/>
        <v>68</v>
      </c>
      <c r="P82" s="20">
        <f t="shared" si="18"/>
        <v>80767.320458036847</v>
      </c>
      <c r="Q82" s="20">
        <f t="shared" si="19"/>
        <v>89256.56814957672</v>
      </c>
      <c r="R82" s="5">
        <f t="shared" si="20"/>
        <v>89256.56814957672</v>
      </c>
      <c r="S82" s="5">
        <f t="shared" si="21"/>
        <v>1875271613.5298135</v>
      </c>
      <c r="T82" s="20">
        <f>SUM(S82:$S$136)</f>
        <v>21054798918.950638</v>
      </c>
      <c r="U82" s="6">
        <f t="shared" si="26"/>
        <v>11.227599653854572</v>
      </c>
    </row>
    <row r="83" spans="1:21">
      <c r="A83" s="21">
        <v>69</v>
      </c>
      <c r="B83" s="14">
        <f>Absterbeordnung!B77</f>
        <v>79232.17353399274</v>
      </c>
      <c r="C83" s="15">
        <f t="shared" si="15"/>
        <v>0.25502816640423082</v>
      </c>
      <c r="D83" s="14">
        <f t="shared" si="22"/>
        <v>20206.435936595994</v>
      </c>
      <c r="E83" s="14">
        <f>SUM(D83:$D$136)</f>
        <v>261157.4044676233</v>
      </c>
      <c r="F83" s="16">
        <f t="shared" si="23"/>
        <v>12.924466505972962</v>
      </c>
      <c r="G83" s="5"/>
      <c r="H83" s="17">
        <f>Absterbeordnung!C77</f>
        <v>88358.566825341695</v>
      </c>
      <c r="I83" s="18">
        <f t="shared" si="16"/>
        <v>0.25502816640423082</v>
      </c>
      <c r="J83" s="17">
        <f t="shared" si="24"/>
        <v>22533.923283572589</v>
      </c>
      <c r="K83" s="17">
        <f>SUM($J83:J$136)</f>
        <v>337381.40642127628</v>
      </c>
      <c r="L83" s="19">
        <f t="shared" si="25"/>
        <v>14.972155632891058</v>
      </c>
      <c r="N83" s="6">
        <v>69</v>
      </c>
      <c r="O83" s="6">
        <f t="shared" si="17"/>
        <v>69</v>
      </c>
      <c r="P83" s="20">
        <f t="shared" si="18"/>
        <v>79232.17353399274</v>
      </c>
      <c r="Q83" s="20">
        <f t="shared" si="19"/>
        <v>88358.566825341695</v>
      </c>
      <c r="R83" s="5">
        <f t="shared" si="20"/>
        <v>88358.566825341695</v>
      </c>
      <c r="S83" s="5">
        <f t="shared" si="21"/>
        <v>1785411720.005703</v>
      </c>
      <c r="T83" s="20">
        <f>SUM(S83:$S$136)</f>
        <v>19179527305.420822</v>
      </c>
      <c r="U83" s="6">
        <f t="shared" si="26"/>
        <v>10.742355441331794</v>
      </c>
    </row>
    <row r="84" spans="1:21">
      <c r="A84" s="21">
        <v>70</v>
      </c>
      <c r="B84" s="14">
        <f>Absterbeordnung!B78</f>
        <v>77607.347906298164</v>
      </c>
      <c r="C84" s="15">
        <f t="shared" si="15"/>
        <v>0.25002761412179492</v>
      </c>
      <c r="D84" s="14">
        <f t="shared" si="22"/>
        <v>19403.980035331806</v>
      </c>
      <c r="E84" s="14">
        <f>SUM(D84:$D$136)</f>
        <v>240950.96853102729</v>
      </c>
      <c r="F84" s="16">
        <f t="shared" si="23"/>
        <v>12.417605465079374</v>
      </c>
      <c r="G84" s="5"/>
      <c r="H84" s="17">
        <f>Absterbeordnung!C78</f>
        <v>87389.136112103719</v>
      </c>
      <c r="I84" s="18">
        <f t="shared" si="16"/>
        <v>0.25002761412179492</v>
      </c>
      <c r="J84" s="17">
        <f t="shared" si="24"/>
        <v>21849.697202274081</v>
      </c>
      <c r="K84" s="17">
        <f>SUM($J84:J$136)</f>
        <v>314847.48313770373</v>
      </c>
      <c r="L84" s="19">
        <f t="shared" si="25"/>
        <v>14.40969548561684</v>
      </c>
      <c r="N84" s="6">
        <v>70</v>
      </c>
      <c r="O84" s="6">
        <f t="shared" si="17"/>
        <v>70</v>
      </c>
      <c r="P84" s="20">
        <f t="shared" si="18"/>
        <v>77607.347906298164</v>
      </c>
      <c r="Q84" s="20">
        <f t="shared" si="19"/>
        <v>87389.136112103719</v>
      </c>
      <c r="R84" s="5">
        <f t="shared" si="20"/>
        <v>87389.136112103719</v>
      </c>
      <c r="S84" s="5">
        <f t="shared" si="21"/>
        <v>1695697052.4241543</v>
      </c>
      <c r="T84" s="20">
        <f>SUM(S84:$S$136)</f>
        <v>17394115585.415123</v>
      </c>
      <c r="U84" s="6">
        <f t="shared" si="26"/>
        <v>10.25779667455849</v>
      </c>
    </row>
    <row r="85" spans="1:21">
      <c r="A85" s="21">
        <v>71</v>
      </c>
      <c r="B85" s="14">
        <f>Absterbeordnung!B79</f>
        <v>75879.761314888558</v>
      </c>
      <c r="C85" s="15">
        <f t="shared" si="15"/>
        <v>0.24512511188411268</v>
      </c>
      <c r="D85" s="14">
        <f t="shared" si="22"/>
        <v>18600.034982051824</v>
      </c>
      <c r="E85" s="14">
        <f>SUM(D85:$D$136)</f>
        <v>221546.98849569549</v>
      </c>
      <c r="F85" s="16">
        <f t="shared" si="23"/>
        <v>11.911106011869231</v>
      </c>
      <c r="G85" s="5"/>
      <c r="H85" s="17">
        <f>Absterbeordnung!C79</f>
        <v>86336.407734938941</v>
      </c>
      <c r="I85" s="18">
        <f t="shared" si="16"/>
        <v>0.24512511188411268</v>
      </c>
      <c r="J85" s="17">
        <f t="shared" si="24"/>
        <v>21163.22160569928</v>
      </c>
      <c r="K85" s="17">
        <f>SUM($J85:J$136)</f>
        <v>292997.78593542968</v>
      </c>
      <c r="L85" s="19">
        <f t="shared" si="25"/>
        <v>13.844668424987104</v>
      </c>
      <c r="N85" s="6">
        <v>71</v>
      </c>
      <c r="O85" s="6">
        <f t="shared" si="17"/>
        <v>71</v>
      </c>
      <c r="P85" s="20">
        <f t="shared" si="18"/>
        <v>75879.761314888558</v>
      </c>
      <c r="Q85" s="20">
        <f t="shared" si="19"/>
        <v>86336.407734938941</v>
      </c>
      <c r="R85" s="5">
        <f t="shared" si="20"/>
        <v>86336.407734938941</v>
      </c>
      <c r="S85" s="5">
        <f t="shared" si="21"/>
        <v>1605860204.0945537</v>
      </c>
      <c r="T85" s="20">
        <f>SUM(S85:$S$136)</f>
        <v>15698418532.990971</v>
      </c>
      <c r="U85" s="6">
        <f t="shared" si="26"/>
        <v>9.7757068099476001</v>
      </c>
    </row>
    <row r="86" spans="1:21">
      <c r="A86" s="21">
        <v>72</v>
      </c>
      <c r="B86" s="14">
        <f>Absterbeordnung!B80</f>
        <v>74059.828320319022</v>
      </c>
      <c r="C86" s="15">
        <f t="shared" si="15"/>
        <v>0.24031873714128693</v>
      </c>
      <c r="D86" s="14">
        <f t="shared" si="22"/>
        <v>17797.964414839586</v>
      </c>
      <c r="E86" s="14">
        <f>SUM(D86:$D$136)</f>
        <v>202946.95351364365</v>
      </c>
      <c r="F86" s="16">
        <f t="shared" si="23"/>
        <v>11.402818254003842</v>
      </c>
      <c r="G86" s="5"/>
      <c r="H86" s="17">
        <f>Absterbeordnung!C80</f>
        <v>85238.01771968331</v>
      </c>
      <c r="I86" s="18">
        <f t="shared" si="16"/>
        <v>0.24031873714128693</v>
      </c>
      <c r="J86" s="17">
        <f t="shared" si="24"/>
        <v>20484.292774820929</v>
      </c>
      <c r="K86" s="17">
        <f>SUM($J86:J$136)</f>
        <v>271834.56432973041</v>
      </c>
      <c r="L86" s="19">
        <f t="shared" si="25"/>
        <v>13.270390504468208</v>
      </c>
      <c r="N86" s="6">
        <v>72</v>
      </c>
      <c r="O86" s="6">
        <f t="shared" si="17"/>
        <v>72</v>
      </c>
      <c r="P86" s="20">
        <f t="shared" si="18"/>
        <v>74059.828320319022</v>
      </c>
      <c r="Q86" s="20">
        <f t="shared" si="19"/>
        <v>85238.01771968331</v>
      </c>
      <c r="R86" s="5">
        <f t="shared" si="20"/>
        <v>85238.01771968331</v>
      </c>
      <c r="S86" s="5">
        <f t="shared" si="21"/>
        <v>1517063206.1663895</v>
      </c>
      <c r="T86" s="20">
        <f>SUM(S86:$S$136)</f>
        <v>14092558328.896416</v>
      </c>
      <c r="U86" s="6">
        <f t="shared" si="26"/>
        <v>9.2893679522478401</v>
      </c>
    </row>
    <row r="87" spans="1:21">
      <c r="A87" s="21">
        <v>73</v>
      </c>
      <c r="B87" s="14">
        <f>Absterbeordnung!B81</f>
        <v>72110.717599702635</v>
      </c>
      <c r="C87" s="15">
        <f t="shared" si="15"/>
        <v>0.2356066050404774</v>
      </c>
      <c r="D87" s="14">
        <f t="shared" si="22"/>
        <v>16989.76136069854</v>
      </c>
      <c r="E87" s="14">
        <f>SUM(D87:$D$136)</f>
        <v>185148.98909880407</v>
      </c>
      <c r="F87" s="16">
        <f t="shared" si="23"/>
        <v>10.897680383380711</v>
      </c>
      <c r="G87" s="5"/>
      <c r="H87" s="17">
        <f>Absterbeordnung!C81</f>
        <v>84039.054564554157</v>
      </c>
      <c r="I87" s="18">
        <f t="shared" si="16"/>
        <v>0.2356066050404774</v>
      </c>
      <c r="J87" s="17">
        <f t="shared" si="24"/>
        <v>19800.156336766042</v>
      </c>
      <c r="K87" s="17">
        <f>SUM($J87:J$136)</f>
        <v>251350.27155490944</v>
      </c>
      <c r="L87" s="19">
        <f t="shared" si="25"/>
        <v>12.694357927274956</v>
      </c>
      <c r="N87" s="6">
        <v>73</v>
      </c>
      <c r="O87" s="6">
        <f t="shared" si="17"/>
        <v>73</v>
      </c>
      <c r="P87" s="20">
        <f t="shared" si="18"/>
        <v>72110.717599702635</v>
      </c>
      <c r="Q87" s="20">
        <f t="shared" si="19"/>
        <v>84039.054564554157</v>
      </c>
      <c r="R87" s="5">
        <f t="shared" si="20"/>
        <v>84039.054564554157</v>
      </c>
      <c r="S87" s="5">
        <f t="shared" si="21"/>
        <v>1427803482.0304985</v>
      </c>
      <c r="T87" s="20">
        <f>SUM(S87:$S$136)</f>
        <v>12575495122.730026</v>
      </c>
      <c r="U87" s="6">
        <f t="shared" si="26"/>
        <v>8.8075812119790076</v>
      </c>
    </row>
    <row r="88" spans="1:21">
      <c r="A88" s="21">
        <v>74</v>
      </c>
      <c r="B88" s="14">
        <f>Absterbeordnung!B82</f>
        <v>70038.38166912942</v>
      </c>
      <c r="C88" s="15">
        <f t="shared" si="15"/>
        <v>0.23098686768674251</v>
      </c>
      <c r="D88" s="14">
        <f t="shared" si="22"/>
        <v>16177.946399600769</v>
      </c>
      <c r="E88" s="14">
        <f>SUM(D88:$D$136)</f>
        <v>168159.22773810552</v>
      </c>
      <c r="F88" s="16">
        <f t="shared" si="23"/>
        <v>10.394349417689705</v>
      </c>
      <c r="G88" s="5"/>
      <c r="H88" s="17">
        <f>Absterbeordnung!C82</f>
        <v>82745.192394173748</v>
      </c>
      <c r="I88" s="18">
        <f t="shared" si="16"/>
        <v>0.23098686768674251</v>
      </c>
      <c r="J88" s="17">
        <f t="shared" si="24"/>
        <v>19113.052807267064</v>
      </c>
      <c r="K88" s="17">
        <f>SUM($J88:J$136)</f>
        <v>231550.11521814342</v>
      </c>
      <c r="L88" s="19">
        <f t="shared" si="25"/>
        <v>12.11476353636739</v>
      </c>
      <c r="N88" s="6">
        <v>74</v>
      </c>
      <c r="O88" s="6">
        <f t="shared" si="17"/>
        <v>74</v>
      </c>
      <c r="P88" s="20">
        <f t="shared" si="18"/>
        <v>70038.38166912942</v>
      </c>
      <c r="Q88" s="20">
        <f t="shared" si="19"/>
        <v>82745.192394173748</v>
      </c>
      <c r="R88" s="5">
        <f t="shared" si="20"/>
        <v>82745.192394173748</v>
      </c>
      <c r="S88" s="5">
        <f t="shared" si="21"/>
        <v>1338647287.3775961</v>
      </c>
      <c r="T88" s="20">
        <f>SUM(S88:$S$136)</f>
        <v>11147691640.699528</v>
      </c>
      <c r="U88" s="6">
        <f t="shared" si="26"/>
        <v>8.3275794496530935</v>
      </c>
    </row>
    <row r="89" spans="1:21">
      <c r="A89" s="21">
        <v>75</v>
      </c>
      <c r="B89" s="14">
        <f>Absterbeordnung!B83</f>
        <v>67848.344411696336</v>
      </c>
      <c r="C89" s="15">
        <f t="shared" si="15"/>
        <v>0.22645771341837509</v>
      </c>
      <c r="D89" s="14">
        <f t="shared" si="22"/>
        <v>15364.78093469514</v>
      </c>
      <c r="E89" s="14">
        <f>SUM(D89:$D$136)</f>
        <v>151981.28133850472</v>
      </c>
      <c r="F89" s="16">
        <f t="shared" si="23"/>
        <v>9.8915358432033678</v>
      </c>
      <c r="G89" s="5"/>
      <c r="H89" s="17">
        <f>Absterbeordnung!C83</f>
        <v>81317.576470645959</v>
      </c>
      <c r="I89" s="18">
        <f t="shared" si="16"/>
        <v>0.22645771341837509</v>
      </c>
      <c r="J89" s="17">
        <f t="shared" si="24"/>
        <v>18414.992428266345</v>
      </c>
      <c r="K89" s="17">
        <f>SUM($J89:J$136)</f>
        <v>212437.06241087636</v>
      </c>
      <c r="L89" s="19">
        <f t="shared" si="25"/>
        <v>11.536092846000479</v>
      </c>
      <c r="N89" s="6">
        <v>75</v>
      </c>
      <c r="O89" s="6">
        <f t="shared" si="17"/>
        <v>75</v>
      </c>
      <c r="P89" s="20">
        <f t="shared" si="18"/>
        <v>67848.344411696336</v>
      </c>
      <c r="Q89" s="20">
        <f t="shared" si="19"/>
        <v>81317.576470645959</v>
      </c>
      <c r="R89" s="5">
        <f t="shared" si="20"/>
        <v>81317.576470645959</v>
      </c>
      <c r="S89" s="5">
        <f t="shared" si="21"/>
        <v>1249426748.6117952</v>
      </c>
      <c r="T89" s="20">
        <f>SUM(S89:$S$136)</f>
        <v>9809044353.3219299</v>
      </c>
      <c r="U89" s="6">
        <f t="shared" si="26"/>
        <v>7.8508358847131277</v>
      </c>
    </row>
    <row r="90" spans="1:21">
      <c r="A90" s="21">
        <v>76</v>
      </c>
      <c r="B90" s="14">
        <f>Absterbeordnung!B84</f>
        <v>65498.318324499582</v>
      </c>
      <c r="C90" s="15">
        <f t="shared" si="15"/>
        <v>0.22201736609644609</v>
      </c>
      <c r="D90" s="14">
        <f t="shared" si="22"/>
        <v>14541.764118151987</v>
      </c>
      <c r="E90" s="14">
        <f>SUM(D90:$D$136)</f>
        <v>136616.50040380956</v>
      </c>
      <c r="F90" s="16">
        <f t="shared" si="23"/>
        <v>9.394768013963029</v>
      </c>
      <c r="G90" s="5"/>
      <c r="H90" s="17">
        <f>Absterbeordnung!C84</f>
        <v>79723.894702237769</v>
      </c>
      <c r="I90" s="18">
        <f t="shared" si="16"/>
        <v>0.22201736609644609</v>
      </c>
      <c r="J90" s="17">
        <f t="shared" si="24"/>
        <v>17700.089116741241</v>
      </c>
      <c r="K90" s="17">
        <f>SUM($J90:J$136)</f>
        <v>194022.06998261</v>
      </c>
      <c r="L90" s="19">
        <f t="shared" si="25"/>
        <v>10.961643678906594</v>
      </c>
      <c r="N90" s="6">
        <v>76</v>
      </c>
      <c r="O90" s="6">
        <f t="shared" si="17"/>
        <v>76</v>
      </c>
      <c r="P90" s="20">
        <f t="shared" si="18"/>
        <v>65498.318324499582</v>
      </c>
      <c r="Q90" s="20">
        <f t="shared" si="19"/>
        <v>79723.894702237769</v>
      </c>
      <c r="R90" s="5">
        <f t="shared" si="20"/>
        <v>79723.894702237769</v>
      </c>
      <c r="S90" s="5">
        <f t="shared" si="21"/>
        <v>1159326071.3403285</v>
      </c>
      <c r="T90" s="20">
        <f>SUM(S90:$S$136)</f>
        <v>8559617604.7101364</v>
      </c>
      <c r="U90" s="6">
        <f t="shared" si="26"/>
        <v>7.3832701742091675</v>
      </c>
    </row>
    <row r="91" spans="1:21">
      <c r="A91" s="21">
        <v>77</v>
      </c>
      <c r="B91" s="14">
        <f>Absterbeordnung!B85</f>
        <v>62967.953173936578</v>
      </c>
      <c r="C91" s="15">
        <f t="shared" si="15"/>
        <v>0.2176640844082805</v>
      </c>
      <c r="D91" s="14">
        <f t="shared" si="22"/>
        <v>13705.861874668386</v>
      </c>
      <c r="E91" s="14">
        <f>SUM(D91:$D$136)</f>
        <v>122074.73628565764</v>
      </c>
      <c r="F91" s="16">
        <f t="shared" si="23"/>
        <v>8.9067537234765286</v>
      </c>
      <c r="G91" s="5"/>
      <c r="H91" s="17">
        <f>Absterbeordnung!C85</f>
        <v>77937.360505935518</v>
      </c>
      <c r="I91" s="18">
        <f t="shared" si="16"/>
        <v>0.2176640844082805</v>
      </c>
      <c r="J91" s="17">
        <f t="shared" si="24"/>
        <v>16964.164215722536</v>
      </c>
      <c r="K91" s="17">
        <f>SUM($J91:J$136)</f>
        <v>176321.98086586874</v>
      </c>
      <c r="L91" s="19">
        <f t="shared" si="25"/>
        <v>10.393791207376546</v>
      </c>
      <c r="N91" s="6">
        <v>77</v>
      </c>
      <c r="O91" s="6">
        <f t="shared" si="17"/>
        <v>77</v>
      </c>
      <c r="P91" s="20">
        <f t="shared" si="18"/>
        <v>62967.953173936578</v>
      </c>
      <c r="Q91" s="20">
        <f t="shared" si="19"/>
        <v>77937.360505935518</v>
      </c>
      <c r="R91" s="5">
        <f t="shared" si="20"/>
        <v>77937.360505935518</v>
      </c>
      <c r="S91" s="5">
        <f t="shared" si="21"/>
        <v>1068198697.970587</v>
      </c>
      <c r="T91" s="20">
        <f>SUM(S91:$S$136)</f>
        <v>7400291533.3698082</v>
      </c>
      <c r="U91" s="6">
        <f t="shared" si="26"/>
        <v>6.9278230234030636</v>
      </c>
    </row>
    <row r="92" spans="1:21">
      <c r="A92" s="21">
        <v>78</v>
      </c>
      <c r="B92" s="14">
        <f>Absterbeordnung!B86</f>
        <v>60232.917286035685</v>
      </c>
      <c r="C92" s="15">
        <f t="shared" si="15"/>
        <v>0.21339616118458871</v>
      </c>
      <c r="D92" s="14">
        <f t="shared" si="22"/>
        <v>12853.473325788871</v>
      </c>
      <c r="E92" s="14">
        <f>SUM(D92:$D$136)</f>
        <v>108368.87441098927</v>
      </c>
      <c r="F92" s="16">
        <f t="shared" si="23"/>
        <v>8.4310965343165893</v>
      </c>
      <c r="G92" s="5"/>
      <c r="H92" s="17">
        <f>Absterbeordnung!C86</f>
        <v>75912.039012527763</v>
      </c>
      <c r="I92" s="18">
        <f t="shared" si="16"/>
        <v>0.21339616118458871</v>
      </c>
      <c r="J92" s="17">
        <f t="shared" si="24"/>
        <v>16199.337712968161</v>
      </c>
      <c r="K92" s="17">
        <f>SUM($J92:J$136)</f>
        <v>159357.81665014621</v>
      </c>
      <c r="L92" s="19">
        <f t="shared" si="25"/>
        <v>9.8373044302036163</v>
      </c>
      <c r="N92" s="6">
        <v>78</v>
      </c>
      <c r="O92" s="6">
        <f t="shared" si="17"/>
        <v>78</v>
      </c>
      <c r="P92" s="20">
        <f t="shared" si="18"/>
        <v>60232.917286035685</v>
      </c>
      <c r="Q92" s="20">
        <f t="shared" si="19"/>
        <v>75912.039012527763</v>
      </c>
      <c r="R92" s="5">
        <f t="shared" si="20"/>
        <v>75912.039012527763</v>
      </c>
      <c r="S92" s="5">
        <f t="shared" si="21"/>
        <v>975733368.55376971</v>
      </c>
      <c r="T92" s="20">
        <f>SUM(S92:$S$136)</f>
        <v>6332092835.3992214</v>
      </c>
      <c r="U92" s="6">
        <f t="shared" si="26"/>
        <v>6.4895729094359442</v>
      </c>
    </row>
    <row r="93" spans="1:21">
      <c r="A93" s="21">
        <v>79</v>
      </c>
      <c r="B93" s="14">
        <f>Absterbeordnung!B87</f>
        <v>57317.698798265454</v>
      </c>
      <c r="C93" s="15">
        <f t="shared" si="15"/>
        <v>0.20921192272998898</v>
      </c>
      <c r="D93" s="14">
        <f t="shared" si="22"/>
        <v>11991.545972043494</v>
      </c>
      <c r="E93" s="14">
        <f>SUM(D93:$D$136)</f>
        <v>95515.401085200414</v>
      </c>
      <c r="F93" s="16">
        <f t="shared" si="23"/>
        <v>7.9652282789792386</v>
      </c>
      <c r="G93" s="5"/>
      <c r="H93" s="17">
        <f>Absterbeordnung!C87</f>
        <v>73646.618569959261</v>
      </c>
      <c r="I93" s="18">
        <f t="shared" si="16"/>
        <v>0.20921192272998898</v>
      </c>
      <c r="J93" s="17">
        <f t="shared" si="24"/>
        <v>15407.750673583289</v>
      </c>
      <c r="K93" s="17">
        <f>SUM($J93:J$136)</f>
        <v>143158.47893717806</v>
      </c>
      <c r="L93" s="19">
        <f t="shared" si="25"/>
        <v>9.2913288882993434</v>
      </c>
      <c r="N93" s="6">
        <v>79</v>
      </c>
      <c r="O93" s="6">
        <f t="shared" si="17"/>
        <v>79</v>
      </c>
      <c r="P93" s="20">
        <f t="shared" si="18"/>
        <v>57317.698798265454</v>
      </c>
      <c r="Q93" s="20">
        <f t="shared" si="19"/>
        <v>73646.618569959261</v>
      </c>
      <c r="R93" s="5">
        <f t="shared" si="20"/>
        <v>73646.618569959261</v>
      </c>
      <c r="S93" s="5">
        <f t="shared" si="21"/>
        <v>883136812.26721859</v>
      </c>
      <c r="T93" s="20">
        <f>SUM(S93:$S$136)</f>
        <v>5356359466.8454514</v>
      </c>
      <c r="U93" s="6">
        <f t="shared" si="26"/>
        <v>6.0651525250028078</v>
      </c>
    </row>
    <row r="94" spans="1:21">
      <c r="A94" s="21">
        <v>80</v>
      </c>
      <c r="B94" s="14">
        <f>Absterbeordnung!B88</f>
        <v>54191.049556222926</v>
      </c>
      <c r="C94" s="15">
        <f t="shared" si="15"/>
        <v>0.20510972816665585</v>
      </c>
      <c r="D94" s="14">
        <f t="shared" si="22"/>
        <v>11115.111443542661</v>
      </c>
      <c r="E94" s="14">
        <f>SUM(D94:$D$136)</f>
        <v>83523.855113156911</v>
      </c>
      <c r="F94" s="16">
        <f t="shared" si="23"/>
        <v>7.5144415364076451</v>
      </c>
      <c r="G94" s="5"/>
      <c r="H94" s="17">
        <f>Absterbeordnung!C88</f>
        <v>71100.854335807046</v>
      </c>
      <c r="I94" s="18">
        <f t="shared" si="16"/>
        <v>0.20510972816665585</v>
      </c>
      <c r="J94" s="17">
        <f t="shared" si="24"/>
        <v>14583.476905234376</v>
      </c>
      <c r="K94" s="17">
        <f>SUM($J94:J$136)</f>
        <v>127750.72826359481</v>
      </c>
      <c r="L94" s="19">
        <f t="shared" si="25"/>
        <v>8.7599636968425454</v>
      </c>
      <c r="N94" s="6">
        <v>80</v>
      </c>
      <c r="O94" s="6">
        <f t="shared" si="17"/>
        <v>80</v>
      </c>
      <c r="P94" s="20">
        <f t="shared" si="18"/>
        <v>54191.049556222926</v>
      </c>
      <c r="Q94" s="20">
        <f t="shared" si="19"/>
        <v>71100.854335807046</v>
      </c>
      <c r="R94" s="5">
        <f t="shared" si="20"/>
        <v>71100.854335807046</v>
      </c>
      <c r="S94" s="5">
        <f t="shared" si="21"/>
        <v>790293919.67358875</v>
      </c>
      <c r="T94" s="20">
        <f>SUM(S94:$S$136)</f>
        <v>4473222654.5782356</v>
      </c>
      <c r="U94" s="6">
        <f t="shared" si="26"/>
        <v>5.6602012785645481</v>
      </c>
    </row>
    <row r="95" spans="1:21">
      <c r="A95" s="21">
        <v>81</v>
      </c>
      <c r="B95" s="14">
        <f>Absterbeordnung!B89</f>
        <v>50895.086294537097</v>
      </c>
      <c r="C95" s="15">
        <f t="shared" si="15"/>
        <v>0.20108796879083907</v>
      </c>
      <c r="D95" s="14">
        <f t="shared" si="22"/>
        <v>10234.389524402937</v>
      </c>
      <c r="E95" s="14">
        <f>SUM(D95:$D$136)</f>
        <v>72408.743669614269</v>
      </c>
      <c r="F95" s="16">
        <f t="shared" si="23"/>
        <v>7.0750427758258025</v>
      </c>
      <c r="G95" s="5"/>
      <c r="H95" s="17">
        <f>Absterbeordnung!C89</f>
        <v>68304.437214162477</v>
      </c>
      <c r="I95" s="18">
        <f t="shared" si="16"/>
        <v>0.20108796879083907</v>
      </c>
      <c r="J95" s="17">
        <f t="shared" si="24"/>
        <v>13735.200538797331</v>
      </c>
      <c r="K95" s="17">
        <f>SUM($J95:J$136)</f>
        <v>113167.25135836043</v>
      </c>
      <c r="L95" s="19">
        <f t="shared" si="25"/>
        <v>8.2392136204128175</v>
      </c>
      <c r="N95" s="6">
        <v>81</v>
      </c>
      <c r="O95" s="6">
        <f t="shared" si="17"/>
        <v>81</v>
      </c>
      <c r="P95" s="20">
        <f t="shared" si="18"/>
        <v>50895.086294537097</v>
      </c>
      <c r="Q95" s="20">
        <f t="shared" si="19"/>
        <v>68304.437214162477</v>
      </c>
      <c r="R95" s="5">
        <f t="shared" si="20"/>
        <v>68304.437214162477</v>
      </c>
      <c r="S95" s="5">
        <f t="shared" si="21"/>
        <v>699054216.6948626</v>
      </c>
      <c r="T95" s="20">
        <f>SUM(S95:$S$136)</f>
        <v>3682928734.9046431</v>
      </c>
      <c r="U95" s="6">
        <f t="shared" si="26"/>
        <v>5.2684450604097313</v>
      </c>
    </row>
    <row r="96" spans="1:21">
      <c r="A96" s="21">
        <v>82</v>
      </c>
      <c r="B96" s="14">
        <f>Absterbeordnung!B90</f>
        <v>47353.4991231104</v>
      </c>
      <c r="C96" s="15">
        <f t="shared" si="15"/>
        <v>0.19714506744199911</v>
      </c>
      <c r="D96" s="14">
        <f t="shared" si="22"/>
        <v>9335.5087782402461</v>
      </c>
      <c r="E96" s="14">
        <f>SUM(D96:$D$136)</f>
        <v>62174.35414521132</v>
      </c>
      <c r="F96" s="16">
        <f t="shared" si="23"/>
        <v>6.6599856121533483</v>
      </c>
      <c r="G96" s="5"/>
      <c r="H96" s="17">
        <f>Absterbeordnung!C90</f>
        <v>65185.919574146195</v>
      </c>
      <c r="I96" s="18">
        <f t="shared" si="16"/>
        <v>0.19714506744199911</v>
      </c>
      <c r="J96" s="17">
        <f t="shared" si="24"/>
        <v>12851.082510713783</v>
      </c>
      <c r="K96" s="17">
        <f>SUM($J96:J$136)</f>
        <v>99432.050819563097</v>
      </c>
      <c r="L96" s="19">
        <f t="shared" si="25"/>
        <v>7.737250985406706</v>
      </c>
      <c r="N96" s="6">
        <v>82</v>
      </c>
      <c r="O96" s="6">
        <f t="shared" si="17"/>
        <v>82</v>
      </c>
      <c r="P96" s="20">
        <f t="shared" si="18"/>
        <v>47353.4991231104</v>
      </c>
      <c r="Q96" s="20">
        <f t="shared" si="19"/>
        <v>65185.919574146195</v>
      </c>
      <c r="R96" s="5">
        <f t="shared" si="20"/>
        <v>65185.919574146195</v>
      </c>
      <c r="S96" s="5">
        <f t="shared" si="21"/>
        <v>608543724.4021045</v>
      </c>
      <c r="T96" s="20">
        <f>SUM(S96:$S$136)</f>
        <v>2983874518.2097797</v>
      </c>
      <c r="U96" s="6">
        <f t="shared" si="26"/>
        <v>4.9033034087097729</v>
      </c>
    </row>
    <row r="97" spans="1:21">
      <c r="A97" s="21">
        <v>83</v>
      </c>
      <c r="B97" s="14">
        <f>Absterbeordnung!B91</f>
        <v>43628.645538937119</v>
      </c>
      <c r="C97" s="15">
        <f t="shared" si="15"/>
        <v>0.19327947788431285</v>
      </c>
      <c r="D97" s="14">
        <f t="shared" si="22"/>
        <v>8432.5218305655217</v>
      </c>
      <c r="E97" s="14">
        <f>SUM(D97:$D$136)</f>
        <v>52838.845366971073</v>
      </c>
      <c r="F97" s="16">
        <f t="shared" si="23"/>
        <v>6.2660786925502059</v>
      </c>
      <c r="G97" s="5"/>
      <c r="H97" s="17">
        <f>Absterbeordnung!C91</f>
        <v>61748.712771936407</v>
      </c>
      <c r="I97" s="18">
        <f t="shared" si="16"/>
        <v>0.19327947788431285</v>
      </c>
      <c r="J97" s="17">
        <f t="shared" si="24"/>
        <v>11934.758964588269</v>
      </c>
      <c r="K97" s="17">
        <f>SUM($J97:J$136)</f>
        <v>86580.968308849333</v>
      </c>
      <c r="L97" s="19">
        <f t="shared" si="25"/>
        <v>7.2545217348540092</v>
      </c>
      <c r="N97" s="6">
        <v>83</v>
      </c>
      <c r="O97" s="6">
        <f t="shared" si="17"/>
        <v>83</v>
      </c>
      <c r="P97" s="20">
        <f t="shared" si="18"/>
        <v>43628.645538937119</v>
      </c>
      <c r="Q97" s="20">
        <f t="shared" si="19"/>
        <v>61748.712771936407</v>
      </c>
      <c r="R97" s="5">
        <f t="shared" si="20"/>
        <v>61748.712771936407</v>
      </c>
      <c r="S97" s="5">
        <f t="shared" si="21"/>
        <v>520697368.45867372</v>
      </c>
      <c r="T97" s="20">
        <f>SUM(S97:$S$136)</f>
        <v>2375330793.8076749</v>
      </c>
      <c r="U97" s="6">
        <f t="shared" si="26"/>
        <v>4.5618260004634497</v>
      </c>
    </row>
    <row r="98" spans="1:21">
      <c r="A98" s="21">
        <v>84</v>
      </c>
      <c r="B98" s="14">
        <f>Absterbeordnung!B92</f>
        <v>39768.97163017415</v>
      </c>
      <c r="C98" s="15">
        <f t="shared" si="15"/>
        <v>0.18948968420030671</v>
      </c>
      <c r="D98" s="14">
        <f t="shared" si="22"/>
        <v>7535.8098751726566</v>
      </c>
      <c r="E98" s="14">
        <f>SUM(D98:$D$136)</f>
        <v>44406.323536405544</v>
      </c>
      <c r="F98" s="16">
        <f t="shared" si="23"/>
        <v>5.8927075220814444</v>
      </c>
      <c r="G98" s="5"/>
      <c r="H98" s="17">
        <f>Absterbeordnung!C92</f>
        <v>58009.269900482934</v>
      </c>
      <c r="I98" s="18">
        <f t="shared" si="16"/>
        <v>0.18948968420030671</v>
      </c>
      <c r="J98" s="17">
        <f t="shared" si="24"/>
        <v>10992.158234132869</v>
      </c>
      <c r="K98" s="17">
        <f>SUM($J98:J$136)</f>
        <v>74646.209344261064</v>
      </c>
      <c r="L98" s="19">
        <f t="shared" si="25"/>
        <v>6.7908601526922645</v>
      </c>
      <c r="N98" s="6">
        <v>84</v>
      </c>
      <c r="O98" s="6">
        <f t="shared" si="17"/>
        <v>84</v>
      </c>
      <c r="P98" s="20">
        <f t="shared" si="18"/>
        <v>39768.97163017415</v>
      </c>
      <c r="Q98" s="20">
        <f t="shared" si="19"/>
        <v>58009.269900482934</v>
      </c>
      <c r="R98" s="5">
        <f t="shared" si="20"/>
        <v>58009.269900482934</v>
      </c>
      <c r="S98" s="5">
        <f t="shared" si="21"/>
        <v>437146828.96761525</v>
      </c>
      <c r="T98" s="20">
        <f>SUM(S98:$S$136)</f>
        <v>1854633425.3490024</v>
      </c>
      <c r="U98" s="6">
        <f t="shared" si="26"/>
        <v>4.2425869352157592</v>
      </c>
    </row>
    <row r="99" spans="1:21">
      <c r="A99" s="21">
        <v>85</v>
      </c>
      <c r="B99" s="14">
        <f>Absterbeordnung!B93</f>
        <v>35865.573830825924</v>
      </c>
      <c r="C99" s="15">
        <f t="shared" si="15"/>
        <v>0.18577420019637911</v>
      </c>
      <c r="D99" s="14">
        <f t="shared" si="22"/>
        <v>6662.898293005871</v>
      </c>
      <c r="E99" s="14">
        <f>SUM(D99:$D$136)</f>
        <v>36870.513661232886</v>
      </c>
      <c r="F99" s="16">
        <f t="shared" si="23"/>
        <v>5.5337050094155469</v>
      </c>
      <c r="G99" s="5"/>
      <c r="H99" s="17">
        <f>Absterbeordnung!C93</f>
        <v>53974.641604254146</v>
      </c>
      <c r="I99" s="18">
        <f t="shared" si="16"/>
        <v>0.18577420019637911</v>
      </c>
      <c r="J99" s="17">
        <f t="shared" si="24"/>
        <v>10027.095874916522</v>
      </c>
      <c r="K99" s="17">
        <f>SUM($J99:J$136)</f>
        <v>63654.051110128188</v>
      </c>
      <c r="L99" s="19">
        <f t="shared" si="25"/>
        <v>6.3482040965982209</v>
      </c>
      <c r="N99" s="6">
        <v>85</v>
      </c>
      <c r="O99" s="6">
        <f t="shared" si="17"/>
        <v>85</v>
      </c>
      <c r="P99" s="20">
        <f t="shared" si="18"/>
        <v>35865.573830825924</v>
      </c>
      <c r="Q99" s="20">
        <f t="shared" si="19"/>
        <v>53974.641604254146</v>
      </c>
      <c r="R99" s="5">
        <f t="shared" si="20"/>
        <v>53974.641604254146</v>
      </c>
      <c r="S99" s="5">
        <f t="shared" si="21"/>
        <v>359627547.41058862</v>
      </c>
      <c r="T99" s="20">
        <f>SUM(S99:$S$136)</f>
        <v>1417486596.3813872</v>
      </c>
      <c r="U99" s="6">
        <f t="shared" si="26"/>
        <v>3.9415406483392537</v>
      </c>
    </row>
    <row r="100" spans="1:21">
      <c r="A100" s="13">
        <v>86</v>
      </c>
      <c r="B100" s="14">
        <f>Absterbeordnung!B94</f>
        <v>31957.001773607331</v>
      </c>
      <c r="C100" s="15">
        <f t="shared" si="15"/>
        <v>0.18213156881997952</v>
      </c>
      <c r="D100" s="14">
        <f t="shared" si="22"/>
        <v>5820.3788678099718</v>
      </c>
      <c r="E100" s="14">
        <f>SUM(D100:$D$136)</f>
        <v>30207.615368227045</v>
      </c>
      <c r="F100" s="16">
        <f t="shared" si="23"/>
        <v>5.1899740642817012</v>
      </c>
      <c r="G100" s="5"/>
      <c r="H100" s="17">
        <f>Absterbeordnung!C94</f>
        <v>49703.083942514822</v>
      </c>
      <c r="I100" s="18">
        <f t="shared" si="16"/>
        <v>0.18213156881997952</v>
      </c>
      <c r="J100" s="17">
        <f t="shared" si="24"/>
        <v>9052.5006536413566</v>
      </c>
      <c r="K100" s="17">
        <f>SUM($J100:J$136)</f>
        <v>53626.955235211666</v>
      </c>
      <c r="L100" s="19">
        <f t="shared" si="25"/>
        <v>5.923993522567744</v>
      </c>
      <c r="N100" s="20">
        <v>86</v>
      </c>
      <c r="O100" s="6">
        <f t="shared" si="17"/>
        <v>86</v>
      </c>
      <c r="P100" s="20">
        <f t="shared" si="18"/>
        <v>31957.001773607331</v>
      </c>
      <c r="Q100" s="20">
        <f t="shared" si="19"/>
        <v>49703.083942514822</v>
      </c>
      <c r="R100" s="5">
        <f t="shared" si="20"/>
        <v>49703.083942514822</v>
      </c>
      <c r="S100" s="5">
        <f t="shared" si="21"/>
        <v>289290779.4439984</v>
      </c>
      <c r="T100" s="20">
        <f>SUM(S100:$S$136)</f>
        <v>1057859048.9707986</v>
      </c>
      <c r="U100" s="6">
        <f t="shared" si="26"/>
        <v>3.6567326860674503</v>
      </c>
    </row>
    <row r="101" spans="1:21">
      <c r="A101" s="13">
        <v>87</v>
      </c>
      <c r="B101" s="14">
        <f>Absterbeordnung!B95</f>
        <v>28083.709868284877</v>
      </c>
      <c r="C101" s="15">
        <f t="shared" si="15"/>
        <v>0.17856036158821526</v>
      </c>
      <c r="D101" s="14">
        <f t="shared" si="22"/>
        <v>5014.6373888194767</v>
      </c>
      <c r="E101" s="14">
        <f>SUM(D101:$D$136)</f>
        <v>24387.236500417072</v>
      </c>
      <c r="F101" s="16">
        <f t="shared" si="23"/>
        <v>4.8632103598936798</v>
      </c>
      <c r="G101" s="5"/>
      <c r="H101" s="17">
        <f>Absterbeordnung!C95</f>
        <v>45167.102926336498</v>
      </c>
      <c r="I101" s="18">
        <f t="shared" si="16"/>
        <v>0.17856036158821526</v>
      </c>
      <c r="J101" s="17">
        <f t="shared" si="24"/>
        <v>8065.0542304187802</v>
      </c>
      <c r="K101" s="17">
        <f>SUM($J101:J$136)</f>
        <v>44574.45458157031</v>
      </c>
      <c r="L101" s="19">
        <f t="shared" si="25"/>
        <v>5.5268635905075332</v>
      </c>
      <c r="N101" s="20">
        <v>87</v>
      </c>
      <c r="O101" s="6">
        <f t="shared" si="17"/>
        <v>87</v>
      </c>
      <c r="P101" s="20">
        <f t="shared" si="18"/>
        <v>28083.709868284877</v>
      </c>
      <c r="Q101" s="20">
        <f t="shared" si="19"/>
        <v>45167.102926336498</v>
      </c>
      <c r="R101" s="5">
        <f t="shared" si="20"/>
        <v>45167.102926336498</v>
      </c>
      <c r="S101" s="5">
        <f t="shared" si="21"/>
        <v>226496643.07906461</v>
      </c>
      <c r="T101" s="20">
        <f>SUM(S101:$S$136)</f>
        <v>768568269.52680004</v>
      </c>
      <c r="U101" s="6">
        <f t="shared" si="26"/>
        <v>3.3932876844382682</v>
      </c>
    </row>
    <row r="102" spans="1:21">
      <c r="A102" s="13">
        <v>88</v>
      </c>
      <c r="B102" s="14">
        <f>Absterbeordnung!B96</f>
        <v>24297.161209486268</v>
      </c>
      <c r="C102" s="15">
        <f t="shared" si="15"/>
        <v>0.17505917802766199</v>
      </c>
      <c r="D102" s="14">
        <f t="shared" si="22"/>
        <v>4253.44106973826</v>
      </c>
      <c r="E102" s="14">
        <f>SUM(D102:$D$136)</f>
        <v>19372.599111597596</v>
      </c>
      <c r="F102" s="16">
        <f t="shared" si="23"/>
        <v>4.5545709447879359</v>
      </c>
      <c r="G102" s="5"/>
      <c r="H102" s="17">
        <f>Absterbeordnung!C96</f>
        <v>40468.14180284847</v>
      </c>
      <c r="I102" s="18">
        <f t="shared" si="16"/>
        <v>0.17505917802766199</v>
      </c>
      <c r="J102" s="17">
        <f t="shared" si="24"/>
        <v>7084.3196403135207</v>
      </c>
      <c r="K102" s="17">
        <f>SUM($J102:J$136)</f>
        <v>36509.400351151533</v>
      </c>
      <c r="L102" s="19">
        <f t="shared" si="25"/>
        <v>5.1535506872662493</v>
      </c>
      <c r="N102" s="20">
        <v>88</v>
      </c>
      <c r="O102" s="6">
        <f t="shared" si="17"/>
        <v>88</v>
      </c>
      <c r="P102" s="20">
        <f t="shared" si="18"/>
        <v>24297.161209486268</v>
      </c>
      <c r="Q102" s="20">
        <f t="shared" si="19"/>
        <v>40468.14180284847</v>
      </c>
      <c r="R102" s="5">
        <f t="shared" si="20"/>
        <v>40468.14180284847</v>
      </c>
      <c r="S102" s="5">
        <f t="shared" si="21"/>
        <v>172128856.36022738</v>
      </c>
      <c r="T102" s="20">
        <f>SUM(S102:$S$136)</f>
        <v>542071626.44773555</v>
      </c>
      <c r="U102" s="6">
        <f t="shared" si="26"/>
        <v>3.1492199385401149</v>
      </c>
    </row>
    <row r="103" spans="1:21">
      <c r="A103" s="13">
        <v>89</v>
      </c>
      <c r="B103" s="14">
        <f>Absterbeordnung!B97</f>
        <v>20679.110699659006</v>
      </c>
      <c r="C103" s="15">
        <f t="shared" si="15"/>
        <v>0.17162664512515882</v>
      </c>
      <c r="D103" s="14">
        <f t="shared" si="22"/>
        <v>3549.0863935542511</v>
      </c>
      <c r="E103" s="14">
        <f>SUM(D103:$D$136)</f>
        <v>15119.158041859337</v>
      </c>
      <c r="F103" s="16">
        <f t="shared" si="23"/>
        <v>4.2600140896311567</v>
      </c>
      <c r="G103" s="5"/>
      <c r="H103" s="17">
        <f>Absterbeordnung!C97</f>
        <v>35675.091116795564</v>
      </c>
      <c r="I103" s="18">
        <f t="shared" si="16"/>
        <v>0.17162664512515882</v>
      </c>
      <c r="J103" s="17">
        <f t="shared" si="24"/>
        <v>6122.7962029099781</v>
      </c>
      <c r="K103" s="17">
        <f>SUM($J103:J$136)</f>
        <v>29425.080710837996</v>
      </c>
      <c r="L103" s="19">
        <f t="shared" si="25"/>
        <v>4.8058239627268913</v>
      </c>
      <c r="N103" s="20">
        <v>89</v>
      </c>
      <c r="O103" s="6">
        <f t="shared" si="17"/>
        <v>89</v>
      </c>
      <c r="P103" s="20">
        <f t="shared" si="18"/>
        <v>20679.110699659006</v>
      </c>
      <c r="Q103" s="20">
        <f t="shared" si="19"/>
        <v>35675.091116795564</v>
      </c>
      <c r="R103" s="5">
        <f t="shared" si="20"/>
        <v>35675.091116795564</v>
      </c>
      <c r="S103" s="5">
        <f t="shared" si="21"/>
        <v>126613980.47142726</v>
      </c>
      <c r="T103" s="20">
        <f>SUM(S103:$S$136)</f>
        <v>369942770.08750814</v>
      </c>
      <c r="U103" s="6">
        <f t="shared" si="26"/>
        <v>2.9218161273351044</v>
      </c>
    </row>
    <row r="104" spans="1:21">
      <c r="A104" s="13">
        <v>90</v>
      </c>
      <c r="B104" s="14">
        <f>Absterbeordnung!B98</f>
        <v>17256.076939932704</v>
      </c>
      <c r="C104" s="15">
        <f t="shared" si="15"/>
        <v>0.16826141678937137</v>
      </c>
      <c r="D104" s="14">
        <f t="shared" si="22"/>
        <v>2903.531954139477</v>
      </c>
      <c r="E104" s="14">
        <f>SUM(D104:$D$136)</f>
        <v>11570.071648305086</v>
      </c>
      <c r="F104" s="16">
        <f t="shared" si="23"/>
        <v>3.9848266976397442</v>
      </c>
      <c r="G104" s="5"/>
      <c r="H104" s="17">
        <f>Absterbeordnung!C98</f>
        <v>30887.25882790851</v>
      </c>
      <c r="I104" s="18">
        <f t="shared" si="16"/>
        <v>0.16826141678937137</v>
      </c>
      <c r="J104" s="17">
        <f t="shared" si="24"/>
        <v>5197.1339311239044</v>
      </c>
      <c r="K104" s="17">
        <f>SUM($J104:J$136)</f>
        <v>23302.284507928012</v>
      </c>
      <c r="L104" s="19">
        <f t="shared" si="25"/>
        <v>4.4836798159805715</v>
      </c>
      <c r="N104" s="20">
        <v>90</v>
      </c>
      <c r="O104" s="6">
        <f t="shared" si="17"/>
        <v>90</v>
      </c>
      <c r="P104" s="20">
        <f t="shared" si="18"/>
        <v>17256.076939932704</v>
      </c>
      <c r="Q104" s="20">
        <f t="shared" si="19"/>
        <v>30887.25882790851</v>
      </c>
      <c r="R104" s="5">
        <f t="shared" si="20"/>
        <v>30887.25882790851</v>
      </c>
      <c r="S104" s="5">
        <f t="shared" si="21"/>
        <v>89682142.982609004</v>
      </c>
      <c r="T104" s="20">
        <f>SUM(S104:$S$136)</f>
        <v>243328789.61608094</v>
      </c>
      <c r="U104" s="6">
        <f t="shared" si="26"/>
        <v>2.7132356734970839</v>
      </c>
    </row>
    <row r="105" spans="1:21">
      <c r="A105" s="13">
        <v>91</v>
      </c>
      <c r="B105" s="14">
        <f>Absterbeordnung!B99</f>
        <v>14106.06087659384</v>
      </c>
      <c r="C105" s="15">
        <f t="shared" si="15"/>
        <v>0.16496217332291313</v>
      </c>
      <c r="D105" s="14">
        <f t="shared" si="22"/>
        <v>2326.966459228237</v>
      </c>
      <c r="E105" s="14">
        <f>SUM(D105:$D$136)</f>
        <v>8666.539694165609</v>
      </c>
      <c r="F105" s="16">
        <f t="shared" si="23"/>
        <v>3.7243939033998616</v>
      </c>
      <c r="G105" s="5"/>
      <c r="H105" s="17">
        <f>Absterbeordnung!C99</f>
        <v>26199.164826832304</v>
      </c>
      <c r="I105" s="18">
        <f t="shared" si="16"/>
        <v>0.16496217332291313</v>
      </c>
      <c r="J105" s="17">
        <f t="shared" si="24"/>
        <v>4321.8711690794798</v>
      </c>
      <c r="K105" s="17">
        <f>SUM($J105:J$136)</f>
        <v>18105.150576804113</v>
      </c>
      <c r="L105" s="19">
        <f t="shared" si="25"/>
        <v>4.189192566945569</v>
      </c>
      <c r="N105" s="20">
        <v>91</v>
      </c>
      <c r="O105" s="6">
        <f t="shared" si="17"/>
        <v>91</v>
      </c>
      <c r="P105" s="20">
        <f t="shared" si="18"/>
        <v>14106.06087659384</v>
      </c>
      <c r="Q105" s="20">
        <f t="shared" si="19"/>
        <v>26199.164826832304</v>
      </c>
      <c r="R105" s="5">
        <f t="shared" si="20"/>
        <v>26199.164826832304</v>
      </c>
      <c r="S105" s="5">
        <f t="shared" si="21"/>
        <v>60964577.811830938</v>
      </c>
      <c r="T105" s="20">
        <f>SUM(S105:$S$136)</f>
        <v>153646646.63347191</v>
      </c>
      <c r="U105" s="6">
        <f t="shared" si="26"/>
        <v>2.5202609801991422</v>
      </c>
    </row>
    <row r="106" spans="1:21">
      <c r="A106" s="13">
        <v>92</v>
      </c>
      <c r="B106" s="14">
        <f>Absterbeordnung!B100</f>
        <v>11193.919090916201</v>
      </c>
      <c r="C106" s="15">
        <f t="shared" si="15"/>
        <v>0.16172762090481677</v>
      </c>
      <c r="D106" s="14">
        <f t="shared" si="22"/>
        <v>1810.3659031748864</v>
      </c>
      <c r="E106" s="14">
        <f>SUM(D106:$D$136)</f>
        <v>6339.5732349373684</v>
      </c>
      <c r="F106" s="16">
        <f t="shared" si="23"/>
        <v>3.5018187338921329</v>
      </c>
      <c r="G106" s="5"/>
      <c r="H106" s="17">
        <f>Absterbeordnung!C100</f>
        <v>21721.915738717689</v>
      </c>
      <c r="I106" s="18">
        <f t="shared" si="16"/>
        <v>0.16172762090481677</v>
      </c>
      <c r="J106" s="17">
        <f t="shared" si="24"/>
        <v>3513.0337539177071</v>
      </c>
      <c r="K106" s="17">
        <f>SUM($J106:J$136)</f>
        <v>13783.279407724634</v>
      </c>
      <c r="L106" s="19">
        <f t="shared" si="25"/>
        <v>3.9234691076775539</v>
      </c>
      <c r="N106" s="20">
        <v>92</v>
      </c>
      <c r="O106" s="6">
        <f t="shared" si="17"/>
        <v>92</v>
      </c>
      <c r="P106" s="20">
        <f t="shared" si="18"/>
        <v>11193.919090916201</v>
      </c>
      <c r="Q106" s="20">
        <f t="shared" si="19"/>
        <v>21721.915738717689</v>
      </c>
      <c r="R106" s="5">
        <f t="shared" si="20"/>
        <v>21721.915738717689</v>
      </c>
      <c r="S106" s="5">
        <f t="shared" si="21"/>
        <v>39324615.605012432</v>
      </c>
      <c r="T106" s="20">
        <f>SUM(S106:$S$136)</f>
        <v>92682068.821640953</v>
      </c>
      <c r="U106" s="6">
        <f t="shared" si="26"/>
        <v>2.3568461482895571</v>
      </c>
    </row>
    <row r="107" spans="1:21">
      <c r="A107" s="13">
        <v>93</v>
      </c>
      <c r="B107" s="14">
        <f>Absterbeordnung!B101</f>
        <v>8581.5277060760818</v>
      </c>
      <c r="C107" s="15">
        <f t="shared" si="15"/>
        <v>0.15855649108315373</v>
      </c>
      <c r="D107" s="14">
        <f t="shared" si="22"/>
        <v>1360.6569212082888</v>
      </c>
      <c r="E107" s="14">
        <f>SUM(D107:$D$136)</f>
        <v>4529.2073317624827</v>
      </c>
      <c r="F107" s="16">
        <f t="shared" si="23"/>
        <v>3.3286916497220047</v>
      </c>
      <c r="G107" s="5"/>
      <c r="H107" s="17">
        <f>Absterbeordnung!C101</f>
        <v>17484.584238003084</v>
      </c>
      <c r="I107" s="18">
        <f t="shared" si="16"/>
        <v>0.15855649108315373</v>
      </c>
      <c r="J107" s="17">
        <f t="shared" si="24"/>
        <v>2772.2943248255865</v>
      </c>
      <c r="K107" s="17">
        <f>SUM($J107:J$136)</f>
        <v>10270.245653806925</v>
      </c>
      <c r="L107" s="19">
        <f t="shared" si="25"/>
        <v>3.7046014782189687</v>
      </c>
      <c r="N107" s="20">
        <v>93</v>
      </c>
      <c r="O107" s="6">
        <f t="shared" si="17"/>
        <v>93</v>
      </c>
      <c r="P107" s="20">
        <f t="shared" si="18"/>
        <v>8581.5277060760818</v>
      </c>
      <c r="Q107" s="20">
        <f t="shared" si="19"/>
        <v>17484.584238003084</v>
      </c>
      <c r="R107" s="5">
        <f t="shared" si="20"/>
        <v>17484.584238003084</v>
      </c>
      <c r="S107" s="5">
        <f t="shared" si="21"/>
        <v>23790520.557888255</v>
      </c>
      <c r="T107" s="20">
        <f>SUM(S107:$S$136)</f>
        <v>53357453.216628537</v>
      </c>
      <c r="U107" s="6">
        <f t="shared" si="26"/>
        <v>2.2428030982675047</v>
      </c>
    </row>
    <row r="108" spans="1:21">
      <c r="A108" s="13">
        <v>94</v>
      </c>
      <c r="B108" s="14">
        <f>Absterbeordnung!B102</f>
        <v>6475.6362657426353</v>
      </c>
      <c r="C108" s="15">
        <f t="shared" si="15"/>
        <v>0.15544754027760166</v>
      </c>
      <c r="D108" s="14">
        <f t="shared" si="22"/>
        <v>1006.6217292421263</v>
      </c>
      <c r="E108" s="14">
        <f>SUM(D108:$D$136)</f>
        <v>3168.5504105541922</v>
      </c>
      <c r="F108" s="16">
        <f t="shared" si="23"/>
        <v>3.1477071460992172</v>
      </c>
      <c r="G108" s="5"/>
      <c r="H108" s="17">
        <f>Absterbeordnung!C102</f>
        <v>13814.402243166074</v>
      </c>
      <c r="I108" s="18">
        <f t="shared" si="16"/>
        <v>0.15544754027760166</v>
      </c>
      <c r="J108" s="17">
        <f t="shared" si="24"/>
        <v>2147.4148491055489</v>
      </c>
      <c r="K108" s="17">
        <f>SUM($J108:J$136)</f>
        <v>7497.9513289813367</v>
      </c>
      <c r="L108" s="19">
        <f t="shared" si="25"/>
        <v>3.4916175289112945</v>
      </c>
      <c r="N108" s="20">
        <v>94</v>
      </c>
      <c r="O108" s="6">
        <f t="shared" si="17"/>
        <v>94</v>
      </c>
      <c r="P108" s="20">
        <f t="shared" si="18"/>
        <v>6475.6362657426353</v>
      </c>
      <c r="Q108" s="20">
        <f t="shared" si="19"/>
        <v>13814.402243166074</v>
      </c>
      <c r="R108" s="5">
        <f t="shared" si="20"/>
        <v>13814.402243166074</v>
      </c>
      <c r="S108" s="5">
        <f t="shared" si="21"/>
        <v>13905877.474462142</v>
      </c>
      <c r="T108" s="20">
        <f>SUM(S108:$S$136)</f>
        <v>29566932.658740252</v>
      </c>
      <c r="U108" s="6">
        <f t="shared" si="26"/>
        <v>2.1262184075071362</v>
      </c>
    </row>
    <row r="109" spans="1:21">
      <c r="A109" s="13">
        <v>95</v>
      </c>
      <c r="B109" s="14">
        <f>Absterbeordnung!B103</f>
        <v>4800.0292112247071</v>
      </c>
      <c r="C109" s="15">
        <f t="shared" si="15"/>
        <v>0.15239954929176638</v>
      </c>
      <c r="D109" s="14">
        <f t="shared" si="22"/>
        <v>731.52228837795826</v>
      </c>
      <c r="E109" s="14">
        <f>SUM(D109:$D$136)</f>
        <v>2161.9286813120661</v>
      </c>
      <c r="F109" s="16">
        <f t="shared" si="23"/>
        <v>2.9553831997461364</v>
      </c>
      <c r="G109" s="5"/>
      <c r="H109" s="17">
        <f>Absterbeordnung!C103</f>
        <v>10669.431902567369</v>
      </c>
      <c r="I109" s="18">
        <f t="shared" si="16"/>
        <v>0.15239954929176638</v>
      </c>
      <c r="J109" s="17">
        <f t="shared" si="24"/>
        <v>1626.0166131504604</v>
      </c>
      <c r="K109" s="17">
        <f>SUM($J109:J$136)</f>
        <v>5350.5364798757882</v>
      </c>
      <c r="L109" s="19">
        <f t="shared" si="25"/>
        <v>3.2905792207798839</v>
      </c>
      <c r="N109" s="20">
        <v>95</v>
      </c>
      <c r="O109" s="6">
        <f t="shared" si="17"/>
        <v>95</v>
      </c>
      <c r="P109" s="20">
        <f t="shared" si="18"/>
        <v>4800.0292112247071</v>
      </c>
      <c r="Q109" s="20">
        <f t="shared" si="19"/>
        <v>10669.431902567369</v>
      </c>
      <c r="R109" s="5">
        <f t="shared" si="20"/>
        <v>10669.431902567369</v>
      </c>
      <c r="S109" s="5">
        <f t="shared" si="21"/>
        <v>7804927.2410588749</v>
      </c>
      <c r="T109" s="20">
        <f>SUM(S109:$S$136)</f>
        <v>15661055.184278114</v>
      </c>
      <c r="U109" s="6">
        <f t="shared" si="26"/>
        <v>2.0065600486178803</v>
      </c>
    </row>
    <row r="110" spans="1:21">
      <c r="A110" s="13">
        <v>96</v>
      </c>
      <c r="B110" s="14">
        <f>Absterbeordnung!B104</f>
        <v>3464.5759413994301</v>
      </c>
      <c r="C110" s="15">
        <f t="shared" si="15"/>
        <v>0.14941132283506506</v>
      </c>
      <c r="D110" s="14">
        <f t="shared" si="22"/>
        <v>517.64687446702965</v>
      </c>
      <c r="E110" s="14">
        <f>SUM(D110:$D$136)</f>
        <v>1430.4063929341073</v>
      </c>
      <c r="F110" s="16">
        <f t="shared" si="23"/>
        <v>2.7632860613847168</v>
      </c>
      <c r="G110" s="5"/>
      <c r="H110" s="17">
        <f>Absterbeordnung!C104</f>
        <v>8109.1540820458213</v>
      </c>
      <c r="I110" s="18">
        <f t="shared" si="16"/>
        <v>0.14941132283506506</v>
      </c>
      <c r="J110" s="17">
        <f t="shared" si="24"/>
        <v>1211.5994384718338</v>
      </c>
      <c r="K110" s="17">
        <f>SUM($J110:J$136)</f>
        <v>3724.5198667253298</v>
      </c>
      <c r="L110" s="19">
        <f t="shared" si="25"/>
        <v>3.0740521565633876</v>
      </c>
      <c r="N110" s="20">
        <v>96</v>
      </c>
      <c r="O110" s="6">
        <f t="shared" si="17"/>
        <v>96</v>
      </c>
      <c r="P110" s="20">
        <f t="shared" si="18"/>
        <v>3464.5759413994301</v>
      </c>
      <c r="Q110" s="20">
        <f t="shared" si="19"/>
        <v>8109.1540820458213</v>
      </c>
      <c r="R110" s="5">
        <f t="shared" si="20"/>
        <v>8109.1540820458213</v>
      </c>
      <c r="S110" s="5">
        <f t="shared" si="21"/>
        <v>4197678.2651425749</v>
      </c>
      <c r="T110" s="20">
        <f>SUM(S110:$S$136)</f>
        <v>7856127.9432192417</v>
      </c>
      <c r="U110" s="6">
        <f t="shared" si="26"/>
        <v>1.8715412299356884</v>
      </c>
    </row>
    <row r="111" spans="1:21">
      <c r="A111" s="13">
        <v>97</v>
      </c>
      <c r="B111" s="14">
        <f>Absterbeordnung!B105</f>
        <v>2376.7386112585828</v>
      </c>
      <c r="C111" s="15">
        <f t="shared" ref="C111:C127" si="27">1/(((1+($B$5/100))^A111))</f>
        <v>0.14648168905398534</v>
      </c>
      <c r="D111" s="14">
        <f t="shared" si="22"/>
        <v>348.14868621698065</v>
      </c>
      <c r="E111" s="14">
        <f>SUM(D111:$D$136)</f>
        <v>912.75951846707835</v>
      </c>
      <c r="F111" s="16">
        <f t="shared" si="23"/>
        <v>2.6217520117200985</v>
      </c>
      <c r="G111" s="5"/>
      <c r="H111" s="17">
        <f>Absterbeordnung!C105</f>
        <v>5919.2208358295584</v>
      </c>
      <c r="I111" s="18">
        <f t="shared" ref="I111:I127" si="28">1/(((1+($B$5/100))^A111))</f>
        <v>0.14648168905398534</v>
      </c>
      <c r="J111" s="17">
        <f t="shared" si="24"/>
        <v>867.0574659158566</v>
      </c>
      <c r="K111" s="17">
        <f>SUM($J111:J$136)</f>
        <v>2512.9204282534956</v>
      </c>
      <c r="L111" s="19">
        <f t="shared" si="25"/>
        <v>2.8982167007802011</v>
      </c>
      <c r="N111" s="20">
        <v>97</v>
      </c>
      <c r="O111" s="6">
        <f t="shared" si="17"/>
        <v>97</v>
      </c>
      <c r="P111" s="20">
        <f t="shared" si="18"/>
        <v>2376.7386112585828</v>
      </c>
      <c r="Q111" s="20">
        <f t="shared" si="19"/>
        <v>5919.2208358295584</v>
      </c>
      <c r="R111" s="5">
        <f t="shared" si="20"/>
        <v>5919.2208358295584</v>
      </c>
      <c r="S111" s="5">
        <f t="shared" ref="S111:S136" si="29">P111*R111*I111</f>
        <v>2060768.9574222388</v>
      </c>
      <c r="T111" s="20">
        <f>SUM(S111:$S$136)</f>
        <v>3658449.6780766668</v>
      </c>
      <c r="U111" s="6">
        <f t="shared" si="26"/>
        <v>1.7752837672074235</v>
      </c>
    </row>
    <row r="112" spans="1:21">
      <c r="A112" s="13">
        <v>98</v>
      </c>
      <c r="B112" s="14">
        <f>Absterbeordnung!B106</f>
        <v>1581.9209875165752</v>
      </c>
      <c r="C112" s="15">
        <f t="shared" si="27"/>
        <v>0.14360949907253467</v>
      </c>
      <c r="D112" s="14">
        <f t="shared" si="22"/>
        <v>227.17888058958474</v>
      </c>
      <c r="E112" s="14">
        <f>SUM(D112:$D$136)</f>
        <v>564.6108322500977</v>
      </c>
      <c r="F112" s="16">
        <f t="shared" si="23"/>
        <v>2.4853139111558016</v>
      </c>
      <c r="G112" s="5"/>
      <c r="H112" s="17">
        <f>Absterbeordnung!C106</f>
        <v>4152.3041361074647</v>
      </c>
      <c r="I112" s="18">
        <f t="shared" si="28"/>
        <v>0.14360949907253467</v>
      </c>
      <c r="J112" s="17">
        <f t="shared" si="24"/>
        <v>596.3103169832068</v>
      </c>
      <c r="K112" s="17">
        <f>SUM($J112:J$136)</f>
        <v>1645.8629623376385</v>
      </c>
      <c r="L112" s="19">
        <f t="shared" si="25"/>
        <v>2.7600779585102986</v>
      </c>
      <c r="N112" s="20">
        <v>98</v>
      </c>
      <c r="O112" s="6">
        <f t="shared" si="17"/>
        <v>98</v>
      </c>
      <c r="P112" s="20">
        <f t="shared" si="18"/>
        <v>1581.9209875165752</v>
      </c>
      <c r="Q112" s="20">
        <f t="shared" si="19"/>
        <v>4152.3041361074647</v>
      </c>
      <c r="R112" s="5">
        <f t="shared" si="20"/>
        <v>4152.3041361074647</v>
      </c>
      <c r="S112" s="5">
        <f t="shared" si="29"/>
        <v>943315.80550839659</v>
      </c>
      <c r="T112" s="20">
        <f>SUM(S112:$S$136)</f>
        <v>1597680.7206544282</v>
      </c>
      <c r="U112" s="6">
        <f t="shared" si="26"/>
        <v>1.6936859441185383</v>
      </c>
    </row>
    <row r="113" spans="1:21">
      <c r="A113" s="13">
        <v>99</v>
      </c>
      <c r="B113" s="14">
        <f>Absterbeordnung!B107</f>
        <v>1007.9570952742786</v>
      </c>
      <c r="C113" s="15">
        <f t="shared" si="27"/>
        <v>0.14079362654170063</v>
      </c>
      <c r="D113" s="14">
        <f t="shared" si="22"/>
        <v>141.91393484210414</v>
      </c>
      <c r="E113" s="14">
        <f>SUM(D113:$D$136)</f>
        <v>337.43195166051282</v>
      </c>
      <c r="F113" s="16">
        <f t="shared" si="23"/>
        <v>2.3777224698613662</v>
      </c>
      <c r="G113" s="5"/>
      <c r="H113" s="17">
        <f>Absterbeordnung!C107</f>
        <v>2831.1516846638278</v>
      </c>
      <c r="I113" s="18">
        <f t="shared" si="28"/>
        <v>0.14079362654170063</v>
      </c>
      <c r="J113" s="17">
        <f t="shared" si="24"/>
        <v>398.60811297346555</v>
      </c>
      <c r="K113" s="17">
        <f>SUM($J113:J$136)</f>
        <v>1049.5526453544317</v>
      </c>
      <c r="L113" s="19">
        <f t="shared" si="25"/>
        <v>2.6330438623668906</v>
      </c>
      <c r="N113" s="20">
        <v>99</v>
      </c>
      <c r="O113" s="6">
        <f t="shared" si="17"/>
        <v>99</v>
      </c>
      <c r="P113" s="20">
        <f t="shared" si="18"/>
        <v>1007.9570952742786</v>
      </c>
      <c r="Q113" s="20">
        <f t="shared" si="19"/>
        <v>2831.1516846638278</v>
      </c>
      <c r="R113" s="5">
        <f t="shared" si="20"/>
        <v>2831.1516846638278</v>
      </c>
      <c r="S113" s="5">
        <f t="shared" si="29"/>
        <v>401779.87570549583</v>
      </c>
      <c r="T113" s="20">
        <f>SUM(S113:$S$136)</f>
        <v>654364.9151460313</v>
      </c>
      <c r="U113" s="6">
        <f t="shared" si="26"/>
        <v>1.6286652336606326</v>
      </c>
    </row>
    <row r="114" spans="1:21">
      <c r="A114" s="13">
        <v>100</v>
      </c>
      <c r="B114" s="14">
        <f>Absterbeordnung!B108</f>
        <v>622.24169736295789</v>
      </c>
      <c r="C114" s="15">
        <f t="shared" si="27"/>
        <v>0.13803296719774574</v>
      </c>
      <c r="D114" s="14">
        <f t="shared" si="22"/>
        <v>85.889867801170794</v>
      </c>
      <c r="E114" s="14">
        <f>SUM(D114:$D$136)</f>
        <v>195.51801681840863</v>
      </c>
      <c r="F114" s="16">
        <f t="shared" si="23"/>
        <v>2.2763804605104241</v>
      </c>
      <c r="G114" s="5"/>
      <c r="H114" s="17">
        <f>Absterbeordnung!C108</f>
        <v>1873.3426814614336</v>
      </c>
      <c r="I114" s="18">
        <f t="shared" si="28"/>
        <v>0.13803296719774574</v>
      </c>
      <c r="J114" s="17">
        <f t="shared" si="24"/>
        <v>258.58304890030314</v>
      </c>
      <c r="K114" s="17">
        <f>SUM($J114:J$136)</f>
        <v>650.94453238096617</v>
      </c>
      <c r="L114" s="19">
        <f t="shared" si="25"/>
        <v>2.5173519113077605</v>
      </c>
      <c r="N114" s="20">
        <v>100</v>
      </c>
      <c r="O114" s="6">
        <f t="shared" si="17"/>
        <v>100</v>
      </c>
      <c r="P114" s="20">
        <f t="shared" si="18"/>
        <v>622.24169736295789</v>
      </c>
      <c r="Q114" s="20">
        <f t="shared" si="19"/>
        <v>1873.3426814614336</v>
      </c>
      <c r="R114" s="5">
        <f t="shared" si="20"/>
        <v>1873.3426814614336</v>
      </c>
      <c r="S114" s="5">
        <f t="shared" si="29"/>
        <v>160901.15525701336</v>
      </c>
      <c r="T114" s="20">
        <f>SUM(S114:$S$136)</f>
        <v>252585.03944053547</v>
      </c>
      <c r="U114" s="6">
        <f t="shared" si="26"/>
        <v>1.5698149527706751</v>
      </c>
    </row>
    <row r="115" spans="1:21">
      <c r="A115" s="13">
        <v>101</v>
      </c>
      <c r="B115" s="14">
        <f>Absterbeordnung!B109</f>
        <v>370.5</v>
      </c>
      <c r="C115" s="15">
        <f t="shared" si="27"/>
        <v>0.13532643842916248</v>
      </c>
      <c r="D115" s="14">
        <f t="shared" si="22"/>
        <v>50.138445438004695</v>
      </c>
      <c r="E115" s="14">
        <f>SUM(D115:$D$136)</f>
        <v>109.62814901723787</v>
      </c>
      <c r="F115" s="16">
        <f t="shared" si="23"/>
        <v>2.1865087371484453</v>
      </c>
      <c r="G115" s="5"/>
      <c r="H115" s="17">
        <f>Absterbeordnung!C109</f>
        <v>1206.5</v>
      </c>
      <c r="I115" s="18">
        <f t="shared" si="28"/>
        <v>0.13532643842916248</v>
      </c>
      <c r="J115" s="17">
        <f t="shared" si="24"/>
        <v>163.27134796478452</v>
      </c>
      <c r="K115" s="17">
        <f>SUM($J115:J$136)</f>
        <v>392.36148348066303</v>
      </c>
      <c r="L115" s="19">
        <f t="shared" si="25"/>
        <v>2.4031251555863324</v>
      </c>
      <c r="N115" s="20">
        <v>101</v>
      </c>
      <c r="O115" s="6">
        <f t="shared" si="17"/>
        <v>101</v>
      </c>
      <c r="P115" s="20">
        <f t="shared" si="18"/>
        <v>370.5</v>
      </c>
      <c r="Q115" s="20">
        <f t="shared" si="19"/>
        <v>1206.5</v>
      </c>
      <c r="R115" s="5">
        <f t="shared" si="20"/>
        <v>1206.5</v>
      </c>
      <c r="S115" s="5">
        <f t="shared" si="29"/>
        <v>60492.034420952667</v>
      </c>
      <c r="T115" s="20">
        <f>SUM(S115:$S$136)</f>
        <v>91683.884183522096</v>
      </c>
      <c r="U115" s="6">
        <f t="shared" si="26"/>
        <v>1.5156356545311607</v>
      </c>
    </row>
    <row r="116" spans="1:21">
      <c r="A116" s="21">
        <v>102</v>
      </c>
      <c r="B116" s="14">
        <f>Absterbeordnung!B110</f>
        <v>212.8</v>
      </c>
      <c r="C116" s="15">
        <f t="shared" si="27"/>
        <v>0.13267297885212007</v>
      </c>
      <c r="D116" s="14">
        <f t="shared" si="22"/>
        <v>28.232809899731151</v>
      </c>
      <c r="E116" s="14">
        <f>SUM(D116:$D$136)</f>
        <v>59.489703579233193</v>
      </c>
      <c r="F116" s="16">
        <f t="shared" si="23"/>
        <v>2.1071123912395162</v>
      </c>
      <c r="G116" s="5"/>
      <c r="H116" s="17">
        <f>Absterbeordnung!C110</f>
        <v>753.5</v>
      </c>
      <c r="I116" s="18">
        <f t="shared" si="28"/>
        <v>0.13267297885212007</v>
      </c>
      <c r="J116" s="17">
        <f t="shared" si="24"/>
        <v>99.969089565072466</v>
      </c>
      <c r="K116" s="17">
        <f>SUM($J116:J$136)</f>
        <v>229.0901355158785</v>
      </c>
      <c r="L116" s="19">
        <f t="shared" si="25"/>
        <v>2.291609701684417</v>
      </c>
      <c r="N116" s="6">
        <v>102</v>
      </c>
      <c r="O116" s="6">
        <f t="shared" si="17"/>
        <v>102</v>
      </c>
      <c r="P116" s="20">
        <f t="shared" si="18"/>
        <v>212.8</v>
      </c>
      <c r="Q116" s="20">
        <f t="shared" si="19"/>
        <v>753.5</v>
      </c>
      <c r="R116" s="5">
        <f t="shared" si="20"/>
        <v>753.5</v>
      </c>
      <c r="S116" s="5">
        <f t="shared" si="29"/>
        <v>21273.422259447423</v>
      </c>
      <c r="T116" s="20">
        <f>SUM(S116:$S$136)</f>
        <v>31191.84976256944</v>
      </c>
      <c r="U116" s="6">
        <f t="shared" si="26"/>
        <v>1.4662356334659457</v>
      </c>
    </row>
    <row r="117" spans="1:21">
      <c r="A117" s="21">
        <v>103</v>
      </c>
      <c r="B117" s="14">
        <f>Absterbeordnung!B111</f>
        <v>118</v>
      </c>
      <c r="C117" s="15">
        <f t="shared" si="27"/>
        <v>0.13007154789423539</v>
      </c>
      <c r="D117" s="14">
        <f t="shared" si="22"/>
        <v>15.348442651519775</v>
      </c>
      <c r="E117" s="14">
        <f>SUM(D117:$D$136)</f>
        <v>31.256893679502046</v>
      </c>
      <c r="F117" s="16">
        <f t="shared" si="23"/>
        <v>2.0364863321430886</v>
      </c>
      <c r="G117" s="5"/>
      <c r="H117" s="17">
        <f>Absterbeordnung!C111</f>
        <v>456.5</v>
      </c>
      <c r="I117" s="18">
        <f t="shared" si="28"/>
        <v>0.13007154789423539</v>
      </c>
      <c r="J117" s="17">
        <f t="shared" si="24"/>
        <v>59.377661613718459</v>
      </c>
      <c r="K117" s="17">
        <f>SUM($J117:J$136)</f>
        <v>129.12104595080604</v>
      </c>
      <c r="L117" s="19">
        <f t="shared" si="25"/>
        <v>2.1745727676310893</v>
      </c>
      <c r="N117" s="6">
        <v>103</v>
      </c>
      <c r="O117" s="6">
        <f t="shared" si="17"/>
        <v>103</v>
      </c>
      <c r="P117" s="20">
        <f t="shared" si="18"/>
        <v>118</v>
      </c>
      <c r="Q117" s="20">
        <f t="shared" si="19"/>
        <v>456.5</v>
      </c>
      <c r="R117" s="5">
        <f t="shared" si="20"/>
        <v>456.5</v>
      </c>
      <c r="S117" s="5">
        <f t="shared" si="29"/>
        <v>7006.5640704187781</v>
      </c>
      <c r="T117" s="20">
        <f>SUM(S117:$S$136)</f>
        <v>9918.4275031220131</v>
      </c>
      <c r="U117" s="6">
        <f t="shared" si="26"/>
        <v>1.4155907807932449</v>
      </c>
    </row>
    <row r="118" spans="1:21">
      <c r="A118" s="21">
        <v>104</v>
      </c>
      <c r="B118" s="14">
        <f>Absterbeordnung!B112</f>
        <v>63.2</v>
      </c>
      <c r="C118" s="15">
        <f t="shared" si="27"/>
        <v>0.12752112538650526</v>
      </c>
      <c r="D118" s="14">
        <f t="shared" si="22"/>
        <v>8.0593351244271325</v>
      </c>
      <c r="E118" s="14">
        <f>SUM(D118:$D$136)</f>
        <v>15.908451027982263</v>
      </c>
      <c r="F118" s="16">
        <f t="shared" si="23"/>
        <v>1.9739160591256659</v>
      </c>
      <c r="G118" s="5"/>
      <c r="H118" s="17">
        <f>Absterbeordnung!C112</f>
        <v>263.3</v>
      </c>
      <c r="I118" s="18">
        <f t="shared" si="28"/>
        <v>0.12752112538650526</v>
      </c>
      <c r="J118" s="17">
        <f t="shared" si="24"/>
        <v>33.576312314266836</v>
      </c>
      <c r="K118" s="17">
        <f>SUM($J118:J$136)</f>
        <v>69.743384337087576</v>
      </c>
      <c r="L118" s="19">
        <f t="shared" si="25"/>
        <v>2.07716034102569</v>
      </c>
      <c r="N118" s="6">
        <v>104</v>
      </c>
      <c r="O118" s="6">
        <f t="shared" si="17"/>
        <v>104</v>
      </c>
      <c r="P118" s="20">
        <f t="shared" si="18"/>
        <v>63.2</v>
      </c>
      <c r="Q118" s="20">
        <f t="shared" si="19"/>
        <v>263.3</v>
      </c>
      <c r="R118" s="5">
        <f t="shared" si="20"/>
        <v>263.3</v>
      </c>
      <c r="S118" s="5">
        <f t="shared" si="29"/>
        <v>2122.022938261664</v>
      </c>
      <c r="T118" s="20">
        <f>SUM(S118:$S$136)</f>
        <v>2911.8634327032355</v>
      </c>
      <c r="U118" s="6">
        <f t="shared" si="26"/>
        <v>1.3722111011149576</v>
      </c>
    </row>
    <row r="119" spans="1:21">
      <c r="A119" s="21">
        <v>105</v>
      </c>
      <c r="B119" s="14">
        <f>Absterbeordnung!B113</f>
        <v>32.700000000000003</v>
      </c>
      <c r="C119" s="15">
        <f t="shared" si="27"/>
        <v>0.12502071116324046</v>
      </c>
      <c r="D119" s="14">
        <f t="shared" si="22"/>
        <v>4.0881772550379631</v>
      </c>
      <c r="E119" s="14">
        <f>SUM(D119:$D$136)</f>
        <v>7.8491159035551332</v>
      </c>
      <c r="F119" s="16">
        <f t="shared" si="23"/>
        <v>1.9199548879350745</v>
      </c>
      <c r="G119" s="5"/>
      <c r="H119" s="17">
        <f>Absterbeordnung!C113</f>
        <v>144</v>
      </c>
      <c r="I119" s="18">
        <f t="shared" si="28"/>
        <v>0.12502071116324046</v>
      </c>
      <c r="J119" s="17">
        <f t="shared" si="24"/>
        <v>18.002982407506625</v>
      </c>
      <c r="K119" s="17">
        <f>SUM($J119:J$136)</f>
        <v>36.167072022820747</v>
      </c>
      <c r="L119" s="19">
        <f t="shared" si="25"/>
        <v>2.0089489176937882</v>
      </c>
      <c r="N119" s="6">
        <v>105</v>
      </c>
      <c r="O119" s="6">
        <f t="shared" si="17"/>
        <v>105</v>
      </c>
      <c r="P119" s="20">
        <f t="shared" si="18"/>
        <v>32.700000000000003</v>
      </c>
      <c r="Q119" s="20">
        <f t="shared" si="19"/>
        <v>144</v>
      </c>
      <c r="R119" s="5">
        <f t="shared" si="20"/>
        <v>144</v>
      </c>
      <c r="S119" s="5">
        <f t="shared" si="29"/>
        <v>588.69752472546668</v>
      </c>
      <c r="T119" s="20">
        <f>SUM(S119:$S$136)</f>
        <v>789.84049444157154</v>
      </c>
      <c r="U119" s="6">
        <f t="shared" si="26"/>
        <v>1.3416745633675051</v>
      </c>
    </row>
    <row r="120" spans="1:21">
      <c r="A120" s="21">
        <v>106</v>
      </c>
      <c r="B120" s="14">
        <f>Absterbeordnung!B114</f>
        <v>16.399999999999999</v>
      </c>
      <c r="C120" s="15">
        <f t="shared" si="27"/>
        <v>0.12256932466984359</v>
      </c>
      <c r="D120" s="14">
        <f t="shared" si="22"/>
        <v>2.0101369245854346</v>
      </c>
      <c r="E120" s="14">
        <f>SUM(D120:$D$136)</f>
        <v>3.7609386485171701</v>
      </c>
      <c r="F120" s="16">
        <f t="shared" si="23"/>
        <v>1.870986300743078</v>
      </c>
      <c r="G120" s="5"/>
      <c r="H120" s="17">
        <f>Absterbeordnung!C114</f>
        <v>76.099999999999994</v>
      </c>
      <c r="I120" s="18">
        <f t="shared" si="28"/>
        <v>0.12256932466984359</v>
      </c>
      <c r="J120" s="17">
        <f t="shared" si="24"/>
        <v>9.3275256073750974</v>
      </c>
      <c r="K120" s="17">
        <f>SUM($J120:J$136)</f>
        <v>18.164089615314118</v>
      </c>
      <c r="L120" s="19">
        <f t="shared" si="25"/>
        <v>1.9473642185396005</v>
      </c>
      <c r="N120" s="6">
        <v>106</v>
      </c>
      <c r="O120" s="6">
        <f t="shared" si="17"/>
        <v>106</v>
      </c>
      <c r="P120" s="20">
        <f t="shared" si="18"/>
        <v>16.399999999999999</v>
      </c>
      <c r="Q120" s="20">
        <f t="shared" si="19"/>
        <v>76.099999999999994</v>
      </c>
      <c r="R120" s="5">
        <f t="shared" si="20"/>
        <v>76.099999999999994</v>
      </c>
      <c r="S120" s="5">
        <f t="shared" si="29"/>
        <v>152.97141996095155</v>
      </c>
      <c r="T120" s="20">
        <f>SUM(S120:$S$136)</f>
        <v>201.14296971610477</v>
      </c>
      <c r="U120" s="6">
        <f t="shared" si="26"/>
        <v>1.31490555404042</v>
      </c>
    </row>
    <row r="121" spans="1:21">
      <c r="A121" s="21">
        <v>107</v>
      </c>
      <c r="B121" s="14">
        <f>Absterbeordnung!B115</f>
        <v>8</v>
      </c>
      <c r="C121" s="15">
        <f t="shared" si="27"/>
        <v>0.12016600457827803</v>
      </c>
      <c r="D121" s="14">
        <f t="shared" si="22"/>
        <v>0.96132803662622424</v>
      </c>
      <c r="E121" s="14">
        <f>SUM(D121:$D$136)</f>
        <v>1.7508017239317353</v>
      </c>
      <c r="F121" s="16">
        <f t="shared" si="23"/>
        <v>1.8212323548537759</v>
      </c>
      <c r="G121" s="5"/>
      <c r="H121" s="17">
        <f>Absterbeordnung!C115</f>
        <v>38.799999999999997</v>
      </c>
      <c r="I121" s="18">
        <f t="shared" si="28"/>
        <v>0.12016600457827803</v>
      </c>
      <c r="J121" s="17">
        <f t="shared" si="24"/>
        <v>4.6624409776371873</v>
      </c>
      <c r="K121" s="17">
        <f>SUM($J121:J$136)</f>
        <v>8.8365640079390229</v>
      </c>
      <c r="L121" s="19">
        <f t="shared" si="25"/>
        <v>1.8952656023577548</v>
      </c>
      <c r="N121" s="6">
        <v>107</v>
      </c>
      <c r="O121" s="6">
        <f t="shared" si="17"/>
        <v>107</v>
      </c>
      <c r="P121" s="20">
        <f t="shared" si="18"/>
        <v>8</v>
      </c>
      <c r="Q121" s="20">
        <f t="shared" si="19"/>
        <v>38.799999999999997</v>
      </c>
      <c r="R121" s="5">
        <f t="shared" si="20"/>
        <v>38.799999999999997</v>
      </c>
      <c r="S121" s="5">
        <f t="shared" si="29"/>
        <v>37.299527821097499</v>
      </c>
      <c r="T121" s="20">
        <f>SUM(S121:$S$136)</f>
        <v>48.171549755153222</v>
      </c>
      <c r="U121" s="6">
        <f t="shared" si="26"/>
        <v>1.2914788086916813</v>
      </c>
    </row>
    <row r="122" spans="1:21">
      <c r="A122" s="21">
        <v>108</v>
      </c>
      <c r="B122" s="14">
        <f>Absterbeordnung!B116</f>
        <v>3.8</v>
      </c>
      <c r="C122" s="15">
        <f t="shared" si="27"/>
        <v>0.11780980841007649</v>
      </c>
      <c r="D122" s="14">
        <f t="shared" si="22"/>
        <v>0.44767727195829066</v>
      </c>
      <c r="E122" s="14">
        <f>SUM(D122:$D$136)</f>
        <v>0.78947368730551104</v>
      </c>
      <c r="F122" s="16">
        <f t="shared" si="23"/>
        <v>1.7634884251596874</v>
      </c>
      <c r="G122" s="5"/>
      <c r="H122" s="17">
        <f>Absterbeordnung!C116</f>
        <v>19.2</v>
      </c>
      <c r="I122" s="18">
        <f t="shared" si="28"/>
        <v>0.11780980841007649</v>
      </c>
      <c r="J122" s="17">
        <f t="shared" si="24"/>
        <v>2.2619483214734686</v>
      </c>
      <c r="K122" s="17">
        <f>SUM($J122:J$136)</f>
        <v>4.1741230303018364</v>
      </c>
      <c r="L122" s="19">
        <f t="shared" si="25"/>
        <v>1.8453662228599226</v>
      </c>
      <c r="N122" s="6">
        <v>108</v>
      </c>
      <c r="O122" s="6">
        <f t="shared" si="17"/>
        <v>108</v>
      </c>
      <c r="P122" s="20">
        <f t="shared" si="18"/>
        <v>3.8</v>
      </c>
      <c r="Q122" s="20">
        <f t="shared" si="19"/>
        <v>19.2</v>
      </c>
      <c r="R122" s="5">
        <f t="shared" si="20"/>
        <v>19.2</v>
      </c>
      <c r="S122" s="5">
        <f t="shared" si="29"/>
        <v>8.5954036215991803</v>
      </c>
      <c r="T122" s="20">
        <f>SUM(S122:$S$136)</f>
        <v>10.872021934055718</v>
      </c>
      <c r="U122" s="6">
        <f t="shared" si="26"/>
        <v>1.264864619822585</v>
      </c>
    </row>
    <row r="123" spans="1:21">
      <c r="A123" s="21">
        <v>109</v>
      </c>
      <c r="B123" s="14">
        <f>Absterbeordnung!B117</f>
        <v>1.7</v>
      </c>
      <c r="C123" s="15">
        <f t="shared" si="27"/>
        <v>0.11549981216674166</v>
      </c>
      <c r="D123" s="14">
        <f t="shared" si="22"/>
        <v>0.19634968068346081</v>
      </c>
      <c r="E123" s="14">
        <f>SUM(D123:$D$136)</f>
        <v>0.34179641534722033</v>
      </c>
      <c r="F123" s="16">
        <f t="shared" si="23"/>
        <v>1.7407536093640867</v>
      </c>
      <c r="G123" s="5"/>
      <c r="H123" s="17">
        <f>Absterbeordnung!C117</f>
        <v>9.1999999999999993</v>
      </c>
      <c r="I123" s="18">
        <f t="shared" si="28"/>
        <v>0.11549981216674166</v>
      </c>
      <c r="J123" s="17">
        <f t="shared" si="24"/>
        <v>1.0625982719340232</v>
      </c>
      <c r="K123" s="17">
        <f>SUM($J123:J$136)</f>
        <v>1.9121747088283676</v>
      </c>
      <c r="L123" s="19">
        <f t="shared" si="25"/>
        <v>1.7995274030966</v>
      </c>
      <c r="N123" s="6">
        <v>109</v>
      </c>
      <c r="O123" s="6">
        <f t="shared" si="17"/>
        <v>109</v>
      </c>
      <c r="P123" s="20">
        <f t="shared" si="18"/>
        <v>1.7</v>
      </c>
      <c r="Q123" s="20">
        <f t="shared" si="19"/>
        <v>9.1999999999999993</v>
      </c>
      <c r="R123" s="5">
        <f t="shared" si="20"/>
        <v>9.1999999999999993</v>
      </c>
      <c r="S123" s="5">
        <f t="shared" si="29"/>
        <v>1.8064170622878393</v>
      </c>
      <c r="T123" s="20">
        <f>SUM(S123:$S$136)</f>
        <v>2.2766183124565385</v>
      </c>
      <c r="U123" s="6">
        <f t="shared" si="26"/>
        <v>1.2602949562340748</v>
      </c>
    </row>
    <row r="124" spans="1:21">
      <c r="A124" s="21">
        <v>110</v>
      </c>
      <c r="B124" s="14">
        <f>Absterbeordnung!B118</f>
        <v>0.8</v>
      </c>
      <c r="C124" s="15">
        <f t="shared" si="27"/>
        <v>0.11323510996739378</v>
      </c>
      <c r="D124" s="14">
        <f t="shared" si="22"/>
        <v>9.058808797391503E-2</v>
      </c>
      <c r="E124" s="14">
        <f>SUM(D124:$D$136)</f>
        <v>0.14544673466375951</v>
      </c>
      <c r="F124" s="16">
        <f t="shared" si="23"/>
        <v>1.605583448296658</v>
      </c>
      <c r="G124" s="5"/>
      <c r="H124" s="17">
        <f>Absterbeordnung!C118</f>
        <v>4.3</v>
      </c>
      <c r="I124" s="18">
        <f t="shared" si="28"/>
        <v>0.11323510996739378</v>
      </c>
      <c r="J124" s="17">
        <f t="shared" si="24"/>
        <v>0.48691097285979323</v>
      </c>
      <c r="K124" s="17">
        <f>SUM($J124:J$136)</f>
        <v>0.84957643689434448</v>
      </c>
      <c r="L124" s="19">
        <f t="shared" si="25"/>
        <v>1.7448291048043012</v>
      </c>
      <c r="N124" s="6">
        <v>110</v>
      </c>
      <c r="O124" s="6">
        <f t="shared" si="17"/>
        <v>110</v>
      </c>
      <c r="P124" s="20">
        <f t="shared" si="18"/>
        <v>0.8</v>
      </c>
      <c r="Q124" s="20">
        <f t="shared" si="19"/>
        <v>4.3</v>
      </c>
      <c r="R124" s="5">
        <f t="shared" si="20"/>
        <v>4.3</v>
      </c>
      <c r="S124" s="5">
        <f t="shared" si="29"/>
        <v>0.38952877828783461</v>
      </c>
      <c r="T124" s="20">
        <f>SUM(S124:$S$136)</f>
        <v>0.47020125016869907</v>
      </c>
      <c r="U124" s="6">
        <f t="shared" si="26"/>
        <v>1.2071027261078335</v>
      </c>
    </row>
    <row r="125" spans="1:21">
      <c r="A125" s="21">
        <v>111</v>
      </c>
      <c r="B125" s="14">
        <f>Absterbeordnung!B119</f>
        <v>0.3</v>
      </c>
      <c r="C125" s="15">
        <f t="shared" si="27"/>
        <v>0.11101481369352335</v>
      </c>
      <c r="D125" s="14">
        <f t="shared" si="22"/>
        <v>3.3304444108057003E-2</v>
      </c>
      <c r="E125" s="14">
        <f>SUM(D125:$D$136)</f>
        <v>5.4858646689844498E-2</v>
      </c>
      <c r="F125" s="16">
        <f t="shared" si="23"/>
        <v>1.6471869793669101</v>
      </c>
      <c r="G125" s="25"/>
      <c r="H125" s="17">
        <f>Absterbeordnung!C119</f>
        <v>2</v>
      </c>
      <c r="I125" s="18">
        <f t="shared" si="28"/>
        <v>0.11101481369352335</v>
      </c>
      <c r="J125" s="17">
        <f t="shared" si="24"/>
        <v>0.22202962738704671</v>
      </c>
      <c r="K125" s="17">
        <f>SUM($J125:J$136)</f>
        <v>0.3626654640345513</v>
      </c>
      <c r="L125" s="19">
        <f t="shared" si="25"/>
        <v>1.6334102268358324</v>
      </c>
      <c r="N125" s="6">
        <v>111</v>
      </c>
      <c r="O125" s="6">
        <f t="shared" si="17"/>
        <v>111</v>
      </c>
      <c r="P125" s="20">
        <f t="shared" si="18"/>
        <v>0.3</v>
      </c>
      <c r="Q125" s="20">
        <f t="shared" si="19"/>
        <v>2</v>
      </c>
      <c r="R125" s="5">
        <f t="shared" si="20"/>
        <v>2</v>
      </c>
      <c r="S125" s="5">
        <f t="shared" si="29"/>
        <v>6.6608888216114007E-2</v>
      </c>
      <c r="T125" s="20">
        <f>SUM(S125:$S$136)</f>
        <v>8.0672471880864474E-2</v>
      </c>
      <c r="U125" s="6">
        <f t="shared" si="26"/>
        <v>1.211136742278611</v>
      </c>
    </row>
    <row r="126" spans="1:21">
      <c r="A126" s="21">
        <v>112</v>
      </c>
      <c r="B126" s="14">
        <f>Absterbeordnung!B120</f>
        <v>0.1</v>
      </c>
      <c r="C126" s="15">
        <f t="shared" si="27"/>
        <v>0.10883805264070914</v>
      </c>
      <c r="D126" s="14">
        <f t="shared" si="22"/>
        <v>1.0883805264070914E-2</v>
      </c>
      <c r="E126" s="14">
        <f>SUM(D126:$D$136)</f>
        <v>2.1554202581787498E-2</v>
      </c>
      <c r="F126" s="16">
        <f t="shared" si="23"/>
        <v>1.9803921568627452</v>
      </c>
      <c r="G126" s="5"/>
      <c r="H126" s="17">
        <f>Absterbeordnung!C120</f>
        <v>0.9</v>
      </c>
      <c r="I126" s="18">
        <f t="shared" si="28"/>
        <v>0.10883805264070914</v>
      </c>
      <c r="J126" s="17">
        <f t="shared" si="24"/>
        <v>9.7954247376638229E-2</v>
      </c>
      <c r="K126" s="17">
        <f>SUM($J126:J$136)</f>
        <v>0.14063583664750456</v>
      </c>
      <c r="L126" s="19">
        <f t="shared" si="25"/>
        <v>1.4357298474945535</v>
      </c>
      <c r="N126" s="6">
        <v>112</v>
      </c>
      <c r="O126" s="6">
        <f t="shared" si="17"/>
        <v>112</v>
      </c>
      <c r="P126" s="20">
        <f t="shared" si="18"/>
        <v>0.1</v>
      </c>
      <c r="Q126" s="20">
        <f t="shared" si="19"/>
        <v>0.9</v>
      </c>
      <c r="R126" s="5">
        <f t="shared" si="20"/>
        <v>0.9</v>
      </c>
      <c r="S126" s="5">
        <f t="shared" si="29"/>
        <v>9.7954247376638246E-3</v>
      </c>
      <c r="T126" s="20">
        <f>SUM(S126:$S$136)</f>
        <v>1.4063583664750459E-2</v>
      </c>
      <c r="U126" s="6">
        <f t="shared" si="26"/>
        <v>1.4357298474945535</v>
      </c>
    </row>
    <row r="127" spans="1:21">
      <c r="A127" s="26">
        <v>113</v>
      </c>
      <c r="B127" s="14">
        <f>Absterbeordnung!B121</f>
        <v>0.1</v>
      </c>
      <c r="C127" s="15">
        <f t="shared" si="27"/>
        <v>0.10670397317716583</v>
      </c>
      <c r="D127" s="14">
        <f t="shared" si="22"/>
        <v>1.0670397317716584E-2</v>
      </c>
      <c r="E127" s="14">
        <f>SUM(D127:$D$136)</f>
        <v>1.0670397317716584E-2</v>
      </c>
      <c r="F127" s="16">
        <f t="shared" si="23"/>
        <v>1</v>
      </c>
      <c r="G127" s="27"/>
      <c r="H127" s="17">
        <f>Absterbeordnung!C121</f>
        <v>0.4</v>
      </c>
      <c r="I127" s="18">
        <f t="shared" si="28"/>
        <v>0.10670397317716583</v>
      </c>
      <c r="J127" s="17">
        <f t="shared" si="24"/>
        <v>4.2681589270866335E-2</v>
      </c>
      <c r="K127" s="17">
        <f>SUM($J127:J$136)</f>
        <v>4.2681589270866335E-2</v>
      </c>
      <c r="L127" s="19">
        <f t="shared" si="25"/>
        <v>1</v>
      </c>
      <c r="N127" s="28">
        <v>113</v>
      </c>
      <c r="O127" s="6">
        <f t="shared" si="17"/>
        <v>113</v>
      </c>
      <c r="P127" s="20">
        <f t="shared" si="18"/>
        <v>0.1</v>
      </c>
      <c r="Q127" s="20">
        <f t="shared" si="19"/>
        <v>0.4</v>
      </c>
      <c r="R127" s="5">
        <f t="shared" si="20"/>
        <v>0.4</v>
      </c>
      <c r="S127" s="5">
        <f t="shared" si="29"/>
        <v>4.2681589270866342E-3</v>
      </c>
      <c r="T127" s="20">
        <f>SUM(S127:$S$136)</f>
        <v>4.2681589270866342E-3</v>
      </c>
      <c r="U127" s="6">
        <f t="shared" si="26"/>
        <v>1</v>
      </c>
    </row>
    <row r="128" spans="1:21">
      <c r="A128" s="21">
        <v>114</v>
      </c>
      <c r="B128" s="14">
        <f>Absterbeordnung!B122</f>
        <v>0</v>
      </c>
      <c r="C128" s="15">
        <f t="shared" ref="C128:C134" si="30">1/(((1+($B$5/100))^A128))</f>
        <v>0.10461173840898609</v>
      </c>
      <c r="D128" s="14">
        <f t="shared" ref="D128:D134" si="31">B128*C128</f>
        <v>0</v>
      </c>
      <c r="E128" s="14">
        <f>SUM(D128:$D$136)</f>
        <v>0</v>
      </c>
      <c r="F128" s="16" t="e">
        <f t="shared" ref="F128:F134" si="32">E128/D128</f>
        <v>#DIV/0!</v>
      </c>
      <c r="G128" s="27"/>
      <c r="H128" s="17">
        <f>Absterbeordnung!C122</f>
        <v>0</v>
      </c>
      <c r="I128" s="18">
        <f t="shared" ref="I128:I134" si="33">1/(((1+($B$5/100))^A128))</f>
        <v>0.10461173840898609</v>
      </c>
      <c r="J128" s="17">
        <f t="shared" ref="J128:J134" si="34">H128*I128</f>
        <v>0</v>
      </c>
      <c r="K128" s="17">
        <f>SUM($J128:J$136)</f>
        <v>0</v>
      </c>
      <c r="L128" s="19" t="e">
        <f t="shared" ref="L128:L134" si="35">K128/J128</f>
        <v>#DIV/0!</v>
      </c>
      <c r="N128" s="6">
        <v>114</v>
      </c>
      <c r="O128" s="6">
        <f t="shared" si="17"/>
        <v>114</v>
      </c>
      <c r="P128" s="20">
        <f t="shared" ref="P128:P134" si="36">B128</f>
        <v>0</v>
      </c>
      <c r="Q128" s="20">
        <f t="shared" ref="Q128:Q134" si="37">H128</f>
        <v>0</v>
      </c>
      <c r="R128" s="5">
        <f t="shared" si="20"/>
        <v>0</v>
      </c>
      <c r="S128" s="5">
        <f t="shared" si="29"/>
        <v>0</v>
      </c>
      <c r="T128" s="20">
        <f>SUM(S128:$S$136)</f>
        <v>0</v>
      </c>
      <c r="U128" s="6" t="e">
        <f t="shared" ref="U128:U134" si="38">T128/S128</f>
        <v>#DIV/0!</v>
      </c>
    </row>
    <row r="129" spans="1:21">
      <c r="A129" s="21">
        <v>115</v>
      </c>
      <c r="B129" s="14">
        <f>Absterbeordnung!B123</f>
        <v>0</v>
      </c>
      <c r="C129" s="15">
        <f t="shared" si="30"/>
        <v>0.10256052785194716</v>
      </c>
      <c r="D129" s="14">
        <f t="shared" si="31"/>
        <v>0</v>
      </c>
      <c r="E129" s="14">
        <f>SUM(D129:$D$136)</f>
        <v>0</v>
      </c>
      <c r="F129" s="16" t="e">
        <f t="shared" si="32"/>
        <v>#DIV/0!</v>
      </c>
      <c r="G129" s="27"/>
      <c r="H129" s="17">
        <f>Absterbeordnung!C123</f>
        <v>0</v>
      </c>
      <c r="I129" s="18">
        <f t="shared" si="33"/>
        <v>0.10256052785194716</v>
      </c>
      <c r="J129" s="17">
        <f t="shared" si="34"/>
        <v>0</v>
      </c>
      <c r="K129" s="17">
        <f>SUM($J129:J$136)</f>
        <v>0</v>
      </c>
      <c r="L129" s="19" t="e">
        <f t="shared" si="35"/>
        <v>#DIV/0!</v>
      </c>
      <c r="N129" s="6">
        <v>115</v>
      </c>
      <c r="O129" s="6">
        <f t="shared" si="17"/>
        <v>115</v>
      </c>
      <c r="P129" s="20">
        <f t="shared" si="36"/>
        <v>0</v>
      </c>
      <c r="Q129" s="20">
        <f t="shared" si="37"/>
        <v>0</v>
      </c>
      <c r="R129" s="5">
        <f t="shared" si="20"/>
        <v>0</v>
      </c>
      <c r="S129" s="5">
        <f t="shared" si="29"/>
        <v>0</v>
      </c>
      <c r="T129" s="20">
        <f>SUM(S129:$S$136)</f>
        <v>0</v>
      </c>
      <c r="U129" s="6" t="e">
        <f t="shared" si="38"/>
        <v>#DIV/0!</v>
      </c>
    </row>
    <row r="130" spans="1:21">
      <c r="A130" s="21">
        <v>116</v>
      </c>
      <c r="B130" s="14">
        <f>Absterbeordnung!B124</f>
        <v>0</v>
      </c>
      <c r="C130" s="15">
        <f t="shared" si="30"/>
        <v>0.1005495371097521</v>
      </c>
      <c r="D130" s="14">
        <f t="shared" si="31"/>
        <v>0</v>
      </c>
      <c r="E130" s="14">
        <f>SUM(D130:$D$136)</f>
        <v>0</v>
      </c>
      <c r="F130" s="16" t="e">
        <f t="shared" si="32"/>
        <v>#DIV/0!</v>
      </c>
      <c r="G130" s="27"/>
      <c r="H130" s="17">
        <f>Absterbeordnung!C124</f>
        <v>0</v>
      </c>
      <c r="I130" s="18">
        <f t="shared" si="33"/>
        <v>0.1005495371097521</v>
      </c>
      <c r="J130" s="17">
        <f t="shared" si="34"/>
        <v>0</v>
      </c>
      <c r="K130" s="17">
        <f>SUM($J130:J$136)</f>
        <v>0</v>
      </c>
      <c r="L130" s="19" t="e">
        <f t="shared" si="35"/>
        <v>#DIV/0!</v>
      </c>
      <c r="N130" s="28">
        <v>116</v>
      </c>
      <c r="O130" s="6">
        <f t="shared" si="17"/>
        <v>116</v>
      </c>
      <c r="P130" s="20">
        <f t="shared" si="36"/>
        <v>0</v>
      </c>
      <c r="Q130" s="20">
        <f t="shared" si="37"/>
        <v>0</v>
      </c>
      <c r="R130" s="5">
        <f t="shared" si="20"/>
        <v>0</v>
      </c>
      <c r="S130" s="5">
        <f t="shared" si="29"/>
        <v>0</v>
      </c>
      <c r="T130" s="20">
        <f>SUM(S130:$S$136)</f>
        <v>0</v>
      </c>
      <c r="U130" s="6" t="e">
        <f t="shared" si="38"/>
        <v>#DIV/0!</v>
      </c>
    </row>
    <row r="131" spans="1:21">
      <c r="A131" s="21">
        <v>117</v>
      </c>
      <c r="B131" s="14">
        <f>Absterbeordnung!B125</f>
        <v>0</v>
      </c>
      <c r="C131" s="15">
        <f t="shared" si="30"/>
        <v>9.8577977558580526E-2</v>
      </c>
      <c r="D131" s="14">
        <f t="shared" si="31"/>
        <v>0</v>
      </c>
      <c r="E131" s="14">
        <f>SUM(D131:$D$136)</f>
        <v>0</v>
      </c>
      <c r="F131" s="16" t="e">
        <f t="shared" si="32"/>
        <v>#DIV/0!</v>
      </c>
      <c r="G131" s="27"/>
      <c r="H131" s="17">
        <f>Absterbeordnung!C125</f>
        <v>0</v>
      </c>
      <c r="I131" s="18">
        <f t="shared" si="33"/>
        <v>9.8577977558580526E-2</v>
      </c>
      <c r="J131" s="17">
        <f t="shared" si="34"/>
        <v>0</v>
      </c>
      <c r="K131" s="17">
        <f>SUM($J131:J$136)</f>
        <v>0</v>
      </c>
      <c r="L131" s="19" t="e">
        <f t="shared" si="35"/>
        <v>#DIV/0!</v>
      </c>
      <c r="N131" s="6">
        <v>117</v>
      </c>
      <c r="O131" s="6">
        <f t="shared" si="17"/>
        <v>117</v>
      </c>
      <c r="P131" s="20">
        <f t="shared" si="36"/>
        <v>0</v>
      </c>
      <c r="Q131" s="20">
        <f t="shared" si="37"/>
        <v>0</v>
      </c>
      <c r="R131" s="5">
        <f t="shared" si="20"/>
        <v>0</v>
      </c>
      <c r="S131" s="5">
        <f t="shared" si="29"/>
        <v>0</v>
      </c>
      <c r="T131" s="20">
        <f>SUM(S131:$S$136)</f>
        <v>0</v>
      </c>
      <c r="U131" s="6" t="e">
        <f t="shared" si="38"/>
        <v>#DIV/0!</v>
      </c>
    </row>
    <row r="132" spans="1:21">
      <c r="A132" s="21">
        <v>118</v>
      </c>
      <c r="B132" s="14">
        <f>Absterbeordnung!B126</f>
        <v>0</v>
      </c>
      <c r="C132" s="15">
        <f t="shared" si="30"/>
        <v>9.6645076037824032E-2</v>
      </c>
      <c r="D132" s="14">
        <f t="shared" si="31"/>
        <v>0</v>
      </c>
      <c r="E132" s="14">
        <f>SUM(D132:$D$136)</f>
        <v>0</v>
      </c>
      <c r="F132" s="16" t="e">
        <f t="shared" si="32"/>
        <v>#DIV/0!</v>
      </c>
      <c r="G132" s="27"/>
      <c r="H132" s="17">
        <f>Absterbeordnung!C126</f>
        <v>0</v>
      </c>
      <c r="I132" s="18">
        <f t="shared" si="33"/>
        <v>9.6645076037824032E-2</v>
      </c>
      <c r="J132" s="17">
        <f t="shared" si="34"/>
        <v>0</v>
      </c>
      <c r="K132" s="17">
        <f>SUM($J132:J$136)</f>
        <v>0</v>
      </c>
      <c r="L132" s="19" t="e">
        <f t="shared" si="35"/>
        <v>#DIV/0!</v>
      </c>
      <c r="N132" s="6">
        <v>118</v>
      </c>
      <c r="O132" s="6">
        <f t="shared" si="17"/>
        <v>118</v>
      </c>
      <c r="P132" s="20">
        <f t="shared" si="36"/>
        <v>0</v>
      </c>
      <c r="Q132" s="20">
        <f t="shared" si="37"/>
        <v>0</v>
      </c>
      <c r="R132" s="5">
        <f t="shared" si="20"/>
        <v>0</v>
      </c>
      <c r="S132" s="5">
        <f t="shared" si="29"/>
        <v>0</v>
      </c>
      <c r="T132" s="20">
        <f>SUM(S132:$S$136)</f>
        <v>0</v>
      </c>
      <c r="U132" s="6" t="e">
        <f t="shared" si="38"/>
        <v>#DIV/0!</v>
      </c>
    </row>
    <row r="133" spans="1:21">
      <c r="A133" s="21">
        <v>119</v>
      </c>
      <c r="B133" s="14">
        <f>Absterbeordnung!B127</f>
        <v>0</v>
      </c>
      <c r="C133" s="15">
        <f t="shared" si="30"/>
        <v>9.4750074546886331E-2</v>
      </c>
      <c r="D133" s="14">
        <f t="shared" si="31"/>
        <v>0</v>
      </c>
      <c r="E133" s="14">
        <f>SUM(D133:$D$136)</f>
        <v>0</v>
      </c>
      <c r="F133" s="16" t="e">
        <f t="shared" si="32"/>
        <v>#DIV/0!</v>
      </c>
      <c r="G133" s="27"/>
      <c r="H133" s="17">
        <f>Absterbeordnung!C127</f>
        <v>0</v>
      </c>
      <c r="I133" s="18">
        <f t="shared" si="33"/>
        <v>9.4750074546886331E-2</v>
      </c>
      <c r="J133" s="17">
        <f t="shared" si="34"/>
        <v>0</v>
      </c>
      <c r="K133" s="17">
        <f>SUM($J133:J$136)</f>
        <v>0</v>
      </c>
      <c r="L133" s="19" t="e">
        <f t="shared" si="35"/>
        <v>#DIV/0!</v>
      </c>
      <c r="N133" s="28">
        <v>119</v>
      </c>
      <c r="O133" s="6">
        <f t="shared" si="17"/>
        <v>119</v>
      </c>
      <c r="P133" s="20">
        <f t="shared" si="36"/>
        <v>0</v>
      </c>
      <c r="Q133" s="20">
        <f t="shared" si="37"/>
        <v>0</v>
      </c>
      <c r="R133" s="5">
        <f t="shared" si="20"/>
        <v>0</v>
      </c>
      <c r="S133" s="5">
        <f t="shared" si="29"/>
        <v>0</v>
      </c>
      <c r="T133" s="20">
        <f>SUM(S133:$S$136)</f>
        <v>0</v>
      </c>
      <c r="U133" s="6" t="e">
        <f t="shared" si="38"/>
        <v>#DIV/0!</v>
      </c>
    </row>
    <row r="134" spans="1:21">
      <c r="A134" s="21">
        <v>120</v>
      </c>
      <c r="B134" s="14">
        <f>Absterbeordnung!B128</f>
        <v>0</v>
      </c>
      <c r="C134" s="15">
        <f t="shared" si="30"/>
        <v>9.2892229947927757E-2</v>
      </c>
      <c r="D134" s="14">
        <f t="shared" si="31"/>
        <v>0</v>
      </c>
      <c r="E134" s="14">
        <f>SUM(D134:$D$136)</f>
        <v>0</v>
      </c>
      <c r="F134" s="16" t="e">
        <f t="shared" si="32"/>
        <v>#DIV/0!</v>
      </c>
      <c r="G134" s="27"/>
      <c r="H134" s="17">
        <f>Absterbeordnung!C128</f>
        <v>0</v>
      </c>
      <c r="I134" s="18">
        <f t="shared" si="33"/>
        <v>9.2892229947927757E-2</v>
      </c>
      <c r="J134" s="17">
        <f t="shared" si="34"/>
        <v>0</v>
      </c>
      <c r="K134" s="17">
        <f>SUM($J134:J$136)</f>
        <v>0</v>
      </c>
      <c r="L134" s="19" t="e">
        <f t="shared" si="35"/>
        <v>#DIV/0!</v>
      </c>
      <c r="N134" s="6">
        <v>120</v>
      </c>
      <c r="O134" s="6">
        <f t="shared" si="17"/>
        <v>120</v>
      </c>
      <c r="P134" s="20">
        <f t="shared" si="36"/>
        <v>0</v>
      </c>
      <c r="Q134" s="20">
        <f t="shared" si="37"/>
        <v>0</v>
      </c>
      <c r="R134" s="5">
        <f t="shared" si="20"/>
        <v>0</v>
      </c>
      <c r="S134" s="5">
        <f t="shared" si="29"/>
        <v>0</v>
      </c>
      <c r="T134" s="20">
        <f>SUM(S134:$S$136)</f>
        <v>0</v>
      </c>
      <c r="U134" s="6" t="e">
        <f t="shared" si="38"/>
        <v>#DIV/0!</v>
      </c>
    </row>
    <row r="135" spans="1:21">
      <c r="A135" s="21">
        <v>121</v>
      </c>
      <c r="B135" s="14">
        <f>Absterbeordnung!B129</f>
        <v>0</v>
      </c>
      <c r="C135" s="15">
        <f>1/(((1+($B$5/100))^A135))</f>
        <v>9.1070813674438977E-2</v>
      </c>
      <c r="D135" s="14">
        <f>B135*C135</f>
        <v>0</v>
      </c>
      <c r="E135" s="14">
        <f>SUM(D135:$D$136)</f>
        <v>0</v>
      </c>
      <c r="F135" s="16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28">
        <v>121</v>
      </c>
      <c r="O135" s="6">
        <f t="shared" si="17"/>
        <v>121</v>
      </c>
      <c r="P135" s="20">
        <f>B135</f>
        <v>0</v>
      </c>
      <c r="Q135" s="20">
        <f>H135</f>
        <v>0</v>
      </c>
      <c r="R135" s="5">
        <f t="shared" si="20"/>
        <v>0</v>
      </c>
      <c r="S135" s="5">
        <f t="shared" si="29"/>
        <v>0</v>
      </c>
      <c r="T135" s="20">
        <f>SUM(S135:$S$136)</f>
        <v>0</v>
      </c>
      <c r="U135" s="6" t="e">
        <f>T135/S135</f>
        <v>#DIV/0!</v>
      </c>
    </row>
    <row r="136" spans="1:21">
      <c r="A136" s="21">
        <v>122</v>
      </c>
      <c r="B136" s="14">
        <f>Absterbeordnung!B130</f>
        <v>0</v>
      </c>
      <c r="C136" s="15">
        <f>1/(((1+($B$5/100))^A136))</f>
        <v>8.9285111445528406E-2</v>
      </c>
      <c r="D136" s="14">
        <f>B136*C136</f>
        <v>0</v>
      </c>
      <c r="E136" s="14">
        <f>SUM(D136:$D$136)</f>
        <v>0</v>
      </c>
      <c r="F136" s="16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17"/>
        <v>122</v>
      </c>
      <c r="P136" s="20">
        <f>B136</f>
        <v>0</v>
      </c>
      <c r="Q136" s="20">
        <f>H136</f>
        <v>0</v>
      </c>
      <c r="R136" s="5">
        <f t="shared" si="20"/>
        <v>0</v>
      </c>
      <c r="S136" s="5">
        <f t="shared" si="29"/>
        <v>0</v>
      </c>
      <c r="T136" s="20">
        <f>SUM(S136:$S$136)</f>
        <v>0</v>
      </c>
      <c r="U136" s="6" t="e">
        <f>T136/S136</f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B233"/>
  <sheetViews>
    <sheetView workbookViewId="0">
      <selection activeCell="M1" sqref="M1:M65536"/>
    </sheetView>
  </sheetViews>
  <sheetFormatPr baseColWidth="10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'2 Frauen'!D5</f>
        <v>50</v>
      </c>
    </row>
    <row r="2" spans="1:21">
      <c r="A2" s="2" t="s">
        <v>7</v>
      </c>
      <c r="B2" s="2">
        <f>'2 Frauen'!D6</f>
        <v>50</v>
      </c>
    </row>
    <row r="3" spans="1:21">
      <c r="A3" s="2" t="s">
        <v>14</v>
      </c>
      <c r="B3" s="2">
        <f>B1-B2</f>
        <v>0</v>
      </c>
    </row>
    <row r="4" spans="1:21">
      <c r="M4" s="7"/>
    </row>
    <row r="5" spans="1:21">
      <c r="A5" s="2" t="s">
        <v>3</v>
      </c>
      <c r="B5" s="2">
        <f>'2 Frauen'!D8</f>
        <v>2</v>
      </c>
      <c r="M5" s="7"/>
    </row>
    <row r="6" spans="1:21">
      <c r="M6" s="7"/>
    </row>
    <row r="7" spans="1:21">
      <c r="M7" s="7"/>
    </row>
    <row r="8" spans="1:21">
      <c r="M8" s="7"/>
    </row>
    <row r="9" spans="1:21">
      <c r="M9" s="7"/>
    </row>
    <row r="10" spans="1:21" ht="13.5" thickBot="1">
      <c r="M10" s="7"/>
    </row>
    <row r="11" spans="1:21" ht="13.5" thickBot="1">
      <c r="B11" s="278" t="s">
        <v>0</v>
      </c>
      <c r="C11" s="278"/>
      <c r="D11" s="278"/>
      <c r="E11" s="278"/>
      <c r="F11" s="278"/>
      <c r="H11" s="275" t="s">
        <v>0</v>
      </c>
      <c r="I11" s="276"/>
      <c r="J11" s="276"/>
      <c r="K11" s="276"/>
      <c r="L11" s="277"/>
      <c r="M11" s="7"/>
    </row>
    <row r="12" spans="1:21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0</v>
      </c>
      <c r="P14" s="20">
        <f>B14</f>
        <v>100000</v>
      </c>
      <c r="Q14" s="20">
        <f>B14</f>
        <v>100000</v>
      </c>
      <c r="R14" s="5">
        <f>LOOKUP(N14,$O$14:$O$136,$Q$14:$Q$136)</f>
        <v>100000</v>
      </c>
      <c r="T14" s="20">
        <f>SUM(S14:$S$127)</f>
        <v>383608125555.65863</v>
      </c>
    </row>
    <row r="15" spans="1:21">
      <c r="A15" s="21">
        <v>1</v>
      </c>
      <c r="B15" s="17">
        <f>Absterbeordnung!C9</f>
        <v>99701.638984226753</v>
      </c>
      <c r="C15" s="18">
        <f t="shared" ref="C15:C46" si="1">1/(((1+($B$5/100))^A15))</f>
        <v>0.98039215686274506</v>
      </c>
      <c r="D15" s="17">
        <f t="shared" ref="D15:D46" si="2">B15*C15</f>
        <v>97746.704886496809</v>
      </c>
      <c r="E15" s="17">
        <f>SUM(D15:$D$136)</f>
        <v>3984850.8169935127</v>
      </c>
      <c r="F15" s="19">
        <f t="shared" ref="F15:F46" si="3">E15/D15</f>
        <v>40.767111501310552</v>
      </c>
      <c r="G15" s="5"/>
      <c r="H15" s="17">
        <f>Absterbeordnung!C9</f>
        <v>99701.638984226753</v>
      </c>
      <c r="I15" s="18">
        <f t="shared" ref="I15:I46" si="4">1/(((1+($B$5/100))^A15))</f>
        <v>0.98039215686274506</v>
      </c>
      <c r="J15" s="17">
        <f t="shared" ref="J15:J46" si="5">H15*I15</f>
        <v>97746.704886496809</v>
      </c>
      <c r="K15" s="17">
        <f>SUM($J15:J$136)</f>
        <v>3984850.8169935127</v>
      </c>
      <c r="L15" s="19">
        <f t="shared" ref="L15:L46" si="6">K15/J15</f>
        <v>40.767111501310552</v>
      </c>
      <c r="N15" s="6">
        <v>1</v>
      </c>
      <c r="O15" s="6">
        <f t="shared" si="0"/>
        <v>1</v>
      </c>
      <c r="P15" s="20">
        <f t="shared" ref="P15:P78" si="7">B15</f>
        <v>99701.638984226753</v>
      </c>
      <c r="Q15" s="20">
        <f t="shared" ref="Q15:Q78" si="8">B15</f>
        <v>99701.638984226753</v>
      </c>
      <c r="R15" s="5">
        <f t="shared" ref="R15:R78" si="9">LOOKUP(N15,$O$14:$O$136,$Q$14:$Q$136)</f>
        <v>99701.638984226753</v>
      </c>
      <c r="S15" s="5">
        <f t="shared" ref="S15:S46" si="10">P15*R15*I15</f>
        <v>9745506682.4912586</v>
      </c>
      <c r="T15" s="20">
        <f>SUM(S15:$S$127)</f>
        <v>383608125555.65863</v>
      </c>
      <c r="U15" s="6">
        <f t="shared" ref="U15:U46" si="11">T15/S15</f>
        <v>39.362563492450072</v>
      </c>
    </row>
    <row r="16" spans="1:21">
      <c r="A16" s="21">
        <v>2</v>
      </c>
      <c r="B16" s="17">
        <f>Absterbeordnung!C10</f>
        <v>99677.239518519273</v>
      </c>
      <c r="C16" s="18">
        <f t="shared" si="1"/>
        <v>0.96116878123798544</v>
      </c>
      <c r="D16" s="17">
        <f t="shared" si="2"/>
        <v>95806.650825181932</v>
      </c>
      <c r="E16" s="17">
        <f>SUM(D16:$D$136)</f>
        <v>3887104.1121070157</v>
      </c>
      <c r="F16" s="19">
        <f t="shared" si="3"/>
        <v>40.57238280043628</v>
      </c>
      <c r="G16" s="5"/>
      <c r="H16" s="17">
        <f>Absterbeordnung!C10</f>
        <v>99677.239518519273</v>
      </c>
      <c r="I16" s="18">
        <f t="shared" si="4"/>
        <v>0.96116878123798544</v>
      </c>
      <c r="J16" s="17">
        <f t="shared" si="5"/>
        <v>95806.650825181932</v>
      </c>
      <c r="K16" s="17">
        <f>SUM($J16:J$136)</f>
        <v>3887104.1121070157</v>
      </c>
      <c r="L16" s="19">
        <f t="shared" si="6"/>
        <v>40.57238280043628</v>
      </c>
      <c r="N16" s="6">
        <v>2</v>
      </c>
      <c r="O16" s="6">
        <f t="shared" si="0"/>
        <v>2</v>
      </c>
      <c r="P16" s="20">
        <f t="shared" si="7"/>
        <v>99677.239518519273</v>
      </c>
      <c r="Q16" s="20">
        <f t="shared" si="8"/>
        <v>99677.239518519273</v>
      </c>
      <c r="R16" s="5">
        <f t="shared" si="9"/>
        <v>99677.239518519273</v>
      </c>
      <c r="S16" s="5">
        <f t="shared" si="10"/>
        <v>9549742481.7688026</v>
      </c>
      <c r="T16" s="20">
        <f>SUM(S16:$S$127)</f>
        <v>373862618873.16736</v>
      </c>
      <c r="U16" s="6">
        <f t="shared" si="11"/>
        <v>39.148973868866101</v>
      </c>
    </row>
    <row r="17" spans="1:21">
      <c r="A17" s="21">
        <v>3</v>
      </c>
      <c r="B17" s="17">
        <f>Absterbeordnung!C11</f>
        <v>99665.099376319893</v>
      </c>
      <c r="C17" s="18">
        <f t="shared" si="1"/>
        <v>0.94232233454704462</v>
      </c>
      <c r="D17" s="17">
        <f t="shared" si="2"/>
        <v>93916.649117156965</v>
      </c>
      <c r="E17" s="17">
        <f>SUM(D17:$D$136)</f>
        <v>3791297.4612818337</v>
      </c>
      <c r="F17" s="19">
        <f t="shared" si="3"/>
        <v>40.368747148893206</v>
      </c>
      <c r="G17" s="5"/>
      <c r="H17" s="17">
        <f>Absterbeordnung!C11</f>
        <v>99665.099376319893</v>
      </c>
      <c r="I17" s="18">
        <f t="shared" si="4"/>
        <v>0.94232233454704462</v>
      </c>
      <c r="J17" s="17">
        <f t="shared" si="5"/>
        <v>93916.649117156965</v>
      </c>
      <c r="K17" s="17">
        <f>SUM($J17:J$136)</f>
        <v>3791297.4612818337</v>
      </c>
      <c r="L17" s="19">
        <f t="shared" si="6"/>
        <v>40.368747148893206</v>
      </c>
      <c r="N17" s="6">
        <v>3</v>
      </c>
      <c r="O17" s="6">
        <f t="shared" si="0"/>
        <v>3</v>
      </c>
      <c r="P17" s="20">
        <f t="shared" si="7"/>
        <v>99665.099376319893</v>
      </c>
      <c r="Q17" s="20">
        <f t="shared" si="8"/>
        <v>99665.099376319893</v>
      </c>
      <c r="R17" s="5">
        <f t="shared" si="9"/>
        <v>99665.099376319893</v>
      </c>
      <c r="S17" s="5">
        <f t="shared" si="10"/>
        <v>9360212167.3524132</v>
      </c>
      <c r="T17" s="20">
        <f>SUM(S17:$S$127)</f>
        <v>364312876391.39856</v>
      </c>
      <c r="U17" s="6">
        <f t="shared" si="11"/>
        <v>38.921433604046868</v>
      </c>
    </row>
    <row r="18" spans="1:21">
      <c r="A18" s="21">
        <v>4</v>
      </c>
      <c r="B18" s="17">
        <f>Absterbeordnung!C12</f>
        <v>99654.124170099676</v>
      </c>
      <c r="C18" s="18">
        <f t="shared" si="1"/>
        <v>0.9238454260265142</v>
      </c>
      <c r="D18" s="17">
        <f t="shared" si="2"/>
        <v>92065.006799224881</v>
      </c>
      <c r="E18" s="17">
        <f>SUM(D18:$D$136)</f>
        <v>3697380.8121646768</v>
      </c>
      <c r="F18" s="19">
        <f t="shared" si="3"/>
        <v>40.160544605486372</v>
      </c>
      <c r="G18" s="5"/>
      <c r="H18" s="17">
        <f>Absterbeordnung!C12</f>
        <v>99654.124170099676</v>
      </c>
      <c r="I18" s="18">
        <f t="shared" si="4"/>
        <v>0.9238454260265142</v>
      </c>
      <c r="J18" s="17">
        <f t="shared" si="5"/>
        <v>92065.006799224881</v>
      </c>
      <c r="K18" s="17">
        <f>SUM($J18:J$136)</f>
        <v>3697380.8121646768</v>
      </c>
      <c r="L18" s="19">
        <f t="shared" si="6"/>
        <v>40.160544605486372</v>
      </c>
      <c r="N18" s="6">
        <v>4</v>
      </c>
      <c r="O18" s="6">
        <f t="shared" si="0"/>
        <v>4</v>
      </c>
      <c r="P18" s="20">
        <f t="shared" si="7"/>
        <v>99654.124170099676</v>
      </c>
      <c r="Q18" s="20">
        <f t="shared" si="8"/>
        <v>99654.124170099676</v>
      </c>
      <c r="R18" s="5">
        <f t="shared" si="9"/>
        <v>99654.124170099676</v>
      </c>
      <c r="S18" s="5">
        <f t="shared" si="10"/>
        <v>9174657619.2910271</v>
      </c>
      <c r="T18" s="20">
        <f>SUM(S18:$S$127)</f>
        <v>354952664224.04614</v>
      </c>
      <c r="U18" s="6">
        <f t="shared" si="11"/>
        <v>38.688382602715059</v>
      </c>
    </row>
    <row r="19" spans="1:21">
      <c r="A19" s="21">
        <v>5</v>
      </c>
      <c r="B19" s="17">
        <f>Absterbeordnung!C13</f>
        <v>99645.121396556773</v>
      </c>
      <c r="C19" s="18">
        <f t="shared" si="1"/>
        <v>0.90573080982991594</v>
      </c>
      <c r="D19" s="17">
        <f t="shared" si="2"/>
        <v>90251.65649810365</v>
      </c>
      <c r="E19" s="17">
        <f>SUM(D19:$D$136)</f>
        <v>3605315.8053654521</v>
      </c>
      <c r="F19" s="19">
        <f t="shared" si="3"/>
        <v>39.947364350494844</v>
      </c>
      <c r="G19" s="5"/>
      <c r="H19" s="17">
        <f>Absterbeordnung!C13</f>
        <v>99645.121396556773</v>
      </c>
      <c r="I19" s="18">
        <f t="shared" si="4"/>
        <v>0.90573080982991594</v>
      </c>
      <c r="J19" s="17">
        <f t="shared" si="5"/>
        <v>90251.65649810365</v>
      </c>
      <c r="K19" s="17">
        <f>SUM($J19:J$136)</f>
        <v>3605315.8053654521</v>
      </c>
      <c r="L19" s="19">
        <f t="shared" si="6"/>
        <v>39.947364350494844</v>
      </c>
      <c r="N19" s="6">
        <v>5</v>
      </c>
      <c r="O19" s="6">
        <f t="shared" si="0"/>
        <v>5</v>
      </c>
      <c r="P19" s="20">
        <f t="shared" si="7"/>
        <v>99645.121396556773</v>
      </c>
      <c r="Q19" s="20">
        <f t="shared" si="8"/>
        <v>99645.121396556773</v>
      </c>
      <c r="R19" s="5">
        <f t="shared" si="9"/>
        <v>99645.121396556773</v>
      </c>
      <c r="S19" s="5">
        <f t="shared" si="10"/>
        <v>8993137267.9938812</v>
      </c>
      <c r="T19" s="20">
        <f>SUM(S19:$S$127)</f>
        <v>345778006604.75513</v>
      </c>
      <c r="U19" s="6">
        <f t="shared" si="11"/>
        <v>38.449096939214023</v>
      </c>
    </row>
    <row r="20" spans="1:21">
      <c r="A20" s="21">
        <v>6</v>
      </c>
      <c r="B20" s="17">
        <f>Absterbeordnung!C14</f>
        <v>99636.836417370389</v>
      </c>
      <c r="C20" s="18">
        <f t="shared" si="1"/>
        <v>0.88797138218619198</v>
      </c>
      <c r="D20" s="17">
        <f t="shared" si="2"/>
        <v>88474.659350191898</v>
      </c>
      <c r="E20" s="17">
        <f>SUM(D20:$D$136)</f>
        <v>3515064.1488673482</v>
      </c>
      <c r="F20" s="19">
        <f t="shared" si="3"/>
        <v>39.729614950585557</v>
      </c>
      <c r="G20" s="5"/>
      <c r="H20" s="17">
        <f>Absterbeordnung!C14</f>
        <v>99636.836417370389</v>
      </c>
      <c r="I20" s="18">
        <f t="shared" si="4"/>
        <v>0.88797138218619198</v>
      </c>
      <c r="J20" s="17">
        <f t="shared" si="5"/>
        <v>88474.659350191898</v>
      </c>
      <c r="K20" s="17">
        <f>SUM($J20:J$136)</f>
        <v>3515064.1488673482</v>
      </c>
      <c r="L20" s="19">
        <f t="shared" si="6"/>
        <v>39.729614950585557</v>
      </c>
      <c r="N20" s="6">
        <v>6</v>
      </c>
      <c r="O20" s="6">
        <f t="shared" si="0"/>
        <v>6</v>
      </c>
      <c r="P20" s="20">
        <f t="shared" si="7"/>
        <v>99636.836417370389</v>
      </c>
      <c r="Q20" s="20">
        <f t="shared" si="8"/>
        <v>99636.836417370389</v>
      </c>
      <c r="R20" s="5">
        <f t="shared" si="9"/>
        <v>99636.836417370389</v>
      </c>
      <c r="S20" s="5">
        <f t="shared" si="10"/>
        <v>8815335160.7576389</v>
      </c>
      <c r="T20" s="20">
        <f>SUM(S20:$S$127)</f>
        <v>336784869336.76123</v>
      </c>
      <c r="U20" s="6">
        <f t="shared" si="11"/>
        <v>38.204431617755539</v>
      </c>
    </row>
    <row r="21" spans="1:21">
      <c r="A21" s="21">
        <v>7</v>
      </c>
      <c r="B21" s="17">
        <f>Absterbeordnung!C15</f>
        <v>99630.617625831335</v>
      </c>
      <c r="C21" s="18">
        <f t="shared" si="1"/>
        <v>0.87056017861391388</v>
      </c>
      <c r="D21" s="17">
        <f t="shared" si="2"/>
        <v>86734.448275758288</v>
      </c>
      <c r="E21" s="17">
        <f>SUM(D21:$D$136)</f>
        <v>3426589.489517156</v>
      </c>
      <c r="F21" s="19">
        <f t="shared" si="3"/>
        <v>39.50667304209815</v>
      </c>
      <c r="G21" s="5"/>
      <c r="H21" s="17">
        <f>Absterbeordnung!C15</f>
        <v>99630.617625831335</v>
      </c>
      <c r="I21" s="18">
        <f t="shared" si="4"/>
        <v>0.87056017861391388</v>
      </c>
      <c r="J21" s="17">
        <f t="shared" si="5"/>
        <v>86734.448275758288</v>
      </c>
      <c r="K21" s="17">
        <f>SUM($J21:J$136)</f>
        <v>3426589.489517156</v>
      </c>
      <c r="L21" s="19">
        <f t="shared" si="6"/>
        <v>39.50667304209815</v>
      </c>
      <c r="N21" s="6">
        <v>7</v>
      </c>
      <c r="O21" s="6">
        <f t="shared" si="0"/>
        <v>7</v>
      </c>
      <c r="P21" s="20">
        <f t="shared" si="7"/>
        <v>99630.617625831335</v>
      </c>
      <c r="Q21" s="20">
        <f t="shared" si="8"/>
        <v>99630.617625831335</v>
      </c>
      <c r="R21" s="5">
        <f t="shared" si="9"/>
        <v>99630.617625831335</v>
      </c>
      <c r="S21" s="5">
        <f t="shared" si="10"/>
        <v>8641406651.149519</v>
      </c>
      <c r="T21" s="20">
        <f>SUM(S21:$S$127)</f>
        <v>327969534176.0036</v>
      </c>
      <c r="U21" s="6">
        <f t="shared" si="11"/>
        <v>37.953257775732105</v>
      </c>
    </row>
    <row r="22" spans="1:21">
      <c r="A22" s="21">
        <v>8</v>
      </c>
      <c r="B22" s="17">
        <f>Absterbeordnung!C16</f>
        <v>99623.825988173674</v>
      </c>
      <c r="C22" s="18">
        <f t="shared" si="1"/>
        <v>0.85349037119011162</v>
      </c>
      <c r="D22" s="17">
        <f t="shared" si="2"/>
        <v>85027.976222025434</v>
      </c>
      <c r="E22" s="17">
        <f>SUM(D22:$D$136)</f>
        <v>3339855.0412413981</v>
      </c>
      <c r="F22" s="19">
        <f t="shared" si="3"/>
        <v>39.27948411379748</v>
      </c>
      <c r="G22" s="5"/>
      <c r="H22" s="17">
        <f>Absterbeordnung!C16</f>
        <v>99623.825988173674</v>
      </c>
      <c r="I22" s="18">
        <f t="shared" si="4"/>
        <v>0.85349037119011162</v>
      </c>
      <c r="J22" s="17">
        <f t="shared" si="5"/>
        <v>85027.976222025434</v>
      </c>
      <c r="K22" s="17">
        <f>SUM($J22:J$136)</f>
        <v>3339855.0412413981</v>
      </c>
      <c r="L22" s="19">
        <f t="shared" si="6"/>
        <v>39.27948411379748</v>
      </c>
      <c r="N22" s="6">
        <v>8</v>
      </c>
      <c r="O22" s="6">
        <f t="shared" si="0"/>
        <v>8</v>
      </c>
      <c r="P22" s="20">
        <f t="shared" si="7"/>
        <v>99623.825988173674</v>
      </c>
      <c r="Q22" s="20">
        <f t="shared" si="8"/>
        <v>99623.825988173674</v>
      </c>
      <c r="R22" s="5">
        <f t="shared" si="9"/>
        <v>99623.825988173674</v>
      </c>
      <c r="S22" s="5">
        <f t="shared" si="10"/>
        <v>8470812307.2696304</v>
      </c>
      <c r="T22" s="20">
        <f>SUM(S22:$S$127)</f>
        <v>319328127524.85413</v>
      </c>
      <c r="U22" s="6">
        <f t="shared" si="11"/>
        <v>37.697462290695249</v>
      </c>
    </row>
    <row r="23" spans="1:21">
      <c r="A23" s="21">
        <v>9</v>
      </c>
      <c r="B23" s="17">
        <f>Absterbeordnung!C17</f>
        <v>99616.723045830862</v>
      </c>
      <c r="C23" s="18">
        <f t="shared" si="1"/>
        <v>0.83675526587265847</v>
      </c>
      <c r="D23" s="17">
        <f t="shared" si="2"/>
        <v>83354.817577577182</v>
      </c>
      <c r="E23" s="17">
        <f>SUM(D23:$D$136)</f>
        <v>3254827.0650193724</v>
      </c>
      <c r="F23" s="19">
        <f t="shared" si="3"/>
        <v>39.04785781565834</v>
      </c>
      <c r="G23" s="5"/>
      <c r="H23" s="17">
        <f>Absterbeordnung!C17</f>
        <v>99616.723045830862</v>
      </c>
      <c r="I23" s="18">
        <f t="shared" si="4"/>
        <v>0.83675526587265847</v>
      </c>
      <c r="J23" s="17">
        <f t="shared" si="5"/>
        <v>83354.817577577182</v>
      </c>
      <c r="K23" s="17">
        <f>SUM($J23:J$136)</f>
        <v>3254827.0650193724</v>
      </c>
      <c r="L23" s="19">
        <f t="shared" si="6"/>
        <v>39.04785781565834</v>
      </c>
      <c r="N23" s="6">
        <v>9</v>
      </c>
      <c r="O23" s="6">
        <f t="shared" si="0"/>
        <v>9</v>
      </c>
      <c r="P23" s="20">
        <f t="shared" si="7"/>
        <v>99616.723045830862</v>
      </c>
      <c r="Q23" s="20">
        <f t="shared" si="8"/>
        <v>99616.723045830862</v>
      </c>
      <c r="R23" s="5">
        <f t="shared" si="9"/>
        <v>99616.723045830862</v>
      </c>
      <c r="S23" s="5">
        <f t="shared" si="10"/>
        <v>8303533777.1612616</v>
      </c>
      <c r="T23" s="20">
        <f>SUM(S23:$S$127)</f>
        <v>310857315217.58453</v>
      </c>
      <c r="U23" s="6">
        <f t="shared" si="11"/>
        <v>37.436749648997953</v>
      </c>
    </row>
    <row r="24" spans="1:21">
      <c r="A24" s="21">
        <v>10</v>
      </c>
      <c r="B24" s="17">
        <f>Absterbeordnung!C18</f>
        <v>99610.589205911863</v>
      </c>
      <c r="C24" s="18">
        <f t="shared" si="1"/>
        <v>0.82034829987515534</v>
      </c>
      <c r="D24" s="17">
        <f t="shared" si="2"/>
        <v>81715.377504632299</v>
      </c>
      <c r="E24" s="17">
        <f>SUM(D24:$D$136)</f>
        <v>3171472.2474417952</v>
      </c>
      <c r="F24" s="19">
        <f t="shared" si="3"/>
        <v>38.81120474860451</v>
      </c>
      <c r="G24" s="5"/>
      <c r="H24" s="17">
        <f>Absterbeordnung!C18</f>
        <v>99610.589205911863</v>
      </c>
      <c r="I24" s="18">
        <f t="shared" si="4"/>
        <v>0.82034829987515534</v>
      </c>
      <c r="J24" s="17">
        <f t="shared" si="5"/>
        <v>81715.377504632299</v>
      </c>
      <c r="K24" s="17">
        <f>SUM($J24:J$136)</f>
        <v>3171472.2474417952</v>
      </c>
      <c r="L24" s="19">
        <f t="shared" si="6"/>
        <v>38.81120474860451</v>
      </c>
      <c r="N24" s="6">
        <v>10</v>
      </c>
      <c r="O24" s="6">
        <f t="shared" si="0"/>
        <v>10</v>
      </c>
      <c r="P24" s="20">
        <f t="shared" si="7"/>
        <v>99610.589205911863</v>
      </c>
      <c r="Q24" s="20">
        <f t="shared" si="8"/>
        <v>99610.589205911863</v>
      </c>
      <c r="R24" s="5">
        <f t="shared" si="9"/>
        <v>99610.589205911863</v>
      </c>
      <c r="S24" s="5">
        <f t="shared" si="10"/>
        <v>8139716900.419939</v>
      </c>
      <c r="T24" s="20">
        <f>SUM(S24:$S$127)</f>
        <v>302553781440.42328</v>
      </c>
      <c r="U24" s="6">
        <f t="shared" si="11"/>
        <v>37.170061949551844</v>
      </c>
    </row>
    <row r="25" spans="1:21">
      <c r="A25" s="21">
        <v>11</v>
      </c>
      <c r="B25" s="17">
        <f>Absterbeordnung!C19</f>
        <v>99605.48769264741</v>
      </c>
      <c r="C25" s="18">
        <f t="shared" si="1"/>
        <v>0.80426303909328967</v>
      </c>
      <c r="D25" s="17">
        <f t="shared" si="2"/>
        <v>80109.01224205787</v>
      </c>
      <c r="E25" s="17">
        <f>SUM(D25:$D$136)</f>
        <v>3089756.8699371628</v>
      </c>
      <c r="F25" s="19">
        <f t="shared" si="3"/>
        <v>38.569404158937012</v>
      </c>
      <c r="G25" s="5"/>
      <c r="H25" s="17">
        <f>Absterbeordnung!C19</f>
        <v>99605.48769264741</v>
      </c>
      <c r="I25" s="18">
        <f t="shared" si="4"/>
        <v>0.80426303909328967</v>
      </c>
      <c r="J25" s="17">
        <f t="shared" si="5"/>
        <v>80109.01224205787</v>
      </c>
      <c r="K25" s="17">
        <f>SUM($J25:J$136)</f>
        <v>3089756.8699371628</v>
      </c>
      <c r="L25" s="19">
        <f t="shared" si="6"/>
        <v>38.569404158937012</v>
      </c>
      <c r="N25" s="6">
        <v>11</v>
      </c>
      <c r="O25" s="6">
        <f t="shared" si="0"/>
        <v>11</v>
      </c>
      <c r="P25" s="20">
        <f t="shared" si="7"/>
        <v>99605.48769264741</v>
      </c>
      <c r="Q25" s="20">
        <f t="shared" si="8"/>
        <v>99605.48769264741</v>
      </c>
      <c r="R25" s="5">
        <f t="shared" si="9"/>
        <v>99605.48769264741</v>
      </c>
      <c r="S25" s="5">
        <f t="shared" si="10"/>
        <v>7979297232.9464359</v>
      </c>
      <c r="T25" s="20">
        <f>SUM(S25:$S$127)</f>
        <v>294414064540.0033</v>
      </c>
      <c r="U25" s="6">
        <f t="shared" si="11"/>
        <v>36.897242444406089</v>
      </c>
    </row>
    <row r="26" spans="1:21">
      <c r="A26" s="21">
        <v>12</v>
      </c>
      <c r="B26" s="17">
        <f>Absterbeordnung!C20</f>
        <v>99599.847614664555</v>
      </c>
      <c r="C26" s="18">
        <f t="shared" si="1"/>
        <v>0.78849317558165644</v>
      </c>
      <c r="D26" s="17">
        <f t="shared" si="2"/>
        <v>78533.800133135926</v>
      </c>
      <c r="E26" s="17">
        <f>SUM(D26:$D$136)</f>
        <v>3009647.857695105</v>
      </c>
      <c r="F26" s="19">
        <f t="shared" si="3"/>
        <v>38.322962248012217</v>
      </c>
      <c r="G26" s="5"/>
      <c r="H26" s="17">
        <f>Absterbeordnung!C20</f>
        <v>99599.847614664555</v>
      </c>
      <c r="I26" s="18">
        <f t="shared" si="4"/>
        <v>0.78849317558165644</v>
      </c>
      <c r="J26" s="17">
        <f t="shared" si="5"/>
        <v>78533.800133135926</v>
      </c>
      <c r="K26" s="17">
        <f>SUM($J26:J$136)</f>
        <v>3009647.857695105</v>
      </c>
      <c r="L26" s="19">
        <f t="shared" si="6"/>
        <v>38.322962248012217</v>
      </c>
      <c r="N26" s="6">
        <v>12</v>
      </c>
      <c r="O26" s="6">
        <f t="shared" si="0"/>
        <v>12</v>
      </c>
      <c r="P26" s="20">
        <f t="shared" si="7"/>
        <v>99599.847614664555</v>
      </c>
      <c r="Q26" s="20">
        <f t="shared" si="8"/>
        <v>99599.847614664555</v>
      </c>
      <c r="R26" s="5">
        <f t="shared" si="9"/>
        <v>99599.847614664555</v>
      </c>
      <c r="S26" s="5">
        <f t="shared" si="10"/>
        <v>7821954525.8608608</v>
      </c>
      <c r="T26" s="20">
        <f>SUM(S26:$S$127)</f>
        <v>286434767307.05682</v>
      </c>
      <c r="U26" s="6">
        <f t="shared" si="11"/>
        <v>36.619334254635376</v>
      </c>
    </row>
    <row r="27" spans="1:21">
      <c r="A27" s="21">
        <v>13</v>
      </c>
      <c r="B27" s="17">
        <f>Absterbeordnung!C21</f>
        <v>99593.092499650098</v>
      </c>
      <c r="C27" s="18">
        <f t="shared" si="1"/>
        <v>0.77303252508005538</v>
      </c>
      <c r="D27" s="17">
        <f t="shared" si="2"/>
        <v>76988.699775536035</v>
      </c>
      <c r="E27" s="17">
        <f>SUM(D27:$D$136)</f>
        <v>2931114.0575619689</v>
      </c>
      <c r="F27" s="19">
        <f t="shared" si="3"/>
        <v>38.072003633101502</v>
      </c>
      <c r="G27" s="5"/>
      <c r="H27" s="17">
        <f>Absterbeordnung!C21</f>
        <v>99593.092499650098</v>
      </c>
      <c r="I27" s="18">
        <f t="shared" si="4"/>
        <v>0.77303252508005538</v>
      </c>
      <c r="J27" s="17">
        <f t="shared" si="5"/>
        <v>76988.699775536035</v>
      </c>
      <c r="K27" s="17">
        <f>SUM($J27:J$136)</f>
        <v>2931114.0575619689</v>
      </c>
      <c r="L27" s="19">
        <f t="shared" si="6"/>
        <v>38.072003633101502</v>
      </c>
      <c r="N27" s="6">
        <v>13</v>
      </c>
      <c r="O27" s="6">
        <f t="shared" si="0"/>
        <v>13</v>
      </c>
      <c r="P27" s="20">
        <f t="shared" si="7"/>
        <v>99593.092499650098</v>
      </c>
      <c r="Q27" s="20">
        <f t="shared" si="8"/>
        <v>99593.092499650098</v>
      </c>
      <c r="R27" s="5">
        <f t="shared" si="9"/>
        <v>99593.092499650098</v>
      </c>
      <c r="S27" s="5">
        <f t="shared" si="10"/>
        <v>7667542698.1727505</v>
      </c>
      <c r="T27" s="20">
        <f>SUM(S27:$S$127)</f>
        <v>278612812781.19586</v>
      </c>
      <c r="U27" s="6">
        <f t="shared" si="11"/>
        <v>36.336649660600131</v>
      </c>
    </row>
    <row r="28" spans="1:21">
      <c r="A28" s="21">
        <v>14</v>
      </c>
      <c r="B28" s="17">
        <f>Absterbeordnung!C22</f>
        <v>99584.911512655395</v>
      </c>
      <c r="C28" s="18">
        <f t="shared" si="1"/>
        <v>0.75787502458828948</v>
      </c>
      <c r="D28" s="17">
        <f t="shared" si="2"/>
        <v>75472.917261276336</v>
      </c>
      <c r="E28" s="17">
        <f>SUM(D28:$D$136)</f>
        <v>2854125.3577864333</v>
      </c>
      <c r="F28" s="19">
        <f t="shared" si="3"/>
        <v>37.81655011301423</v>
      </c>
      <c r="G28" s="5"/>
      <c r="H28" s="17">
        <f>Absterbeordnung!C22</f>
        <v>99584.911512655395</v>
      </c>
      <c r="I28" s="18">
        <f t="shared" si="4"/>
        <v>0.75787502458828948</v>
      </c>
      <c r="J28" s="17">
        <f t="shared" si="5"/>
        <v>75472.917261276336</v>
      </c>
      <c r="K28" s="17">
        <f>SUM($J28:J$136)</f>
        <v>2854125.3577864333</v>
      </c>
      <c r="L28" s="19">
        <f t="shared" si="6"/>
        <v>37.81655011301423</v>
      </c>
      <c r="N28" s="6">
        <v>14</v>
      </c>
      <c r="O28" s="6">
        <f t="shared" si="0"/>
        <v>14</v>
      </c>
      <c r="P28" s="20">
        <f t="shared" si="7"/>
        <v>99584.911512655395</v>
      </c>
      <c r="Q28" s="20">
        <f t="shared" si="8"/>
        <v>99584.911512655395</v>
      </c>
      <c r="R28" s="5">
        <f t="shared" si="9"/>
        <v>99584.911512655395</v>
      </c>
      <c r="S28" s="5">
        <f t="shared" si="10"/>
        <v>7515963787.0661659</v>
      </c>
      <c r="T28" s="20">
        <f>SUM(S28:$S$127)</f>
        <v>270945270083.02328</v>
      </c>
      <c r="U28" s="6">
        <f t="shared" si="11"/>
        <v>36.049304887455556</v>
      </c>
    </row>
    <row r="29" spans="1:21">
      <c r="A29" s="21">
        <v>15</v>
      </c>
      <c r="B29" s="17">
        <f>Absterbeordnung!C23</f>
        <v>99575.781935438572</v>
      </c>
      <c r="C29" s="18">
        <f t="shared" si="1"/>
        <v>0.74301472998851925</v>
      </c>
      <c r="D29" s="17">
        <f t="shared" si="2"/>
        <v>73986.272728155556</v>
      </c>
      <c r="E29" s="17">
        <f>SUM(D29:$D$136)</f>
        <v>2778652.4405251564</v>
      </c>
      <c r="F29" s="19">
        <f t="shared" si="3"/>
        <v>37.556324140487988</v>
      </c>
      <c r="G29" s="5"/>
      <c r="H29" s="17">
        <f>Absterbeordnung!C23</f>
        <v>99575.781935438572</v>
      </c>
      <c r="I29" s="18">
        <f t="shared" si="4"/>
        <v>0.74301472998851925</v>
      </c>
      <c r="J29" s="17">
        <f t="shared" si="5"/>
        <v>73986.272728155556</v>
      </c>
      <c r="K29" s="17">
        <f>SUM($J29:J$136)</f>
        <v>2778652.4405251564</v>
      </c>
      <c r="L29" s="19">
        <f t="shared" si="6"/>
        <v>37.556324140487988</v>
      </c>
      <c r="N29" s="6">
        <v>15</v>
      </c>
      <c r="O29" s="6">
        <f t="shared" si="0"/>
        <v>15</v>
      </c>
      <c r="P29" s="20">
        <f t="shared" si="7"/>
        <v>99575.781935438572</v>
      </c>
      <c r="Q29" s="20">
        <f t="shared" si="8"/>
        <v>99575.781935438572</v>
      </c>
      <c r="R29" s="5">
        <f t="shared" si="9"/>
        <v>99575.781935438572</v>
      </c>
      <c r="S29" s="5">
        <f t="shared" si="10"/>
        <v>7367240959.3947039</v>
      </c>
      <c r="T29" s="20">
        <f>SUM(S29:$S$127)</f>
        <v>263429306295.95706</v>
      </c>
      <c r="U29" s="6">
        <f t="shared" si="11"/>
        <v>35.756846796225943</v>
      </c>
    </row>
    <row r="30" spans="1:21">
      <c r="A30" s="21">
        <v>16</v>
      </c>
      <c r="B30" s="17">
        <f>Absterbeordnung!C24</f>
        <v>99563.655197617598</v>
      </c>
      <c r="C30" s="18">
        <f t="shared" si="1"/>
        <v>0.72844581371423445</v>
      </c>
      <c r="D30" s="17">
        <f t="shared" si="2"/>
        <v>72526.727826792019</v>
      </c>
      <c r="E30" s="17">
        <f>SUM(D30:$D$136)</f>
        <v>2704666.1677970011</v>
      </c>
      <c r="F30" s="19">
        <f t="shared" si="3"/>
        <v>37.291992191572078</v>
      </c>
      <c r="G30" s="5"/>
      <c r="H30" s="17">
        <f>Absterbeordnung!C24</f>
        <v>99563.655197617598</v>
      </c>
      <c r="I30" s="18">
        <f t="shared" si="4"/>
        <v>0.72844581371423445</v>
      </c>
      <c r="J30" s="17">
        <f t="shared" si="5"/>
        <v>72526.727826792019</v>
      </c>
      <c r="K30" s="17">
        <f>SUM($J30:J$136)</f>
        <v>2704666.1677970011</v>
      </c>
      <c r="L30" s="19">
        <f t="shared" si="6"/>
        <v>37.291992191572078</v>
      </c>
      <c r="N30" s="6">
        <v>16</v>
      </c>
      <c r="O30" s="6">
        <f t="shared" si="0"/>
        <v>16</v>
      </c>
      <c r="P30" s="20">
        <f t="shared" si="7"/>
        <v>99563.655197617598</v>
      </c>
      <c r="Q30" s="20">
        <f t="shared" si="8"/>
        <v>99563.655197617598</v>
      </c>
      <c r="R30" s="5">
        <f t="shared" si="9"/>
        <v>99563.655197617598</v>
      </c>
      <c r="S30" s="5">
        <f t="shared" si="10"/>
        <v>7221026121.9581776</v>
      </c>
      <c r="T30" s="20">
        <f>SUM(S30:$S$127)</f>
        <v>256062065336.56235</v>
      </c>
      <c r="U30" s="6">
        <f t="shared" si="11"/>
        <v>35.460620279147271</v>
      </c>
    </row>
    <row r="31" spans="1:21">
      <c r="A31" s="21">
        <v>17</v>
      </c>
      <c r="B31" s="17">
        <f>Absterbeordnung!C25</f>
        <v>99550.397776447586</v>
      </c>
      <c r="C31" s="18">
        <f t="shared" si="1"/>
        <v>0.7141625624649357</v>
      </c>
      <c r="D31" s="17">
        <f t="shared" si="2"/>
        <v>71095.16717043145</v>
      </c>
      <c r="E31" s="17">
        <f>SUM(D31:$D$136)</f>
        <v>2632139.4399702088</v>
      </c>
      <c r="F31" s="19">
        <f t="shared" si="3"/>
        <v>37.02276180967921</v>
      </c>
      <c r="G31" s="5"/>
      <c r="H31" s="17">
        <f>Absterbeordnung!C25</f>
        <v>99550.397776447586</v>
      </c>
      <c r="I31" s="18">
        <f t="shared" si="4"/>
        <v>0.7141625624649357</v>
      </c>
      <c r="J31" s="17">
        <f t="shared" si="5"/>
        <v>71095.16717043145</v>
      </c>
      <c r="K31" s="17">
        <f>SUM($J31:J$136)</f>
        <v>2632139.4399702088</v>
      </c>
      <c r="L31" s="19">
        <f t="shared" si="6"/>
        <v>37.02276180967921</v>
      </c>
      <c r="N31" s="6">
        <v>17</v>
      </c>
      <c r="O31" s="6">
        <f t="shared" si="0"/>
        <v>17</v>
      </c>
      <c r="P31" s="20">
        <f t="shared" si="7"/>
        <v>99550.397776447586</v>
      </c>
      <c r="Q31" s="20">
        <f t="shared" si="8"/>
        <v>99550.397776447586</v>
      </c>
      <c r="R31" s="5">
        <f t="shared" si="9"/>
        <v>99550.397776447586</v>
      </c>
      <c r="S31" s="5">
        <f t="shared" si="10"/>
        <v>7077552171.7994881</v>
      </c>
      <c r="T31" s="20">
        <f>SUM(S31:$S$127)</f>
        <v>248841039214.60422</v>
      </c>
      <c r="U31" s="6">
        <f t="shared" si="11"/>
        <v>35.159195322658519</v>
      </c>
    </row>
    <row r="32" spans="1:21">
      <c r="A32" s="21">
        <v>18</v>
      </c>
      <c r="B32" s="17">
        <f>Absterbeordnung!C26</f>
        <v>99536.267306115667</v>
      </c>
      <c r="C32" s="18">
        <f t="shared" si="1"/>
        <v>0.7001593749656233</v>
      </c>
      <c r="D32" s="17">
        <f t="shared" si="2"/>
        <v>69691.250703461148</v>
      </c>
      <c r="E32" s="17">
        <f>SUM(D32:$D$136)</f>
        <v>2561044.2727997769</v>
      </c>
      <c r="F32" s="19">
        <f t="shared" si="3"/>
        <v>36.748433224381564</v>
      </c>
      <c r="G32" s="5"/>
      <c r="H32" s="17">
        <f>Absterbeordnung!C26</f>
        <v>99536.267306115667</v>
      </c>
      <c r="I32" s="18">
        <f t="shared" si="4"/>
        <v>0.7001593749656233</v>
      </c>
      <c r="J32" s="17">
        <f t="shared" si="5"/>
        <v>69691.250703461148</v>
      </c>
      <c r="K32" s="17">
        <f>SUM($J32:J$136)</f>
        <v>2561044.2727997769</v>
      </c>
      <c r="L32" s="19">
        <f t="shared" si="6"/>
        <v>36.748433224381564</v>
      </c>
      <c r="N32" s="6">
        <v>18</v>
      </c>
      <c r="O32" s="6">
        <f t="shared" si="0"/>
        <v>18</v>
      </c>
      <c r="P32" s="20">
        <f t="shared" si="7"/>
        <v>99536.267306115667</v>
      </c>
      <c r="Q32" s="20">
        <f t="shared" si="8"/>
        <v>99536.267306115667</v>
      </c>
      <c r="R32" s="5">
        <f t="shared" si="9"/>
        <v>99536.267306115667</v>
      </c>
      <c r="S32" s="5">
        <f t="shared" si="10"/>
        <v>6936806958.9172306</v>
      </c>
      <c r="T32" s="20">
        <f>SUM(S32:$S$127)</f>
        <v>241763487042.80472</v>
      </c>
      <c r="U32" s="6">
        <f t="shared" si="11"/>
        <v>34.852272590924414</v>
      </c>
    </row>
    <row r="33" spans="1:21">
      <c r="A33" s="21">
        <v>19</v>
      </c>
      <c r="B33" s="17">
        <f>Absterbeordnung!C27</f>
        <v>99514.957993255681</v>
      </c>
      <c r="C33" s="18">
        <f t="shared" si="1"/>
        <v>0.68643075977021895</v>
      </c>
      <c r="D33" s="17">
        <f t="shared" si="2"/>
        <v>68310.128223811917</v>
      </c>
      <c r="E33" s="17">
        <f>SUM(D33:$D$136)</f>
        <v>2491353.0220963159</v>
      </c>
      <c r="F33" s="19">
        <f t="shared" si="3"/>
        <v>36.471209861202787</v>
      </c>
      <c r="G33" s="5"/>
      <c r="H33" s="17">
        <f>Absterbeordnung!C27</f>
        <v>99514.957993255681</v>
      </c>
      <c r="I33" s="18">
        <f t="shared" si="4"/>
        <v>0.68643075977021895</v>
      </c>
      <c r="J33" s="17">
        <f t="shared" si="5"/>
        <v>68310.128223811917</v>
      </c>
      <c r="K33" s="17">
        <f>SUM($J33:J$136)</f>
        <v>2491353.0220963159</v>
      </c>
      <c r="L33" s="19">
        <f t="shared" si="6"/>
        <v>36.471209861202787</v>
      </c>
      <c r="N33" s="6">
        <v>19</v>
      </c>
      <c r="O33" s="6">
        <f t="shared" si="0"/>
        <v>19</v>
      </c>
      <c r="P33" s="20">
        <f t="shared" si="7"/>
        <v>99514.957993255681</v>
      </c>
      <c r="Q33" s="20">
        <f t="shared" si="8"/>
        <v>99514.957993255681</v>
      </c>
      <c r="R33" s="5">
        <f t="shared" si="9"/>
        <v>99514.957993255681</v>
      </c>
      <c r="S33" s="5">
        <f t="shared" si="10"/>
        <v>6797879540.7065525</v>
      </c>
      <c r="T33" s="20">
        <f>SUM(S33:$S$127)</f>
        <v>234826680083.88748</v>
      </c>
      <c r="U33" s="6">
        <f t="shared" si="11"/>
        <v>34.544107273115969</v>
      </c>
    </row>
    <row r="34" spans="1:21">
      <c r="A34" s="21">
        <v>20</v>
      </c>
      <c r="B34" s="17">
        <f>Absterbeordnung!C28</f>
        <v>99496.102906199289</v>
      </c>
      <c r="C34" s="18">
        <f t="shared" si="1"/>
        <v>0.67297133310805779</v>
      </c>
      <c r="D34" s="17">
        <f t="shared" si="2"/>
        <v>66958.025011841441</v>
      </c>
      <c r="E34" s="17">
        <f>SUM(D34:$D$136)</f>
        <v>2423042.8938725037</v>
      </c>
      <c r="F34" s="19">
        <f t="shared" si="3"/>
        <v>36.187490497875224</v>
      </c>
      <c r="G34" s="5"/>
      <c r="H34" s="17">
        <f>Absterbeordnung!C28</f>
        <v>99496.102906199289</v>
      </c>
      <c r="I34" s="18">
        <f t="shared" si="4"/>
        <v>0.67297133310805779</v>
      </c>
      <c r="J34" s="17">
        <f t="shared" si="5"/>
        <v>66958.025011841441</v>
      </c>
      <c r="K34" s="17">
        <f>SUM($J34:J$136)</f>
        <v>2423042.8938725037</v>
      </c>
      <c r="L34" s="19">
        <f t="shared" si="6"/>
        <v>36.187490497875224</v>
      </c>
      <c r="N34" s="6">
        <v>20</v>
      </c>
      <c r="O34" s="6">
        <f t="shared" si="0"/>
        <v>20</v>
      </c>
      <c r="P34" s="20">
        <f t="shared" si="7"/>
        <v>99496.102906199289</v>
      </c>
      <c r="Q34" s="20">
        <f t="shared" si="8"/>
        <v>99496.102906199289</v>
      </c>
      <c r="R34" s="5">
        <f t="shared" si="9"/>
        <v>99496.102906199289</v>
      </c>
      <c r="S34" s="5">
        <f t="shared" si="10"/>
        <v>6662062546.974041</v>
      </c>
      <c r="T34" s="20">
        <f>SUM(S34:$S$127)</f>
        <v>228028800543.18094</v>
      </c>
      <c r="U34" s="6">
        <f t="shared" si="11"/>
        <v>34.227958524159057</v>
      </c>
    </row>
    <row r="35" spans="1:21">
      <c r="A35" s="21">
        <v>21</v>
      </c>
      <c r="B35" s="17">
        <f>Absterbeordnung!C29</f>
        <v>99478.698402651862</v>
      </c>
      <c r="C35" s="18">
        <f t="shared" si="1"/>
        <v>0.65977581677260566</v>
      </c>
      <c r="D35" s="17">
        <f t="shared" si="2"/>
        <v>65633.639490085334</v>
      </c>
      <c r="E35" s="17">
        <f>SUM(D35:$D$136)</f>
        <v>2356084.868860662</v>
      </c>
      <c r="F35" s="19">
        <f t="shared" si="3"/>
        <v>35.897519734778292</v>
      </c>
      <c r="G35" s="5"/>
      <c r="H35" s="17">
        <f>Absterbeordnung!C29</f>
        <v>99478.698402651862</v>
      </c>
      <c r="I35" s="18">
        <f t="shared" si="4"/>
        <v>0.65977581677260566</v>
      </c>
      <c r="J35" s="17">
        <f t="shared" si="5"/>
        <v>65633.639490085334</v>
      </c>
      <c r="K35" s="17">
        <f>SUM($J35:J$136)</f>
        <v>2356084.868860662</v>
      </c>
      <c r="L35" s="19">
        <f t="shared" si="6"/>
        <v>35.897519734778292</v>
      </c>
      <c r="N35" s="6">
        <v>21</v>
      </c>
      <c r="O35" s="6">
        <f t="shared" si="0"/>
        <v>21</v>
      </c>
      <c r="P35" s="20">
        <f t="shared" si="7"/>
        <v>99478.698402651862</v>
      </c>
      <c r="Q35" s="20">
        <f t="shared" si="8"/>
        <v>99478.698402651862</v>
      </c>
      <c r="R35" s="5">
        <f t="shared" si="9"/>
        <v>99478.698402651862</v>
      </c>
      <c r="S35" s="5">
        <f t="shared" si="10"/>
        <v>6529149027.9025803</v>
      </c>
      <c r="T35" s="20">
        <f>SUM(S35:$S$127)</f>
        <v>221366737996.20688</v>
      </c>
      <c r="U35" s="6">
        <f t="shared" si="11"/>
        <v>33.904378204600206</v>
      </c>
    </row>
    <row r="36" spans="1:21">
      <c r="A36" s="21">
        <v>22</v>
      </c>
      <c r="B36" s="17">
        <f>Absterbeordnung!C30</f>
        <v>99461.015295730802</v>
      </c>
      <c r="C36" s="18">
        <f t="shared" si="1"/>
        <v>0.64683903605157411</v>
      </c>
      <c r="D36" s="17">
        <f t="shared" si="2"/>
        <v>64335.26725860138</v>
      </c>
      <c r="E36" s="17">
        <f>SUM(D36:$D$136)</f>
        <v>2290451.2293705763</v>
      </c>
      <c r="F36" s="19">
        <f t="shared" si="3"/>
        <v>35.601798624134133</v>
      </c>
      <c r="G36" s="5"/>
      <c r="H36" s="17">
        <f>Absterbeordnung!C30</f>
        <v>99461.015295730802</v>
      </c>
      <c r="I36" s="18">
        <f t="shared" si="4"/>
        <v>0.64683903605157411</v>
      </c>
      <c r="J36" s="17">
        <f t="shared" si="5"/>
        <v>64335.26725860138</v>
      </c>
      <c r="K36" s="17">
        <f>SUM($J36:J$136)</f>
        <v>2290451.2293705763</v>
      </c>
      <c r="L36" s="19">
        <f t="shared" si="6"/>
        <v>35.601798624134133</v>
      </c>
      <c r="N36" s="6">
        <v>22</v>
      </c>
      <c r="O36" s="6">
        <f t="shared" si="0"/>
        <v>22</v>
      </c>
      <c r="P36" s="20">
        <f t="shared" si="7"/>
        <v>99461.015295730802</v>
      </c>
      <c r="Q36" s="20">
        <f t="shared" si="8"/>
        <v>99461.015295730802</v>
      </c>
      <c r="R36" s="5">
        <f t="shared" si="9"/>
        <v>99461.015295730802</v>
      </c>
      <c r="S36" s="5">
        <f t="shared" si="10"/>
        <v>6398851000.8626814</v>
      </c>
      <c r="T36" s="20">
        <f>SUM(S36:$S$127)</f>
        <v>214837588968.30429</v>
      </c>
      <c r="U36" s="6">
        <f t="shared" si="11"/>
        <v>33.574400925938157</v>
      </c>
    </row>
    <row r="37" spans="1:21">
      <c r="A37" s="21">
        <v>23</v>
      </c>
      <c r="B37" s="17">
        <f>Absterbeordnung!C31</f>
        <v>99442.958624913677</v>
      </c>
      <c r="C37" s="18">
        <f t="shared" si="1"/>
        <v>0.63415591769762181</v>
      </c>
      <c r="D37" s="17">
        <f t="shared" si="2"/>
        <v>63062.340685348769</v>
      </c>
      <c r="E37" s="17">
        <f>SUM(D37:$D$136)</f>
        <v>2226115.9621119751</v>
      </c>
      <c r="F37" s="19">
        <f t="shared" si="3"/>
        <v>35.300243186646689</v>
      </c>
      <c r="G37" s="5"/>
      <c r="H37" s="17">
        <f>Absterbeordnung!C31</f>
        <v>99442.958624913677</v>
      </c>
      <c r="I37" s="18">
        <f t="shared" si="4"/>
        <v>0.63415591769762181</v>
      </c>
      <c r="J37" s="17">
        <f t="shared" si="5"/>
        <v>63062.340685348769</v>
      </c>
      <c r="K37" s="17">
        <f>SUM($J37:J$136)</f>
        <v>2226115.9621119751</v>
      </c>
      <c r="L37" s="19">
        <f t="shared" si="6"/>
        <v>35.300243186646689</v>
      </c>
      <c r="N37" s="6">
        <v>23</v>
      </c>
      <c r="O37" s="6">
        <f t="shared" si="0"/>
        <v>23</v>
      </c>
      <c r="P37" s="20">
        <f t="shared" si="7"/>
        <v>99442.958624913677</v>
      </c>
      <c r="Q37" s="20">
        <f t="shared" si="8"/>
        <v>99442.958624913677</v>
      </c>
      <c r="R37" s="5">
        <f t="shared" si="9"/>
        <v>99442.958624913677</v>
      </c>
      <c r="S37" s="5">
        <f t="shared" si="10"/>
        <v>6271105735.5633488</v>
      </c>
      <c r="T37" s="20">
        <f>SUM(S37:$S$127)</f>
        <v>208438737967.44168</v>
      </c>
      <c r="U37" s="6">
        <f t="shared" si="11"/>
        <v>33.237956232405502</v>
      </c>
    </row>
    <row r="38" spans="1:21">
      <c r="A38" s="21">
        <v>24</v>
      </c>
      <c r="B38" s="17">
        <f>Absterbeordnung!C32</f>
        <v>99420.517707202744</v>
      </c>
      <c r="C38" s="18">
        <f t="shared" si="1"/>
        <v>0.62172148793884485</v>
      </c>
      <c r="D38" s="17">
        <f t="shared" si="2"/>
        <v>61811.872200572361</v>
      </c>
      <c r="E38" s="17">
        <f>SUM(D38:$D$136)</f>
        <v>2163053.6214266256</v>
      </c>
      <c r="F38" s="19">
        <f t="shared" si="3"/>
        <v>34.994145047213053</v>
      </c>
      <c r="G38" s="5"/>
      <c r="H38" s="17">
        <f>Absterbeordnung!C32</f>
        <v>99420.517707202744</v>
      </c>
      <c r="I38" s="18">
        <f t="shared" si="4"/>
        <v>0.62172148793884485</v>
      </c>
      <c r="J38" s="17">
        <f t="shared" si="5"/>
        <v>61811.872200572361</v>
      </c>
      <c r="K38" s="17">
        <f>SUM($J38:J$136)</f>
        <v>2163053.6214266256</v>
      </c>
      <c r="L38" s="19">
        <f t="shared" si="6"/>
        <v>34.994145047213053</v>
      </c>
      <c r="N38" s="6">
        <v>24</v>
      </c>
      <c r="O38" s="6">
        <f t="shared" si="0"/>
        <v>24</v>
      </c>
      <c r="P38" s="20">
        <f t="shared" si="7"/>
        <v>99420.517707202744</v>
      </c>
      <c r="Q38" s="20">
        <f t="shared" si="8"/>
        <v>99420.517707202744</v>
      </c>
      <c r="R38" s="5">
        <f t="shared" si="9"/>
        <v>99420.517707202744</v>
      </c>
      <c r="S38" s="5">
        <f t="shared" si="10"/>
        <v>6145368334.6323576</v>
      </c>
      <c r="T38" s="20">
        <f>SUM(S38:$S$127)</f>
        <v>202167632231.87833</v>
      </c>
      <c r="U38" s="6">
        <f t="shared" si="11"/>
        <v>32.897561419151756</v>
      </c>
    </row>
    <row r="39" spans="1:21">
      <c r="A39" s="21">
        <v>25</v>
      </c>
      <c r="B39" s="17">
        <f>Absterbeordnung!C33</f>
        <v>99399.739213091802</v>
      </c>
      <c r="C39" s="18">
        <f t="shared" si="1"/>
        <v>0.60953087052827937</v>
      </c>
      <c r="D39" s="17">
        <f t="shared" si="2"/>
        <v>60587.209572839791</v>
      </c>
      <c r="E39" s="17">
        <f>SUM(D39:$D$136)</f>
        <v>2101241.7492260528</v>
      </c>
      <c r="F39" s="19">
        <f t="shared" si="3"/>
        <v>34.68127619741054</v>
      </c>
      <c r="G39" s="5"/>
      <c r="H39" s="17">
        <f>Absterbeordnung!C33</f>
        <v>99399.739213091802</v>
      </c>
      <c r="I39" s="18">
        <f t="shared" si="4"/>
        <v>0.60953087052827937</v>
      </c>
      <c r="J39" s="17">
        <f t="shared" si="5"/>
        <v>60587.209572839791</v>
      </c>
      <c r="K39" s="17">
        <f>SUM($J39:J$136)</f>
        <v>2101241.7492260528</v>
      </c>
      <c r="L39" s="19">
        <f t="shared" si="6"/>
        <v>34.68127619741054</v>
      </c>
      <c r="N39" s="6">
        <v>25</v>
      </c>
      <c r="O39" s="6">
        <f t="shared" si="0"/>
        <v>25</v>
      </c>
      <c r="P39" s="20">
        <f t="shared" si="7"/>
        <v>99399.739213091802</v>
      </c>
      <c r="Q39" s="20">
        <f t="shared" si="8"/>
        <v>99399.739213091802</v>
      </c>
      <c r="R39" s="5">
        <f t="shared" si="9"/>
        <v>99399.739213091802</v>
      </c>
      <c r="S39" s="5">
        <f t="shared" si="10"/>
        <v>6022352831.1892138</v>
      </c>
      <c r="T39" s="20">
        <f>SUM(S39:$S$127)</f>
        <v>196022263897.24594</v>
      </c>
      <c r="U39" s="6">
        <f t="shared" si="11"/>
        <v>32.549116498466276</v>
      </c>
    </row>
    <row r="40" spans="1:21">
      <c r="A40" s="21">
        <v>26</v>
      </c>
      <c r="B40" s="17">
        <f>Absterbeordnung!C34</f>
        <v>99378.839771869942</v>
      </c>
      <c r="C40" s="18">
        <f t="shared" si="1"/>
        <v>0.59757928483164635</v>
      </c>
      <c r="D40" s="17">
        <f t="shared" si="2"/>
        <v>59386.735998272816</v>
      </c>
      <c r="E40" s="17">
        <f>SUM(D40:$D$136)</f>
        <v>2040654.5396532139</v>
      </c>
      <c r="F40" s="19">
        <f t="shared" si="3"/>
        <v>34.362126581810521</v>
      </c>
      <c r="G40" s="5"/>
      <c r="H40" s="17">
        <f>Absterbeordnung!C34</f>
        <v>99378.839771869942</v>
      </c>
      <c r="I40" s="18">
        <f t="shared" si="4"/>
        <v>0.59757928483164635</v>
      </c>
      <c r="J40" s="17">
        <f t="shared" si="5"/>
        <v>59386.735998272816</v>
      </c>
      <c r="K40" s="17">
        <f>SUM($J40:J$136)</f>
        <v>2040654.5396532139</v>
      </c>
      <c r="L40" s="19">
        <f t="shared" si="6"/>
        <v>34.362126581810521</v>
      </c>
      <c r="N40" s="6">
        <v>26</v>
      </c>
      <c r="O40" s="6">
        <f t="shared" si="0"/>
        <v>26</v>
      </c>
      <c r="P40" s="20">
        <f t="shared" si="7"/>
        <v>99378.839771869942</v>
      </c>
      <c r="Q40" s="20">
        <f t="shared" si="8"/>
        <v>99378.839771869942</v>
      </c>
      <c r="R40" s="5">
        <f t="shared" si="9"/>
        <v>99378.839771869942</v>
      </c>
      <c r="S40" s="5">
        <f t="shared" si="10"/>
        <v>5901784921.346694</v>
      </c>
      <c r="T40" s="20">
        <f>SUM(S40:$S$127)</f>
        <v>189999911066.05673</v>
      </c>
      <c r="U40" s="6">
        <f t="shared" si="11"/>
        <v>32.193635247334932</v>
      </c>
    </row>
    <row r="41" spans="1:21">
      <c r="A41" s="21">
        <v>27</v>
      </c>
      <c r="B41" s="17">
        <f>Absterbeordnung!C35</f>
        <v>99358.996095698618</v>
      </c>
      <c r="C41" s="18">
        <f t="shared" si="1"/>
        <v>0.58586204395259456</v>
      </c>
      <c r="D41" s="17">
        <f t="shared" si="2"/>
        <v>58210.664537703851</v>
      </c>
      <c r="E41" s="17">
        <f>SUM(D41:$D$136)</f>
        <v>1981267.8036549408</v>
      </c>
      <c r="F41" s="19">
        <f t="shared" si="3"/>
        <v>34.036165355433219</v>
      </c>
      <c r="G41" s="5"/>
      <c r="H41" s="17">
        <f>Absterbeordnung!C35</f>
        <v>99358.996095698618</v>
      </c>
      <c r="I41" s="18">
        <f t="shared" si="4"/>
        <v>0.58586204395259456</v>
      </c>
      <c r="J41" s="17">
        <f t="shared" si="5"/>
        <v>58210.664537703851</v>
      </c>
      <c r="K41" s="17">
        <f>SUM($J41:J$136)</f>
        <v>1981267.8036549408</v>
      </c>
      <c r="L41" s="19">
        <f t="shared" si="6"/>
        <v>34.036165355433219</v>
      </c>
      <c r="N41" s="6">
        <v>27</v>
      </c>
      <c r="O41" s="6">
        <f t="shared" si="0"/>
        <v>27</v>
      </c>
      <c r="P41" s="20">
        <f t="shared" si="7"/>
        <v>99358.996095698618</v>
      </c>
      <c r="Q41" s="20">
        <f t="shared" si="8"/>
        <v>99358.996095698618</v>
      </c>
      <c r="R41" s="5">
        <f t="shared" si="9"/>
        <v>99358.996095698618</v>
      </c>
      <c r="S41" s="5">
        <f t="shared" si="10"/>
        <v>5783753190.5297394</v>
      </c>
      <c r="T41" s="20">
        <f>SUM(S41:$S$127)</f>
        <v>184098126144.71005</v>
      </c>
      <c r="U41" s="6">
        <f t="shared" si="11"/>
        <v>31.830218213002333</v>
      </c>
    </row>
    <row r="42" spans="1:21">
      <c r="A42" s="21">
        <v>28</v>
      </c>
      <c r="B42" s="17">
        <f>Absterbeordnung!C36</f>
        <v>99337.305443498175</v>
      </c>
      <c r="C42" s="18">
        <f t="shared" si="1"/>
        <v>0.57437455289470041</v>
      </c>
      <c r="D42" s="17">
        <f t="shared" si="2"/>
        <v>57056.820399873555</v>
      </c>
      <c r="E42" s="17">
        <f>SUM(D42:$D$136)</f>
        <v>1923057.1391172369</v>
      </c>
      <c r="F42" s="19">
        <f t="shared" si="3"/>
        <v>33.704246497435363</v>
      </c>
      <c r="G42" s="5"/>
      <c r="H42" s="17">
        <f>Absterbeordnung!C36</f>
        <v>99337.305443498175</v>
      </c>
      <c r="I42" s="18">
        <f t="shared" si="4"/>
        <v>0.57437455289470041</v>
      </c>
      <c r="J42" s="17">
        <f t="shared" si="5"/>
        <v>57056.820399873555</v>
      </c>
      <c r="K42" s="17">
        <f>SUM($J42:J$136)</f>
        <v>1923057.1391172369</v>
      </c>
      <c r="L42" s="19">
        <f t="shared" si="6"/>
        <v>33.704246497435363</v>
      </c>
      <c r="N42" s="6">
        <v>28</v>
      </c>
      <c r="O42" s="6">
        <f t="shared" si="0"/>
        <v>28</v>
      </c>
      <c r="P42" s="20">
        <f t="shared" si="7"/>
        <v>99337.305443498175</v>
      </c>
      <c r="Q42" s="20">
        <f t="shared" si="8"/>
        <v>99337.305443498175</v>
      </c>
      <c r="R42" s="5">
        <f t="shared" si="9"/>
        <v>99337.305443498175</v>
      </c>
      <c r="S42" s="5">
        <f t="shared" si="10"/>
        <v>5667870795.6970568</v>
      </c>
      <c r="T42" s="20">
        <f>SUM(S42:$S$127)</f>
        <v>178314372954.18033</v>
      </c>
      <c r="U42" s="6">
        <f t="shared" si="11"/>
        <v>31.460557126593873</v>
      </c>
    </row>
    <row r="43" spans="1:21">
      <c r="A43" s="21">
        <v>29</v>
      </c>
      <c r="B43" s="17">
        <f>Absterbeordnung!C37</f>
        <v>99312.411178880342</v>
      </c>
      <c r="C43" s="18">
        <f t="shared" si="1"/>
        <v>0.56311230675951029</v>
      </c>
      <c r="D43" s="17">
        <f t="shared" si="2"/>
        <v>55924.040948788286</v>
      </c>
      <c r="E43" s="17">
        <f>SUM(D43:$D$136)</f>
        <v>1866000.3187173638</v>
      </c>
      <c r="F43" s="19">
        <f t="shared" si="3"/>
        <v>33.366693233525979</v>
      </c>
      <c r="G43" s="5"/>
      <c r="H43" s="17">
        <f>Absterbeordnung!C37</f>
        <v>99312.411178880342</v>
      </c>
      <c r="I43" s="18">
        <f t="shared" si="4"/>
        <v>0.56311230675951029</v>
      </c>
      <c r="J43" s="17">
        <f t="shared" si="5"/>
        <v>55924.040948788286</v>
      </c>
      <c r="K43" s="17">
        <f>SUM($J43:J$136)</f>
        <v>1866000.3187173638</v>
      </c>
      <c r="L43" s="19">
        <f t="shared" si="6"/>
        <v>33.366693233525979</v>
      </c>
      <c r="N43" s="6">
        <v>29</v>
      </c>
      <c r="O43" s="6">
        <f t="shared" si="0"/>
        <v>29</v>
      </c>
      <c r="P43" s="20">
        <f t="shared" si="7"/>
        <v>99312.411178880342</v>
      </c>
      <c r="Q43" s="20">
        <f t="shared" si="8"/>
        <v>99312.411178880342</v>
      </c>
      <c r="R43" s="5">
        <f t="shared" si="9"/>
        <v>99312.411178880342</v>
      </c>
      <c r="S43" s="5">
        <f t="shared" si="10"/>
        <v>5553951349.4906034</v>
      </c>
      <c r="T43" s="20">
        <f>SUM(S43:$S$127)</f>
        <v>172646502158.48325</v>
      </c>
      <c r="U43" s="6">
        <f t="shared" si="11"/>
        <v>31.085346502777345</v>
      </c>
    </row>
    <row r="44" spans="1:21">
      <c r="A44" s="21">
        <v>30</v>
      </c>
      <c r="B44" s="17">
        <f>Absterbeordnung!C38</f>
        <v>99286.246688894433</v>
      </c>
      <c r="C44" s="18">
        <f t="shared" si="1"/>
        <v>0.55207088897991197</v>
      </c>
      <c r="D44" s="17">
        <f t="shared" si="2"/>
        <v>54813.046473016788</v>
      </c>
      <c r="E44" s="17">
        <f>SUM(D44:$D$136)</f>
        <v>1810076.2777685754</v>
      </c>
      <c r="F44" s="19">
        <f t="shared" si="3"/>
        <v>33.022727146896216</v>
      </c>
      <c r="G44" s="5"/>
      <c r="H44" s="17">
        <f>Absterbeordnung!C38</f>
        <v>99286.246688894433</v>
      </c>
      <c r="I44" s="18">
        <f t="shared" si="4"/>
        <v>0.55207088897991197</v>
      </c>
      <c r="J44" s="17">
        <f t="shared" si="5"/>
        <v>54813.046473016788</v>
      </c>
      <c r="K44" s="17">
        <f>SUM($J44:J$136)</f>
        <v>1810076.2777685754</v>
      </c>
      <c r="L44" s="19">
        <f t="shared" si="6"/>
        <v>33.022727146896216</v>
      </c>
      <c r="N44" s="6">
        <v>30</v>
      </c>
      <c r="O44" s="6">
        <f t="shared" si="0"/>
        <v>30</v>
      </c>
      <c r="P44" s="20">
        <f t="shared" si="7"/>
        <v>99286.246688894433</v>
      </c>
      <c r="Q44" s="20">
        <f t="shared" si="8"/>
        <v>99286.246688894433</v>
      </c>
      <c r="R44" s="5">
        <f t="shared" si="9"/>
        <v>99286.246688894433</v>
      </c>
      <c r="S44" s="5">
        <f t="shared" si="10"/>
        <v>5442181653.88978</v>
      </c>
      <c r="T44" s="20">
        <f>SUM(S44:$S$127)</f>
        <v>167092550808.99265</v>
      </c>
      <c r="U44" s="6">
        <f t="shared" si="11"/>
        <v>30.703229226015239</v>
      </c>
    </row>
    <row r="45" spans="1:21">
      <c r="A45" s="21">
        <v>31</v>
      </c>
      <c r="B45" s="17">
        <f>Absterbeordnung!C39</f>
        <v>99259.678829945216</v>
      </c>
      <c r="C45" s="18">
        <f t="shared" si="1"/>
        <v>0.54124596958814919</v>
      </c>
      <c r="D45" s="17">
        <f t="shared" si="2"/>
        <v>53723.901109321981</v>
      </c>
      <c r="E45" s="17">
        <f>SUM(D45:$D$136)</f>
        <v>1755263.2312955589</v>
      </c>
      <c r="F45" s="19">
        <f t="shared" si="3"/>
        <v>32.67192432142631</v>
      </c>
      <c r="G45" s="5"/>
      <c r="H45" s="17">
        <f>Absterbeordnung!C39</f>
        <v>99259.678829945216</v>
      </c>
      <c r="I45" s="18">
        <f t="shared" si="4"/>
        <v>0.54124596958814919</v>
      </c>
      <c r="J45" s="17">
        <f t="shared" si="5"/>
        <v>53723.901109321981</v>
      </c>
      <c r="K45" s="17">
        <f>SUM($J45:J$136)</f>
        <v>1755263.2312955589</v>
      </c>
      <c r="L45" s="19">
        <f t="shared" si="6"/>
        <v>32.67192432142631</v>
      </c>
      <c r="N45" s="6">
        <v>31</v>
      </c>
      <c r="O45" s="6">
        <f t="shared" si="0"/>
        <v>31</v>
      </c>
      <c r="P45" s="20">
        <f t="shared" si="7"/>
        <v>99259.678829945216</v>
      </c>
      <c r="Q45" s="20">
        <f t="shared" si="8"/>
        <v>99259.678829945216</v>
      </c>
      <c r="R45" s="5">
        <f t="shared" si="9"/>
        <v>99259.678829945216</v>
      </c>
      <c r="S45" s="5">
        <f t="shared" si="10"/>
        <v>5332617169.6030369</v>
      </c>
      <c r="T45" s="20">
        <f>SUM(S45:$S$127)</f>
        <v>161650369155.10284</v>
      </c>
      <c r="U45" s="6">
        <f t="shared" si="11"/>
        <v>30.313514736542807</v>
      </c>
    </row>
    <row r="46" spans="1:21">
      <c r="A46" s="21">
        <v>32</v>
      </c>
      <c r="B46" s="17">
        <f>Absterbeordnung!C40</f>
        <v>99230.908284971447</v>
      </c>
      <c r="C46" s="18">
        <f t="shared" si="1"/>
        <v>0.53063330351779314</v>
      </c>
      <c r="D46" s="17">
        <f t="shared" si="2"/>
        <v>52655.224674325545</v>
      </c>
      <c r="E46" s="17">
        <f>SUM(D46:$D$136)</f>
        <v>1701539.3301862369</v>
      </c>
      <c r="F46" s="19">
        <f t="shared" si="3"/>
        <v>32.314729273501705</v>
      </c>
      <c r="G46" s="5"/>
      <c r="H46" s="17">
        <f>Absterbeordnung!C40</f>
        <v>99230.908284971447</v>
      </c>
      <c r="I46" s="18">
        <f t="shared" si="4"/>
        <v>0.53063330351779314</v>
      </c>
      <c r="J46" s="17">
        <f t="shared" si="5"/>
        <v>52655.224674325545</v>
      </c>
      <c r="K46" s="17">
        <f>SUM($J46:J$136)</f>
        <v>1701539.3301862369</v>
      </c>
      <c r="L46" s="19">
        <f t="shared" si="6"/>
        <v>32.314729273501705</v>
      </c>
      <c r="N46" s="6">
        <v>32</v>
      </c>
      <c r="O46" s="6">
        <f t="shared" ref="O46:O77" si="12">N46+$B$3</f>
        <v>32</v>
      </c>
      <c r="P46" s="20">
        <f t="shared" si="7"/>
        <v>99230.908284971447</v>
      </c>
      <c r="Q46" s="20">
        <f t="shared" si="8"/>
        <v>99230.908284971447</v>
      </c>
      <c r="R46" s="5">
        <f t="shared" si="9"/>
        <v>99230.908284971447</v>
      </c>
      <c r="S46" s="5">
        <f t="shared" si="10"/>
        <v>5225025770.3825645</v>
      </c>
      <c r="T46" s="20">
        <f>SUM(S46:$S$127)</f>
        <v>156317751985.49982</v>
      </c>
      <c r="U46" s="6">
        <f t="shared" si="11"/>
        <v>29.917125552101265</v>
      </c>
    </row>
    <row r="47" spans="1:21">
      <c r="A47" s="21">
        <v>33</v>
      </c>
      <c r="B47" s="17">
        <f>Absterbeordnung!C41</f>
        <v>99199.055996069452</v>
      </c>
      <c r="C47" s="18">
        <f t="shared" ref="C47:C78" si="13">1/(((1+($B$5/100))^A47))</f>
        <v>0.52022872893901284</v>
      </c>
      <c r="D47" s="17">
        <f t="shared" ref="D47:D78" si="14">B47*C47</f>
        <v>51606.198812785173</v>
      </c>
      <c r="E47" s="17">
        <f>SUM(D47:$D$136)</f>
        <v>1648884.1055119112</v>
      </c>
      <c r="F47" s="19">
        <f t="shared" ref="F47:F78" si="15">E47/D47</f>
        <v>31.951279951729532</v>
      </c>
      <c r="G47" s="5"/>
      <c r="H47" s="17">
        <f>Absterbeordnung!C41</f>
        <v>99199.055996069452</v>
      </c>
      <c r="I47" s="18">
        <f t="shared" ref="I47:I78" si="16">1/(((1+($B$5/100))^A47))</f>
        <v>0.52022872893901284</v>
      </c>
      <c r="J47" s="17">
        <f t="shared" ref="J47:J78" si="17">H47*I47</f>
        <v>51606.198812785173</v>
      </c>
      <c r="K47" s="17">
        <f>SUM($J47:J$136)</f>
        <v>1648884.1055119112</v>
      </c>
      <c r="L47" s="19">
        <f t="shared" ref="L47:L78" si="18">K47/J47</f>
        <v>31.951279951729532</v>
      </c>
      <c r="N47" s="6">
        <v>33</v>
      </c>
      <c r="O47" s="6">
        <f t="shared" si="12"/>
        <v>33</v>
      </c>
      <c r="P47" s="20">
        <f t="shared" si="7"/>
        <v>99199.055996069452</v>
      </c>
      <c r="Q47" s="20">
        <f t="shared" si="8"/>
        <v>99199.055996069452</v>
      </c>
      <c r="R47" s="5">
        <f t="shared" si="9"/>
        <v>99199.055996069452</v>
      </c>
      <c r="S47" s="5">
        <f t="shared" ref="S47:S78" si="19">P47*R47*I47</f>
        <v>5119286205.7737684</v>
      </c>
      <c r="T47" s="20">
        <f>SUM(S47:$S$127)</f>
        <v>151092726215.11725</v>
      </c>
      <c r="U47" s="6">
        <f t="shared" ref="U47:U78" si="20">T47/S47</f>
        <v>29.514412779794938</v>
      </c>
    </row>
    <row r="48" spans="1:21">
      <c r="A48" s="21">
        <v>34</v>
      </c>
      <c r="B48" s="17">
        <f>Absterbeordnung!C42</f>
        <v>99161.040777352013</v>
      </c>
      <c r="C48" s="18">
        <f t="shared" si="13"/>
        <v>0.51002816562648323</v>
      </c>
      <c r="D48" s="17">
        <f t="shared" si="14"/>
        <v>50574.923729285751</v>
      </c>
      <c r="E48" s="17">
        <f>SUM(D48:$D$136)</f>
        <v>1597277.9066991261</v>
      </c>
      <c r="F48" s="19">
        <f t="shared" si="15"/>
        <v>31.582408611210848</v>
      </c>
      <c r="G48" s="5"/>
      <c r="H48" s="17">
        <f>Absterbeordnung!C42</f>
        <v>99161.040777352013</v>
      </c>
      <c r="I48" s="18">
        <f t="shared" si="16"/>
        <v>0.51002816562648323</v>
      </c>
      <c r="J48" s="17">
        <f t="shared" si="17"/>
        <v>50574.923729285751</v>
      </c>
      <c r="K48" s="17">
        <f>SUM($J48:J$136)</f>
        <v>1597277.9066991261</v>
      </c>
      <c r="L48" s="19">
        <f t="shared" si="18"/>
        <v>31.582408611210848</v>
      </c>
      <c r="N48" s="6">
        <v>34</v>
      </c>
      <c r="O48" s="6">
        <f t="shared" si="12"/>
        <v>34</v>
      </c>
      <c r="P48" s="20">
        <f t="shared" si="7"/>
        <v>99161.040777352013</v>
      </c>
      <c r="Q48" s="20">
        <f t="shared" si="8"/>
        <v>99161.040777352013</v>
      </c>
      <c r="R48" s="5">
        <f t="shared" si="9"/>
        <v>99161.040777352013</v>
      </c>
      <c r="S48" s="5">
        <f t="shared" si="19"/>
        <v>5015062074.2311716</v>
      </c>
      <c r="T48" s="20">
        <f>SUM(S48:$S$127)</f>
        <v>145973440009.34344</v>
      </c>
      <c r="U48" s="6">
        <f t="shared" si="20"/>
        <v>29.107005625991526</v>
      </c>
    </row>
    <row r="49" spans="1:21">
      <c r="A49" s="21">
        <v>35</v>
      </c>
      <c r="B49" s="17">
        <f>Absterbeordnung!C43</f>
        <v>99123.107089019744</v>
      </c>
      <c r="C49" s="18">
        <f t="shared" si="13"/>
        <v>0.50002761335929735</v>
      </c>
      <c r="D49" s="17">
        <f t="shared" si="14"/>
        <v>49564.290666480592</v>
      </c>
      <c r="E49" s="17">
        <f>SUM(D49:$D$136)</f>
        <v>1546702.9829698405</v>
      </c>
      <c r="F49" s="19">
        <f t="shared" si="15"/>
        <v>31.205994520886929</v>
      </c>
      <c r="G49" s="5"/>
      <c r="H49" s="17">
        <f>Absterbeordnung!C43</f>
        <v>99123.107089019744</v>
      </c>
      <c r="I49" s="18">
        <f t="shared" si="16"/>
        <v>0.50002761335929735</v>
      </c>
      <c r="J49" s="17">
        <f t="shared" si="17"/>
        <v>49564.290666480592</v>
      </c>
      <c r="K49" s="17">
        <f>SUM($J49:J$136)</f>
        <v>1546702.9829698405</v>
      </c>
      <c r="L49" s="19">
        <f t="shared" si="18"/>
        <v>31.205994520886929</v>
      </c>
      <c r="N49" s="6">
        <v>35</v>
      </c>
      <c r="O49" s="6">
        <f t="shared" si="12"/>
        <v>35</v>
      </c>
      <c r="P49" s="20">
        <f t="shared" si="7"/>
        <v>99123.107089019744</v>
      </c>
      <c r="Q49" s="20">
        <f t="shared" si="8"/>
        <v>99123.107089019744</v>
      </c>
      <c r="R49" s="5">
        <f t="shared" si="9"/>
        <v>99123.107089019744</v>
      </c>
      <c r="S49" s="5">
        <f t="shared" si="19"/>
        <v>4912966491.5248575</v>
      </c>
      <c r="T49" s="20">
        <f>SUM(S49:$S$127)</f>
        <v>140958377935.1123</v>
      </c>
      <c r="U49" s="6">
        <f t="shared" si="20"/>
        <v>28.691092882125982</v>
      </c>
    </row>
    <row r="50" spans="1:21">
      <c r="A50" s="21">
        <v>36</v>
      </c>
      <c r="B50" s="17">
        <f>Absterbeordnung!C44</f>
        <v>99080.548297203874</v>
      </c>
      <c r="C50" s="18">
        <f t="shared" si="13"/>
        <v>0.49022315035225233</v>
      </c>
      <c r="D50" s="17">
        <f t="shared" si="14"/>
        <v>48571.578524883771</v>
      </c>
      <c r="E50" s="17">
        <f>SUM(D50:$D$136)</f>
        <v>1497138.69230336</v>
      </c>
      <c r="F50" s="19">
        <f t="shared" si="15"/>
        <v>30.823348504853694</v>
      </c>
      <c r="G50" s="5"/>
      <c r="H50" s="17">
        <f>Absterbeordnung!C44</f>
        <v>99080.548297203874</v>
      </c>
      <c r="I50" s="18">
        <f t="shared" si="16"/>
        <v>0.49022315035225233</v>
      </c>
      <c r="J50" s="17">
        <f t="shared" si="17"/>
        <v>48571.578524883771</v>
      </c>
      <c r="K50" s="17">
        <f>SUM($J50:J$136)</f>
        <v>1497138.69230336</v>
      </c>
      <c r="L50" s="19">
        <f t="shared" si="18"/>
        <v>30.823348504853694</v>
      </c>
      <c r="N50" s="6">
        <v>36</v>
      </c>
      <c r="O50" s="6">
        <f t="shared" si="12"/>
        <v>36</v>
      </c>
      <c r="P50" s="20">
        <f t="shared" si="7"/>
        <v>99080.548297203874</v>
      </c>
      <c r="Q50" s="20">
        <f t="shared" si="8"/>
        <v>99080.548297203874</v>
      </c>
      <c r="R50" s="5">
        <f t="shared" si="9"/>
        <v>99080.548297203874</v>
      </c>
      <c r="S50" s="5">
        <f t="shared" si="19"/>
        <v>4812498631.9061775</v>
      </c>
      <c r="T50" s="20">
        <f>SUM(S50:$S$127)</f>
        <v>136045411443.58752</v>
      </c>
      <c r="U50" s="6">
        <f t="shared" si="20"/>
        <v>28.269184440204494</v>
      </c>
    </row>
    <row r="51" spans="1:21">
      <c r="A51" s="21">
        <v>37</v>
      </c>
      <c r="B51" s="17">
        <f>Absterbeordnung!C45</f>
        <v>99035.184692125506</v>
      </c>
      <c r="C51" s="18">
        <f t="shared" si="13"/>
        <v>0.48061093171789437</v>
      </c>
      <c r="D51" s="17">
        <f t="shared" si="14"/>
        <v>47597.392387736189</v>
      </c>
      <c r="E51" s="17">
        <f>SUM(D51:$D$136)</f>
        <v>1448567.1137784759</v>
      </c>
      <c r="F51" s="19">
        <f t="shared" si="15"/>
        <v>30.433749436906332</v>
      </c>
      <c r="G51" s="5"/>
      <c r="H51" s="17">
        <f>Absterbeordnung!C45</f>
        <v>99035.184692125506</v>
      </c>
      <c r="I51" s="18">
        <f t="shared" si="16"/>
        <v>0.48061093171789437</v>
      </c>
      <c r="J51" s="17">
        <f t="shared" si="17"/>
        <v>47597.392387736189</v>
      </c>
      <c r="K51" s="17">
        <f>SUM($J51:J$136)</f>
        <v>1448567.1137784759</v>
      </c>
      <c r="L51" s="19">
        <f t="shared" si="18"/>
        <v>30.433749436906332</v>
      </c>
      <c r="N51" s="6">
        <v>37</v>
      </c>
      <c r="O51" s="6">
        <f t="shared" si="12"/>
        <v>37</v>
      </c>
      <c r="P51" s="20">
        <f t="shared" si="7"/>
        <v>99035.184692125506</v>
      </c>
      <c r="Q51" s="20">
        <f t="shared" si="8"/>
        <v>99035.184692125506</v>
      </c>
      <c r="R51" s="5">
        <f t="shared" si="9"/>
        <v>99035.184692125506</v>
      </c>
      <c r="S51" s="5">
        <f t="shared" si="19"/>
        <v>4713816545.9830227</v>
      </c>
      <c r="T51" s="20">
        <f>SUM(S51:$S$127)</f>
        <v>131232912811.68134</v>
      </c>
      <c r="U51" s="6">
        <f t="shared" si="20"/>
        <v>27.840055193389784</v>
      </c>
    </row>
    <row r="52" spans="1:21">
      <c r="A52" s="21">
        <v>38</v>
      </c>
      <c r="B52" s="17">
        <f>Absterbeordnung!C46</f>
        <v>98987.043303060709</v>
      </c>
      <c r="C52" s="18">
        <f t="shared" si="13"/>
        <v>0.47118718795871989</v>
      </c>
      <c r="D52" s="17">
        <f t="shared" si="14"/>
        <v>46641.426578317209</v>
      </c>
      <c r="E52" s="17">
        <f>SUM(D52:$D$136)</f>
        <v>1400969.7213907398</v>
      </c>
      <c r="F52" s="19">
        <f t="shared" si="15"/>
        <v>30.037025540767363</v>
      </c>
      <c r="G52" s="5"/>
      <c r="H52" s="17">
        <f>Absterbeordnung!C46</f>
        <v>98987.043303060709</v>
      </c>
      <c r="I52" s="18">
        <f t="shared" si="16"/>
        <v>0.47118718795871989</v>
      </c>
      <c r="J52" s="17">
        <f t="shared" si="17"/>
        <v>46641.426578317209</v>
      </c>
      <c r="K52" s="17">
        <f>SUM($J52:J$136)</f>
        <v>1400969.7213907398</v>
      </c>
      <c r="L52" s="19">
        <f t="shared" si="18"/>
        <v>30.037025540767363</v>
      </c>
      <c r="N52" s="6">
        <v>38</v>
      </c>
      <c r="O52" s="6">
        <f t="shared" si="12"/>
        <v>38</v>
      </c>
      <c r="P52" s="20">
        <f t="shared" si="7"/>
        <v>98987.043303060709</v>
      </c>
      <c r="Q52" s="20">
        <f t="shared" si="8"/>
        <v>98987.043303060709</v>
      </c>
      <c r="R52" s="5">
        <f t="shared" si="9"/>
        <v>98987.043303060709</v>
      </c>
      <c r="S52" s="5">
        <f t="shared" si="19"/>
        <v>4616896912.4244118</v>
      </c>
      <c r="T52" s="20">
        <f>SUM(S52:$S$127)</f>
        <v>126519096265.69832</v>
      </c>
      <c r="U52" s="6">
        <f t="shared" si="20"/>
        <v>27.403491710032782</v>
      </c>
    </row>
    <row r="53" spans="1:21">
      <c r="A53" s="21">
        <v>39</v>
      </c>
      <c r="B53" s="17">
        <f>Absterbeordnung!C47</f>
        <v>98931.092499127219</v>
      </c>
      <c r="C53" s="18">
        <f t="shared" si="13"/>
        <v>0.46194822348894127</v>
      </c>
      <c r="D53" s="17">
        <f t="shared" si="14"/>
        <v>45701.042427791945</v>
      </c>
      <c r="E53" s="17">
        <f>SUM(D53:$D$136)</f>
        <v>1354328.2948124222</v>
      </c>
      <c r="F53" s="19">
        <f t="shared" si="15"/>
        <v>29.634516476342373</v>
      </c>
      <c r="G53" s="5"/>
      <c r="H53" s="17">
        <f>Absterbeordnung!C47</f>
        <v>98931.092499127219</v>
      </c>
      <c r="I53" s="18">
        <f t="shared" si="16"/>
        <v>0.46194822348894127</v>
      </c>
      <c r="J53" s="17">
        <f t="shared" si="17"/>
        <v>45701.042427791945</v>
      </c>
      <c r="K53" s="17">
        <f>SUM($J53:J$136)</f>
        <v>1354328.2948124222</v>
      </c>
      <c r="L53" s="19">
        <f t="shared" si="18"/>
        <v>29.634516476342373</v>
      </c>
      <c r="N53" s="6">
        <v>39</v>
      </c>
      <c r="O53" s="6">
        <f t="shared" si="12"/>
        <v>39</v>
      </c>
      <c r="P53" s="20">
        <f t="shared" si="7"/>
        <v>98931.092499127219</v>
      </c>
      <c r="Q53" s="20">
        <f t="shared" si="8"/>
        <v>98931.092499127219</v>
      </c>
      <c r="R53" s="5">
        <f t="shared" si="9"/>
        <v>98931.092499127219</v>
      </c>
      <c r="S53" s="5">
        <f t="shared" si="19"/>
        <v>4521254055.730422</v>
      </c>
      <c r="T53" s="20">
        <f>SUM(S53:$S$127)</f>
        <v>121902199353.2739</v>
      </c>
      <c r="U53" s="6">
        <f t="shared" si="20"/>
        <v>26.962032624282653</v>
      </c>
    </row>
    <row r="54" spans="1:21">
      <c r="A54" s="21">
        <v>40</v>
      </c>
      <c r="B54" s="17">
        <f>Absterbeordnung!C48</f>
        <v>98868.77238620253</v>
      </c>
      <c r="C54" s="18">
        <f t="shared" si="13"/>
        <v>0.45289041518523643</v>
      </c>
      <c r="D54" s="17">
        <f t="shared" si="14"/>
        <v>44776.719374841901</v>
      </c>
      <c r="E54" s="17">
        <f>SUM(D54:$D$136)</f>
        <v>1308627.2523846303</v>
      </c>
      <c r="F54" s="19">
        <f t="shared" si="15"/>
        <v>29.225617031691055</v>
      </c>
      <c r="G54" s="5"/>
      <c r="H54" s="17">
        <f>Absterbeordnung!C48</f>
        <v>98868.77238620253</v>
      </c>
      <c r="I54" s="18">
        <f t="shared" si="16"/>
        <v>0.45289041518523643</v>
      </c>
      <c r="J54" s="17">
        <f t="shared" si="17"/>
        <v>44776.719374841901</v>
      </c>
      <c r="K54" s="17">
        <f>SUM($J54:J$136)</f>
        <v>1308627.2523846303</v>
      </c>
      <c r="L54" s="19">
        <f t="shared" si="18"/>
        <v>29.225617031691055</v>
      </c>
      <c r="N54" s="6">
        <v>40</v>
      </c>
      <c r="O54" s="6">
        <f t="shared" si="12"/>
        <v>40</v>
      </c>
      <c r="P54" s="20">
        <f t="shared" si="7"/>
        <v>98868.77238620253</v>
      </c>
      <c r="Q54" s="20">
        <f t="shared" si="8"/>
        <v>98868.77238620253</v>
      </c>
      <c r="R54" s="5">
        <f t="shared" si="9"/>
        <v>98868.77238620253</v>
      </c>
      <c r="S54" s="5">
        <f t="shared" si="19"/>
        <v>4427019276.0721092</v>
      </c>
      <c r="T54" s="20">
        <f>SUM(S54:$S$127)</f>
        <v>117380945297.54347</v>
      </c>
      <c r="U54" s="6">
        <f t="shared" si="20"/>
        <v>26.514667765732025</v>
      </c>
    </row>
    <row r="55" spans="1:21">
      <c r="A55" s="21">
        <v>41</v>
      </c>
      <c r="B55" s="17">
        <f>Absterbeordnung!C49</f>
        <v>98802.213787678207</v>
      </c>
      <c r="C55" s="18">
        <f t="shared" si="13"/>
        <v>0.44401021096591808</v>
      </c>
      <c r="D55" s="17">
        <f t="shared" si="14"/>
        <v>43869.191787766744</v>
      </c>
      <c r="E55" s="17">
        <f>SUM(D55:$D$136)</f>
        <v>1263850.5330097885</v>
      </c>
      <c r="F55" s="19">
        <f t="shared" si="15"/>
        <v>28.80952398494432</v>
      </c>
      <c r="G55" s="5"/>
      <c r="H55" s="17">
        <f>Absterbeordnung!C49</f>
        <v>98802.213787678207</v>
      </c>
      <c r="I55" s="18">
        <f t="shared" si="16"/>
        <v>0.44401021096591808</v>
      </c>
      <c r="J55" s="17">
        <f t="shared" si="17"/>
        <v>43869.191787766744</v>
      </c>
      <c r="K55" s="17">
        <f>SUM($J55:J$136)</f>
        <v>1263850.5330097885</v>
      </c>
      <c r="L55" s="19">
        <f t="shared" si="18"/>
        <v>28.80952398494432</v>
      </c>
      <c r="N55" s="6">
        <v>41</v>
      </c>
      <c r="O55" s="6">
        <f t="shared" si="12"/>
        <v>41</v>
      </c>
      <c r="P55" s="20">
        <f t="shared" si="7"/>
        <v>98802.213787678207</v>
      </c>
      <c r="Q55" s="20">
        <f t="shared" si="8"/>
        <v>98802.213787678207</v>
      </c>
      <c r="R55" s="5">
        <f t="shared" si="9"/>
        <v>98802.213787678207</v>
      </c>
      <c r="S55" s="5">
        <f t="shared" si="19"/>
        <v>4334373265.7075863</v>
      </c>
      <c r="T55" s="20">
        <f>SUM(S55:$S$127)</f>
        <v>112953926021.47137</v>
      </c>
      <c r="U55" s="6">
        <f t="shared" si="20"/>
        <v>26.060036618242581</v>
      </c>
    </row>
    <row r="56" spans="1:21">
      <c r="A56" s="21">
        <v>42</v>
      </c>
      <c r="B56" s="17">
        <f>Absterbeordnung!C50</f>
        <v>98725.200606453858</v>
      </c>
      <c r="C56" s="18">
        <f t="shared" si="13"/>
        <v>0.4353041283979589</v>
      </c>
      <c r="D56" s="17">
        <f t="shared" si="14"/>
        <v>42975.487400906037</v>
      </c>
      <c r="E56" s="17">
        <f>SUM(D56:$D$136)</f>
        <v>1219981.3412220215</v>
      </c>
      <c r="F56" s="19">
        <f t="shared" si="15"/>
        <v>28.3878418839364</v>
      </c>
      <c r="G56" s="5"/>
      <c r="H56" s="17">
        <f>Absterbeordnung!C50</f>
        <v>98725.200606453858</v>
      </c>
      <c r="I56" s="18">
        <f t="shared" si="16"/>
        <v>0.4353041283979589</v>
      </c>
      <c r="J56" s="17">
        <f t="shared" si="17"/>
        <v>42975.487400906037</v>
      </c>
      <c r="K56" s="17">
        <f>SUM($J56:J$136)</f>
        <v>1219981.3412220215</v>
      </c>
      <c r="L56" s="19">
        <f t="shared" si="18"/>
        <v>28.3878418839364</v>
      </c>
      <c r="N56" s="6">
        <v>42</v>
      </c>
      <c r="O56" s="6">
        <f t="shared" si="12"/>
        <v>42</v>
      </c>
      <c r="P56" s="20">
        <f t="shared" si="7"/>
        <v>98725.200606453858</v>
      </c>
      <c r="Q56" s="20">
        <f t="shared" si="8"/>
        <v>98725.200606453858</v>
      </c>
      <c r="R56" s="5">
        <f t="shared" si="9"/>
        <v>98725.200606453858</v>
      </c>
      <c r="S56" s="5">
        <f t="shared" si="19"/>
        <v>4242763614.814579</v>
      </c>
      <c r="T56" s="20">
        <f>SUM(S56:$S$127)</f>
        <v>108619552755.76378</v>
      </c>
      <c r="U56" s="6">
        <f t="shared" si="20"/>
        <v>25.601132331882404</v>
      </c>
    </row>
    <row r="57" spans="1:21">
      <c r="A57" s="21">
        <v>43</v>
      </c>
      <c r="B57" s="17">
        <f>Absterbeordnung!C51</f>
        <v>98639.893683087503</v>
      </c>
      <c r="C57" s="18">
        <f t="shared" si="13"/>
        <v>0.4267687533313323</v>
      </c>
      <c r="D57" s="17">
        <f t="shared" si="14"/>
        <v>42096.424455866414</v>
      </c>
      <c r="E57" s="17">
        <f>SUM(D57:$D$136)</f>
        <v>1177005.8538211156</v>
      </c>
      <c r="F57" s="19">
        <f t="shared" si="15"/>
        <v>27.959758317599633</v>
      </c>
      <c r="G57" s="5"/>
      <c r="H57" s="17">
        <f>Absterbeordnung!C51</f>
        <v>98639.893683087503</v>
      </c>
      <c r="I57" s="18">
        <f t="shared" si="16"/>
        <v>0.4267687533313323</v>
      </c>
      <c r="J57" s="17">
        <f t="shared" si="17"/>
        <v>42096.424455866414</v>
      </c>
      <c r="K57" s="17">
        <f>SUM($J57:J$136)</f>
        <v>1177005.8538211156</v>
      </c>
      <c r="L57" s="19">
        <f t="shared" si="18"/>
        <v>27.959758317599633</v>
      </c>
      <c r="N57" s="6">
        <v>43</v>
      </c>
      <c r="O57" s="6">
        <f t="shared" si="12"/>
        <v>43</v>
      </c>
      <c r="P57" s="20">
        <f t="shared" si="7"/>
        <v>98639.893683087503</v>
      </c>
      <c r="Q57" s="20">
        <f t="shared" si="8"/>
        <v>98639.893683087503</v>
      </c>
      <c r="R57" s="5">
        <f t="shared" si="9"/>
        <v>98639.893683087503</v>
      </c>
      <c r="S57" s="5">
        <f t="shared" si="19"/>
        <v>4152386832.7647877</v>
      </c>
      <c r="T57" s="20">
        <f>SUM(S57:$S$127)</f>
        <v>104376789140.9492</v>
      </c>
      <c r="U57" s="6">
        <f t="shared" si="20"/>
        <v>25.1365764666612</v>
      </c>
    </row>
    <row r="58" spans="1:21">
      <c r="A58" s="21">
        <v>44</v>
      </c>
      <c r="B58" s="17">
        <f>Absterbeordnung!C52</f>
        <v>98548.642017310238</v>
      </c>
      <c r="C58" s="18">
        <f t="shared" si="13"/>
        <v>0.41840073856012966</v>
      </c>
      <c r="D58" s="17">
        <f t="shared" si="14"/>
        <v>41232.824604140427</v>
      </c>
      <c r="E58" s="17">
        <f>SUM(D58:$D$136)</f>
        <v>1134909.4293652494</v>
      </c>
      <c r="F58" s="19">
        <f t="shared" si="15"/>
        <v>27.524416293597469</v>
      </c>
      <c r="G58" s="5"/>
      <c r="H58" s="17">
        <f>Absterbeordnung!C52</f>
        <v>98548.642017310238</v>
      </c>
      <c r="I58" s="18">
        <f t="shared" si="16"/>
        <v>0.41840073856012966</v>
      </c>
      <c r="J58" s="17">
        <f t="shared" si="17"/>
        <v>41232.824604140427</v>
      </c>
      <c r="K58" s="17">
        <f>SUM($J58:J$136)</f>
        <v>1134909.4293652494</v>
      </c>
      <c r="L58" s="19">
        <f t="shared" si="18"/>
        <v>27.524416293597469</v>
      </c>
      <c r="N58" s="6">
        <v>44</v>
      </c>
      <c r="O58" s="6">
        <f t="shared" si="12"/>
        <v>44</v>
      </c>
      <c r="P58" s="20">
        <f t="shared" si="7"/>
        <v>98548.642017310238</v>
      </c>
      <c r="Q58" s="20">
        <f t="shared" si="8"/>
        <v>98548.642017310238</v>
      </c>
      <c r="R58" s="5">
        <f t="shared" si="9"/>
        <v>98548.642017310238</v>
      </c>
      <c r="S58" s="5">
        <f t="shared" si="19"/>
        <v>4063438871.2759771</v>
      </c>
      <c r="T58" s="20">
        <f>SUM(S58:$S$127)</f>
        <v>100224402308.18442</v>
      </c>
      <c r="U58" s="6">
        <f t="shared" si="20"/>
        <v>24.664921876064188</v>
      </c>
    </row>
    <row r="59" spans="1:21">
      <c r="A59" s="21">
        <v>45</v>
      </c>
      <c r="B59" s="17">
        <f>Absterbeordnung!C53</f>
        <v>98444.92971221538</v>
      </c>
      <c r="C59" s="18">
        <f t="shared" si="13"/>
        <v>0.41019680250993107</v>
      </c>
      <c r="D59" s="17">
        <f t="shared" si="14"/>
        <v>40381.795391265659</v>
      </c>
      <c r="E59" s="17">
        <f>SUM(D59:$D$136)</f>
        <v>1093676.604761109</v>
      </c>
      <c r="F59" s="19">
        <f t="shared" si="15"/>
        <v>27.083407118586528</v>
      </c>
      <c r="G59" s="5"/>
      <c r="H59" s="17">
        <f>Absterbeordnung!C53</f>
        <v>98444.92971221538</v>
      </c>
      <c r="I59" s="18">
        <f t="shared" si="16"/>
        <v>0.41019680250993107</v>
      </c>
      <c r="J59" s="17">
        <f t="shared" si="17"/>
        <v>40381.795391265659</v>
      </c>
      <c r="K59" s="17">
        <f>SUM($J59:J$136)</f>
        <v>1093676.604761109</v>
      </c>
      <c r="L59" s="19">
        <f t="shared" si="18"/>
        <v>27.083407118586528</v>
      </c>
      <c r="N59" s="6">
        <v>45</v>
      </c>
      <c r="O59" s="6">
        <f t="shared" si="12"/>
        <v>45</v>
      </c>
      <c r="P59" s="20">
        <f t="shared" si="7"/>
        <v>98444.92971221538</v>
      </c>
      <c r="Q59" s="20">
        <f t="shared" si="8"/>
        <v>98444.92971221538</v>
      </c>
      <c r="R59" s="5">
        <f t="shared" si="9"/>
        <v>98444.92971221538</v>
      </c>
      <c r="S59" s="5">
        <f t="shared" si="19"/>
        <v>3975383008.9462104</v>
      </c>
      <c r="T59" s="20">
        <f>SUM(S59:$S$127)</f>
        <v>96160963436.908447</v>
      </c>
      <c r="U59" s="6">
        <f t="shared" si="20"/>
        <v>24.189106614509246</v>
      </c>
    </row>
    <row r="60" spans="1:21">
      <c r="A60" s="21">
        <v>46</v>
      </c>
      <c r="B60" s="17">
        <f>Absterbeordnung!C54</f>
        <v>98334.56768160424</v>
      </c>
      <c r="C60" s="18">
        <f t="shared" si="13"/>
        <v>0.40215372795091275</v>
      </c>
      <c r="D60" s="17">
        <f t="shared" si="14"/>
        <v>39545.612979598489</v>
      </c>
      <c r="E60" s="17">
        <f>SUM(D60:$D$136)</f>
        <v>1053294.8093698432</v>
      </c>
      <c r="F60" s="19">
        <f t="shared" si="15"/>
        <v>26.634934446792773</v>
      </c>
      <c r="G60" s="5"/>
      <c r="H60" s="17">
        <f>Absterbeordnung!C54</f>
        <v>98334.56768160424</v>
      </c>
      <c r="I60" s="18">
        <f t="shared" si="16"/>
        <v>0.40215372795091275</v>
      </c>
      <c r="J60" s="17">
        <f t="shared" si="17"/>
        <v>39545.612979598489</v>
      </c>
      <c r="K60" s="17">
        <f>SUM($J60:J$136)</f>
        <v>1053294.8093698432</v>
      </c>
      <c r="L60" s="19">
        <f t="shared" si="18"/>
        <v>26.634934446792773</v>
      </c>
      <c r="N60" s="6">
        <v>46</v>
      </c>
      <c r="O60" s="6">
        <f t="shared" si="12"/>
        <v>46</v>
      </c>
      <c r="P60" s="20">
        <f t="shared" si="7"/>
        <v>98334.56768160424</v>
      </c>
      <c r="Q60" s="20">
        <f t="shared" si="8"/>
        <v>98334.56768160424</v>
      </c>
      <c r="R60" s="5">
        <f t="shared" si="9"/>
        <v>98334.56768160424</v>
      </c>
      <c r="S60" s="5">
        <f t="shared" si="19"/>
        <v>3888700756.0528545</v>
      </c>
      <c r="T60" s="20">
        <f>SUM(S60:$S$127)</f>
        <v>92185580427.96225</v>
      </c>
      <c r="U60" s="6">
        <f t="shared" si="20"/>
        <v>23.706010364637397</v>
      </c>
    </row>
    <row r="61" spans="1:21">
      <c r="A61" s="21">
        <v>47</v>
      </c>
      <c r="B61" s="17">
        <f>Absterbeordnung!C55</f>
        <v>98203.460751670093</v>
      </c>
      <c r="C61" s="18">
        <f t="shared" si="13"/>
        <v>0.39426836073618909</v>
      </c>
      <c r="D61" s="17">
        <f t="shared" si="14"/>
        <v>38718.51748918165</v>
      </c>
      <c r="E61" s="17">
        <f>SUM(D61:$D$136)</f>
        <v>1013749.1963902453</v>
      </c>
      <c r="F61" s="19">
        <f t="shared" si="15"/>
        <v>26.182541639759251</v>
      </c>
      <c r="G61" s="5"/>
      <c r="H61" s="17">
        <f>Absterbeordnung!C55</f>
        <v>98203.460751670093</v>
      </c>
      <c r="I61" s="18">
        <f t="shared" si="16"/>
        <v>0.39426836073618909</v>
      </c>
      <c r="J61" s="17">
        <f t="shared" si="17"/>
        <v>38718.51748918165</v>
      </c>
      <c r="K61" s="17">
        <f>SUM($J61:J$136)</f>
        <v>1013749.1963902453</v>
      </c>
      <c r="L61" s="19">
        <f t="shared" si="18"/>
        <v>26.182541639759251</v>
      </c>
      <c r="N61" s="6">
        <v>47</v>
      </c>
      <c r="O61" s="6">
        <f t="shared" si="12"/>
        <v>47</v>
      </c>
      <c r="P61" s="20">
        <f t="shared" si="7"/>
        <v>98203.460751670093</v>
      </c>
      <c r="Q61" s="20">
        <f t="shared" si="8"/>
        <v>98203.460751670093</v>
      </c>
      <c r="R61" s="5">
        <f t="shared" si="9"/>
        <v>98203.460751670093</v>
      </c>
      <c r="S61" s="5">
        <f t="shared" si="19"/>
        <v>3802292412.6117024</v>
      </c>
      <c r="T61" s="20">
        <f>SUM(S61:$S$127)</f>
        <v>88296879671.909409</v>
      </c>
      <c r="U61" s="6">
        <f t="shared" si="20"/>
        <v>23.222011904986662</v>
      </c>
    </row>
    <row r="62" spans="1:21">
      <c r="A62" s="21">
        <v>48</v>
      </c>
      <c r="B62" s="17">
        <f>Absterbeordnung!C56</f>
        <v>98055.302771396819</v>
      </c>
      <c r="C62" s="18">
        <f t="shared" si="13"/>
        <v>0.38653760856489122</v>
      </c>
      <c r="D62" s="17">
        <f t="shared" si="14"/>
        <v>37902.06224036208</v>
      </c>
      <c r="E62" s="17">
        <f>SUM(D62:$D$136)</f>
        <v>975030.67890106351</v>
      </c>
      <c r="F62" s="19">
        <f t="shared" si="15"/>
        <v>25.725003370997289</v>
      </c>
      <c r="G62" s="5"/>
      <c r="H62" s="17">
        <f>Absterbeordnung!C56</f>
        <v>98055.302771396819</v>
      </c>
      <c r="I62" s="18">
        <f t="shared" si="16"/>
        <v>0.38653760856489122</v>
      </c>
      <c r="J62" s="17">
        <f t="shared" si="17"/>
        <v>37902.06224036208</v>
      </c>
      <c r="K62" s="17">
        <f>SUM($J62:J$136)</f>
        <v>975030.67890106351</v>
      </c>
      <c r="L62" s="19">
        <f t="shared" si="18"/>
        <v>25.725003370997289</v>
      </c>
      <c r="N62" s="6">
        <v>48</v>
      </c>
      <c r="O62" s="6">
        <f t="shared" si="12"/>
        <v>48</v>
      </c>
      <c r="P62" s="20">
        <f t="shared" si="7"/>
        <v>98055.302771396819</v>
      </c>
      <c r="Q62" s="20">
        <f t="shared" si="8"/>
        <v>98055.302771396819</v>
      </c>
      <c r="R62" s="5">
        <f t="shared" si="9"/>
        <v>98055.302771396819</v>
      </c>
      <c r="S62" s="5">
        <f t="shared" si="19"/>
        <v>3716498188.6390305</v>
      </c>
      <c r="T62" s="20">
        <f>SUM(S62:$S$127)</f>
        <v>84494587259.297699</v>
      </c>
      <c r="U62" s="6">
        <f t="shared" si="20"/>
        <v>22.735000253084838</v>
      </c>
    </row>
    <row r="63" spans="1:21">
      <c r="A63" s="21">
        <v>49</v>
      </c>
      <c r="B63" s="17">
        <f>Absterbeordnung!C57</f>
        <v>97895.849844020224</v>
      </c>
      <c r="C63" s="18">
        <f t="shared" si="13"/>
        <v>0.37895843976950117</v>
      </c>
      <c r="D63" s="17">
        <f t="shared" si="14"/>
        <v>37098.45851679927</v>
      </c>
      <c r="E63" s="17">
        <f>SUM(D63:$D$136)</f>
        <v>937128.61666070158</v>
      </c>
      <c r="F63" s="19">
        <f t="shared" si="15"/>
        <v>25.260581008678358</v>
      </c>
      <c r="G63" s="5"/>
      <c r="H63" s="17">
        <f>Absterbeordnung!C57</f>
        <v>97895.849844020224</v>
      </c>
      <c r="I63" s="18">
        <f t="shared" si="16"/>
        <v>0.37895843976950117</v>
      </c>
      <c r="J63" s="17">
        <f t="shared" si="17"/>
        <v>37098.45851679927</v>
      </c>
      <c r="K63" s="17">
        <f>SUM($J63:J$136)</f>
        <v>937128.61666070158</v>
      </c>
      <c r="L63" s="19">
        <f t="shared" si="18"/>
        <v>25.260581008678358</v>
      </c>
      <c r="N63" s="6">
        <v>49</v>
      </c>
      <c r="O63" s="6">
        <f t="shared" si="12"/>
        <v>49</v>
      </c>
      <c r="P63" s="20">
        <f t="shared" si="7"/>
        <v>97895.849844020224</v>
      </c>
      <c r="Q63" s="20">
        <f t="shared" si="8"/>
        <v>97895.849844020224</v>
      </c>
      <c r="R63" s="5">
        <f t="shared" si="9"/>
        <v>97895.849844020224</v>
      </c>
      <c r="S63" s="5">
        <f t="shared" si="19"/>
        <v>3631785124.4051943</v>
      </c>
      <c r="T63" s="20">
        <f>SUM(S63:$S$127)</f>
        <v>80778089070.658676</v>
      </c>
      <c r="U63" s="6">
        <f t="shared" si="20"/>
        <v>22.241979165518039</v>
      </c>
    </row>
    <row r="64" spans="1:21">
      <c r="A64" s="21">
        <v>50</v>
      </c>
      <c r="B64" s="17">
        <f>Absterbeordnung!C58</f>
        <v>97714.891219635931</v>
      </c>
      <c r="C64" s="18">
        <f t="shared" si="13"/>
        <v>0.37152788212696192</v>
      </c>
      <c r="D64" s="17">
        <f t="shared" si="14"/>
        <v>36303.806587097803</v>
      </c>
      <c r="E64" s="17">
        <f>SUM(D64:$D$136)</f>
        <v>900030.1581439022</v>
      </c>
      <c r="F64" s="19">
        <f t="shared" si="15"/>
        <v>24.791619467909147</v>
      </c>
      <c r="G64" s="5"/>
      <c r="H64" s="17">
        <f>Absterbeordnung!C58</f>
        <v>97714.891219635931</v>
      </c>
      <c r="I64" s="18">
        <f t="shared" si="16"/>
        <v>0.37152788212696192</v>
      </c>
      <c r="J64" s="17">
        <f t="shared" si="17"/>
        <v>36303.806587097803</v>
      </c>
      <c r="K64" s="17">
        <f>SUM($J64:J$136)</f>
        <v>900030.1581439022</v>
      </c>
      <c r="L64" s="19">
        <f t="shared" si="18"/>
        <v>24.791619467909147</v>
      </c>
      <c r="N64" s="6">
        <v>50</v>
      </c>
      <c r="O64" s="6">
        <f t="shared" si="12"/>
        <v>50</v>
      </c>
      <c r="P64" s="20">
        <f t="shared" si="7"/>
        <v>97714.891219635931</v>
      </c>
      <c r="Q64" s="20">
        <f t="shared" si="8"/>
        <v>97714.891219635931</v>
      </c>
      <c r="R64" s="5">
        <f t="shared" si="9"/>
        <v>97714.891219635931</v>
      </c>
      <c r="S64" s="5">
        <f t="shared" si="19"/>
        <v>3547422511.516964</v>
      </c>
      <c r="T64" s="20">
        <f>SUM(S64:$S$127)</f>
        <v>77146303946.253479</v>
      </c>
      <c r="U64" s="6">
        <f t="shared" si="20"/>
        <v>21.747142804611634</v>
      </c>
    </row>
    <row r="65" spans="1:21">
      <c r="A65" s="21">
        <v>51</v>
      </c>
      <c r="B65" s="17">
        <f>Absterbeordnung!C59</f>
        <v>97512.453110160452</v>
      </c>
      <c r="C65" s="18">
        <f t="shared" si="13"/>
        <v>0.36424302169309997</v>
      </c>
      <c r="D65" s="17">
        <f t="shared" si="14"/>
        <v>35518.230573551569</v>
      </c>
      <c r="E65" s="17">
        <f>SUM(D65:$D$136)</f>
        <v>863726.3515568045</v>
      </c>
      <c r="F65" s="19">
        <f t="shared" si="15"/>
        <v>24.317831648966571</v>
      </c>
      <c r="G65" s="5"/>
      <c r="H65" s="17">
        <f>Absterbeordnung!C59</f>
        <v>97512.453110160452</v>
      </c>
      <c r="I65" s="18">
        <f t="shared" si="16"/>
        <v>0.36424302169309997</v>
      </c>
      <c r="J65" s="17">
        <f t="shared" si="17"/>
        <v>35518.230573551569</v>
      </c>
      <c r="K65" s="17">
        <f>SUM($J65:J$136)</f>
        <v>863726.3515568045</v>
      </c>
      <c r="L65" s="19">
        <f t="shared" si="18"/>
        <v>24.317831648966571</v>
      </c>
      <c r="N65" s="6">
        <v>51</v>
      </c>
      <c r="O65" s="6">
        <f t="shared" si="12"/>
        <v>51</v>
      </c>
      <c r="P65" s="20">
        <f t="shared" si="7"/>
        <v>97512.453110160452</v>
      </c>
      <c r="Q65" s="20">
        <f t="shared" si="8"/>
        <v>97512.453110160452</v>
      </c>
      <c r="R65" s="5">
        <f t="shared" si="9"/>
        <v>97512.453110160452</v>
      </c>
      <c r="S65" s="5">
        <f t="shared" si="19"/>
        <v>3463469793.3593144</v>
      </c>
      <c r="T65" s="20">
        <f>SUM(S65:$S$127)</f>
        <v>73598881434.736496</v>
      </c>
      <c r="U65" s="6">
        <f t="shared" si="20"/>
        <v>21.250042825796069</v>
      </c>
    </row>
    <row r="66" spans="1:21">
      <c r="A66" s="21">
        <v>52</v>
      </c>
      <c r="B66" s="17">
        <f>Absterbeordnung!C60</f>
        <v>97283.744659792836</v>
      </c>
      <c r="C66" s="18">
        <f t="shared" si="13"/>
        <v>0.35710100165990188</v>
      </c>
      <c r="D66" s="17">
        <f t="shared" si="14"/>
        <v>34740.122663238151</v>
      </c>
      <c r="E66" s="17">
        <f>SUM(D66:$D$136)</f>
        <v>828208.12098325277</v>
      </c>
      <c r="F66" s="19">
        <f t="shared" si="15"/>
        <v>23.840103531345875</v>
      </c>
      <c r="G66" s="5"/>
      <c r="H66" s="17">
        <f>Absterbeordnung!C60</f>
        <v>97283.744659792836</v>
      </c>
      <c r="I66" s="18">
        <f t="shared" si="16"/>
        <v>0.35710100165990188</v>
      </c>
      <c r="J66" s="17">
        <f t="shared" si="17"/>
        <v>34740.122663238151</v>
      </c>
      <c r="K66" s="17">
        <f>SUM($J66:J$136)</f>
        <v>828208.12098325277</v>
      </c>
      <c r="L66" s="19">
        <f t="shared" si="18"/>
        <v>23.840103531345875</v>
      </c>
      <c r="N66" s="6">
        <v>52</v>
      </c>
      <c r="O66" s="6">
        <f t="shared" si="12"/>
        <v>52</v>
      </c>
      <c r="P66" s="20">
        <f t="shared" si="7"/>
        <v>97283.744659792836</v>
      </c>
      <c r="Q66" s="20">
        <f t="shared" si="8"/>
        <v>97283.744659792836</v>
      </c>
      <c r="R66" s="5">
        <f t="shared" si="9"/>
        <v>97283.744659792836</v>
      </c>
      <c r="S66" s="5">
        <f t="shared" si="19"/>
        <v>3379649222.6203427</v>
      </c>
      <c r="T66" s="20">
        <f>SUM(S66:$S$127)</f>
        <v>70135411641.377197</v>
      </c>
      <c r="U66" s="6">
        <f t="shared" si="20"/>
        <v>20.752275464552241</v>
      </c>
    </row>
    <row r="67" spans="1:21">
      <c r="A67" s="21">
        <v>53</v>
      </c>
      <c r="B67" s="17">
        <f>Absterbeordnung!C61</f>
        <v>97033.50835639218</v>
      </c>
      <c r="C67" s="18">
        <f t="shared" si="13"/>
        <v>0.35009902123519798</v>
      </c>
      <c r="D67" s="17">
        <f t="shared" si="14"/>
        <v>33971.336302590309</v>
      </c>
      <c r="E67" s="17">
        <f>SUM(D67:$D$136)</f>
        <v>793467.99832001468</v>
      </c>
      <c r="F67" s="19">
        <f t="shared" si="15"/>
        <v>23.356985172806194</v>
      </c>
      <c r="G67" s="5"/>
      <c r="H67" s="17">
        <f>Absterbeordnung!C61</f>
        <v>97033.50835639218</v>
      </c>
      <c r="I67" s="18">
        <f t="shared" si="16"/>
        <v>0.35009902123519798</v>
      </c>
      <c r="J67" s="17">
        <f t="shared" si="17"/>
        <v>33971.336302590309</v>
      </c>
      <c r="K67" s="17">
        <f>SUM($J67:J$136)</f>
        <v>793467.99832001468</v>
      </c>
      <c r="L67" s="19">
        <f t="shared" si="18"/>
        <v>23.356985172806194</v>
      </c>
      <c r="N67" s="6">
        <v>53</v>
      </c>
      <c r="O67" s="6">
        <f t="shared" si="12"/>
        <v>53</v>
      </c>
      <c r="P67" s="20">
        <f t="shared" si="7"/>
        <v>97033.50835639218</v>
      </c>
      <c r="Q67" s="20">
        <f t="shared" si="8"/>
        <v>97033.50835639218</v>
      </c>
      <c r="R67" s="5">
        <f t="shared" si="9"/>
        <v>97033.50835639218</v>
      </c>
      <c r="S67" s="5">
        <f t="shared" si="19"/>
        <v>3296357944.9952054</v>
      </c>
      <c r="T67" s="20">
        <f>SUM(S67:$S$127)</f>
        <v>66755762418.756798</v>
      </c>
      <c r="U67" s="6">
        <f t="shared" si="20"/>
        <v>20.251369400010319</v>
      </c>
    </row>
    <row r="68" spans="1:21">
      <c r="A68" s="21">
        <v>54</v>
      </c>
      <c r="B68" s="17">
        <f>Absterbeordnung!C62</f>
        <v>96752.22393071129</v>
      </c>
      <c r="C68" s="18">
        <f t="shared" si="13"/>
        <v>0.34323433454431168</v>
      </c>
      <c r="D68" s="17">
        <f t="shared" si="14"/>
        <v>33208.685196539918</v>
      </c>
      <c r="E68" s="17">
        <f>SUM(D68:$D$136)</f>
        <v>759496.66201742436</v>
      </c>
      <c r="F68" s="19">
        <f t="shared" si="15"/>
        <v>22.870422527193515</v>
      </c>
      <c r="G68" s="5"/>
      <c r="H68" s="17">
        <f>Absterbeordnung!C62</f>
        <v>96752.22393071129</v>
      </c>
      <c r="I68" s="18">
        <f t="shared" si="16"/>
        <v>0.34323433454431168</v>
      </c>
      <c r="J68" s="17">
        <f t="shared" si="17"/>
        <v>33208.685196539918</v>
      </c>
      <c r="K68" s="17">
        <f>SUM($J68:J$136)</f>
        <v>759496.66201742436</v>
      </c>
      <c r="L68" s="19">
        <f t="shared" si="18"/>
        <v>22.870422527193515</v>
      </c>
      <c r="N68" s="6">
        <v>54</v>
      </c>
      <c r="O68" s="6">
        <f t="shared" si="12"/>
        <v>54</v>
      </c>
      <c r="P68" s="20">
        <f t="shared" si="7"/>
        <v>96752.22393071129</v>
      </c>
      <c r="Q68" s="20">
        <f t="shared" si="8"/>
        <v>96752.22393071129</v>
      </c>
      <c r="R68" s="5">
        <f t="shared" si="9"/>
        <v>96752.22393071129</v>
      </c>
      <c r="S68" s="5">
        <f t="shared" si="19"/>
        <v>3213014146.5801268</v>
      </c>
      <c r="T68" s="20">
        <f>SUM(S68:$S$127)</f>
        <v>63459404473.761597</v>
      </c>
      <c r="U68" s="6">
        <f t="shared" si="20"/>
        <v>19.750739205834691</v>
      </c>
    </row>
    <row r="69" spans="1:21">
      <c r="A69" s="21">
        <v>55</v>
      </c>
      <c r="B69" s="17">
        <f>Absterbeordnung!C63</f>
        <v>96453.291429585035</v>
      </c>
      <c r="C69" s="18">
        <f t="shared" si="13"/>
        <v>0.33650424955324687</v>
      </c>
      <c r="D69" s="17">
        <f t="shared" si="14"/>
        <v>32456.94244945313</v>
      </c>
      <c r="E69" s="17">
        <f>SUM(D69:$D$136)</f>
        <v>726287.97682088451</v>
      </c>
      <c r="F69" s="19">
        <f t="shared" si="15"/>
        <v>22.376968439093432</v>
      </c>
      <c r="G69" s="5"/>
      <c r="H69" s="17">
        <f>Absterbeordnung!C63</f>
        <v>96453.291429585035</v>
      </c>
      <c r="I69" s="18">
        <f t="shared" si="16"/>
        <v>0.33650424955324687</v>
      </c>
      <c r="J69" s="17">
        <f t="shared" si="17"/>
        <v>32456.94244945313</v>
      </c>
      <c r="K69" s="17">
        <f>SUM($J69:J$136)</f>
        <v>726287.97682088451</v>
      </c>
      <c r="L69" s="19">
        <f t="shared" si="18"/>
        <v>22.376968439093432</v>
      </c>
      <c r="N69" s="6">
        <v>55</v>
      </c>
      <c r="O69" s="6">
        <f t="shared" si="12"/>
        <v>55</v>
      </c>
      <c r="P69" s="20">
        <f t="shared" si="7"/>
        <v>96453.291429585035</v>
      </c>
      <c r="Q69" s="20">
        <f t="shared" si="8"/>
        <v>96453.291429585035</v>
      </c>
      <c r="R69" s="5">
        <f t="shared" si="9"/>
        <v>96453.291429585035</v>
      </c>
      <c r="S69" s="5">
        <f t="shared" si="19"/>
        <v>3130578928.9903722</v>
      </c>
      <c r="T69" s="20">
        <f>SUM(S69:$S$127)</f>
        <v>60246390327.181465</v>
      </c>
      <c r="U69" s="6">
        <f t="shared" si="20"/>
        <v>19.244488541488789</v>
      </c>
    </row>
    <row r="70" spans="1:21">
      <c r="A70" s="21">
        <v>56</v>
      </c>
      <c r="B70" s="17">
        <f>Absterbeordnung!C64</f>
        <v>96129.90760310294</v>
      </c>
      <c r="C70" s="18">
        <f t="shared" si="13"/>
        <v>0.3299061270129871</v>
      </c>
      <c r="D70" s="17">
        <f t="shared" si="14"/>
        <v>31713.845507455993</v>
      </c>
      <c r="E70" s="17">
        <f>SUM(D70:$D$136)</f>
        <v>693831.03437143145</v>
      </c>
      <c r="F70" s="19">
        <f t="shared" si="15"/>
        <v>21.877858811171617</v>
      </c>
      <c r="G70" s="5"/>
      <c r="H70" s="17">
        <f>Absterbeordnung!C64</f>
        <v>96129.90760310294</v>
      </c>
      <c r="I70" s="18">
        <f t="shared" si="16"/>
        <v>0.3299061270129871</v>
      </c>
      <c r="J70" s="17">
        <f t="shared" si="17"/>
        <v>31713.845507455993</v>
      </c>
      <c r="K70" s="17">
        <f>SUM($J70:J$136)</f>
        <v>693831.03437143145</v>
      </c>
      <c r="L70" s="19">
        <f t="shared" si="18"/>
        <v>21.877858811171617</v>
      </c>
      <c r="N70" s="6">
        <v>56</v>
      </c>
      <c r="O70" s="6">
        <f t="shared" si="12"/>
        <v>56</v>
      </c>
      <c r="P70" s="20">
        <f t="shared" si="7"/>
        <v>96129.90760310294</v>
      </c>
      <c r="Q70" s="20">
        <f t="shared" si="8"/>
        <v>96129.90760310294</v>
      </c>
      <c r="R70" s="5">
        <f t="shared" si="9"/>
        <v>96129.90760310294</v>
      </c>
      <c r="S70" s="5">
        <f t="shared" si="19"/>
        <v>3048649038.3708262</v>
      </c>
      <c r="T70" s="20">
        <f>SUM(S70:$S$127)</f>
        <v>57115811398.191101</v>
      </c>
      <c r="U70" s="6">
        <f t="shared" si="20"/>
        <v>18.734793897008668</v>
      </c>
    </row>
    <row r="71" spans="1:21">
      <c r="A71" s="21">
        <v>57</v>
      </c>
      <c r="B71" s="17">
        <f>Absterbeordnung!C65</f>
        <v>95772.823989076263</v>
      </c>
      <c r="C71" s="18">
        <f t="shared" si="13"/>
        <v>0.32343737942449713</v>
      </c>
      <c r="D71" s="17">
        <f t="shared" si="14"/>
        <v>30976.511211110439</v>
      </c>
      <c r="E71" s="17">
        <f>SUM(D71:$D$136)</f>
        <v>662117.18886397546</v>
      </c>
      <c r="F71" s="19">
        <f t="shared" si="15"/>
        <v>21.374814754041505</v>
      </c>
      <c r="G71" s="5"/>
      <c r="H71" s="17">
        <f>Absterbeordnung!C65</f>
        <v>95772.823989076263</v>
      </c>
      <c r="I71" s="18">
        <f t="shared" si="16"/>
        <v>0.32343737942449713</v>
      </c>
      <c r="J71" s="17">
        <f t="shared" si="17"/>
        <v>30976.511211110439</v>
      </c>
      <c r="K71" s="17">
        <f>SUM($J71:J$136)</f>
        <v>662117.18886397546</v>
      </c>
      <c r="L71" s="19">
        <f t="shared" si="18"/>
        <v>21.374814754041505</v>
      </c>
      <c r="N71" s="6">
        <v>57</v>
      </c>
      <c r="O71" s="6">
        <f t="shared" si="12"/>
        <v>57</v>
      </c>
      <c r="P71" s="20">
        <f t="shared" si="7"/>
        <v>95772.823989076263</v>
      </c>
      <c r="Q71" s="20">
        <f t="shared" si="8"/>
        <v>95772.823989076263</v>
      </c>
      <c r="R71" s="5">
        <f t="shared" si="9"/>
        <v>95772.823989076263</v>
      </c>
      <c r="S71" s="5">
        <f t="shared" si="19"/>
        <v>2966707956.0173283</v>
      </c>
      <c r="T71" s="20">
        <f>SUM(S71:$S$127)</f>
        <v>54067162359.820274</v>
      </c>
      <c r="U71" s="6">
        <f t="shared" si="20"/>
        <v>18.224632542666249</v>
      </c>
    </row>
    <row r="72" spans="1:21">
      <c r="A72" s="21">
        <v>58</v>
      </c>
      <c r="B72" s="17">
        <f>Absterbeordnung!C66</f>
        <v>95391.358546862321</v>
      </c>
      <c r="C72" s="18">
        <f t="shared" si="13"/>
        <v>0.31709547002401678</v>
      </c>
      <c r="D72" s="17">
        <f t="shared" si="14"/>
        <v>30248.167674646818</v>
      </c>
      <c r="E72" s="17">
        <f>SUM(D72:$D$136)</f>
        <v>631140.67765286518</v>
      </c>
      <c r="F72" s="19">
        <f t="shared" si="15"/>
        <v>20.865418508700941</v>
      </c>
      <c r="G72" s="5"/>
      <c r="H72" s="17">
        <f>Absterbeordnung!C66</f>
        <v>95391.358546862321</v>
      </c>
      <c r="I72" s="18">
        <f t="shared" si="16"/>
        <v>0.31709547002401678</v>
      </c>
      <c r="J72" s="17">
        <f t="shared" si="17"/>
        <v>30248.167674646818</v>
      </c>
      <c r="K72" s="17">
        <f>SUM($J72:J$136)</f>
        <v>631140.67765286518</v>
      </c>
      <c r="L72" s="19">
        <f t="shared" si="18"/>
        <v>20.865418508700941</v>
      </c>
      <c r="N72" s="6">
        <v>58</v>
      </c>
      <c r="O72" s="6">
        <f t="shared" si="12"/>
        <v>58</v>
      </c>
      <c r="P72" s="20">
        <f t="shared" si="7"/>
        <v>95391.358546862321</v>
      </c>
      <c r="Q72" s="20">
        <f t="shared" si="8"/>
        <v>95391.358546862321</v>
      </c>
      <c r="R72" s="5">
        <f t="shared" si="9"/>
        <v>95391.358546862321</v>
      </c>
      <c r="S72" s="5">
        <f t="shared" si="19"/>
        <v>2885413808.0378451</v>
      </c>
      <c r="T72" s="20">
        <f>SUM(S72:$S$127)</f>
        <v>51100454403.802948</v>
      </c>
      <c r="U72" s="6">
        <f t="shared" si="20"/>
        <v>17.709922320830842</v>
      </c>
    </row>
    <row r="73" spans="1:21">
      <c r="A73" s="21">
        <v>59</v>
      </c>
      <c r="B73" s="17">
        <f>Absterbeordnung!C67</f>
        <v>94977.115060891621</v>
      </c>
      <c r="C73" s="18">
        <f t="shared" si="13"/>
        <v>0.3108779117882518</v>
      </c>
      <c r="D73" s="17">
        <f t="shared" si="14"/>
        <v>29526.287197802507</v>
      </c>
      <c r="E73" s="17">
        <f>SUM(D73:$D$136)</f>
        <v>600892.50997821824</v>
      </c>
      <c r="F73" s="19">
        <f t="shared" si="15"/>
        <v>20.351102932540048</v>
      </c>
      <c r="G73" s="5"/>
      <c r="H73" s="17">
        <f>Absterbeordnung!C67</f>
        <v>94977.115060891621</v>
      </c>
      <c r="I73" s="18">
        <f t="shared" si="16"/>
        <v>0.3108779117882518</v>
      </c>
      <c r="J73" s="17">
        <f t="shared" si="17"/>
        <v>29526.287197802507</v>
      </c>
      <c r="K73" s="17">
        <f>SUM($J73:J$136)</f>
        <v>600892.50997821824</v>
      </c>
      <c r="L73" s="19">
        <f t="shared" si="18"/>
        <v>20.351102932540048</v>
      </c>
      <c r="N73" s="6">
        <v>59</v>
      </c>
      <c r="O73" s="6">
        <f t="shared" si="12"/>
        <v>59</v>
      </c>
      <c r="P73" s="20">
        <f t="shared" si="7"/>
        <v>94977.115060891621</v>
      </c>
      <c r="Q73" s="20">
        <f t="shared" si="8"/>
        <v>94977.115060891621</v>
      </c>
      <c r="R73" s="5">
        <f t="shared" si="9"/>
        <v>94977.115060891621</v>
      </c>
      <c r="S73" s="5">
        <f t="shared" si="19"/>
        <v>2804321576.5066199</v>
      </c>
      <c r="T73" s="20">
        <f>SUM(S73:$S$127)</f>
        <v>48215040595.765099</v>
      </c>
      <c r="U73" s="6">
        <f t="shared" si="20"/>
        <v>17.193121145481186</v>
      </c>
    </row>
    <row r="74" spans="1:21">
      <c r="A74" s="21">
        <v>60</v>
      </c>
      <c r="B74" s="17">
        <f>Absterbeordnung!C68</f>
        <v>94515.197451635046</v>
      </c>
      <c r="C74" s="18">
        <f t="shared" si="13"/>
        <v>0.30478226645907031</v>
      </c>
      <c r="D74" s="17">
        <f t="shared" si="14"/>
        <v>28806.556094135874</v>
      </c>
      <c r="E74" s="17">
        <f>SUM(D74:$D$136)</f>
        <v>571366.22278041556</v>
      </c>
      <c r="F74" s="19">
        <f t="shared" si="15"/>
        <v>19.834589768845298</v>
      </c>
      <c r="G74" s="5"/>
      <c r="H74" s="17">
        <f>Absterbeordnung!C68</f>
        <v>94515.197451635046</v>
      </c>
      <c r="I74" s="18">
        <f t="shared" si="16"/>
        <v>0.30478226645907031</v>
      </c>
      <c r="J74" s="17">
        <f t="shared" si="17"/>
        <v>28806.556094135874</v>
      </c>
      <c r="K74" s="17">
        <f>SUM($J74:J$136)</f>
        <v>571366.22278041556</v>
      </c>
      <c r="L74" s="19">
        <f t="shared" si="18"/>
        <v>19.834589768845298</v>
      </c>
      <c r="N74" s="6">
        <v>60</v>
      </c>
      <c r="O74" s="6">
        <f t="shared" si="12"/>
        <v>60</v>
      </c>
      <c r="P74" s="20">
        <f t="shared" si="7"/>
        <v>94515.197451635046</v>
      </c>
      <c r="Q74" s="20">
        <f t="shared" si="8"/>
        <v>94515.197451635046</v>
      </c>
      <c r="R74" s="5">
        <f t="shared" si="9"/>
        <v>94515.197451635046</v>
      </c>
      <c r="S74" s="5">
        <f t="shared" si="19"/>
        <v>2722657337.1388531</v>
      </c>
      <c r="T74" s="20">
        <f>SUM(S74:$S$127)</f>
        <v>45410719019.258476</v>
      </c>
      <c r="U74" s="6">
        <f t="shared" si="20"/>
        <v>16.678822707443249</v>
      </c>
    </row>
    <row r="75" spans="1:21">
      <c r="A75" s="21">
        <v>61</v>
      </c>
      <c r="B75" s="17">
        <f>Absterbeordnung!C69</f>
        <v>94018.044689478716</v>
      </c>
      <c r="C75" s="18">
        <f t="shared" si="13"/>
        <v>0.29880614358732388</v>
      </c>
      <c r="D75" s="17">
        <f t="shared" si="14"/>
        <v>28093.16936128381</v>
      </c>
      <c r="E75" s="17">
        <f>SUM(D75:$D$136)</f>
        <v>542559.6666862797</v>
      </c>
      <c r="F75" s="19">
        <f t="shared" si="15"/>
        <v>19.312867825942071</v>
      </c>
      <c r="G75" s="5"/>
      <c r="H75" s="17">
        <f>Absterbeordnung!C69</f>
        <v>94018.044689478716</v>
      </c>
      <c r="I75" s="18">
        <f t="shared" si="16"/>
        <v>0.29880614358732388</v>
      </c>
      <c r="J75" s="17">
        <f t="shared" si="17"/>
        <v>28093.16936128381</v>
      </c>
      <c r="K75" s="17">
        <f>SUM($J75:J$136)</f>
        <v>542559.6666862797</v>
      </c>
      <c r="L75" s="19">
        <f t="shared" si="18"/>
        <v>19.312867825942071</v>
      </c>
      <c r="N75" s="6">
        <v>61</v>
      </c>
      <c r="O75" s="6">
        <f t="shared" si="12"/>
        <v>61</v>
      </c>
      <c r="P75" s="20">
        <f t="shared" si="7"/>
        <v>94018.044689478716</v>
      </c>
      <c r="Q75" s="20">
        <f t="shared" si="8"/>
        <v>94018.044689478716</v>
      </c>
      <c r="R75" s="5">
        <f t="shared" si="9"/>
        <v>94018.044689478716</v>
      </c>
      <c r="S75" s="5">
        <f t="shared" si="19"/>
        <v>2641264852.4782753</v>
      </c>
      <c r="T75" s="20">
        <f>SUM(S75:$S$127)</f>
        <v>42688061682.119629</v>
      </c>
      <c r="U75" s="6">
        <f t="shared" si="20"/>
        <v>16.16197695663341</v>
      </c>
    </row>
    <row r="76" spans="1:21">
      <c r="A76" s="21">
        <v>62</v>
      </c>
      <c r="B76" s="17">
        <f>Absterbeordnung!C70</f>
        <v>93495.366247736063</v>
      </c>
      <c r="C76" s="18">
        <f t="shared" si="13"/>
        <v>0.29294719959541554</v>
      </c>
      <c r="D76" s="17">
        <f t="shared" si="14"/>
        <v>27389.205717422014</v>
      </c>
      <c r="E76" s="17">
        <f>SUM(D76:$D$136)</f>
        <v>514466.49732499581</v>
      </c>
      <c r="F76" s="19">
        <f t="shared" si="15"/>
        <v>18.783549352719948</v>
      </c>
      <c r="G76" s="5"/>
      <c r="H76" s="17">
        <f>Absterbeordnung!C70</f>
        <v>93495.366247736063</v>
      </c>
      <c r="I76" s="18">
        <f t="shared" si="16"/>
        <v>0.29294719959541554</v>
      </c>
      <c r="J76" s="17">
        <f t="shared" si="17"/>
        <v>27389.205717422014</v>
      </c>
      <c r="K76" s="17">
        <f>SUM($J76:J$136)</f>
        <v>514466.49732499581</v>
      </c>
      <c r="L76" s="19">
        <f t="shared" si="18"/>
        <v>18.783549352719948</v>
      </c>
      <c r="N76" s="6">
        <v>62</v>
      </c>
      <c r="O76" s="6">
        <f t="shared" si="12"/>
        <v>62</v>
      </c>
      <c r="P76" s="20">
        <f t="shared" si="7"/>
        <v>93495.366247736063</v>
      </c>
      <c r="Q76" s="20">
        <f t="shared" si="8"/>
        <v>93495.366247736063</v>
      </c>
      <c r="R76" s="5">
        <f t="shared" si="9"/>
        <v>93495.366247736063</v>
      </c>
      <c r="S76" s="5">
        <f t="shared" si="19"/>
        <v>2560763819.7849579</v>
      </c>
      <c r="T76" s="20">
        <f>SUM(S76:$S$127)</f>
        <v>40046796829.64135</v>
      </c>
      <c r="U76" s="6">
        <f t="shared" si="20"/>
        <v>15.638613963627582</v>
      </c>
    </row>
    <row r="77" spans="1:21">
      <c r="A77" s="21">
        <v>63</v>
      </c>
      <c r="B77" s="17">
        <f>Absterbeordnung!C71</f>
        <v>92928.444939818262</v>
      </c>
      <c r="C77" s="18">
        <f t="shared" si="13"/>
        <v>0.28720313685825061</v>
      </c>
      <c r="D77" s="17">
        <f t="shared" si="14"/>
        <v>26689.340890075029</v>
      </c>
      <c r="E77" s="17">
        <f>SUM(D77:$D$136)</f>
        <v>487077.2916075738</v>
      </c>
      <c r="F77" s="19">
        <f t="shared" si="15"/>
        <v>18.249880864937484</v>
      </c>
      <c r="G77" s="5"/>
      <c r="H77" s="17">
        <f>Absterbeordnung!C71</f>
        <v>92928.444939818262</v>
      </c>
      <c r="I77" s="18">
        <f t="shared" si="16"/>
        <v>0.28720313685825061</v>
      </c>
      <c r="J77" s="17">
        <f t="shared" si="17"/>
        <v>26689.340890075029</v>
      </c>
      <c r="K77" s="17">
        <f>SUM($J77:J$136)</f>
        <v>487077.2916075738</v>
      </c>
      <c r="L77" s="19">
        <f t="shared" si="18"/>
        <v>18.249880864937484</v>
      </c>
      <c r="N77" s="6">
        <v>63</v>
      </c>
      <c r="O77" s="6">
        <f t="shared" si="12"/>
        <v>63</v>
      </c>
      <c r="P77" s="20">
        <f t="shared" si="7"/>
        <v>92928.444939818262</v>
      </c>
      <c r="Q77" s="20">
        <f t="shared" si="8"/>
        <v>92928.444939818262</v>
      </c>
      <c r="R77" s="5">
        <f t="shared" si="9"/>
        <v>92928.444939818262</v>
      </c>
      <c r="S77" s="5">
        <f t="shared" si="19"/>
        <v>2480198945.3833776</v>
      </c>
      <c r="T77" s="20">
        <f>SUM(S77:$S$127)</f>
        <v>37486033009.856392</v>
      </c>
      <c r="U77" s="6">
        <f t="shared" si="20"/>
        <v>15.114123437409162</v>
      </c>
    </row>
    <row r="78" spans="1:21">
      <c r="A78" s="21">
        <v>64</v>
      </c>
      <c r="B78" s="17">
        <f>Absterbeordnung!C72</f>
        <v>92306.239117969599</v>
      </c>
      <c r="C78" s="18">
        <f t="shared" si="13"/>
        <v>0.28157170280220639</v>
      </c>
      <c r="D78" s="17">
        <f t="shared" si="14"/>
        <v>25990.824927714333</v>
      </c>
      <c r="E78" s="17">
        <f>SUM(D78:$D$136)</f>
        <v>460387.95071749878</v>
      </c>
      <c r="F78" s="19">
        <f t="shared" si="15"/>
        <v>17.71347973748157</v>
      </c>
      <c r="G78" s="5"/>
      <c r="H78" s="17">
        <f>Absterbeordnung!C72</f>
        <v>92306.239117969599</v>
      </c>
      <c r="I78" s="18">
        <f t="shared" si="16"/>
        <v>0.28157170280220639</v>
      </c>
      <c r="J78" s="17">
        <f t="shared" si="17"/>
        <v>25990.824927714333</v>
      </c>
      <c r="K78" s="17">
        <f>SUM($J78:J$136)</f>
        <v>460387.95071749878</v>
      </c>
      <c r="L78" s="19">
        <f t="shared" si="18"/>
        <v>17.71347973748157</v>
      </c>
      <c r="N78" s="6">
        <v>64</v>
      </c>
      <c r="O78" s="6">
        <f t="shared" ref="O78:O109" si="21">N78+$B$3</f>
        <v>64</v>
      </c>
      <c r="P78" s="20">
        <f t="shared" si="7"/>
        <v>92306.239117969599</v>
      </c>
      <c r="Q78" s="20">
        <f t="shared" si="8"/>
        <v>92306.239117969599</v>
      </c>
      <c r="R78" s="5">
        <f t="shared" si="9"/>
        <v>92306.239117969599</v>
      </c>
      <c r="S78" s="5">
        <f t="shared" si="19"/>
        <v>2399115300.6508842</v>
      </c>
      <c r="T78" s="20">
        <f>SUM(S78:$S$127)</f>
        <v>35005834064.473007</v>
      </c>
      <c r="U78" s="6">
        <f t="shared" si="20"/>
        <v>14.591142849606213</v>
      </c>
    </row>
    <row r="79" spans="1:21">
      <c r="A79" s="21">
        <v>65</v>
      </c>
      <c r="B79" s="17">
        <f>Absterbeordnung!C73</f>
        <v>91626.98730032731</v>
      </c>
      <c r="C79" s="18">
        <f t="shared" ref="C79:C110" si="22">1/(((1+($B$5/100))^A79))</f>
        <v>0.27605068902177099</v>
      </c>
      <c r="D79" s="17">
        <f t="shared" ref="D79:D110" si="23">B79*C79</f>
        <v>25293.692977244413</v>
      </c>
      <c r="E79" s="17">
        <f>SUM(D79:$D$136)</f>
        <v>434397.12578978442</v>
      </c>
      <c r="F79" s="19">
        <f t="shared" ref="F79:F110" si="24">E79/D79</f>
        <v>17.174128197910516</v>
      </c>
      <c r="G79" s="5"/>
      <c r="H79" s="17">
        <f>Absterbeordnung!C73</f>
        <v>91626.98730032731</v>
      </c>
      <c r="I79" s="18">
        <f t="shared" ref="I79:I110" si="25">1/(((1+($B$5/100))^A79))</f>
        <v>0.27605068902177099</v>
      </c>
      <c r="J79" s="17">
        <f t="shared" ref="J79:J110" si="26">H79*I79</f>
        <v>25293.692977244413</v>
      </c>
      <c r="K79" s="17">
        <f>SUM($J79:J$136)</f>
        <v>434397.12578978442</v>
      </c>
      <c r="L79" s="19">
        <f t="shared" ref="L79:L110" si="27">K79/J79</f>
        <v>17.174128197910516</v>
      </c>
      <c r="N79" s="6">
        <v>65</v>
      </c>
      <c r="O79" s="6">
        <f t="shared" si="21"/>
        <v>65</v>
      </c>
      <c r="P79" s="20">
        <f t="shared" ref="P79:P127" si="28">B79</f>
        <v>91626.98730032731</v>
      </c>
      <c r="Q79" s="20">
        <f t="shared" ref="Q79:Q127" si="29">B79</f>
        <v>91626.98730032731</v>
      </c>
      <c r="R79" s="5">
        <f t="shared" ref="R79:R136" si="30">LOOKUP(N79,$O$14:$O$136,$Q$14:$Q$136)</f>
        <v>91626.98730032731</v>
      </c>
      <c r="S79" s="5">
        <f t="shared" ref="S79:S110" si="31">P79*R79*I79</f>
        <v>2317584885.2043519</v>
      </c>
      <c r="T79" s="20">
        <f>SUM(S79:$S$136)</f>
        <v>32606718763.822124</v>
      </c>
      <c r="U79" s="6">
        <f t="shared" ref="U79:U110" si="32">T79/S79</f>
        <v>14.069266231405821</v>
      </c>
    </row>
    <row r="80" spans="1:21">
      <c r="A80" s="21">
        <v>66</v>
      </c>
      <c r="B80" s="17">
        <f>Absterbeordnung!C74</f>
        <v>90888.699224883487</v>
      </c>
      <c r="C80" s="18">
        <f t="shared" si="22"/>
        <v>0.27063793041350098</v>
      </c>
      <c r="D80" s="17">
        <f t="shared" si="23"/>
        <v>24597.929456197639</v>
      </c>
      <c r="E80" s="17">
        <f>SUM(D80:$D$136)</f>
        <v>409103.43281254004</v>
      </c>
      <c r="F80" s="19">
        <f t="shared" si="24"/>
        <v>16.631620703728103</v>
      </c>
      <c r="G80" s="5"/>
      <c r="H80" s="17">
        <f>Absterbeordnung!C74</f>
        <v>90888.699224883487</v>
      </c>
      <c r="I80" s="18">
        <f t="shared" si="25"/>
        <v>0.27063793041350098</v>
      </c>
      <c r="J80" s="17">
        <f t="shared" si="26"/>
        <v>24597.929456197639</v>
      </c>
      <c r="K80" s="17">
        <f>SUM($J80:J$136)</f>
        <v>409103.43281254004</v>
      </c>
      <c r="L80" s="19">
        <f t="shared" si="27"/>
        <v>16.631620703728103</v>
      </c>
      <c r="N80" s="6">
        <v>66</v>
      </c>
      <c r="O80" s="6">
        <f t="shared" si="21"/>
        <v>66</v>
      </c>
      <c r="P80" s="20">
        <f t="shared" si="28"/>
        <v>90888.699224883487</v>
      </c>
      <c r="Q80" s="20">
        <f t="shared" si="29"/>
        <v>90888.699224883487</v>
      </c>
      <c r="R80" s="5">
        <f t="shared" si="30"/>
        <v>90888.699224883487</v>
      </c>
      <c r="S80" s="5">
        <f t="shared" si="31"/>
        <v>2235673811.8992491</v>
      </c>
      <c r="T80" s="20">
        <f>SUM(S80:$S$136)</f>
        <v>30289133878.617771</v>
      </c>
      <c r="U80" s="6">
        <f t="shared" si="32"/>
        <v>13.548100674349516</v>
      </c>
    </row>
    <row r="81" spans="1:21">
      <c r="A81" s="21">
        <v>67</v>
      </c>
      <c r="B81" s="17">
        <f>Absterbeordnung!C75</f>
        <v>90098.299191233542</v>
      </c>
      <c r="C81" s="18">
        <f t="shared" si="22"/>
        <v>0.26533130432696173</v>
      </c>
      <c r="D81" s="17">
        <f t="shared" si="23"/>
        <v>23905.899242050837</v>
      </c>
      <c r="E81" s="17">
        <f>SUM(D81:$D$136)</f>
        <v>384505.50335634238</v>
      </c>
      <c r="F81" s="19">
        <f t="shared" si="24"/>
        <v>16.08412632644211</v>
      </c>
      <c r="G81" s="5"/>
      <c r="H81" s="17">
        <f>Absterbeordnung!C75</f>
        <v>90098.299191233542</v>
      </c>
      <c r="I81" s="18">
        <f t="shared" si="25"/>
        <v>0.26533130432696173</v>
      </c>
      <c r="J81" s="17">
        <f t="shared" si="26"/>
        <v>23905.899242050837</v>
      </c>
      <c r="K81" s="17">
        <f>SUM($J81:J$136)</f>
        <v>384505.50335634238</v>
      </c>
      <c r="L81" s="19">
        <f t="shared" si="27"/>
        <v>16.08412632644211</v>
      </c>
      <c r="N81" s="6">
        <v>67</v>
      </c>
      <c r="O81" s="6">
        <f t="shared" si="21"/>
        <v>67</v>
      </c>
      <c r="P81" s="20">
        <f t="shared" si="28"/>
        <v>90098.299191233542</v>
      </c>
      <c r="Q81" s="20">
        <f t="shared" si="29"/>
        <v>90098.299191233542</v>
      </c>
      <c r="R81" s="5">
        <f t="shared" si="30"/>
        <v>90098.299191233542</v>
      </c>
      <c r="S81" s="5">
        <f t="shared" si="31"/>
        <v>2153880862.3457794</v>
      </c>
      <c r="T81" s="20">
        <f>SUM(S81:$S$136)</f>
        <v>28053460066.718521</v>
      </c>
      <c r="U81" s="6">
        <f t="shared" si="32"/>
        <v>13.024610858079521</v>
      </c>
    </row>
    <row r="82" spans="1:21">
      <c r="A82" s="21">
        <v>68</v>
      </c>
      <c r="B82" s="17">
        <f>Absterbeordnung!C76</f>
        <v>89256.56814957672</v>
      </c>
      <c r="C82" s="18">
        <f t="shared" si="22"/>
        <v>0.26012872973231543</v>
      </c>
      <c r="D82" s="17">
        <f t="shared" si="23"/>
        <v>23218.197693015238</v>
      </c>
      <c r="E82" s="17">
        <f>SUM(D82:$D$136)</f>
        <v>360599.60411429161</v>
      </c>
      <c r="F82" s="19">
        <f t="shared" si="24"/>
        <v>15.530904202041974</v>
      </c>
      <c r="G82" s="5"/>
      <c r="H82" s="17">
        <f>Absterbeordnung!C76</f>
        <v>89256.56814957672</v>
      </c>
      <c r="I82" s="18">
        <f t="shared" si="25"/>
        <v>0.26012872973231543</v>
      </c>
      <c r="J82" s="17">
        <f t="shared" si="26"/>
        <v>23218.197693015238</v>
      </c>
      <c r="K82" s="17">
        <f>SUM($J82:J$136)</f>
        <v>360599.60411429161</v>
      </c>
      <c r="L82" s="19">
        <f t="shared" si="27"/>
        <v>15.530904202041974</v>
      </c>
      <c r="N82" s="6">
        <v>68</v>
      </c>
      <c r="O82" s="6">
        <f t="shared" si="21"/>
        <v>68</v>
      </c>
      <c r="P82" s="20">
        <f t="shared" si="28"/>
        <v>89256.56814957672</v>
      </c>
      <c r="Q82" s="20">
        <f t="shared" si="29"/>
        <v>89256.56814957672</v>
      </c>
      <c r="R82" s="5">
        <f t="shared" si="30"/>
        <v>89256.56814957672</v>
      </c>
      <c r="S82" s="5">
        <f t="shared" si="31"/>
        <v>2072376644.6969595</v>
      </c>
      <c r="T82" s="20">
        <f>SUM(S82:$S$136)</f>
        <v>25899579204.372742</v>
      </c>
      <c r="U82" s="6">
        <f t="shared" si="32"/>
        <v>12.497525134076193</v>
      </c>
    </row>
    <row r="83" spans="1:21">
      <c r="A83" s="21">
        <v>69</v>
      </c>
      <c r="B83" s="17">
        <f>Absterbeordnung!C77</f>
        <v>88358.566825341695</v>
      </c>
      <c r="C83" s="18">
        <f t="shared" si="22"/>
        <v>0.25502816640423082</v>
      </c>
      <c r="D83" s="17">
        <f t="shared" si="23"/>
        <v>22533.923283572589</v>
      </c>
      <c r="E83" s="17">
        <f>SUM(D83:$D$136)</f>
        <v>337381.40642127628</v>
      </c>
      <c r="F83" s="19">
        <f t="shared" si="24"/>
        <v>14.972155632891058</v>
      </c>
      <c r="G83" s="5"/>
      <c r="H83" s="17">
        <f>Absterbeordnung!C77</f>
        <v>88358.566825341695</v>
      </c>
      <c r="I83" s="18">
        <f t="shared" si="25"/>
        <v>0.25502816640423082</v>
      </c>
      <c r="J83" s="17">
        <f t="shared" si="26"/>
        <v>22533.923283572589</v>
      </c>
      <c r="K83" s="17">
        <f>SUM($J83:J$136)</f>
        <v>337381.40642127628</v>
      </c>
      <c r="L83" s="19">
        <f t="shared" si="27"/>
        <v>14.972155632891058</v>
      </c>
      <c r="N83" s="6">
        <v>69</v>
      </c>
      <c r="O83" s="6">
        <f t="shared" si="21"/>
        <v>69</v>
      </c>
      <c r="P83" s="20">
        <f t="shared" si="28"/>
        <v>88358.566825341695</v>
      </c>
      <c r="Q83" s="20">
        <f t="shared" si="29"/>
        <v>88358.566825341695</v>
      </c>
      <c r="R83" s="5">
        <f t="shared" si="30"/>
        <v>88358.566825341695</v>
      </c>
      <c r="S83" s="5">
        <f t="shared" si="31"/>
        <v>1991065166.288672</v>
      </c>
      <c r="T83" s="20">
        <f>SUM(S83:$S$136)</f>
        <v>23827202559.675781</v>
      </c>
      <c r="U83" s="6">
        <f t="shared" si="32"/>
        <v>11.96706313941973</v>
      </c>
    </row>
    <row r="84" spans="1:21">
      <c r="A84" s="21">
        <v>70</v>
      </c>
      <c r="B84" s="17">
        <f>Absterbeordnung!C78</f>
        <v>87389.136112103719</v>
      </c>
      <c r="C84" s="18">
        <f t="shared" si="22"/>
        <v>0.25002761412179492</v>
      </c>
      <c r="D84" s="17">
        <f t="shared" si="23"/>
        <v>21849.697202274081</v>
      </c>
      <c r="E84" s="17">
        <f>SUM(D84:$D$136)</f>
        <v>314847.48313770373</v>
      </c>
      <c r="F84" s="19">
        <f t="shared" si="24"/>
        <v>14.40969548561684</v>
      </c>
      <c r="G84" s="5"/>
      <c r="H84" s="17">
        <f>Absterbeordnung!C78</f>
        <v>87389.136112103719</v>
      </c>
      <c r="I84" s="18">
        <f t="shared" si="25"/>
        <v>0.25002761412179492</v>
      </c>
      <c r="J84" s="17">
        <f t="shared" si="26"/>
        <v>21849.697202274081</v>
      </c>
      <c r="K84" s="17">
        <f>SUM($J84:J$136)</f>
        <v>314847.48313770373</v>
      </c>
      <c r="L84" s="19">
        <f t="shared" si="27"/>
        <v>14.40969548561684</v>
      </c>
      <c r="N84" s="6">
        <v>70</v>
      </c>
      <c r="O84" s="6">
        <f t="shared" si="21"/>
        <v>70</v>
      </c>
      <c r="P84" s="20">
        <f t="shared" si="28"/>
        <v>87389.136112103719</v>
      </c>
      <c r="Q84" s="20">
        <f t="shared" si="29"/>
        <v>87389.136112103719</v>
      </c>
      <c r="R84" s="5">
        <f t="shared" si="30"/>
        <v>87389.136112103719</v>
      </c>
      <c r="S84" s="5">
        <f t="shared" si="31"/>
        <v>1909426162.8177814</v>
      </c>
      <c r="T84" s="20">
        <f>SUM(S84:$S$136)</f>
        <v>21836137393.387108</v>
      </c>
      <c r="U84" s="6">
        <f t="shared" si="32"/>
        <v>11.435968469795684</v>
      </c>
    </row>
    <row r="85" spans="1:21">
      <c r="A85" s="21">
        <v>71</v>
      </c>
      <c r="B85" s="17">
        <f>Absterbeordnung!C79</f>
        <v>86336.407734938941</v>
      </c>
      <c r="C85" s="18">
        <f t="shared" si="22"/>
        <v>0.24512511188411268</v>
      </c>
      <c r="D85" s="17">
        <f t="shared" si="23"/>
        <v>21163.22160569928</v>
      </c>
      <c r="E85" s="17">
        <f>SUM(D85:$D$136)</f>
        <v>292997.78593542968</v>
      </c>
      <c r="F85" s="19">
        <f t="shared" si="24"/>
        <v>13.844668424987104</v>
      </c>
      <c r="G85" s="5"/>
      <c r="H85" s="17">
        <f>Absterbeordnung!C79</f>
        <v>86336.407734938941</v>
      </c>
      <c r="I85" s="18">
        <f t="shared" si="25"/>
        <v>0.24512511188411268</v>
      </c>
      <c r="J85" s="17">
        <f t="shared" si="26"/>
        <v>21163.22160569928</v>
      </c>
      <c r="K85" s="17">
        <f>SUM($J85:J$136)</f>
        <v>292997.78593542968</v>
      </c>
      <c r="L85" s="19">
        <f t="shared" si="27"/>
        <v>13.844668424987104</v>
      </c>
      <c r="N85" s="6">
        <v>71</v>
      </c>
      <c r="O85" s="6">
        <f t="shared" si="21"/>
        <v>71</v>
      </c>
      <c r="P85" s="20">
        <f t="shared" si="28"/>
        <v>86336.407734938941</v>
      </c>
      <c r="Q85" s="20">
        <f t="shared" si="29"/>
        <v>86336.407734938941</v>
      </c>
      <c r="R85" s="5">
        <f t="shared" si="30"/>
        <v>86336.407734938941</v>
      </c>
      <c r="S85" s="5">
        <f t="shared" si="31"/>
        <v>1827156529.5345221</v>
      </c>
      <c r="T85" s="20">
        <f>SUM(S85:$S$136)</f>
        <v>19926711230.569328</v>
      </c>
      <c r="U85" s="6">
        <f t="shared" si="32"/>
        <v>10.905858862374405</v>
      </c>
    </row>
    <row r="86" spans="1:21">
      <c r="A86" s="21">
        <v>72</v>
      </c>
      <c r="B86" s="17">
        <f>Absterbeordnung!C80</f>
        <v>85238.01771968331</v>
      </c>
      <c r="C86" s="18">
        <f t="shared" si="22"/>
        <v>0.24031873714128693</v>
      </c>
      <c r="D86" s="17">
        <f t="shared" si="23"/>
        <v>20484.292774820929</v>
      </c>
      <c r="E86" s="17">
        <f>SUM(D86:$D$136)</f>
        <v>271834.56432973041</v>
      </c>
      <c r="F86" s="19">
        <f t="shared" si="24"/>
        <v>13.270390504468208</v>
      </c>
      <c r="G86" s="5"/>
      <c r="H86" s="17">
        <f>Absterbeordnung!C80</f>
        <v>85238.01771968331</v>
      </c>
      <c r="I86" s="18">
        <f t="shared" si="25"/>
        <v>0.24031873714128693</v>
      </c>
      <c r="J86" s="17">
        <f t="shared" si="26"/>
        <v>20484.292774820929</v>
      </c>
      <c r="K86" s="17">
        <f>SUM($J86:J$136)</f>
        <v>271834.56432973041</v>
      </c>
      <c r="L86" s="19">
        <f t="shared" si="27"/>
        <v>13.270390504468208</v>
      </c>
      <c r="N86" s="6">
        <v>72</v>
      </c>
      <c r="O86" s="6">
        <f t="shared" si="21"/>
        <v>72</v>
      </c>
      <c r="P86" s="20">
        <f t="shared" si="28"/>
        <v>85238.01771968331</v>
      </c>
      <c r="Q86" s="20">
        <f t="shared" si="29"/>
        <v>85238.01771968331</v>
      </c>
      <c r="R86" s="5">
        <f t="shared" si="30"/>
        <v>85238.01771968331</v>
      </c>
      <c r="S86" s="5">
        <f t="shared" si="31"/>
        <v>1746040510.5153673</v>
      </c>
      <c r="T86" s="20">
        <f>SUM(S86:$S$136)</f>
        <v>18099554701.034809</v>
      </c>
      <c r="U86" s="6">
        <f t="shared" si="32"/>
        <v>10.366056567434672</v>
      </c>
    </row>
    <row r="87" spans="1:21">
      <c r="A87" s="21">
        <v>73</v>
      </c>
      <c r="B87" s="17">
        <f>Absterbeordnung!C81</f>
        <v>84039.054564554157</v>
      </c>
      <c r="C87" s="18">
        <f t="shared" si="22"/>
        <v>0.2356066050404774</v>
      </c>
      <c r="D87" s="17">
        <f t="shared" si="23"/>
        <v>19800.156336766042</v>
      </c>
      <c r="E87" s="17">
        <f>SUM(D87:$D$136)</f>
        <v>251350.27155490944</v>
      </c>
      <c r="F87" s="19">
        <f t="shared" si="24"/>
        <v>12.694357927274956</v>
      </c>
      <c r="G87" s="5"/>
      <c r="H87" s="17">
        <f>Absterbeordnung!C81</f>
        <v>84039.054564554157</v>
      </c>
      <c r="I87" s="18">
        <f t="shared" si="25"/>
        <v>0.2356066050404774</v>
      </c>
      <c r="J87" s="17">
        <f t="shared" si="26"/>
        <v>19800.156336766042</v>
      </c>
      <c r="K87" s="17">
        <f>SUM($J87:J$136)</f>
        <v>251350.27155490944</v>
      </c>
      <c r="L87" s="19">
        <f t="shared" si="27"/>
        <v>12.694357927274956</v>
      </c>
      <c r="N87" s="6">
        <v>73</v>
      </c>
      <c r="O87" s="6">
        <f t="shared" si="21"/>
        <v>73</v>
      </c>
      <c r="P87" s="20">
        <f t="shared" si="28"/>
        <v>84039.054564554157</v>
      </c>
      <c r="Q87" s="20">
        <f t="shared" si="29"/>
        <v>84039.054564554157</v>
      </c>
      <c r="R87" s="5">
        <f t="shared" si="30"/>
        <v>84039.054564554157</v>
      </c>
      <c r="S87" s="5">
        <f t="shared" si="31"/>
        <v>1663986418.7721839</v>
      </c>
      <c r="T87" s="20">
        <f>SUM(S87:$S$136)</f>
        <v>16353514190.519444</v>
      </c>
      <c r="U87" s="6">
        <f t="shared" si="32"/>
        <v>9.8279132606060049</v>
      </c>
    </row>
    <row r="88" spans="1:21">
      <c r="A88" s="21">
        <v>74</v>
      </c>
      <c r="B88" s="17">
        <f>Absterbeordnung!C82</f>
        <v>82745.192394173748</v>
      </c>
      <c r="C88" s="18">
        <f t="shared" si="22"/>
        <v>0.23098686768674251</v>
      </c>
      <c r="D88" s="17">
        <f t="shared" si="23"/>
        <v>19113.052807267064</v>
      </c>
      <c r="E88" s="17">
        <f>SUM(D88:$D$136)</f>
        <v>231550.11521814342</v>
      </c>
      <c r="F88" s="19">
        <f t="shared" si="24"/>
        <v>12.11476353636739</v>
      </c>
      <c r="G88" s="5"/>
      <c r="H88" s="17">
        <f>Absterbeordnung!C82</f>
        <v>82745.192394173748</v>
      </c>
      <c r="I88" s="18">
        <f t="shared" si="25"/>
        <v>0.23098686768674251</v>
      </c>
      <c r="J88" s="17">
        <f t="shared" si="26"/>
        <v>19113.052807267064</v>
      </c>
      <c r="K88" s="17">
        <f>SUM($J88:J$136)</f>
        <v>231550.11521814342</v>
      </c>
      <c r="L88" s="19">
        <f t="shared" si="27"/>
        <v>12.11476353636739</v>
      </c>
      <c r="N88" s="6">
        <v>74</v>
      </c>
      <c r="O88" s="6">
        <f t="shared" si="21"/>
        <v>74</v>
      </c>
      <c r="P88" s="20">
        <f t="shared" si="28"/>
        <v>82745.192394173748</v>
      </c>
      <c r="Q88" s="20">
        <f t="shared" si="29"/>
        <v>82745.192394173748</v>
      </c>
      <c r="R88" s="5">
        <f t="shared" si="30"/>
        <v>82745.192394173748</v>
      </c>
      <c r="S88" s="5">
        <f t="shared" si="31"/>
        <v>1581513231.7773159</v>
      </c>
      <c r="T88" s="20">
        <f>SUM(S88:$S$136)</f>
        <v>14689527771.747261</v>
      </c>
      <c r="U88" s="6">
        <f t="shared" si="32"/>
        <v>9.2882737093758401</v>
      </c>
    </row>
    <row r="89" spans="1:21">
      <c r="A89" s="21">
        <v>75</v>
      </c>
      <c r="B89" s="17">
        <f>Absterbeordnung!C83</f>
        <v>81317.576470645959</v>
      </c>
      <c r="C89" s="18">
        <f t="shared" si="22"/>
        <v>0.22645771341837509</v>
      </c>
      <c r="D89" s="17">
        <f t="shared" si="23"/>
        <v>18414.992428266345</v>
      </c>
      <c r="E89" s="17">
        <f>SUM(D89:$D$136)</f>
        <v>212437.06241087636</v>
      </c>
      <c r="F89" s="19">
        <f t="shared" si="24"/>
        <v>11.536092846000479</v>
      </c>
      <c r="G89" s="5"/>
      <c r="H89" s="17">
        <f>Absterbeordnung!C83</f>
        <v>81317.576470645959</v>
      </c>
      <c r="I89" s="18">
        <f t="shared" si="25"/>
        <v>0.22645771341837509</v>
      </c>
      <c r="J89" s="17">
        <f t="shared" si="26"/>
        <v>18414.992428266345</v>
      </c>
      <c r="K89" s="17">
        <f>SUM($J89:J$136)</f>
        <v>212437.06241087636</v>
      </c>
      <c r="L89" s="19">
        <f t="shared" si="27"/>
        <v>11.536092846000479</v>
      </c>
      <c r="N89" s="6">
        <v>75</v>
      </c>
      <c r="O89" s="6">
        <f t="shared" si="21"/>
        <v>75</v>
      </c>
      <c r="P89" s="20">
        <f t="shared" si="28"/>
        <v>81317.576470645959</v>
      </c>
      <c r="Q89" s="20">
        <f t="shared" si="29"/>
        <v>81317.576470645959</v>
      </c>
      <c r="R89" s="5">
        <f t="shared" si="30"/>
        <v>81317.576470645959</v>
      </c>
      <c r="S89" s="5">
        <f t="shared" si="31"/>
        <v>1497462554.9919147</v>
      </c>
      <c r="T89" s="20">
        <f>SUM(S89:$S$136)</f>
        <v>13108014539.969942</v>
      </c>
      <c r="U89" s="6">
        <f t="shared" si="32"/>
        <v>8.7534840161934575</v>
      </c>
    </row>
    <row r="90" spans="1:21">
      <c r="A90" s="21">
        <v>76</v>
      </c>
      <c r="B90" s="17">
        <f>Absterbeordnung!C84</f>
        <v>79723.894702237769</v>
      </c>
      <c r="C90" s="18">
        <f t="shared" si="22"/>
        <v>0.22201736609644609</v>
      </c>
      <c r="D90" s="17">
        <f t="shared" si="23"/>
        <v>17700.089116741241</v>
      </c>
      <c r="E90" s="17">
        <f>SUM(D90:$D$136)</f>
        <v>194022.06998261</v>
      </c>
      <c r="F90" s="19">
        <f t="shared" si="24"/>
        <v>10.961643678906594</v>
      </c>
      <c r="G90" s="5"/>
      <c r="H90" s="17">
        <f>Absterbeordnung!C84</f>
        <v>79723.894702237769</v>
      </c>
      <c r="I90" s="18">
        <f t="shared" si="25"/>
        <v>0.22201736609644609</v>
      </c>
      <c r="J90" s="17">
        <f t="shared" si="26"/>
        <v>17700.089116741241</v>
      </c>
      <c r="K90" s="17">
        <f>SUM($J90:J$136)</f>
        <v>194022.06998261</v>
      </c>
      <c r="L90" s="19">
        <f t="shared" si="27"/>
        <v>10.961643678906594</v>
      </c>
      <c r="N90" s="6">
        <v>76</v>
      </c>
      <c r="O90" s="6">
        <f t="shared" si="21"/>
        <v>76</v>
      </c>
      <c r="P90" s="20">
        <f t="shared" si="28"/>
        <v>79723.894702237769</v>
      </c>
      <c r="Q90" s="20">
        <f t="shared" si="29"/>
        <v>79723.894702237769</v>
      </c>
      <c r="R90" s="5">
        <f t="shared" si="30"/>
        <v>79723.894702237769</v>
      </c>
      <c r="S90" s="5">
        <f t="shared" si="31"/>
        <v>1411120040.9633033</v>
      </c>
      <c r="T90" s="20">
        <f>SUM(S90:$S$136)</f>
        <v>11610551984.978027</v>
      </c>
      <c r="U90" s="6">
        <f t="shared" si="32"/>
        <v>8.2278981574466652</v>
      </c>
    </row>
    <row r="91" spans="1:21">
      <c r="A91" s="21">
        <v>77</v>
      </c>
      <c r="B91" s="17">
        <f>Absterbeordnung!C85</f>
        <v>77937.360505935518</v>
      </c>
      <c r="C91" s="18">
        <f t="shared" si="22"/>
        <v>0.2176640844082805</v>
      </c>
      <c r="D91" s="17">
        <f t="shared" si="23"/>
        <v>16964.164215722536</v>
      </c>
      <c r="E91" s="17">
        <f>SUM(D91:$D$136)</f>
        <v>176321.98086586874</v>
      </c>
      <c r="F91" s="19">
        <f t="shared" si="24"/>
        <v>10.393791207376546</v>
      </c>
      <c r="G91" s="5"/>
      <c r="H91" s="17">
        <f>Absterbeordnung!C85</f>
        <v>77937.360505935518</v>
      </c>
      <c r="I91" s="18">
        <f t="shared" si="25"/>
        <v>0.2176640844082805</v>
      </c>
      <c r="J91" s="17">
        <f t="shared" si="26"/>
        <v>16964.164215722536</v>
      </c>
      <c r="K91" s="17">
        <f>SUM($J91:J$136)</f>
        <v>176321.98086586874</v>
      </c>
      <c r="L91" s="19">
        <f t="shared" si="27"/>
        <v>10.393791207376546</v>
      </c>
      <c r="N91" s="6">
        <v>77</v>
      </c>
      <c r="O91" s="6">
        <f t="shared" si="21"/>
        <v>77</v>
      </c>
      <c r="P91" s="20">
        <f t="shared" si="28"/>
        <v>77937.360505935518</v>
      </c>
      <c r="Q91" s="20">
        <f t="shared" si="29"/>
        <v>77937.360505935518</v>
      </c>
      <c r="R91" s="5">
        <f t="shared" si="30"/>
        <v>77937.360505935518</v>
      </c>
      <c r="S91" s="5">
        <f t="shared" si="31"/>
        <v>1322142182.1626582</v>
      </c>
      <c r="T91" s="20">
        <f>SUM(S91:$S$136)</f>
        <v>10199431944.014723</v>
      </c>
      <c r="U91" s="6">
        <f t="shared" si="32"/>
        <v>7.7143230747931195</v>
      </c>
    </row>
    <row r="92" spans="1:21">
      <c r="A92" s="21">
        <v>78</v>
      </c>
      <c r="B92" s="17">
        <f>Absterbeordnung!C86</f>
        <v>75912.039012527763</v>
      </c>
      <c r="C92" s="18">
        <f t="shared" si="22"/>
        <v>0.21339616118458871</v>
      </c>
      <c r="D92" s="17">
        <f t="shared" si="23"/>
        <v>16199.337712968161</v>
      </c>
      <c r="E92" s="17">
        <f>SUM(D92:$D$136)</f>
        <v>159357.81665014621</v>
      </c>
      <c r="F92" s="19">
        <f t="shared" si="24"/>
        <v>9.8373044302036163</v>
      </c>
      <c r="G92" s="5"/>
      <c r="H92" s="17">
        <f>Absterbeordnung!C86</f>
        <v>75912.039012527763</v>
      </c>
      <c r="I92" s="18">
        <f t="shared" si="25"/>
        <v>0.21339616118458871</v>
      </c>
      <c r="J92" s="17">
        <f t="shared" si="26"/>
        <v>16199.337712968161</v>
      </c>
      <c r="K92" s="17">
        <f>SUM($J92:J$136)</f>
        <v>159357.81665014621</v>
      </c>
      <c r="L92" s="19">
        <f t="shared" si="27"/>
        <v>9.8373044302036163</v>
      </c>
      <c r="N92" s="6">
        <v>78</v>
      </c>
      <c r="O92" s="6">
        <f t="shared" si="21"/>
        <v>78</v>
      </c>
      <c r="P92" s="20">
        <f t="shared" si="28"/>
        <v>75912.039012527763</v>
      </c>
      <c r="Q92" s="20">
        <f t="shared" si="29"/>
        <v>75912.039012527763</v>
      </c>
      <c r="R92" s="5">
        <f t="shared" si="30"/>
        <v>75912.039012527763</v>
      </c>
      <c r="S92" s="5">
        <f t="shared" si="31"/>
        <v>1229724756.4439514</v>
      </c>
      <c r="T92" s="20">
        <f>SUM(S92:$S$136)</f>
        <v>8877289761.8520641</v>
      </c>
      <c r="U92" s="6">
        <f t="shared" si="32"/>
        <v>7.2189241660246877</v>
      </c>
    </row>
    <row r="93" spans="1:21">
      <c r="A93" s="21">
        <v>79</v>
      </c>
      <c r="B93" s="17">
        <f>Absterbeordnung!C87</f>
        <v>73646.618569959261</v>
      </c>
      <c r="C93" s="18">
        <f t="shared" si="22"/>
        <v>0.20921192272998898</v>
      </c>
      <c r="D93" s="17">
        <f t="shared" si="23"/>
        <v>15407.750673583289</v>
      </c>
      <c r="E93" s="17">
        <f>SUM(D93:$D$136)</f>
        <v>143158.47893717806</v>
      </c>
      <c r="F93" s="19">
        <f t="shared" si="24"/>
        <v>9.2913288882993434</v>
      </c>
      <c r="G93" s="5"/>
      <c r="H93" s="17">
        <f>Absterbeordnung!C87</f>
        <v>73646.618569959261</v>
      </c>
      <c r="I93" s="18">
        <f t="shared" si="25"/>
        <v>0.20921192272998898</v>
      </c>
      <c r="J93" s="17">
        <f t="shared" si="26"/>
        <v>15407.750673583289</v>
      </c>
      <c r="K93" s="17">
        <f>SUM($J93:J$136)</f>
        <v>143158.47893717806</v>
      </c>
      <c r="L93" s="19">
        <f t="shared" si="27"/>
        <v>9.2913288882993434</v>
      </c>
      <c r="N93" s="6">
        <v>79</v>
      </c>
      <c r="O93" s="6">
        <f t="shared" si="21"/>
        <v>79</v>
      </c>
      <c r="P93" s="20">
        <f t="shared" si="28"/>
        <v>73646.618569959261</v>
      </c>
      <c r="Q93" s="20">
        <f t="shared" si="29"/>
        <v>73646.618569959261</v>
      </c>
      <c r="R93" s="5">
        <f t="shared" si="30"/>
        <v>73646.618569959261</v>
      </c>
      <c r="S93" s="5">
        <f t="shared" si="31"/>
        <v>1134728736.8784213</v>
      </c>
      <c r="T93" s="20">
        <f>SUM(S93:$S$136)</f>
        <v>7647565005.4081144</v>
      </c>
      <c r="U93" s="6">
        <f t="shared" si="32"/>
        <v>6.7395534781697348</v>
      </c>
    </row>
    <row r="94" spans="1:21">
      <c r="A94" s="21">
        <v>80</v>
      </c>
      <c r="B94" s="17">
        <f>Absterbeordnung!C88</f>
        <v>71100.854335807046</v>
      </c>
      <c r="C94" s="18">
        <f t="shared" si="22"/>
        <v>0.20510972816665585</v>
      </c>
      <c r="D94" s="17">
        <f t="shared" si="23"/>
        <v>14583.476905234376</v>
      </c>
      <c r="E94" s="17">
        <f>SUM(D94:$D$136)</f>
        <v>127750.72826359481</v>
      </c>
      <c r="F94" s="19">
        <f t="shared" si="24"/>
        <v>8.7599636968425454</v>
      </c>
      <c r="G94" s="5"/>
      <c r="H94" s="17">
        <f>Absterbeordnung!C88</f>
        <v>71100.854335807046</v>
      </c>
      <c r="I94" s="18">
        <f t="shared" si="25"/>
        <v>0.20510972816665585</v>
      </c>
      <c r="J94" s="17">
        <f t="shared" si="26"/>
        <v>14583.476905234376</v>
      </c>
      <c r="K94" s="17">
        <f>SUM($J94:J$136)</f>
        <v>127750.72826359481</v>
      </c>
      <c r="L94" s="19">
        <f t="shared" si="27"/>
        <v>8.7599636968425454</v>
      </c>
      <c r="N94" s="6">
        <v>80</v>
      </c>
      <c r="O94" s="6">
        <f t="shared" si="21"/>
        <v>80</v>
      </c>
      <c r="P94" s="20">
        <f t="shared" si="28"/>
        <v>71100.854335807046</v>
      </c>
      <c r="Q94" s="20">
        <f t="shared" si="29"/>
        <v>71100.854335807046</v>
      </c>
      <c r="R94" s="5">
        <f t="shared" si="30"/>
        <v>71100.854335807046</v>
      </c>
      <c r="S94" s="5">
        <f t="shared" si="31"/>
        <v>1036897667.1486756</v>
      </c>
      <c r="T94" s="20">
        <f>SUM(S94:$S$136)</f>
        <v>6512836268.5296946</v>
      </c>
      <c r="U94" s="6">
        <f t="shared" si="32"/>
        <v>6.2810791024721748</v>
      </c>
    </row>
    <row r="95" spans="1:21">
      <c r="A95" s="21">
        <v>81</v>
      </c>
      <c r="B95" s="17">
        <f>Absterbeordnung!C89</f>
        <v>68304.437214162477</v>
      </c>
      <c r="C95" s="18">
        <f t="shared" si="22"/>
        <v>0.20108796879083907</v>
      </c>
      <c r="D95" s="17">
        <f t="shared" si="23"/>
        <v>13735.200538797331</v>
      </c>
      <c r="E95" s="17">
        <f>SUM(D95:$D$136)</f>
        <v>113167.25135836043</v>
      </c>
      <c r="F95" s="19">
        <f t="shared" si="24"/>
        <v>8.2392136204128175</v>
      </c>
      <c r="G95" s="5"/>
      <c r="H95" s="17">
        <f>Absterbeordnung!C89</f>
        <v>68304.437214162477</v>
      </c>
      <c r="I95" s="18">
        <f t="shared" si="25"/>
        <v>0.20108796879083907</v>
      </c>
      <c r="J95" s="17">
        <f t="shared" si="26"/>
        <v>13735.200538797331</v>
      </c>
      <c r="K95" s="17">
        <f>SUM($J95:J$136)</f>
        <v>113167.25135836043</v>
      </c>
      <c r="L95" s="19">
        <f t="shared" si="27"/>
        <v>8.2392136204128175</v>
      </c>
      <c r="N95" s="6">
        <v>81</v>
      </c>
      <c r="O95" s="6">
        <f t="shared" si="21"/>
        <v>81</v>
      </c>
      <c r="P95" s="20">
        <f t="shared" si="28"/>
        <v>68304.437214162477</v>
      </c>
      <c r="Q95" s="20">
        <f t="shared" si="29"/>
        <v>68304.437214162477</v>
      </c>
      <c r="R95" s="5">
        <f t="shared" si="30"/>
        <v>68304.437214162477</v>
      </c>
      <c r="S95" s="5">
        <f t="shared" si="31"/>
        <v>938175142.82621288</v>
      </c>
      <c r="T95" s="20">
        <f>SUM(S95:$S$136)</f>
        <v>5475938601.3810186</v>
      </c>
      <c r="U95" s="6">
        <f t="shared" si="32"/>
        <v>5.8367977911725371</v>
      </c>
    </row>
    <row r="96" spans="1:21">
      <c r="A96" s="21">
        <v>82</v>
      </c>
      <c r="B96" s="17">
        <f>Absterbeordnung!C90</f>
        <v>65185.919574146195</v>
      </c>
      <c r="C96" s="18">
        <f t="shared" si="22"/>
        <v>0.19714506744199911</v>
      </c>
      <c r="D96" s="17">
        <f t="shared" si="23"/>
        <v>12851.082510713783</v>
      </c>
      <c r="E96" s="17">
        <f>SUM(D96:$D$136)</f>
        <v>99432.050819563097</v>
      </c>
      <c r="F96" s="19">
        <f t="shared" si="24"/>
        <v>7.737250985406706</v>
      </c>
      <c r="G96" s="5"/>
      <c r="H96" s="17">
        <f>Absterbeordnung!C90</f>
        <v>65185.919574146195</v>
      </c>
      <c r="I96" s="18">
        <f t="shared" si="25"/>
        <v>0.19714506744199911</v>
      </c>
      <c r="J96" s="17">
        <f t="shared" si="26"/>
        <v>12851.082510713783</v>
      </c>
      <c r="K96" s="17">
        <f>SUM($J96:J$136)</f>
        <v>99432.050819563097</v>
      </c>
      <c r="L96" s="19">
        <f t="shared" si="27"/>
        <v>7.737250985406706</v>
      </c>
      <c r="N96" s="6">
        <v>82</v>
      </c>
      <c r="O96" s="6">
        <f t="shared" si="21"/>
        <v>82</v>
      </c>
      <c r="P96" s="20">
        <f t="shared" si="28"/>
        <v>65185.919574146195</v>
      </c>
      <c r="Q96" s="20">
        <f t="shared" si="29"/>
        <v>65185.919574146195</v>
      </c>
      <c r="R96" s="5">
        <f t="shared" si="30"/>
        <v>65185.919574146195</v>
      </c>
      <c r="S96" s="5">
        <f t="shared" si="31"/>
        <v>837709630.98410535</v>
      </c>
      <c r="T96" s="20">
        <f>SUM(S96:$S$136)</f>
        <v>4537763458.5548058</v>
      </c>
      <c r="U96" s="6">
        <f t="shared" si="32"/>
        <v>5.4168691521715413</v>
      </c>
    </row>
    <row r="97" spans="1:21">
      <c r="A97" s="21">
        <v>83</v>
      </c>
      <c r="B97" s="17">
        <f>Absterbeordnung!C91</f>
        <v>61748.712771936407</v>
      </c>
      <c r="C97" s="18">
        <f t="shared" si="22"/>
        <v>0.19327947788431285</v>
      </c>
      <c r="D97" s="17">
        <f t="shared" si="23"/>
        <v>11934.758964588269</v>
      </c>
      <c r="E97" s="17">
        <f>SUM(D97:$D$136)</f>
        <v>86580.968308849333</v>
      </c>
      <c r="F97" s="19">
        <f t="shared" si="24"/>
        <v>7.2545217348540092</v>
      </c>
      <c r="G97" s="5"/>
      <c r="H97" s="17">
        <f>Absterbeordnung!C91</f>
        <v>61748.712771936407</v>
      </c>
      <c r="I97" s="18">
        <f t="shared" si="25"/>
        <v>0.19327947788431285</v>
      </c>
      <c r="J97" s="17">
        <f t="shared" si="26"/>
        <v>11934.758964588269</v>
      </c>
      <c r="K97" s="17">
        <f>SUM($J97:J$136)</f>
        <v>86580.968308849333</v>
      </c>
      <c r="L97" s="19">
        <f t="shared" si="27"/>
        <v>7.2545217348540092</v>
      </c>
      <c r="N97" s="6">
        <v>83</v>
      </c>
      <c r="O97" s="6">
        <f t="shared" si="21"/>
        <v>83</v>
      </c>
      <c r="P97" s="20">
        <f t="shared" si="28"/>
        <v>61748.712771936407</v>
      </c>
      <c r="Q97" s="20">
        <f t="shared" si="29"/>
        <v>61748.712771936407</v>
      </c>
      <c r="R97" s="5">
        <f t="shared" si="30"/>
        <v>61748.712771936407</v>
      </c>
      <c r="S97" s="5">
        <f t="shared" si="31"/>
        <v>736956003.30665421</v>
      </c>
      <c r="T97" s="20">
        <f>SUM(S97:$S$136)</f>
        <v>3700053827.5706997</v>
      </c>
      <c r="U97" s="6">
        <f t="shared" si="32"/>
        <v>5.0207255398814805</v>
      </c>
    </row>
    <row r="98" spans="1:21">
      <c r="A98" s="21">
        <v>84</v>
      </c>
      <c r="B98" s="17">
        <f>Absterbeordnung!C92</f>
        <v>58009.269900482934</v>
      </c>
      <c r="C98" s="18">
        <f t="shared" si="22"/>
        <v>0.18948968420030671</v>
      </c>
      <c r="D98" s="17">
        <f t="shared" si="23"/>
        <v>10992.158234132869</v>
      </c>
      <c r="E98" s="17">
        <f>SUM(D98:$D$136)</f>
        <v>74646.209344261064</v>
      </c>
      <c r="F98" s="19">
        <f t="shared" si="24"/>
        <v>6.7908601526922645</v>
      </c>
      <c r="G98" s="5"/>
      <c r="H98" s="17">
        <f>Absterbeordnung!C92</f>
        <v>58009.269900482934</v>
      </c>
      <c r="I98" s="18">
        <f t="shared" si="25"/>
        <v>0.18948968420030671</v>
      </c>
      <c r="J98" s="17">
        <f t="shared" si="26"/>
        <v>10992.158234132869</v>
      </c>
      <c r="K98" s="17">
        <f>SUM($J98:J$136)</f>
        <v>74646.209344261064</v>
      </c>
      <c r="L98" s="19">
        <f t="shared" si="27"/>
        <v>6.7908601526922645</v>
      </c>
      <c r="N98" s="6">
        <v>84</v>
      </c>
      <c r="O98" s="6">
        <f t="shared" si="21"/>
        <v>84</v>
      </c>
      <c r="P98" s="20">
        <f t="shared" si="28"/>
        <v>58009.269900482934</v>
      </c>
      <c r="Q98" s="20">
        <f t="shared" si="29"/>
        <v>58009.269900482934</v>
      </c>
      <c r="R98" s="5">
        <f t="shared" si="30"/>
        <v>58009.269900482934</v>
      </c>
      <c r="S98" s="5">
        <f t="shared" si="31"/>
        <v>637647073.79262948</v>
      </c>
      <c r="T98" s="20">
        <f>SUM(S98:$S$136)</f>
        <v>2963097824.2640452</v>
      </c>
      <c r="U98" s="6">
        <f t="shared" si="32"/>
        <v>4.6469245230594129</v>
      </c>
    </row>
    <row r="99" spans="1:21">
      <c r="A99" s="21">
        <v>85</v>
      </c>
      <c r="B99" s="17">
        <f>Absterbeordnung!C93</f>
        <v>53974.641604254146</v>
      </c>
      <c r="C99" s="18">
        <f t="shared" si="22"/>
        <v>0.18577420019637911</v>
      </c>
      <c r="D99" s="17">
        <f t="shared" si="23"/>
        <v>10027.095874916522</v>
      </c>
      <c r="E99" s="17">
        <f>SUM(D99:$D$136)</f>
        <v>63654.051110128188</v>
      </c>
      <c r="F99" s="19">
        <f t="shared" si="24"/>
        <v>6.3482040965982209</v>
      </c>
      <c r="G99" s="5"/>
      <c r="H99" s="17">
        <f>Absterbeordnung!C93</f>
        <v>53974.641604254146</v>
      </c>
      <c r="I99" s="18">
        <f t="shared" si="25"/>
        <v>0.18577420019637911</v>
      </c>
      <c r="J99" s="17">
        <f t="shared" si="26"/>
        <v>10027.095874916522</v>
      </c>
      <c r="K99" s="17">
        <f>SUM($J99:J$136)</f>
        <v>63654.051110128188</v>
      </c>
      <c r="L99" s="19">
        <f t="shared" si="27"/>
        <v>6.3482040965982209</v>
      </c>
      <c r="N99" s="6">
        <v>85</v>
      </c>
      <c r="O99" s="6">
        <f t="shared" si="21"/>
        <v>85</v>
      </c>
      <c r="P99" s="20">
        <f t="shared" si="28"/>
        <v>53974.641604254146</v>
      </c>
      <c r="Q99" s="20">
        <f t="shared" si="29"/>
        <v>53974.641604254146</v>
      </c>
      <c r="R99" s="5">
        <f t="shared" si="30"/>
        <v>53974.641604254146</v>
      </c>
      <c r="S99" s="5">
        <f t="shared" si="31"/>
        <v>541208906.18011451</v>
      </c>
      <c r="T99" s="20">
        <f>SUM(S99:$S$136)</f>
        <v>2325450750.4714165</v>
      </c>
      <c r="U99" s="6">
        <f t="shared" si="32"/>
        <v>4.2967710322518338</v>
      </c>
    </row>
    <row r="100" spans="1:21">
      <c r="A100" s="13">
        <v>86</v>
      </c>
      <c r="B100" s="17">
        <f>Absterbeordnung!C94</f>
        <v>49703.083942514822</v>
      </c>
      <c r="C100" s="18">
        <f t="shared" si="22"/>
        <v>0.18213156881997952</v>
      </c>
      <c r="D100" s="17">
        <f t="shared" si="23"/>
        <v>9052.5006536413566</v>
      </c>
      <c r="E100" s="17">
        <f>SUM(D100:$D$136)</f>
        <v>53626.955235211666</v>
      </c>
      <c r="F100" s="19">
        <f t="shared" si="24"/>
        <v>5.923993522567744</v>
      </c>
      <c r="G100" s="5"/>
      <c r="H100" s="17">
        <f>Absterbeordnung!C94</f>
        <v>49703.083942514822</v>
      </c>
      <c r="I100" s="18">
        <f t="shared" si="25"/>
        <v>0.18213156881997952</v>
      </c>
      <c r="J100" s="17">
        <f t="shared" si="26"/>
        <v>9052.5006536413566</v>
      </c>
      <c r="K100" s="17">
        <f>SUM($J100:J$136)</f>
        <v>53626.955235211666</v>
      </c>
      <c r="L100" s="19">
        <f t="shared" si="27"/>
        <v>5.923993522567744</v>
      </c>
      <c r="N100" s="20">
        <v>86</v>
      </c>
      <c r="O100" s="6">
        <f t="shared" si="21"/>
        <v>86</v>
      </c>
      <c r="P100" s="20">
        <f t="shared" si="28"/>
        <v>49703.083942514822</v>
      </c>
      <c r="Q100" s="20">
        <f t="shared" si="29"/>
        <v>49703.083942514822</v>
      </c>
      <c r="R100" s="5">
        <f t="shared" si="30"/>
        <v>49703.083942514822</v>
      </c>
      <c r="S100" s="5">
        <f t="shared" si="31"/>
        <v>449937199.87760669</v>
      </c>
      <c r="T100" s="20">
        <f>SUM(S100:$S$136)</f>
        <v>1784241844.291302</v>
      </c>
      <c r="U100" s="6">
        <f t="shared" si="32"/>
        <v>3.9655352897618976</v>
      </c>
    </row>
    <row r="101" spans="1:21">
      <c r="A101" s="13">
        <v>87</v>
      </c>
      <c r="B101" s="17">
        <f>Absterbeordnung!C95</f>
        <v>45167.102926336498</v>
      </c>
      <c r="C101" s="18">
        <f t="shared" si="22"/>
        <v>0.17856036158821526</v>
      </c>
      <c r="D101" s="17">
        <f t="shared" si="23"/>
        <v>8065.0542304187802</v>
      </c>
      <c r="E101" s="17">
        <f>SUM(D101:$D$136)</f>
        <v>44574.45458157031</v>
      </c>
      <c r="F101" s="19">
        <f t="shared" si="24"/>
        <v>5.5268635905075332</v>
      </c>
      <c r="G101" s="5"/>
      <c r="H101" s="17">
        <f>Absterbeordnung!C95</f>
        <v>45167.102926336498</v>
      </c>
      <c r="I101" s="18">
        <f t="shared" si="25"/>
        <v>0.17856036158821526</v>
      </c>
      <c r="J101" s="17">
        <f t="shared" si="26"/>
        <v>8065.0542304187802</v>
      </c>
      <c r="K101" s="17">
        <f>SUM($J101:J$136)</f>
        <v>44574.45458157031</v>
      </c>
      <c r="L101" s="19">
        <f t="shared" si="27"/>
        <v>5.5268635905075332</v>
      </c>
      <c r="N101" s="20">
        <v>87</v>
      </c>
      <c r="O101" s="6">
        <f t="shared" si="21"/>
        <v>87</v>
      </c>
      <c r="P101" s="20">
        <f t="shared" si="28"/>
        <v>45167.102926336498</v>
      </c>
      <c r="Q101" s="20">
        <f t="shared" si="29"/>
        <v>45167.102926336498</v>
      </c>
      <c r="R101" s="5">
        <f t="shared" si="30"/>
        <v>45167.102926336498</v>
      </c>
      <c r="S101" s="5">
        <f t="shared" si="31"/>
        <v>364275134.53181064</v>
      </c>
      <c r="T101" s="20">
        <f>SUM(S101:$S$136)</f>
        <v>1334304644.4136953</v>
      </c>
      <c r="U101" s="6">
        <f t="shared" si="32"/>
        <v>3.6629034428293541</v>
      </c>
    </row>
    <row r="102" spans="1:21">
      <c r="A102" s="13">
        <v>88</v>
      </c>
      <c r="B102" s="17">
        <f>Absterbeordnung!C96</f>
        <v>40468.14180284847</v>
      </c>
      <c r="C102" s="18">
        <f t="shared" si="22"/>
        <v>0.17505917802766199</v>
      </c>
      <c r="D102" s="17">
        <f t="shared" si="23"/>
        <v>7084.3196403135207</v>
      </c>
      <c r="E102" s="17">
        <f>SUM(D102:$D$136)</f>
        <v>36509.400351151533</v>
      </c>
      <c r="F102" s="19">
        <f t="shared" si="24"/>
        <v>5.1535506872662493</v>
      </c>
      <c r="G102" s="5"/>
      <c r="H102" s="17">
        <f>Absterbeordnung!C96</f>
        <v>40468.14180284847</v>
      </c>
      <c r="I102" s="18">
        <f t="shared" si="25"/>
        <v>0.17505917802766199</v>
      </c>
      <c r="J102" s="17">
        <f t="shared" si="26"/>
        <v>7084.3196403135207</v>
      </c>
      <c r="K102" s="17">
        <f>SUM($J102:J$136)</f>
        <v>36509.400351151533</v>
      </c>
      <c r="L102" s="19">
        <f t="shared" si="27"/>
        <v>5.1535506872662493</v>
      </c>
      <c r="N102" s="20">
        <v>88</v>
      </c>
      <c r="O102" s="6">
        <f t="shared" si="21"/>
        <v>88</v>
      </c>
      <c r="P102" s="20">
        <f t="shared" si="28"/>
        <v>40468.14180284847</v>
      </c>
      <c r="Q102" s="20">
        <f t="shared" si="29"/>
        <v>40468.14180284847</v>
      </c>
      <c r="R102" s="5">
        <f t="shared" si="30"/>
        <v>40468.14180284847</v>
      </c>
      <c r="S102" s="5">
        <f t="shared" si="31"/>
        <v>286689251.78091198</v>
      </c>
      <c r="T102" s="20">
        <f>SUM(S102:$S$136)</f>
        <v>970029509.88188469</v>
      </c>
      <c r="U102" s="6">
        <f t="shared" si="32"/>
        <v>3.3835572971643231</v>
      </c>
    </row>
    <row r="103" spans="1:21">
      <c r="A103" s="13">
        <v>89</v>
      </c>
      <c r="B103" s="17">
        <f>Absterbeordnung!C97</f>
        <v>35675.091116795564</v>
      </c>
      <c r="C103" s="18">
        <f t="shared" si="22"/>
        <v>0.17162664512515882</v>
      </c>
      <c r="D103" s="17">
        <f t="shared" si="23"/>
        <v>6122.7962029099781</v>
      </c>
      <c r="E103" s="17">
        <f>SUM(D103:$D$136)</f>
        <v>29425.080710837996</v>
      </c>
      <c r="F103" s="19">
        <f t="shared" si="24"/>
        <v>4.8058239627268913</v>
      </c>
      <c r="G103" s="5"/>
      <c r="H103" s="17">
        <f>Absterbeordnung!C97</f>
        <v>35675.091116795564</v>
      </c>
      <c r="I103" s="18">
        <f t="shared" si="25"/>
        <v>0.17162664512515882</v>
      </c>
      <c r="J103" s="17">
        <f t="shared" si="26"/>
        <v>6122.7962029099781</v>
      </c>
      <c r="K103" s="17">
        <f>SUM($J103:J$136)</f>
        <v>29425.080710837996</v>
      </c>
      <c r="L103" s="19">
        <f t="shared" si="27"/>
        <v>4.8058239627268913</v>
      </c>
      <c r="N103" s="20">
        <v>89</v>
      </c>
      <c r="O103" s="6">
        <f t="shared" si="21"/>
        <v>89</v>
      </c>
      <c r="P103" s="20">
        <f t="shared" si="28"/>
        <v>35675.091116795564</v>
      </c>
      <c r="Q103" s="20">
        <f t="shared" si="29"/>
        <v>35675.091116795564</v>
      </c>
      <c r="R103" s="5">
        <f t="shared" si="30"/>
        <v>35675.091116795564</v>
      </c>
      <c r="S103" s="5">
        <f t="shared" si="31"/>
        <v>218431312.42838335</v>
      </c>
      <c r="T103" s="20">
        <f>SUM(S103:$S$136)</f>
        <v>683340258.10097265</v>
      </c>
      <c r="U103" s="6">
        <f t="shared" si="32"/>
        <v>3.1283988110679788</v>
      </c>
    </row>
    <row r="104" spans="1:21">
      <c r="A104" s="13">
        <v>90</v>
      </c>
      <c r="B104" s="17">
        <f>Absterbeordnung!C98</f>
        <v>30887.25882790851</v>
      </c>
      <c r="C104" s="18">
        <f t="shared" si="22"/>
        <v>0.16826141678937137</v>
      </c>
      <c r="D104" s="17">
        <f t="shared" si="23"/>
        <v>5197.1339311239044</v>
      </c>
      <c r="E104" s="17">
        <f>SUM(D104:$D$136)</f>
        <v>23302.284507928012</v>
      </c>
      <c r="F104" s="19">
        <f t="shared" si="24"/>
        <v>4.4836798159805715</v>
      </c>
      <c r="G104" s="5"/>
      <c r="H104" s="17">
        <f>Absterbeordnung!C98</f>
        <v>30887.25882790851</v>
      </c>
      <c r="I104" s="18">
        <f t="shared" si="25"/>
        <v>0.16826141678937137</v>
      </c>
      <c r="J104" s="17">
        <f t="shared" si="26"/>
        <v>5197.1339311239044</v>
      </c>
      <c r="K104" s="17">
        <f>SUM($J104:J$136)</f>
        <v>23302.284507928012</v>
      </c>
      <c r="L104" s="19">
        <f t="shared" si="27"/>
        <v>4.4836798159805715</v>
      </c>
      <c r="N104" s="20">
        <v>90</v>
      </c>
      <c r="O104" s="6">
        <f t="shared" si="21"/>
        <v>90</v>
      </c>
      <c r="P104" s="20">
        <f t="shared" si="28"/>
        <v>30887.25882790851</v>
      </c>
      <c r="Q104" s="20">
        <f t="shared" si="29"/>
        <v>30887.25882790851</v>
      </c>
      <c r="R104" s="5">
        <f t="shared" si="30"/>
        <v>30887.25882790851</v>
      </c>
      <c r="S104" s="5">
        <f t="shared" si="31"/>
        <v>160525220.89392966</v>
      </c>
      <c r="T104" s="20">
        <f>SUM(S104:$S$136)</f>
        <v>464908945.67258948</v>
      </c>
      <c r="U104" s="6">
        <f t="shared" si="32"/>
        <v>2.8961738416157523</v>
      </c>
    </row>
    <row r="105" spans="1:21">
      <c r="A105" s="13">
        <v>91</v>
      </c>
      <c r="B105" s="17">
        <f>Absterbeordnung!C99</f>
        <v>26199.164826832304</v>
      </c>
      <c r="C105" s="18">
        <f t="shared" si="22"/>
        <v>0.16496217332291313</v>
      </c>
      <c r="D105" s="17">
        <f t="shared" si="23"/>
        <v>4321.8711690794798</v>
      </c>
      <c r="E105" s="17">
        <f>SUM(D105:$D$136)</f>
        <v>18105.150576804113</v>
      </c>
      <c r="F105" s="19">
        <f t="shared" si="24"/>
        <v>4.189192566945569</v>
      </c>
      <c r="G105" s="5"/>
      <c r="H105" s="17">
        <f>Absterbeordnung!C99</f>
        <v>26199.164826832304</v>
      </c>
      <c r="I105" s="18">
        <f t="shared" si="25"/>
        <v>0.16496217332291313</v>
      </c>
      <c r="J105" s="17">
        <f t="shared" si="26"/>
        <v>4321.8711690794798</v>
      </c>
      <c r="K105" s="17">
        <f>SUM($J105:J$136)</f>
        <v>18105.150576804113</v>
      </c>
      <c r="L105" s="19">
        <f t="shared" si="27"/>
        <v>4.189192566945569</v>
      </c>
      <c r="N105" s="20">
        <v>91</v>
      </c>
      <c r="O105" s="6">
        <f t="shared" si="21"/>
        <v>91</v>
      </c>
      <c r="P105" s="20">
        <f t="shared" si="28"/>
        <v>26199.164826832304</v>
      </c>
      <c r="Q105" s="20">
        <f t="shared" si="29"/>
        <v>26199.164826832304</v>
      </c>
      <c r="R105" s="5">
        <f t="shared" si="30"/>
        <v>26199.164826832304</v>
      </c>
      <c r="S105" s="5">
        <f t="shared" si="31"/>
        <v>113229415.11904772</v>
      </c>
      <c r="T105" s="20">
        <f>SUM(S105:$S$136)</f>
        <v>304383724.77865988</v>
      </c>
      <c r="U105" s="6">
        <f t="shared" si="32"/>
        <v>2.6882036302901979</v>
      </c>
    </row>
    <row r="106" spans="1:21">
      <c r="A106" s="13">
        <v>92</v>
      </c>
      <c r="B106" s="17">
        <f>Absterbeordnung!C100</f>
        <v>21721.915738717689</v>
      </c>
      <c r="C106" s="18">
        <f t="shared" si="22"/>
        <v>0.16172762090481677</v>
      </c>
      <c r="D106" s="17">
        <f t="shared" si="23"/>
        <v>3513.0337539177071</v>
      </c>
      <c r="E106" s="17">
        <f>SUM(D106:$D$136)</f>
        <v>13783.279407724634</v>
      </c>
      <c r="F106" s="19">
        <f t="shared" si="24"/>
        <v>3.9234691076775539</v>
      </c>
      <c r="G106" s="5"/>
      <c r="H106" s="17">
        <f>Absterbeordnung!C100</f>
        <v>21721.915738717689</v>
      </c>
      <c r="I106" s="18">
        <f t="shared" si="25"/>
        <v>0.16172762090481677</v>
      </c>
      <c r="J106" s="17">
        <f t="shared" si="26"/>
        <v>3513.0337539177071</v>
      </c>
      <c r="K106" s="17">
        <f>SUM($J106:J$136)</f>
        <v>13783.279407724634</v>
      </c>
      <c r="L106" s="19">
        <f t="shared" si="27"/>
        <v>3.9234691076775539</v>
      </c>
      <c r="N106" s="20">
        <v>92</v>
      </c>
      <c r="O106" s="6">
        <f t="shared" si="21"/>
        <v>92</v>
      </c>
      <c r="P106" s="20">
        <f t="shared" si="28"/>
        <v>21721.915738717689</v>
      </c>
      <c r="Q106" s="20">
        <f t="shared" si="29"/>
        <v>21721.915738717689</v>
      </c>
      <c r="R106" s="5">
        <f t="shared" si="30"/>
        <v>21721.915738717689</v>
      </c>
      <c r="S106" s="5">
        <f t="shared" si="31"/>
        <v>76309823.189871535</v>
      </c>
      <c r="T106" s="20">
        <f>SUM(S106:$S$136)</f>
        <v>191154309.65961203</v>
      </c>
      <c r="U106" s="6">
        <f t="shared" si="32"/>
        <v>2.5049764456141945</v>
      </c>
    </row>
    <row r="107" spans="1:21">
      <c r="A107" s="13">
        <v>93</v>
      </c>
      <c r="B107" s="17">
        <f>Absterbeordnung!C101</f>
        <v>17484.584238003084</v>
      </c>
      <c r="C107" s="18">
        <f t="shared" si="22"/>
        <v>0.15855649108315373</v>
      </c>
      <c r="D107" s="17">
        <f t="shared" si="23"/>
        <v>2772.2943248255865</v>
      </c>
      <c r="E107" s="17">
        <f>SUM(D107:$D$136)</f>
        <v>10270.245653806925</v>
      </c>
      <c r="F107" s="19">
        <f t="shared" si="24"/>
        <v>3.7046014782189687</v>
      </c>
      <c r="G107" s="5"/>
      <c r="H107" s="17">
        <f>Absterbeordnung!C101</f>
        <v>17484.584238003084</v>
      </c>
      <c r="I107" s="18">
        <f t="shared" si="25"/>
        <v>0.15855649108315373</v>
      </c>
      <c r="J107" s="17">
        <f t="shared" si="26"/>
        <v>2772.2943248255865</v>
      </c>
      <c r="K107" s="17">
        <f>SUM($J107:J$136)</f>
        <v>10270.245653806925</v>
      </c>
      <c r="L107" s="19">
        <f t="shared" si="27"/>
        <v>3.7046014782189687</v>
      </c>
      <c r="N107" s="20">
        <v>93</v>
      </c>
      <c r="O107" s="6">
        <f t="shared" si="21"/>
        <v>93</v>
      </c>
      <c r="P107" s="20">
        <f t="shared" si="28"/>
        <v>17484.584238003084</v>
      </c>
      <c r="Q107" s="20">
        <f t="shared" si="29"/>
        <v>17484.584238003084</v>
      </c>
      <c r="R107" s="5">
        <f t="shared" si="30"/>
        <v>17484.584238003084</v>
      </c>
      <c r="S107" s="5">
        <f t="shared" si="31"/>
        <v>48472413.65495085</v>
      </c>
      <c r="T107" s="20">
        <f>SUM(S107:$S$136)</f>
        <v>114844486.46974044</v>
      </c>
      <c r="U107" s="6">
        <f t="shared" si="32"/>
        <v>2.3692751775733063</v>
      </c>
    </row>
    <row r="108" spans="1:21">
      <c r="A108" s="13">
        <v>94</v>
      </c>
      <c r="B108" s="17">
        <f>Absterbeordnung!C102</f>
        <v>13814.402243166074</v>
      </c>
      <c r="C108" s="18">
        <f t="shared" si="22"/>
        <v>0.15544754027760166</v>
      </c>
      <c r="D108" s="17">
        <f t="shared" si="23"/>
        <v>2147.4148491055489</v>
      </c>
      <c r="E108" s="17">
        <f>SUM(D108:$D$136)</f>
        <v>7497.9513289813367</v>
      </c>
      <c r="F108" s="19">
        <f t="shared" si="24"/>
        <v>3.4916175289112945</v>
      </c>
      <c r="G108" s="5"/>
      <c r="H108" s="17">
        <f>Absterbeordnung!C102</f>
        <v>13814.402243166074</v>
      </c>
      <c r="I108" s="18">
        <f t="shared" si="25"/>
        <v>0.15544754027760166</v>
      </c>
      <c r="J108" s="17">
        <f t="shared" si="26"/>
        <v>2147.4148491055489</v>
      </c>
      <c r="K108" s="17">
        <f>SUM($J108:J$136)</f>
        <v>7497.9513289813367</v>
      </c>
      <c r="L108" s="19">
        <f t="shared" si="27"/>
        <v>3.4916175289112945</v>
      </c>
      <c r="N108" s="20">
        <v>94</v>
      </c>
      <c r="O108" s="6">
        <f t="shared" si="21"/>
        <v>94</v>
      </c>
      <c r="P108" s="20">
        <f t="shared" si="28"/>
        <v>13814.402243166074</v>
      </c>
      <c r="Q108" s="20">
        <f t="shared" si="29"/>
        <v>13814.402243166074</v>
      </c>
      <c r="R108" s="5">
        <f t="shared" si="30"/>
        <v>13814.402243166074</v>
      </c>
      <c r="S108" s="5">
        <f t="shared" si="31"/>
        <v>29665252.508491833</v>
      </c>
      <c r="T108" s="20">
        <f>SUM(S108:$S$136)</f>
        <v>66372072.814789616</v>
      </c>
      <c r="U108" s="6">
        <f t="shared" si="32"/>
        <v>2.2373675327991989</v>
      </c>
    </row>
    <row r="109" spans="1:21">
      <c r="A109" s="13">
        <v>95</v>
      </c>
      <c r="B109" s="17">
        <f>Absterbeordnung!C103</f>
        <v>10669.431902567369</v>
      </c>
      <c r="C109" s="18">
        <f t="shared" si="22"/>
        <v>0.15239954929176638</v>
      </c>
      <c r="D109" s="17">
        <f t="shared" si="23"/>
        <v>1626.0166131504604</v>
      </c>
      <c r="E109" s="17">
        <f>SUM(D109:$D$136)</f>
        <v>5350.5364798757882</v>
      </c>
      <c r="F109" s="19">
        <f t="shared" si="24"/>
        <v>3.2905792207798839</v>
      </c>
      <c r="G109" s="5"/>
      <c r="H109" s="17">
        <f>Absterbeordnung!C103</f>
        <v>10669.431902567369</v>
      </c>
      <c r="I109" s="18">
        <f t="shared" si="25"/>
        <v>0.15239954929176638</v>
      </c>
      <c r="J109" s="17">
        <f t="shared" si="26"/>
        <v>1626.0166131504604</v>
      </c>
      <c r="K109" s="17">
        <f>SUM($J109:J$136)</f>
        <v>5350.5364798757882</v>
      </c>
      <c r="L109" s="19">
        <f t="shared" si="27"/>
        <v>3.2905792207798839</v>
      </c>
      <c r="N109" s="20">
        <v>95</v>
      </c>
      <c r="O109" s="6">
        <f t="shared" si="21"/>
        <v>95</v>
      </c>
      <c r="P109" s="20">
        <f t="shared" si="28"/>
        <v>10669.431902567369</v>
      </c>
      <c r="Q109" s="20">
        <f t="shared" si="29"/>
        <v>10669.431902567369</v>
      </c>
      <c r="R109" s="5">
        <f t="shared" si="30"/>
        <v>10669.431902567369</v>
      </c>
      <c r="S109" s="5">
        <f t="shared" si="31"/>
        <v>17348673.526452068</v>
      </c>
      <c r="T109" s="20">
        <f>SUM(S109:$S$136)</f>
        <v>36706820.306297772</v>
      </c>
      <c r="U109" s="6">
        <f t="shared" si="32"/>
        <v>2.1158286395977033</v>
      </c>
    </row>
    <row r="110" spans="1:21">
      <c r="A110" s="13">
        <v>96</v>
      </c>
      <c r="B110" s="17">
        <f>Absterbeordnung!C104</f>
        <v>8109.1540820458213</v>
      </c>
      <c r="C110" s="18">
        <f t="shared" si="22"/>
        <v>0.14941132283506506</v>
      </c>
      <c r="D110" s="17">
        <f t="shared" si="23"/>
        <v>1211.5994384718338</v>
      </c>
      <c r="E110" s="17">
        <f>SUM(D110:$D$136)</f>
        <v>3724.5198667253298</v>
      </c>
      <c r="F110" s="19">
        <f t="shared" si="24"/>
        <v>3.0740521565633876</v>
      </c>
      <c r="G110" s="5"/>
      <c r="H110" s="17">
        <f>Absterbeordnung!C104</f>
        <v>8109.1540820458213</v>
      </c>
      <c r="I110" s="18">
        <f t="shared" si="25"/>
        <v>0.14941132283506506</v>
      </c>
      <c r="J110" s="17">
        <f t="shared" si="26"/>
        <v>1211.5994384718338</v>
      </c>
      <c r="K110" s="17">
        <f>SUM($J110:J$136)</f>
        <v>3724.5198667253298</v>
      </c>
      <c r="L110" s="19">
        <f t="shared" si="27"/>
        <v>3.0740521565633876</v>
      </c>
      <c r="N110" s="20">
        <v>96</v>
      </c>
      <c r="O110" s="6">
        <f t="shared" ref="O110:O136" si="33">N110+$B$3</f>
        <v>96</v>
      </c>
      <c r="P110" s="20">
        <f t="shared" si="28"/>
        <v>8109.1540820458213</v>
      </c>
      <c r="Q110" s="20">
        <f t="shared" si="29"/>
        <v>8109.1540820458213</v>
      </c>
      <c r="R110" s="5">
        <f t="shared" si="30"/>
        <v>8109.1540820458213</v>
      </c>
      <c r="S110" s="5">
        <f t="shared" si="31"/>
        <v>9825046.5322882961</v>
      </c>
      <c r="T110" s="20">
        <f>SUM(S110:$S$136)</f>
        <v>19358146.7798457</v>
      </c>
      <c r="U110" s="6">
        <f t="shared" si="32"/>
        <v>1.9702855061529263</v>
      </c>
    </row>
    <row r="111" spans="1:21">
      <c r="A111" s="13">
        <v>97</v>
      </c>
      <c r="B111" s="17">
        <f>Absterbeordnung!C105</f>
        <v>5919.2208358295584</v>
      </c>
      <c r="C111" s="18">
        <f t="shared" ref="C111:C127" si="34">1/(((1+($B$5/100))^A111))</f>
        <v>0.14648168905398534</v>
      </c>
      <c r="D111" s="17">
        <f t="shared" ref="D111:D127" si="35">B111*C111</f>
        <v>867.0574659158566</v>
      </c>
      <c r="E111" s="17">
        <f>SUM(D111:$D$136)</f>
        <v>2512.9204282534956</v>
      </c>
      <c r="F111" s="19">
        <f t="shared" ref="F111:F127" si="36">E111/D111</f>
        <v>2.8982167007802011</v>
      </c>
      <c r="G111" s="5"/>
      <c r="H111" s="17">
        <f>Absterbeordnung!C105</f>
        <v>5919.2208358295584</v>
      </c>
      <c r="I111" s="18">
        <f t="shared" ref="I111:I127" si="37">1/(((1+($B$5/100))^A111))</f>
        <v>0.14648168905398534</v>
      </c>
      <c r="J111" s="17">
        <f t="shared" ref="J111:J127" si="38">H111*I111</f>
        <v>867.0574659158566</v>
      </c>
      <c r="K111" s="17">
        <f>SUM($J111:J$136)</f>
        <v>2512.9204282534956</v>
      </c>
      <c r="L111" s="19">
        <f t="shared" ref="L111:L127" si="39">K111/J111</f>
        <v>2.8982167007802011</v>
      </c>
      <c r="N111" s="20">
        <v>97</v>
      </c>
      <c r="O111" s="6">
        <f t="shared" si="33"/>
        <v>97</v>
      </c>
      <c r="P111" s="20">
        <f t="shared" si="28"/>
        <v>5919.2208358295584</v>
      </c>
      <c r="Q111" s="20">
        <f t="shared" si="29"/>
        <v>5919.2208358295584</v>
      </c>
      <c r="R111" s="5">
        <f t="shared" si="30"/>
        <v>5919.2208358295584</v>
      </c>
      <c r="S111" s="5">
        <f t="shared" ref="S111:S136" si="40">P111*R111*I111</f>
        <v>5132304.6181107154</v>
      </c>
      <c r="T111" s="20">
        <f>SUM(S111:$S$136)</f>
        <v>9533100.2475574128</v>
      </c>
      <c r="U111" s="6">
        <f t="shared" ref="U111:U127" si="41">T111/S111</f>
        <v>1.8574696860192803</v>
      </c>
    </row>
    <row r="112" spans="1:21">
      <c r="A112" s="13">
        <v>98</v>
      </c>
      <c r="B112" s="17">
        <f>Absterbeordnung!C106</f>
        <v>4152.3041361074647</v>
      </c>
      <c r="C112" s="18">
        <f t="shared" si="34"/>
        <v>0.14360949907253467</v>
      </c>
      <c r="D112" s="17">
        <f t="shared" si="35"/>
        <v>596.3103169832068</v>
      </c>
      <c r="E112" s="17">
        <f>SUM(D112:$D$136)</f>
        <v>1645.8629623376385</v>
      </c>
      <c r="F112" s="19">
        <f t="shared" si="36"/>
        <v>2.7600779585102986</v>
      </c>
      <c r="G112" s="5"/>
      <c r="H112" s="17">
        <f>Absterbeordnung!C106</f>
        <v>4152.3041361074647</v>
      </c>
      <c r="I112" s="18">
        <f t="shared" si="37"/>
        <v>0.14360949907253467</v>
      </c>
      <c r="J112" s="17">
        <f t="shared" si="38"/>
        <v>596.3103169832068</v>
      </c>
      <c r="K112" s="17">
        <f>SUM($J112:J$136)</f>
        <v>1645.8629623376385</v>
      </c>
      <c r="L112" s="19">
        <f t="shared" si="39"/>
        <v>2.7600779585102986</v>
      </c>
      <c r="N112" s="20">
        <v>98</v>
      </c>
      <c r="O112" s="6">
        <f t="shared" si="33"/>
        <v>98</v>
      </c>
      <c r="P112" s="20">
        <f t="shared" si="28"/>
        <v>4152.3041361074647</v>
      </c>
      <c r="Q112" s="20">
        <f t="shared" si="29"/>
        <v>4152.3041361074647</v>
      </c>
      <c r="R112" s="5">
        <f t="shared" si="30"/>
        <v>4152.3041361074647</v>
      </c>
      <c r="S112" s="5">
        <f t="shared" si="40"/>
        <v>2476061.7956129233</v>
      </c>
      <c r="T112" s="20">
        <f>SUM(S112:$S$136)</f>
        <v>4400795.6294466946</v>
      </c>
      <c r="U112" s="6">
        <f t="shared" si="41"/>
        <v>1.7773367519518322</v>
      </c>
    </row>
    <row r="113" spans="1:21">
      <c r="A113" s="13">
        <v>99</v>
      </c>
      <c r="B113" s="17">
        <f>Absterbeordnung!C107</f>
        <v>2831.1516846638278</v>
      </c>
      <c r="C113" s="18">
        <f t="shared" si="34"/>
        <v>0.14079362654170063</v>
      </c>
      <c r="D113" s="17">
        <f t="shared" si="35"/>
        <v>398.60811297346555</v>
      </c>
      <c r="E113" s="17">
        <f>SUM(D113:$D$136)</f>
        <v>1049.5526453544317</v>
      </c>
      <c r="F113" s="19">
        <f t="shared" si="36"/>
        <v>2.6330438623668906</v>
      </c>
      <c r="G113" s="5"/>
      <c r="H113" s="17">
        <f>Absterbeordnung!C107</f>
        <v>2831.1516846638278</v>
      </c>
      <c r="I113" s="18">
        <f t="shared" si="37"/>
        <v>0.14079362654170063</v>
      </c>
      <c r="J113" s="17">
        <f t="shared" si="38"/>
        <v>398.60811297346555</v>
      </c>
      <c r="K113" s="17">
        <f>SUM($J113:J$136)</f>
        <v>1049.5526453544317</v>
      </c>
      <c r="L113" s="19">
        <f t="shared" si="39"/>
        <v>2.6330438623668906</v>
      </c>
      <c r="N113" s="20">
        <v>99</v>
      </c>
      <c r="O113" s="6">
        <f t="shared" si="33"/>
        <v>99</v>
      </c>
      <c r="P113" s="20">
        <f t="shared" si="28"/>
        <v>2831.1516846638278</v>
      </c>
      <c r="Q113" s="20">
        <f t="shared" si="29"/>
        <v>2831.1516846638278</v>
      </c>
      <c r="R113" s="5">
        <f t="shared" si="30"/>
        <v>2831.1516846638278</v>
      </c>
      <c r="S113" s="5">
        <f t="shared" si="40"/>
        <v>1128520.0305654965</v>
      </c>
      <c r="T113" s="20">
        <f>SUM(S113:$S$136)</f>
        <v>1924733.833833772</v>
      </c>
      <c r="U113" s="6">
        <f t="shared" si="41"/>
        <v>1.7055380336220494</v>
      </c>
    </row>
    <row r="114" spans="1:21">
      <c r="A114" s="13">
        <v>100</v>
      </c>
      <c r="B114" s="17">
        <f>Absterbeordnung!C108</f>
        <v>1873.3426814614336</v>
      </c>
      <c r="C114" s="18">
        <f t="shared" si="34"/>
        <v>0.13803296719774574</v>
      </c>
      <c r="D114" s="17">
        <f t="shared" si="35"/>
        <v>258.58304890030314</v>
      </c>
      <c r="E114" s="17">
        <f>SUM(D114:$D$136)</f>
        <v>650.94453238096617</v>
      </c>
      <c r="F114" s="19">
        <f t="shared" si="36"/>
        <v>2.5173519113077605</v>
      </c>
      <c r="G114" s="5"/>
      <c r="H114" s="17">
        <f>Absterbeordnung!C108</f>
        <v>1873.3426814614336</v>
      </c>
      <c r="I114" s="18">
        <f t="shared" si="37"/>
        <v>0.13803296719774574</v>
      </c>
      <c r="J114" s="17">
        <f t="shared" si="38"/>
        <v>258.58304890030314</v>
      </c>
      <c r="K114" s="17">
        <f>SUM($J114:J$136)</f>
        <v>650.94453238096617</v>
      </c>
      <c r="L114" s="19">
        <f t="shared" si="39"/>
        <v>2.5173519113077605</v>
      </c>
      <c r="N114" s="20">
        <v>100</v>
      </c>
      <c r="O114" s="6">
        <f t="shared" si="33"/>
        <v>100</v>
      </c>
      <c r="P114" s="20">
        <f t="shared" si="28"/>
        <v>1873.3426814614336</v>
      </c>
      <c r="Q114" s="20">
        <f t="shared" si="29"/>
        <v>1873.3426814614336</v>
      </c>
      <c r="R114" s="5">
        <f t="shared" si="30"/>
        <v>1873.3426814614336</v>
      </c>
      <c r="S114" s="5">
        <f t="shared" si="40"/>
        <v>484414.66220736678</v>
      </c>
      <c r="T114" s="20">
        <f>SUM(S114:$S$136)</f>
        <v>796213.80326827534</v>
      </c>
      <c r="U114" s="6">
        <f t="shared" si="41"/>
        <v>1.6436616506199693</v>
      </c>
    </row>
    <row r="115" spans="1:21">
      <c r="A115" s="13">
        <v>101</v>
      </c>
      <c r="B115" s="17">
        <f>Absterbeordnung!C109</f>
        <v>1206.5</v>
      </c>
      <c r="C115" s="18">
        <f t="shared" si="34"/>
        <v>0.13532643842916248</v>
      </c>
      <c r="D115" s="17">
        <f t="shared" si="35"/>
        <v>163.27134796478452</v>
      </c>
      <c r="E115" s="17">
        <f>SUM(D115:$D$136)</f>
        <v>392.36148348066303</v>
      </c>
      <c r="F115" s="19">
        <f t="shared" si="36"/>
        <v>2.4031251555863324</v>
      </c>
      <c r="G115" s="5"/>
      <c r="H115" s="17">
        <f>Absterbeordnung!C109</f>
        <v>1206.5</v>
      </c>
      <c r="I115" s="18">
        <f t="shared" si="37"/>
        <v>0.13532643842916248</v>
      </c>
      <c r="J115" s="17">
        <f t="shared" si="38"/>
        <v>163.27134796478452</v>
      </c>
      <c r="K115" s="17">
        <f>SUM($J115:J$136)</f>
        <v>392.36148348066303</v>
      </c>
      <c r="L115" s="19">
        <f t="shared" si="39"/>
        <v>2.4031251555863324</v>
      </c>
      <c r="N115" s="20">
        <v>101</v>
      </c>
      <c r="O115" s="6">
        <f t="shared" si="33"/>
        <v>101</v>
      </c>
      <c r="P115" s="20">
        <f t="shared" si="28"/>
        <v>1206.5</v>
      </c>
      <c r="Q115" s="20">
        <f t="shared" si="29"/>
        <v>1206.5</v>
      </c>
      <c r="R115" s="5">
        <f t="shared" si="30"/>
        <v>1206.5</v>
      </c>
      <c r="S115" s="5">
        <f t="shared" si="40"/>
        <v>196986.88131951253</v>
      </c>
      <c r="T115" s="20">
        <f>SUM(S115:$S$136)</f>
        <v>311799.1410609085</v>
      </c>
      <c r="U115" s="6">
        <f t="shared" si="41"/>
        <v>1.5828421617334538</v>
      </c>
    </row>
    <row r="116" spans="1:21">
      <c r="A116" s="21">
        <v>102</v>
      </c>
      <c r="B116" s="17">
        <f>Absterbeordnung!C110</f>
        <v>753.5</v>
      </c>
      <c r="C116" s="18">
        <f t="shared" si="34"/>
        <v>0.13267297885212007</v>
      </c>
      <c r="D116" s="17">
        <f t="shared" si="35"/>
        <v>99.969089565072466</v>
      </c>
      <c r="E116" s="17">
        <f>SUM(D116:$D$136)</f>
        <v>229.0901355158785</v>
      </c>
      <c r="F116" s="19">
        <f t="shared" si="36"/>
        <v>2.291609701684417</v>
      </c>
      <c r="G116" s="5"/>
      <c r="H116" s="17">
        <f>Absterbeordnung!C110</f>
        <v>753.5</v>
      </c>
      <c r="I116" s="18">
        <f t="shared" si="37"/>
        <v>0.13267297885212007</v>
      </c>
      <c r="J116" s="17">
        <f t="shared" si="38"/>
        <v>99.969089565072466</v>
      </c>
      <c r="K116" s="17">
        <f>SUM($J116:J$136)</f>
        <v>229.0901355158785</v>
      </c>
      <c r="L116" s="19">
        <f t="shared" si="39"/>
        <v>2.291609701684417</v>
      </c>
      <c r="N116" s="6">
        <v>102</v>
      </c>
      <c r="O116" s="6">
        <f t="shared" si="33"/>
        <v>102</v>
      </c>
      <c r="P116" s="20">
        <f t="shared" si="28"/>
        <v>753.5</v>
      </c>
      <c r="Q116" s="20">
        <f t="shared" si="29"/>
        <v>753.5</v>
      </c>
      <c r="R116" s="5">
        <f t="shared" si="30"/>
        <v>753.5</v>
      </c>
      <c r="S116" s="5">
        <f t="shared" si="40"/>
        <v>75326.708987282109</v>
      </c>
      <c r="T116" s="20">
        <f>SUM(S116:$S$136)</f>
        <v>114812.25974139606</v>
      </c>
      <c r="U116" s="6">
        <f t="shared" si="41"/>
        <v>1.524190573104429</v>
      </c>
    </row>
    <row r="117" spans="1:21">
      <c r="A117" s="21">
        <v>103</v>
      </c>
      <c r="B117" s="17">
        <f>Absterbeordnung!C111</f>
        <v>456.5</v>
      </c>
      <c r="C117" s="18">
        <f t="shared" si="34"/>
        <v>0.13007154789423539</v>
      </c>
      <c r="D117" s="17">
        <f t="shared" si="35"/>
        <v>59.377661613718459</v>
      </c>
      <c r="E117" s="17">
        <f>SUM(D117:$D$136)</f>
        <v>129.12104595080604</v>
      </c>
      <c r="F117" s="19">
        <f t="shared" si="36"/>
        <v>2.1745727676310893</v>
      </c>
      <c r="G117" s="5"/>
      <c r="H117" s="17">
        <f>Absterbeordnung!C111</f>
        <v>456.5</v>
      </c>
      <c r="I117" s="18">
        <f t="shared" si="37"/>
        <v>0.13007154789423539</v>
      </c>
      <c r="J117" s="17">
        <f t="shared" si="38"/>
        <v>59.377661613718459</v>
      </c>
      <c r="K117" s="17">
        <f>SUM($J117:J$136)</f>
        <v>129.12104595080604</v>
      </c>
      <c r="L117" s="19">
        <f t="shared" si="39"/>
        <v>2.1745727676310893</v>
      </c>
      <c r="N117" s="6">
        <v>103</v>
      </c>
      <c r="O117" s="6">
        <f t="shared" si="33"/>
        <v>103</v>
      </c>
      <c r="P117" s="20">
        <f t="shared" si="28"/>
        <v>456.5</v>
      </c>
      <c r="Q117" s="20">
        <f t="shared" si="29"/>
        <v>456.5</v>
      </c>
      <c r="R117" s="5">
        <f t="shared" si="30"/>
        <v>456.5</v>
      </c>
      <c r="S117" s="5">
        <f t="shared" si="40"/>
        <v>27105.902526662474</v>
      </c>
      <c r="T117" s="20">
        <f>SUM(S117:$S$136)</f>
        <v>39485.55075411396</v>
      </c>
      <c r="U117" s="6">
        <f t="shared" si="41"/>
        <v>1.4567141129233516</v>
      </c>
    </row>
    <row r="118" spans="1:21">
      <c r="A118" s="21">
        <v>104</v>
      </c>
      <c r="B118" s="17">
        <f>Absterbeordnung!C112</f>
        <v>263.3</v>
      </c>
      <c r="C118" s="18">
        <f t="shared" si="34"/>
        <v>0.12752112538650526</v>
      </c>
      <c r="D118" s="17">
        <f t="shared" si="35"/>
        <v>33.576312314266836</v>
      </c>
      <c r="E118" s="17">
        <f>SUM(D118:$D$136)</f>
        <v>69.743384337087576</v>
      </c>
      <c r="F118" s="19">
        <f t="shared" si="36"/>
        <v>2.07716034102569</v>
      </c>
      <c r="G118" s="5"/>
      <c r="H118" s="17">
        <f>Absterbeordnung!C112</f>
        <v>263.3</v>
      </c>
      <c r="I118" s="18">
        <f t="shared" si="37"/>
        <v>0.12752112538650526</v>
      </c>
      <c r="J118" s="17">
        <f t="shared" si="38"/>
        <v>33.576312314266836</v>
      </c>
      <c r="K118" s="17">
        <f>SUM($J118:J$136)</f>
        <v>69.743384337087576</v>
      </c>
      <c r="L118" s="19">
        <f t="shared" si="39"/>
        <v>2.07716034102569</v>
      </c>
      <c r="N118" s="6">
        <v>104</v>
      </c>
      <c r="O118" s="6">
        <f t="shared" si="33"/>
        <v>104</v>
      </c>
      <c r="P118" s="20">
        <f t="shared" si="28"/>
        <v>263.3</v>
      </c>
      <c r="Q118" s="20">
        <f t="shared" si="29"/>
        <v>263.3</v>
      </c>
      <c r="R118" s="5">
        <f t="shared" si="30"/>
        <v>263.3</v>
      </c>
      <c r="S118" s="5">
        <f t="shared" si="40"/>
        <v>8840.6430323464574</v>
      </c>
      <c r="T118" s="20">
        <f>SUM(S118:$S$136)</f>
        <v>12379.64822745148</v>
      </c>
      <c r="U118" s="6">
        <f t="shared" si="41"/>
        <v>1.4003108351006126</v>
      </c>
    </row>
    <row r="119" spans="1:21">
      <c r="A119" s="21">
        <v>105</v>
      </c>
      <c r="B119" s="17">
        <f>Absterbeordnung!C113</f>
        <v>144</v>
      </c>
      <c r="C119" s="18">
        <f t="shared" si="34"/>
        <v>0.12502071116324046</v>
      </c>
      <c r="D119" s="17">
        <f t="shared" si="35"/>
        <v>18.002982407506625</v>
      </c>
      <c r="E119" s="17">
        <f>SUM(D119:$D$136)</f>
        <v>36.167072022820747</v>
      </c>
      <c r="F119" s="19">
        <f t="shared" si="36"/>
        <v>2.0089489176937882</v>
      </c>
      <c r="G119" s="5"/>
      <c r="H119" s="17">
        <f>Absterbeordnung!C113</f>
        <v>144</v>
      </c>
      <c r="I119" s="18">
        <f t="shared" si="37"/>
        <v>0.12502071116324046</v>
      </c>
      <c r="J119" s="17">
        <f t="shared" si="38"/>
        <v>18.002982407506625</v>
      </c>
      <c r="K119" s="17">
        <f>SUM($J119:J$136)</f>
        <v>36.167072022820747</v>
      </c>
      <c r="L119" s="19">
        <f t="shared" si="39"/>
        <v>2.0089489176937882</v>
      </c>
      <c r="N119" s="6">
        <v>105</v>
      </c>
      <c r="O119" s="6">
        <f t="shared" si="33"/>
        <v>105</v>
      </c>
      <c r="P119" s="20">
        <f t="shared" si="28"/>
        <v>144</v>
      </c>
      <c r="Q119" s="20">
        <f t="shared" si="29"/>
        <v>144</v>
      </c>
      <c r="R119" s="5">
        <f t="shared" si="30"/>
        <v>144</v>
      </c>
      <c r="S119" s="5">
        <f t="shared" si="40"/>
        <v>2592.4294666809542</v>
      </c>
      <c r="T119" s="20">
        <f>SUM(S119:$S$136)</f>
        <v>3539.0051951050236</v>
      </c>
      <c r="U119" s="6">
        <f t="shared" si="41"/>
        <v>1.3651307549886613</v>
      </c>
    </row>
    <row r="120" spans="1:21">
      <c r="A120" s="21">
        <v>106</v>
      </c>
      <c r="B120" s="17">
        <f>Absterbeordnung!C114</f>
        <v>76.099999999999994</v>
      </c>
      <c r="C120" s="18">
        <f t="shared" si="34"/>
        <v>0.12256932466984359</v>
      </c>
      <c r="D120" s="17">
        <f t="shared" si="35"/>
        <v>9.3275256073750974</v>
      </c>
      <c r="E120" s="17">
        <f>SUM(D120:$D$136)</f>
        <v>18.164089615314118</v>
      </c>
      <c r="F120" s="19">
        <f t="shared" si="36"/>
        <v>1.9473642185396005</v>
      </c>
      <c r="G120" s="5"/>
      <c r="H120" s="17">
        <f>Absterbeordnung!C114</f>
        <v>76.099999999999994</v>
      </c>
      <c r="I120" s="18">
        <f t="shared" si="37"/>
        <v>0.12256932466984359</v>
      </c>
      <c r="J120" s="17">
        <f t="shared" si="38"/>
        <v>9.3275256073750974</v>
      </c>
      <c r="K120" s="17">
        <f>SUM($J120:J$136)</f>
        <v>18.164089615314118</v>
      </c>
      <c r="L120" s="19">
        <f t="shared" si="39"/>
        <v>1.9473642185396005</v>
      </c>
      <c r="N120" s="6">
        <v>106</v>
      </c>
      <c r="O120" s="6">
        <f t="shared" si="33"/>
        <v>106</v>
      </c>
      <c r="P120" s="20">
        <f t="shared" si="28"/>
        <v>76.099999999999994</v>
      </c>
      <c r="Q120" s="20">
        <f t="shared" si="29"/>
        <v>76.099999999999994</v>
      </c>
      <c r="R120" s="5">
        <f t="shared" si="30"/>
        <v>76.099999999999994</v>
      </c>
      <c r="S120" s="5">
        <f t="shared" si="40"/>
        <v>709.82469872124477</v>
      </c>
      <c r="T120" s="20">
        <f>SUM(S120:$S$136)</f>
        <v>946.57572842406978</v>
      </c>
      <c r="U120" s="6">
        <f t="shared" si="41"/>
        <v>1.3335345052508514</v>
      </c>
    </row>
    <row r="121" spans="1:21">
      <c r="A121" s="21">
        <v>107</v>
      </c>
      <c r="B121" s="17">
        <f>Absterbeordnung!C115</f>
        <v>38.799999999999997</v>
      </c>
      <c r="C121" s="18">
        <f t="shared" si="34"/>
        <v>0.12016600457827803</v>
      </c>
      <c r="D121" s="17">
        <f t="shared" si="35"/>
        <v>4.6624409776371873</v>
      </c>
      <c r="E121" s="17">
        <f>SUM(D121:$D$136)</f>
        <v>8.8365640079390229</v>
      </c>
      <c r="F121" s="19">
        <f t="shared" si="36"/>
        <v>1.8952656023577548</v>
      </c>
      <c r="G121" s="5"/>
      <c r="H121" s="17">
        <f>Absterbeordnung!C115</f>
        <v>38.799999999999997</v>
      </c>
      <c r="I121" s="18">
        <f t="shared" si="37"/>
        <v>0.12016600457827803</v>
      </c>
      <c r="J121" s="17">
        <f t="shared" si="38"/>
        <v>4.6624409776371873</v>
      </c>
      <c r="K121" s="17">
        <f>SUM($J121:J$136)</f>
        <v>8.8365640079390229</v>
      </c>
      <c r="L121" s="19">
        <f t="shared" si="39"/>
        <v>1.8952656023577548</v>
      </c>
      <c r="N121" s="6">
        <v>107</v>
      </c>
      <c r="O121" s="6">
        <f t="shared" si="33"/>
        <v>107</v>
      </c>
      <c r="P121" s="20">
        <f t="shared" si="28"/>
        <v>38.799999999999997</v>
      </c>
      <c r="Q121" s="20">
        <f t="shared" si="29"/>
        <v>38.799999999999997</v>
      </c>
      <c r="R121" s="5">
        <f t="shared" si="30"/>
        <v>38.799999999999997</v>
      </c>
      <c r="S121" s="5">
        <f t="shared" si="40"/>
        <v>180.90270993232286</v>
      </c>
      <c r="T121" s="20">
        <f>SUM(S121:$S$136)</f>
        <v>236.75102970282501</v>
      </c>
      <c r="U121" s="6">
        <f t="shared" si="41"/>
        <v>1.3087201943596944</v>
      </c>
    </row>
    <row r="122" spans="1:21">
      <c r="A122" s="21">
        <v>108</v>
      </c>
      <c r="B122" s="17">
        <f>Absterbeordnung!C116</f>
        <v>19.2</v>
      </c>
      <c r="C122" s="18">
        <f t="shared" si="34"/>
        <v>0.11780980841007649</v>
      </c>
      <c r="D122" s="17">
        <f t="shared" si="35"/>
        <v>2.2619483214734686</v>
      </c>
      <c r="E122" s="17">
        <f>SUM(D122:$D$136)</f>
        <v>4.1741230303018364</v>
      </c>
      <c r="F122" s="19">
        <f t="shared" si="36"/>
        <v>1.8453662228599226</v>
      </c>
      <c r="G122" s="5"/>
      <c r="H122" s="17">
        <f>Absterbeordnung!C116</f>
        <v>19.2</v>
      </c>
      <c r="I122" s="18">
        <f t="shared" si="37"/>
        <v>0.11780980841007649</v>
      </c>
      <c r="J122" s="17">
        <f t="shared" si="38"/>
        <v>2.2619483214734686</v>
      </c>
      <c r="K122" s="17">
        <f>SUM($J122:J$136)</f>
        <v>4.1741230303018364</v>
      </c>
      <c r="L122" s="19">
        <f t="shared" si="39"/>
        <v>1.8453662228599226</v>
      </c>
      <c r="N122" s="6">
        <v>108</v>
      </c>
      <c r="O122" s="6">
        <f t="shared" si="33"/>
        <v>108</v>
      </c>
      <c r="P122" s="20">
        <f t="shared" si="28"/>
        <v>19.2</v>
      </c>
      <c r="Q122" s="20">
        <f t="shared" si="29"/>
        <v>19.2</v>
      </c>
      <c r="R122" s="5">
        <f t="shared" si="30"/>
        <v>19.2</v>
      </c>
      <c r="S122" s="5">
        <f t="shared" si="40"/>
        <v>43.429407772290595</v>
      </c>
      <c r="T122" s="20">
        <f>SUM(S122:$S$136)</f>
        <v>55.84831977050213</v>
      </c>
      <c r="U122" s="6">
        <f t="shared" si="41"/>
        <v>1.2859562825108386</v>
      </c>
    </row>
    <row r="123" spans="1:21">
      <c r="A123" s="21">
        <v>109</v>
      </c>
      <c r="B123" s="17">
        <f>Absterbeordnung!C117</f>
        <v>9.1999999999999993</v>
      </c>
      <c r="C123" s="18">
        <f t="shared" si="34"/>
        <v>0.11549981216674166</v>
      </c>
      <c r="D123" s="17">
        <f t="shared" si="35"/>
        <v>1.0625982719340232</v>
      </c>
      <c r="E123" s="17">
        <f>SUM(D123:$D$136)</f>
        <v>1.9121747088283676</v>
      </c>
      <c r="F123" s="19">
        <f t="shared" si="36"/>
        <v>1.7995274030966</v>
      </c>
      <c r="G123" s="5"/>
      <c r="H123" s="17">
        <f>Absterbeordnung!C117</f>
        <v>9.1999999999999993</v>
      </c>
      <c r="I123" s="18">
        <f t="shared" si="37"/>
        <v>0.11549981216674166</v>
      </c>
      <c r="J123" s="17">
        <f t="shared" si="38"/>
        <v>1.0625982719340232</v>
      </c>
      <c r="K123" s="17">
        <f>SUM($J123:J$136)</f>
        <v>1.9121747088283676</v>
      </c>
      <c r="L123" s="19">
        <f t="shared" si="39"/>
        <v>1.7995274030966</v>
      </c>
      <c r="N123" s="6">
        <v>109</v>
      </c>
      <c r="O123" s="6">
        <f t="shared" si="33"/>
        <v>109</v>
      </c>
      <c r="P123" s="20">
        <f t="shared" si="28"/>
        <v>9.1999999999999993</v>
      </c>
      <c r="Q123" s="20">
        <f t="shared" si="29"/>
        <v>9.1999999999999993</v>
      </c>
      <c r="R123" s="5">
        <f t="shared" si="30"/>
        <v>9.1999999999999993</v>
      </c>
      <c r="S123" s="5">
        <f t="shared" si="40"/>
        <v>9.7759041017930119</v>
      </c>
      <c r="T123" s="20">
        <f>SUM(S123:$S$136)</f>
        <v>12.418911998211536</v>
      </c>
      <c r="U123" s="6">
        <f t="shared" si="41"/>
        <v>1.2703594336541995</v>
      </c>
    </row>
    <row r="124" spans="1:21">
      <c r="A124" s="21">
        <v>110</v>
      </c>
      <c r="B124" s="17">
        <f>Absterbeordnung!C118</f>
        <v>4.3</v>
      </c>
      <c r="C124" s="18">
        <f t="shared" si="34"/>
        <v>0.11323510996739378</v>
      </c>
      <c r="D124" s="17">
        <f t="shared" si="35"/>
        <v>0.48691097285979323</v>
      </c>
      <c r="E124" s="17">
        <f>SUM(D124:$D$136)</f>
        <v>0.84957643689434448</v>
      </c>
      <c r="F124" s="19">
        <f t="shared" si="36"/>
        <v>1.7448291048043012</v>
      </c>
      <c r="G124" s="5"/>
      <c r="H124" s="17">
        <f>Absterbeordnung!C118</f>
        <v>4.3</v>
      </c>
      <c r="I124" s="18">
        <f t="shared" si="37"/>
        <v>0.11323510996739378</v>
      </c>
      <c r="J124" s="17">
        <f t="shared" si="38"/>
        <v>0.48691097285979323</v>
      </c>
      <c r="K124" s="17">
        <f>SUM($J124:J$136)</f>
        <v>0.84957643689434448</v>
      </c>
      <c r="L124" s="19">
        <f t="shared" si="39"/>
        <v>1.7448291048043012</v>
      </c>
      <c r="N124" s="6">
        <v>110</v>
      </c>
      <c r="O124" s="6">
        <f t="shared" si="33"/>
        <v>110</v>
      </c>
      <c r="P124" s="20">
        <f t="shared" si="28"/>
        <v>4.3</v>
      </c>
      <c r="Q124" s="20">
        <f t="shared" si="29"/>
        <v>4.3</v>
      </c>
      <c r="R124" s="5">
        <f t="shared" si="30"/>
        <v>4.3</v>
      </c>
      <c r="S124" s="5">
        <f t="shared" si="40"/>
        <v>2.0937171832971107</v>
      </c>
      <c r="T124" s="20">
        <f>SUM(S124:$S$136)</f>
        <v>2.6430078964185251</v>
      </c>
      <c r="U124" s="6">
        <f t="shared" si="41"/>
        <v>1.2623519152937415</v>
      </c>
    </row>
    <row r="125" spans="1:21">
      <c r="A125" s="21">
        <v>111</v>
      </c>
      <c r="B125" s="17">
        <f>Absterbeordnung!C119</f>
        <v>2</v>
      </c>
      <c r="C125" s="18">
        <f t="shared" si="34"/>
        <v>0.11101481369352335</v>
      </c>
      <c r="D125" s="17">
        <f t="shared" si="35"/>
        <v>0.22202962738704671</v>
      </c>
      <c r="E125" s="17">
        <f>SUM(D125:$D$136)</f>
        <v>0.3626654640345513</v>
      </c>
      <c r="F125" s="19">
        <f t="shared" si="36"/>
        <v>1.6334102268358324</v>
      </c>
      <c r="G125" s="25"/>
      <c r="H125" s="17">
        <f>Absterbeordnung!C119</f>
        <v>2</v>
      </c>
      <c r="I125" s="18">
        <f t="shared" si="37"/>
        <v>0.11101481369352335</v>
      </c>
      <c r="J125" s="17">
        <f t="shared" si="38"/>
        <v>0.22202962738704671</v>
      </c>
      <c r="K125" s="17">
        <f>SUM($J125:J$136)</f>
        <v>0.3626654640345513</v>
      </c>
      <c r="L125" s="19">
        <f t="shared" si="39"/>
        <v>1.6334102268358324</v>
      </c>
      <c r="N125" s="6">
        <v>111</v>
      </c>
      <c r="O125" s="6">
        <f t="shared" si="33"/>
        <v>111</v>
      </c>
      <c r="P125" s="20">
        <f t="shared" si="28"/>
        <v>2</v>
      </c>
      <c r="Q125" s="20">
        <f t="shared" si="29"/>
        <v>2</v>
      </c>
      <c r="R125" s="5">
        <f t="shared" si="30"/>
        <v>2</v>
      </c>
      <c r="S125" s="5">
        <f t="shared" si="40"/>
        <v>0.44405925477409341</v>
      </c>
      <c r="T125" s="20">
        <f>SUM(S125:$S$136)</f>
        <v>0.54929071312141431</v>
      </c>
      <c r="U125" s="6">
        <f t="shared" si="41"/>
        <v>1.2369761630142251</v>
      </c>
    </row>
    <row r="126" spans="1:21">
      <c r="A126" s="21">
        <v>112</v>
      </c>
      <c r="B126" s="17">
        <f>Absterbeordnung!C120</f>
        <v>0.9</v>
      </c>
      <c r="C126" s="18">
        <f t="shared" si="34"/>
        <v>0.10883805264070914</v>
      </c>
      <c r="D126" s="17">
        <f t="shared" si="35"/>
        <v>9.7954247376638229E-2</v>
      </c>
      <c r="E126" s="17">
        <f>SUM(D126:$D$136)</f>
        <v>0.14063583664750456</v>
      </c>
      <c r="F126" s="19">
        <f t="shared" si="36"/>
        <v>1.4357298474945535</v>
      </c>
      <c r="G126" s="5"/>
      <c r="H126" s="17">
        <f>Absterbeordnung!C120</f>
        <v>0.9</v>
      </c>
      <c r="I126" s="18">
        <f t="shared" si="37"/>
        <v>0.10883805264070914</v>
      </c>
      <c r="J126" s="17">
        <f t="shared" si="38"/>
        <v>9.7954247376638229E-2</v>
      </c>
      <c r="K126" s="17">
        <f>SUM($J126:J$136)</f>
        <v>0.14063583664750456</v>
      </c>
      <c r="L126" s="19">
        <f t="shared" si="39"/>
        <v>1.4357298474945535</v>
      </c>
      <c r="N126" s="6">
        <v>112</v>
      </c>
      <c r="O126" s="6">
        <f t="shared" si="33"/>
        <v>112</v>
      </c>
      <c r="P126" s="20">
        <f t="shared" si="28"/>
        <v>0.9</v>
      </c>
      <c r="Q126" s="20">
        <f t="shared" si="29"/>
        <v>0.9</v>
      </c>
      <c r="R126" s="5">
        <f t="shared" si="30"/>
        <v>0.9</v>
      </c>
      <c r="S126" s="5">
        <f t="shared" si="40"/>
        <v>8.8158822638974413E-2</v>
      </c>
      <c r="T126" s="20">
        <f>SUM(S126:$S$136)</f>
        <v>0.10523145834732095</v>
      </c>
      <c r="U126" s="6">
        <f t="shared" si="41"/>
        <v>1.1936577099975794</v>
      </c>
    </row>
    <row r="127" spans="1:21">
      <c r="A127" s="21">
        <v>113</v>
      </c>
      <c r="B127" s="17">
        <f>Absterbeordnung!C121</f>
        <v>0.4</v>
      </c>
      <c r="C127" s="18">
        <f t="shared" si="34"/>
        <v>0.10670397317716583</v>
      </c>
      <c r="D127" s="17">
        <f t="shared" si="35"/>
        <v>4.2681589270866335E-2</v>
      </c>
      <c r="E127" s="17">
        <f>SUM(D127:$D$136)</f>
        <v>4.2681589270866335E-2</v>
      </c>
      <c r="F127" s="19">
        <f t="shared" si="36"/>
        <v>1</v>
      </c>
      <c r="G127" s="27"/>
      <c r="H127" s="17">
        <f>Absterbeordnung!C121</f>
        <v>0.4</v>
      </c>
      <c r="I127" s="18">
        <f t="shared" si="37"/>
        <v>0.10670397317716583</v>
      </c>
      <c r="J127" s="17">
        <f t="shared" si="38"/>
        <v>4.2681589270866335E-2</v>
      </c>
      <c r="K127" s="17">
        <f>SUM($J127:J$136)</f>
        <v>4.2681589270866335E-2</v>
      </c>
      <c r="L127" s="19">
        <f t="shared" si="39"/>
        <v>1</v>
      </c>
      <c r="N127" s="6">
        <v>113</v>
      </c>
      <c r="O127" s="6">
        <f t="shared" si="33"/>
        <v>113</v>
      </c>
      <c r="P127" s="20">
        <f t="shared" si="28"/>
        <v>0.4</v>
      </c>
      <c r="Q127" s="20">
        <f t="shared" si="29"/>
        <v>0.4</v>
      </c>
      <c r="R127" s="5">
        <f t="shared" si="30"/>
        <v>0.4</v>
      </c>
      <c r="S127" s="5">
        <f t="shared" si="40"/>
        <v>1.7072635708346537E-2</v>
      </c>
      <c r="T127" s="20">
        <f>SUM(S127:$S$136)</f>
        <v>1.7072635708346537E-2</v>
      </c>
      <c r="U127" s="6">
        <f t="shared" si="41"/>
        <v>1</v>
      </c>
    </row>
    <row r="128" spans="1:21">
      <c r="A128" s="21">
        <v>114</v>
      </c>
      <c r="B128" s="17">
        <f>Absterbeordnung!C122</f>
        <v>0</v>
      </c>
      <c r="C128" s="18">
        <f t="shared" ref="C128:C134" si="42">1/(((1+($B$5/100))^A128))</f>
        <v>0.10461173840898609</v>
      </c>
      <c r="D128" s="17">
        <f t="shared" ref="D128:D134" si="43">B128*C128</f>
        <v>0</v>
      </c>
      <c r="E128" s="17">
        <f>SUM(D128:$D$136)</f>
        <v>0</v>
      </c>
      <c r="F128" s="19" t="e">
        <f t="shared" ref="F128:F134" si="44">E128/D128</f>
        <v>#DIV/0!</v>
      </c>
      <c r="G128" s="27"/>
      <c r="H128" s="17">
        <f>Absterbeordnung!C122</f>
        <v>0</v>
      </c>
      <c r="I128" s="18">
        <f t="shared" ref="I128:I134" si="45">1/(((1+($B$5/100))^A128))</f>
        <v>0.10461173840898609</v>
      </c>
      <c r="J128" s="17">
        <f t="shared" ref="J128:J134" si="46">H128*I128</f>
        <v>0</v>
      </c>
      <c r="K128" s="17">
        <f>SUM($J128:J$136)</f>
        <v>0</v>
      </c>
      <c r="L128" s="19" t="e">
        <f t="shared" ref="L128:L134" si="47">K128/J128</f>
        <v>#DIV/0!</v>
      </c>
      <c r="N128" s="6">
        <v>114</v>
      </c>
      <c r="O128" s="6">
        <f t="shared" si="33"/>
        <v>114</v>
      </c>
      <c r="P128" s="20">
        <f t="shared" ref="P128:P134" si="48">B128</f>
        <v>0</v>
      </c>
      <c r="Q128" s="20">
        <f t="shared" ref="Q128:Q134" si="49">B128</f>
        <v>0</v>
      </c>
      <c r="R128" s="5">
        <f t="shared" si="30"/>
        <v>0</v>
      </c>
      <c r="S128" s="5">
        <f t="shared" si="40"/>
        <v>0</v>
      </c>
      <c r="T128" s="20">
        <f>SUM(S128:$S$136)</f>
        <v>0</v>
      </c>
      <c r="U128" s="6" t="e">
        <f t="shared" ref="U128:U134" si="50">T128/S128</f>
        <v>#DIV/0!</v>
      </c>
    </row>
    <row r="129" spans="1:21">
      <c r="A129" s="21">
        <v>115</v>
      </c>
      <c r="B129" s="17">
        <f>Absterbeordnung!C123</f>
        <v>0</v>
      </c>
      <c r="C129" s="18">
        <f t="shared" si="42"/>
        <v>0.10256052785194716</v>
      </c>
      <c r="D129" s="17">
        <f t="shared" si="43"/>
        <v>0</v>
      </c>
      <c r="E129" s="17">
        <f>SUM(D129:$D$136)</f>
        <v>0</v>
      </c>
      <c r="F129" s="19" t="e">
        <f t="shared" si="44"/>
        <v>#DIV/0!</v>
      </c>
      <c r="G129" s="27"/>
      <c r="H129" s="17">
        <f>Absterbeordnung!C123</f>
        <v>0</v>
      </c>
      <c r="I129" s="18">
        <f t="shared" si="45"/>
        <v>0.10256052785194716</v>
      </c>
      <c r="J129" s="17">
        <f t="shared" si="46"/>
        <v>0</v>
      </c>
      <c r="K129" s="17">
        <f>SUM($J129:J$136)</f>
        <v>0</v>
      </c>
      <c r="L129" s="19" t="e">
        <f t="shared" si="47"/>
        <v>#DIV/0!</v>
      </c>
      <c r="N129" s="6">
        <v>115</v>
      </c>
      <c r="O129" s="6">
        <f t="shared" si="33"/>
        <v>115</v>
      </c>
      <c r="P129" s="20">
        <f t="shared" si="48"/>
        <v>0</v>
      </c>
      <c r="Q129" s="20">
        <f t="shared" si="49"/>
        <v>0</v>
      </c>
      <c r="R129" s="5">
        <f t="shared" si="30"/>
        <v>0</v>
      </c>
      <c r="S129" s="5">
        <f t="shared" si="40"/>
        <v>0</v>
      </c>
      <c r="T129" s="20">
        <f>SUM(S129:$S$136)</f>
        <v>0</v>
      </c>
      <c r="U129" s="6" t="e">
        <f t="shared" si="50"/>
        <v>#DIV/0!</v>
      </c>
    </row>
    <row r="130" spans="1:21">
      <c r="A130" s="21">
        <v>116</v>
      </c>
      <c r="B130" s="17">
        <f>Absterbeordnung!C124</f>
        <v>0</v>
      </c>
      <c r="C130" s="18">
        <f t="shared" si="42"/>
        <v>0.1005495371097521</v>
      </c>
      <c r="D130" s="17">
        <f t="shared" si="43"/>
        <v>0</v>
      </c>
      <c r="E130" s="17">
        <f>SUM(D130:$D$136)</f>
        <v>0</v>
      </c>
      <c r="F130" s="19" t="e">
        <f t="shared" si="44"/>
        <v>#DIV/0!</v>
      </c>
      <c r="G130" s="27"/>
      <c r="H130" s="17">
        <f>Absterbeordnung!C124</f>
        <v>0</v>
      </c>
      <c r="I130" s="18">
        <f t="shared" si="45"/>
        <v>0.1005495371097521</v>
      </c>
      <c r="J130" s="17">
        <f t="shared" si="46"/>
        <v>0</v>
      </c>
      <c r="K130" s="17">
        <f>SUM($J130:J$136)</f>
        <v>0</v>
      </c>
      <c r="L130" s="19" t="e">
        <f t="shared" si="47"/>
        <v>#DIV/0!</v>
      </c>
      <c r="N130" s="6">
        <v>116</v>
      </c>
      <c r="O130" s="6">
        <f t="shared" si="33"/>
        <v>116</v>
      </c>
      <c r="P130" s="20">
        <f t="shared" si="48"/>
        <v>0</v>
      </c>
      <c r="Q130" s="20">
        <f t="shared" si="49"/>
        <v>0</v>
      </c>
      <c r="R130" s="5">
        <f t="shared" si="30"/>
        <v>0</v>
      </c>
      <c r="S130" s="5">
        <f t="shared" si="40"/>
        <v>0</v>
      </c>
      <c r="T130" s="20">
        <f>SUM(S130:$S$136)</f>
        <v>0</v>
      </c>
      <c r="U130" s="6" t="e">
        <f t="shared" si="50"/>
        <v>#DIV/0!</v>
      </c>
    </row>
    <row r="131" spans="1:21">
      <c r="A131" s="21">
        <v>117</v>
      </c>
      <c r="B131" s="17">
        <f>Absterbeordnung!C125</f>
        <v>0</v>
      </c>
      <c r="C131" s="18">
        <f t="shared" si="42"/>
        <v>9.8577977558580526E-2</v>
      </c>
      <c r="D131" s="17">
        <f t="shared" si="43"/>
        <v>0</v>
      </c>
      <c r="E131" s="17">
        <f>SUM(D131:$D$136)</f>
        <v>0</v>
      </c>
      <c r="F131" s="19" t="e">
        <f t="shared" si="44"/>
        <v>#DIV/0!</v>
      </c>
      <c r="G131" s="27"/>
      <c r="H131" s="17">
        <f>Absterbeordnung!C125</f>
        <v>0</v>
      </c>
      <c r="I131" s="18">
        <f t="shared" si="45"/>
        <v>9.8577977558580526E-2</v>
      </c>
      <c r="J131" s="17">
        <f t="shared" si="46"/>
        <v>0</v>
      </c>
      <c r="K131" s="17">
        <f>SUM($J131:J$136)</f>
        <v>0</v>
      </c>
      <c r="L131" s="19" t="e">
        <f t="shared" si="47"/>
        <v>#DIV/0!</v>
      </c>
      <c r="N131" s="6">
        <v>117</v>
      </c>
      <c r="O131" s="6">
        <f t="shared" si="33"/>
        <v>117</v>
      </c>
      <c r="P131" s="20">
        <f t="shared" si="48"/>
        <v>0</v>
      </c>
      <c r="Q131" s="20">
        <f t="shared" si="49"/>
        <v>0</v>
      </c>
      <c r="R131" s="5">
        <f t="shared" si="30"/>
        <v>0</v>
      </c>
      <c r="S131" s="5">
        <f t="shared" si="40"/>
        <v>0</v>
      </c>
      <c r="T131" s="20">
        <f>SUM(S131:$S$136)</f>
        <v>0</v>
      </c>
      <c r="U131" s="6" t="e">
        <f t="shared" si="50"/>
        <v>#DIV/0!</v>
      </c>
    </row>
    <row r="132" spans="1:21">
      <c r="A132" s="21">
        <v>118</v>
      </c>
      <c r="B132" s="17">
        <f>Absterbeordnung!C126</f>
        <v>0</v>
      </c>
      <c r="C132" s="18">
        <f t="shared" si="42"/>
        <v>9.6645076037824032E-2</v>
      </c>
      <c r="D132" s="17">
        <f t="shared" si="43"/>
        <v>0</v>
      </c>
      <c r="E132" s="17">
        <f>SUM(D132:$D$136)</f>
        <v>0</v>
      </c>
      <c r="F132" s="19" t="e">
        <f t="shared" si="44"/>
        <v>#DIV/0!</v>
      </c>
      <c r="G132" s="27"/>
      <c r="H132" s="17">
        <f>Absterbeordnung!C126</f>
        <v>0</v>
      </c>
      <c r="I132" s="18">
        <f t="shared" si="45"/>
        <v>9.6645076037824032E-2</v>
      </c>
      <c r="J132" s="17">
        <f t="shared" si="46"/>
        <v>0</v>
      </c>
      <c r="K132" s="17">
        <f>SUM($J132:J$136)</f>
        <v>0</v>
      </c>
      <c r="L132" s="19" t="e">
        <f t="shared" si="47"/>
        <v>#DIV/0!</v>
      </c>
      <c r="N132" s="6">
        <v>118</v>
      </c>
      <c r="O132" s="6">
        <f t="shared" si="33"/>
        <v>118</v>
      </c>
      <c r="P132" s="20">
        <f t="shared" si="48"/>
        <v>0</v>
      </c>
      <c r="Q132" s="20">
        <f t="shared" si="49"/>
        <v>0</v>
      </c>
      <c r="R132" s="5">
        <f t="shared" si="30"/>
        <v>0</v>
      </c>
      <c r="S132" s="5">
        <f t="shared" si="40"/>
        <v>0</v>
      </c>
      <c r="T132" s="20">
        <f>SUM(S132:$S$136)</f>
        <v>0</v>
      </c>
      <c r="U132" s="6" t="e">
        <f t="shared" si="50"/>
        <v>#DIV/0!</v>
      </c>
    </row>
    <row r="133" spans="1:21">
      <c r="A133" s="21">
        <v>119</v>
      </c>
      <c r="B133" s="17">
        <f>Absterbeordnung!C127</f>
        <v>0</v>
      </c>
      <c r="C133" s="18">
        <f t="shared" si="42"/>
        <v>9.4750074546886331E-2</v>
      </c>
      <c r="D133" s="17">
        <f t="shared" si="43"/>
        <v>0</v>
      </c>
      <c r="E133" s="17">
        <f>SUM(D133:$D$136)</f>
        <v>0</v>
      </c>
      <c r="F133" s="19" t="e">
        <f t="shared" si="44"/>
        <v>#DIV/0!</v>
      </c>
      <c r="G133" s="27"/>
      <c r="H133" s="17">
        <f>Absterbeordnung!C127</f>
        <v>0</v>
      </c>
      <c r="I133" s="18">
        <f t="shared" si="45"/>
        <v>9.4750074546886331E-2</v>
      </c>
      <c r="J133" s="17">
        <f t="shared" si="46"/>
        <v>0</v>
      </c>
      <c r="K133" s="17">
        <f>SUM($J133:J$136)</f>
        <v>0</v>
      </c>
      <c r="L133" s="19" t="e">
        <f t="shared" si="47"/>
        <v>#DIV/0!</v>
      </c>
      <c r="N133" s="6">
        <v>119</v>
      </c>
      <c r="O133" s="6">
        <f t="shared" si="33"/>
        <v>119</v>
      </c>
      <c r="P133" s="20">
        <f t="shared" si="48"/>
        <v>0</v>
      </c>
      <c r="Q133" s="20">
        <f t="shared" si="49"/>
        <v>0</v>
      </c>
      <c r="R133" s="5">
        <f t="shared" si="30"/>
        <v>0</v>
      </c>
      <c r="S133" s="5">
        <f t="shared" si="40"/>
        <v>0</v>
      </c>
      <c r="T133" s="20">
        <f>SUM(S133:$S$136)</f>
        <v>0</v>
      </c>
      <c r="U133" s="6" t="e">
        <f t="shared" si="50"/>
        <v>#DIV/0!</v>
      </c>
    </row>
    <row r="134" spans="1:21">
      <c r="A134" s="21">
        <v>120</v>
      </c>
      <c r="B134" s="17">
        <f>Absterbeordnung!C128</f>
        <v>0</v>
      </c>
      <c r="C134" s="18">
        <f t="shared" si="42"/>
        <v>9.2892229947927757E-2</v>
      </c>
      <c r="D134" s="17">
        <f t="shared" si="43"/>
        <v>0</v>
      </c>
      <c r="E134" s="17">
        <f>SUM(D134:$D$136)</f>
        <v>0</v>
      </c>
      <c r="F134" s="19" t="e">
        <f t="shared" si="44"/>
        <v>#DIV/0!</v>
      </c>
      <c r="G134" s="27"/>
      <c r="H134" s="17">
        <f>Absterbeordnung!C128</f>
        <v>0</v>
      </c>
      <c r="I134" s="18">
        <f t="shared" si="45"/>
        <v>9.2892229947927757E-2</v>
      </c>
      <c r="J134" s="17">
        <f t="shared" si="46"/>
        <v>0</v>
      </c>
      <c r="K134" s="17">
        <f>SUM($J134:J$136)</f>
        <v>0</v>
      </c>
      <c r="L134" s="19" t="e">
        <f t="shared" si="47"/>
        <v>#DIV/0!</v>
      </c>
      <c r="N134" s="6">
        <v>120</v>
      </c>
      <c r="O134" s="6">
        <f t="shared" si="33"/>
        <v>120</v>
      </c>
      <c r="P134" s="20">
        <f t="shared" si="48"/>
        <v>0</v>
      </c>
      <c r="Q134" s="20">
        <f t="shared" si="49"/>
        <v>0</v>
      </c>
      <c r="R134" s="5">
        <f t="shared" si="30"/>
        <v>0</v>
      </c>
      <c r="S134" s="5">
        <f t="shared" si="40"/>
        <v>0</v>
      </c>
      <c r="T134" s="20">
        <f>SUM(S134:$S$136)</f>
        <v>0</v>
      </c>
      <c r="U134" s="6" t="e">
        <f t="shared" si="50"/>
        <v>#DIV/0!</v>
      </c>
    </row>
    <row r="135" spans="1:21">
      <c r="A135" s="21">
        <v>121</v>
      </c>
      <c r="B135" s="17">
        <f>Absterbeordnung!C129</f>
        <v>0</v>
      </c>
      <c r="C135" s="18">
        <f>1/(((1+($B$5/100))^A135))</f>
        <v>9.1070813674438977E-2</v>
      </c>
      <c r="D135" s="17">
        <f>B135*C135</f>
        <v>0</v>
      </c>
      <c r="E135" s="17">
        <f>SUM(D135:$D$136)</f>
        <v>0</v>
      </c>
      <c r="F135" s="19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6">
        <v>121</v>
      </c>
      <c r="O135" s="6">
        <f t="shared" si="33"/>
        <v>121</v>
      </c>
      <c r="P135" s="20">
        <f>B135</f>
        <v>0</v>
      </c>
      <c r="Q135" s="20">
        <f>B135</f>
        <v>0</v>
      </c>
      <c r="R135" s="5">
        <f t="shared" si="30"/>
        <v>0</v>
      </c>
      <c r="S135" s="5">
        <f t="shared" si="40"/>
        <v>0</v>
      </c>
      <c r="T135" s="20">
        <f>SUM(S135:$S$136)</f>
        <v>0</v>
      </c>
      <c r="U135" s="6" t="e">
        <f>T135/S135</f>
        <v>#DIV/0!</v>
      </c>
    </row>
    <row r="136" spans="1:21">
      <c r="A136" s="21">
        <v>122</v>
      </c>
      <c r="B136" s="17">
        <f>Absterbeordnung!C130</f>
        <v>0</v>
      </c>
      <c r="C136" s="18">
        <f>1/(((1+($B$5/100))^A136))</f>
        <v>8.9285111445528406E-2</v>
      </c>
      <c r="D136" s="17">
        <f>B136*C136</f>
        <v>0</v>
      </c>
      <c r="E136" s="17">
        <f>SUM(D136:$D$136)</f>
        <v>0</v>
      </c>
      <c r="F136" s="19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33"/>
        <v>122</v>
      </c>
      <c r="P136" s="20">
        <f>B136</f>
        <v>0</v>
      </c>
      <c r="Q136" s="20">
        <f>B136</f>
        <v>0</v>
      </c>
      <c r="R136" s="5">
        <f t="shared" si="30"/>
        <v>0</v>
      </c>
      <c r="S136" s="5">
        <f t="shared" si="40"/>
        <v>0</v>
      </c>
      <c r="T136" s="20">
        <f>SUM(S136:$S$136)</f>
        <v>0</v>
      </c>
      <c r="U136" s="6" t="e">
        <f>T136/S136</f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Mann</vt:lpstr>
      <vt:lpstr>Frau</vt:lpstr>
      <vt:lpstr>Mann-Frau</vt:lpstr>
      <vt:lpstr>2 Männer</vt:lpstr>
      <vt:lpstr>2 Frauen</vt:lpstr>
      <vt:lpstr>Absterbeordnung</vt:lpstr>
      <vt:lpstr>Daten (M)</vt:lpstr>
      <vt:lpstr>Daten</vt:lpstr>
      <vt:lpstr>Daten (F)</vt:lpstr>
      <vt:lpstr>Daten1M</vt:lpstr>
      <vt:lpstr>Daten1F</vt:lpstr>
      <vt:lpstr>'2 Frauen'!Druckbereich</vt:lpstr>
      <vt:lpstr>'2 Männer'!Druckbereich</vt:lpstr>
      <vt:lpstr>Frau!Druckbereich</vt:lpstr>
      <vt:lpstr>Mann!Druckbereich</vt:lpstr>
      <vt:lpstr>'Mann-Frau'!Druckbereich</vt:lpstr>
      <vt:lpstr>Mann!nachschüssig</vt:lpstr>
      <vt:lpstr>nachschüssig</vt:lpstr>
      <vt:lpstr>Mann!vorschüssig</vt:lpstr>
      <vt:lpstr>vorschüssig</vt:lpstr>
    </vt:vector>
  </TitlesOfParts>
  <Company>Stadtvermessungsamt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Leibrentenbarwertfaktoren</dc:title>
  <dc:creator>Plaga</dc:creator>
  <cp:lastModifiedBy>Kasten</cp:lastModifiedBy>
  <cp:lastPrinted>2014-10-15T06:18:16Z</cp:lastPrinted>
  <dcterms:created xsi:type="dcterms:W3CDTF">1999-01-27T13:43:55Z</dcterms:created>
  <dcterms:modified xsi:type="dcterms:W3CDTF">2019-09-25T11:45:39Z</dcterms:modified>
</cp:coreProperties>
</file>