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V:\64_6\Gutachterausschuß_Homepage\Web_Gut_2014\LBF 2014-10-18\12-2014 mit Schutz\"/>
    </mc:Choice>
  </mc:AlternateContent>
  <workbookProtection workbookPassword="F002" lockStructure="1"/>
  <bookViews>
    <workbookView showHorizontalScroll="0" showVerticalScroll="0" xWindow="120" yWindow="15" windowWidth="14685" windowHeight="8385" tabRatio="848"/>
  </bookViews>
  <sheets>
    <sheet name="Mann" sheetId="1" r:id="rId1"/>
    <sheet name="Frau" sheetId="2" r:id="rId2"/>
    <sheet name="Mann-Frau" sheetId="3" r:id="rId3"/>
    <sheet name="2 Männer" sheetId="4" r:id="rId4"/>
    <sheet name="2 Frauen" sheetId="5" r:id="rId5"/>
    <sheet name="Absterbeordnung" sheetId="6" state="hidden" r:id="rId6"/>
    <sheet name="Daten (M)" sheetId="7" state="hidden" r:id="rId7"/>
    <sheet name="Daten" sheetId="9" state="hidden" r:id="rId8"/>
    <sheet name="Daten (F)" sheetId="10" state="hidden" r:id="rId9"/>
    <sheet name="Daten1M" sheetId="12" state="hidden" r:id="rId10"/>
    <sheet name="Daten1F" sheetId="13" state="hidden" r:id="rId11"/>
  </sheets>
  <definedNames>
    <definedName name="_xlnm.Print_Area" localSheetId="4">'2 Frauen'!$A$1:$F$24</definedName>
    <definedName name="_xlnm.Print_Area" localSheetId="3">'2 Männer'!$A$1:$F$24</definedName>
    <definedName name="_xlnm.Print_Area" localSheetId="1">Frau!$A$1:$F$15</definedName>
    <definedName name="_xlnm.Print_Area" localSheetId="0">Mann!$A$1:$F$15</definedName>
    <definedName name="_xlnm.Print_Area" localSheetId="2">'Mann-Frau'!$A$1:$F$24</definedName>
    <definedName name="nachschüssig" localSheetId="0">Mann!$D$10</definedName>
    <definedName name="nachschüssig">'Mann-Frau'!$D$10</definedName>
    <definedName name="vorschüssig" localSheetId="0">Mann!$D$10</definedName>
    <definedName name="vorschüssig">'Mann-Frau'!$D$10</definedName>
    <definedName name="Z_AAA317AB_9C4F_4A7B_BD58_62DAAE088BDA_.wvu.PrintArea" localSheetId="4" hidden="1">'2 Frauen'!$A$1:$F$24</definedName>
    <definedName name="Z_AAA317AB_9C4F_4A7B_BD58_62DAAE088BDA_.wvu.PrintArea" localSheetId="3" hidden="1">'2 Männer'!$A$1:$F$24</definedName>
    <definedName name="Z_AAA317AB_9C4F_4A7B_BD58_62DAAE088BDA_.wvu.PrintArea" localSheetId="1" hidden="1">Frau!$A$1:$F$15</definedName>
    <definedName name="Z_AAA317AB_9C4F_4A7B_BD58_62DAAE088BDA_.wvu.PrintArea" localSheetId="0" hidden="1">Mann!$A$1:$F$15</definedName>
    <definedName name="Z_AAA317AB_9C4F_4A7B_BD58_62DAAE088BDA_.wvu.PrintArea" localSheetId="2" hidden="1">'Mann-Frau'!$A$1:$F$24</definedName>
    <definedName name="Z_AC77A39F_ABA0_4848_B5DA_4147A1099D4C_.wvu.PrintArea" localSheetId="4" hidden="1">'2 Frauen'!$A$1:$F$24</definedName>
    <definedName name="Z_AC77A39F_ABA0_4848_B5DA_4147A1099D4C_.wvu.PrintArea" localSheetId="3" hidden="1">'2 Männer'!$A$1:$F$24</definedName>
    <definedName name="Z_AC77A39F_ABA0_4848_B5DA_4147A1099D4C_.wvu.PrintArea" localSheetId="1" hidden="1">Frau!$A$1:$F$15</definedName>
    <definedName name="Z_AC77A39F_ABA0_4848_B5DA_4147A1099D4C_.wvu.PrintArea" localSheetId="0" hidden="1">Mann!$A$1:$F$15</definedName>
    <definedName name="Z_AC77A39F_ABA0_4848_B5DA_4147A1099D4C_.wvu.PrintArea" localSheetId="2" hidden="1">'Mann-Frau'!$A$1:$F$24</definedName>
  </definedNames>
  <calcPr calcId="162913"/>
  <customWorkbookViews>
    <customWorkbookView name="GA-Kiel" guid="{AC77A39F-ABA0-4848-B5DA-4147A1099D4C}" includeHiddenRowCol="0" maximized="1" showHorizontalScroll="0" showVerticalScroll="0" xWindow="1" yWindow="1" windowWidth="1280" windowHeight="816" tabRatio="848" activeSheetId="2" showFormulaBar="0"/>
    <customWorkbookView name="GA-Kiel M" guid="{AAA317AB-9C4F-4A7B-BD58-62DAAE088BDA}" includeHiddenRowCol="0" maximized="1" showHorizontalScroll="0" showVerticalScroll="0" xWindow="1" yWindow="1" windowWidth="1280" windowHeight="816" tabRatio="848" activeSheetId="1" showFormulaBar="0"/>
  </customWorkbookViews>
</workbook>
</file>

<file path=xl/calcChain.xml><?xml version="1.0" encoding="utf-8"?>
<calcChain xmlns="http://schemas.openxmlformats.org/spreadsheetml/2006/main">
  <c r="A3" i="2" l="1"/>
  <c r="B43" i="5"/>
  <c r="B42" i="5"/>
  <c r="B42" i="4"/>
  <c r="B41" i="4"/>
  <c r="B46" i="3"/>
  <c r="B47" i="3"/>
  <c r="B38" i="2"/>
  <c r="B37" i="2"/>
  <c r="B48" i="1"/>
  <c r="B47" i="1"/>
  <c r="A3" i="5"/>
  <c r="F4" i="5"/>
  <c r="A3" i="4"/>
  <c r="F4" i="4"/>
  <c r="B1" i="9"/>
  <c r="B2" i="9"/>
  <c r="B5" i="9"/>
  <c r="I15" i="9"/>
  <c r="B14" i="9"/>
  <c r="P14" i="9" s="1"/>
  <c r="H14" i="9"/>
  <c r="Q14" i="9" s="1"/>
  <c r="B15" i="9"/>
  <c r="H15" i="9"/>
  <c r="B16" i="9"/>
  <c r="P16" i="9" s="1"/>
  <c r="H16" i="9"/>
  <c r="Q16" i="9" s="1"/>
  <c r="B17" i="9"/>
  <c r="H17" i="9"/>
  <c r="Q17" i="9"/>
  <c r="B18" i="9"/>
  <c r="H18" i="9"/>
  <c r="B19" i="9"/>
  <c r="P19" i="9"/>
  <c r="H19" i="9"/>
  <c r="B20" i="9"/>
  <c r="D20" i="9" s="1"/>
  <c r="H20" i="9"/>
  <c r="Q20" i="9"/>
  <c r="B21" i="9"/>
  <c r="H21" i="9"/>
  <c r="B22" i="9"/>
  <c r="P22" i="9"/>
  <c r="H22" i="9"/>
  <c r="Q22" i="9" s="1"/>
  <c r="B23" i="9"/>
  <c r="P23" i="9" s="1"/>
  <c r="H23" i="9"/>
  <c r="B24" i="9"/>
  <c r="P24" i="9" s="1"/>
  <c r="H24" i="9"/>
  <c r="Q24" i="9" s="1"/>
  <c r="B25" i="9"/>
  <c r="P25" i="9" s="1"/>
  <c r="H25" i="9"/>
  <c r="Q25" i="9"/>
  <c r="B26" i="9"/>
  <c r="P26" i="9" s="1"/>
  <c r="H26" i="9"/>
  <c r="Q26" i="9" s="1"/>
  <c r="B27" i="9"/>
  <c r="H27" i="9"/>
  <c r="Q27" i="9" s="1"/>
  <c r="B28" i="9"/>
  <c r="H28" i="9"/>
  <c r="B29" i="9"/>
  <c r="H29" i="9"/>
  <c r="Q29" i="9" s="1"/>
  <c r="B30" i="9"/>
  <c r="C30" i="9"/>
  <c r="H30" i="9"/>
  <c r="B31" i="9"/>
  <c r="P31" i="9"/>
  <c r="H31" i="9"/>
  <c r="B32" i="9"/>
  <c r="P32" i="9" s="1"/>
  <c r="H32" i="9"/>
  <c r="Q32" i="9" s="1"/>
  <c r="B33" i="9"/>
  <c r="H33" i="9"/>
  <c r="Q33" i="9" s="1"/>
  <c r="B34" i="9"/>
  <c r="H34" i="9"/>
  <c r="Q34" i="9" s="1"/>
  <c r="B35" i="9"/>
  <c r="P35" i="9" s="1"/>
  <c r="H35" i="9"/>
  <c r="B36" i="9"/>
  <c r="P36" i="9"/>
  <c r="H36" i="9"/>
  <c r="B37" i="9"/>
  <c r="H37" i="9"/>
  <c r="Q37" i="9"/>
  <c r="B38" i="9"/>
  <c r="P38" i="9" s="1"/>
  <c r="H38" i="9"/>
  <c r="B39" i="9"/>
  <c r="H39" i="9"/>
  <c r="Q39" i="9"/>
  <c r="B40" i="9"/>
  <c r="P40" i="9" s="1"/>
  <c r="H40" i="9"/>
  <c r="Q40" i="9"/>
  <c r="B41" i="9"/>
  <c r="P41" i="9" s="1"/>
  <c r="H41" i="9"/>
  <c r="Q41" i="9" s="1"/>
  <c r="B42" i="9"/>
  <c r="H42" i="9"/>
  <c r="B43" i="9"/>
  <c r="P43" i="9" s="1"/>
  <c r="H43" i="9"/>
  <c r="B44" i="9"/>
  <c r="H44" i="9"/>
  <c r="Q44" i="9" s="1"/>
  <c r="B45" i="9"/>
  <c r="P45" i="9"/>
  <c r="H45" i="9"/>
  <c r="Q45" i="9" s="1"/>
  <c r="B46" i="9"/>
  <c r="P46" i="9" s="1"/>
  <c r="H46" i="9"/>
  <c r="B47" i="9"/>
  <c r="P47" i="9" s="1"/>
  <c r="H47" i="9"/>
  <c r="B48" i="9"/>
  <c r="P48" i="9" s="1"/>
  <c r="C48" i="9"/>
  <c r="H48" i="9"/>
  <c r="Q48" i="9" s="1"/>
  <c r="B49" i="9"/>
  <c r="P49" i="9" s="1"/>
  <c r="H49" i="9"/>
  <c r="Q49" i="9" s="1"/>
  <c r="B50" i="9"/>
  <c r="P50" i="9"/>
  <c r="H50" i="9"/>
  <c r="B51" i="9"/>
  <c r="P51" i="9" s="1"/>
  <c r="H51" i="9"/>
  <c r="B52" i="9"/>
  <c r="P52" i="9" s="1"/>
  <c r="H52" i="9"/>
  <c r="Q52" i="9" s="1"/>
  <c r="B53" i="9"/>
  <c r="P53" i="9" s="1"/>
  <c r="H53" i="9"/>
  <c r="B54" i="9"/>
  <c r="P54" i="9" s="1"/>
  <c r="H54" i="9"/>
  <c r="B55" i="9"/>
  <c r="P55" i="9" s="1"/>
  <c r="H55" i="9"/>
  <c r="B56" i="9"/>
  <c r="P56" i="9" s="1"/>
  <c r="H56" i="9"/>
  <c r="Q56" i="9"/>
  <c r="B57" i="9"/>
  <c r="P57" i="9" s="1"/>
  <c r="H57" i="9"/>
  <c r="Q57" i="9"/>
  <c r="B58" i="9"/>
  <c r="P58" i="9" s="1"/>
  <c r="H58" i="9"/>
  <c r="B59" i="9"/>
  <c r="H59" i="9"/>
  <c r="B60" i="9"/>
  <c r="P60" i="9" s="1"/>
  <c r="H60" i="9"/>
  <c r="Q60" i="9" s="1"/>
  <c r="B61" i="9"/>
  <c r="H61" i="9"/>
  <c r="Q61" i="9" s="1"/>
  <c r="B62" i="9"/>
  <c r="P62" i="9"/>
  <c r="H62" i="9"/>
  <c r="Q62" i="9" s="1"/>
  <c r="B63" i="9"/>
  <c r="P63" i="9" s="1"/>
  <c r="H63" i="9"/>
  <c r="B64" i="9"/>
  <c r="P64" i="9" s="1"/>
  <c r="C64" i="9"/>
  <c r="H64" i="9"/>
  <c r="Q64" i="9" s="1"/>
  <c r="I64" i="9"/>
  <c r="B65" i="9"/>
  <c r="P65" i="9" s="1"/>
  <c r="H65" i="9"/>
  <c r="Q65" i="9" s="1"/>
  <c r="B66" i="9"/>
  <c r="P66" i="9" s="1"/>
  <c r="H66" i="9"/>
  <c r="Q66" i="9"/>
  <c r="R66" i="9" s="1"/>
  <c r="S66" i="9" s="1"/>
  <c r="B67" i="9"/>
  <c r="P67" i="9" s="1"/>
  <c r="H67" i="9"/>
  <c r="Q67" i="9" s="1"/>
  <c r="B68" i="9"/>
  <c r="H68" i="9"/>
  <c r="B69" i="9"/>
  <c r="P69" i="9" s="1"/>
  <c r="H69" i="9"/>
  <c r="Q69" i="9" s="1"/>
  <c r="B70" i="9"/>
  <c r="P70" i="9" s="1"/>
  <c r="H70" i="9"/>
  <c r="Q70" i="9"/>
  <c r="B71" i="9"/>
  <c r="H71" i="9"/>
  <c r="B72" i="9"/>
  <c r="H72" i="9"/>
  <c r="Q72" i="9" s="1"/>
  <c r="B73" i="9"/>
  <c r="P73" i="9"/>
  <c r="H73" i="9"/>
  <c r="B74" i="9"/>
  <c r="P74" i="9" s="1"/>
  <c r="H74" i="9"/>
  <c r="B75" i="9"/>
  <c r="H75" i="9"/>
  <c r="Q75" i="9" s="1"/>
  <c r="B76" i="9"/>
  <c r="H76" i="9"/>
  <c r="Q76" i="9" s="1"/>
  <c r="R76" i="9" s="1"/>
  <c r="B77" i="9"/>
  <c r="H77" i="9"/>
  <c r="Q77" i="9" s="1"/>
  <c r="B78" i="9"/>
  <c r="H78" i="9"/>
  <c r="Q78" i="9" s="1"/>
  <c r="B79" i="9"/>
  <c r="P79" i="9" s="1"/>
  <c r="H79" i="9"/>
  <c r="Q79" i="9" s="1"/>
  <c r="I79" i="9"/>
  <c r="B80" i="9"/>
  <c r="C80" i="9"/>
  <c r="H80" i="9"/>
  <c r="Q80" i="9" s="1"/>
  <c r="B81" i="9"/>
  <c r="P81" i="9"/>
  <c r="H81" i="9"/>
  <c r="B82" i="9"/>
  <c r="P82" i="9"/>
  <c r="H82" i="9"/>
  <c r="B83" i="9"/>
  <c r="P83" i="9" s="1"/>
  <c r="H83" i="9"/>
  <c r="Q83" i="9" s="1"/>
  <c r="B84" i="9"/>
  <c r="D84" i="9" s="1"/>
  <c r="P84" i="9"/>
  <c r="H84" i="9"/>
  <c r="Q84" i="9" s="1"/>
  <c r="B85" i="9"/>
  <c r="P85" i="9"/>
  <c r="H85" i="9"/>
  <c r="B86" i="9"/>
  <c r="P86" i="9" s="1"/>
  <c r="H86" i="9"/>
  <c r="B87" i="9"/>
  <c r="H87" i="9"/>
  <c r="Q87" i="9" s="1"/>
  <c r="I87" i="9"/>
  <c r="B88" i="9"/>
  <c r="C88" i="9"/>
  <c r="H88" i="9"/>
  <c r="Q88" i="9" s="1"/>
  <c r="B89" i="9"/>
  <c r="P89" i="9" s="1"/>
  <c r="C89" i="9"/>
  <c r="H89" i="9"/>
  <c r="B90" i="9"/>
  <c r="P90" i="9" s="1"/>
  <c r="H90" i="9"/>
  <c r="Q90" i="9"/>
  <c r="B91" i="9"/>
  <c r="H91" i="9"/>
  <c r="B92" i="9"/>
  <c r="P92" i="9"/>
  <c r="H92" i="9"/>
  <c r="B93" i="9"/>
  <c r="P93" i="9"/>
  <c r="H93" i="9"/>
  <c r="Q93" i="9" s="1"/>
  <c r="B94" i="9"/>
  <c r="P94" i="9" s="1"/>
  <c r="H94" i="9"/>
  <c r="Q94" i="9" s="1"/>
  <c r="B95" i="9"/>
  <c r="P95" i="9" s="1"/>
  <c r="H95" i="9"/>
  <c r="I95" i="9"/>
  <c r="B96" i="9"/>
  <c r="C96" i="9"/>
  <c r="H96" i="9"/>
  <c r="B97" i="9"/>
  <c r="P97" i="9" s="1"/>
  <c r="C97" i="9"/>
  <c r="H97" i="9"/>
  <c r="Q97" i="9" s="1"/>
  <c r="B98" i="9"/>
  <c r="P98" i="9" s="1"/>
  <c r="H98" i="9"/>
  <c r="Q98" i="9" s="1"/>
  <c r="B99" i="9"/>
  <c r="P99" i="9" s="1"/>
  <c r="H99" i="9"/>
  <c r="Q99" i="9" s="1"/>
  <c r="R99" i="9" s="1"/>
  <c r="B100" i="9"/>
  <c r="P100" i="9"/>
  <c r="H100" i="9"/>
  <c r="Q100" i="9" s="1"/>
  <c r="B101" i="9"/>
  <c r="P101" i="9" s="1"/>
  <c r="H101" i="9"/>
  <c r="Q101" i="9" s="1"/>
  <c r="B102" i="9"/>
  <c r="P102" i="9" s="1"/>
  <c r="H102" i="9"/>
  <c r="B103" i="9"/>
  <c r="P103" i="9" s="1"/>
  <c r="H103" i="9"/>
  <c r="Q103" i="9" s="1"/>
  <c r="I103" i="9"/>
  <c r="B104" i="9"/>
  <c r="C104" i="9"/>
  <c r="H104" i="9"/>
  <c r="Q104" i="9"/>
  <c r="B105" i="9"/>
  <c r="D105" i="9" s="1"/>
  <c r="C105" i="9"/>
  <c r="H105" i="9"/>
  <c r="Q105" i="9"/>
  <c r="P105" i="9"/>
  <c r="B106" i="9"/>
  <c r="P106" i="9" s="1"/>
  <c r="H106" i="9"/>
  <c r="Q106" i="9" s="1"/>
  <c r="B107" i="9"/>
  <c r="P107" i="9" s="1"/>
  <c r="H107" i="9"/>
  <c r="B108" i="9"/>
  <c r="P108" i="9" s="1"/>
  <c r="H108" i="9"/>
  <c r="Q108" i="9" s="1"/>
  <c r="B109" i="9"/>
  <c r="H109" i="9"/>
  <c r="Q109" i="9" s="1"/>
  <c r="B110" i="9"/>
  <c r="P110" i="9" s="1"/>
  <c r="H110" i="9"/>
  <c r="Q110" i="9" s="1"/>
  <c r="B111" i="9"/>
  <c r="H111" i="9"/>
  <c r="Q111" i="9" s="1"/>
  <c r="I111" i="9"/>
  <c r="B112" i="9"/>
  <c r="P112" i="9" s="1"/>
  <c r="C112" i="9"/>
  <c r="H112" i="9"/>
  <c r="J112" i="9" s="1"/>
  <c r="B113" i="9"/>
  <c r="P113" i="9" s="1"/>
  <c r="C113" i="9"/>
  <c r="H113" i="9"/>
  <c r="B114" i="9"/>
  <c r="H114" i="9"/>
  <c r="Q114" i="9" s="1"/>
  <c r="B115" i="9"/>
  <c r="P115" i="9"/>
  <c r="H115" i="9"/>
  <c r="B116" i="9"/>
  <c r="P116" i="9" s="1"/>
  <c r="S116" i="9" s="1"/>
  <c r="H116" i="9"/>
  <c r="Q116" i="9" s="1"/>
  <c r="B117" i="9"/>
  <c r="H117" i="9"/>
  <c r="Q117" i="9" s="1"/>
  <c r="B118" i="9"/>
  <c r="P118" i="9" s="1"/>
  <c r="H118" i="9"/>
  <c r="Q118" i="9" s="1"/>
  <c r="B119" i="9"/>
  <c r="H119" i="9"/>
  <c r="B120" i="9"/>
  <c r="P120" i="9"/>
  <c r="H120" i="9"/>
  <c r="Q120" i="9" s="1"/>
  <c r="B121" i="9"/>
  <c r="H121" i="9"/>
  <c r="Q121" i="9" s="1"/>
  <c r="B122" i="9"/>
  <c r="H122" i="9"/>
  <c r="B123" i="9"/>
  <c r="P123" i="9" s="1"/>
  <c r="H123" i="9"/>
  <c r="B124" i="9"/>
  <c r="H124" i="9"/>
  <c r="Q124" i="9" s="1"/>
  <c r="B125" i="9"/>
  <c r="P125" i="9" s="1"/>
  <c r="H125" i="9"/>
  <c r="Q125" i="9" s="1"/>
  <c r="B126" i="9"/>
  <c r="P126" i="9" s="1"/>
  <c r="H126" i="9"/>
  <c r="B127" i="9"/>
  <c r="P127" i="9" s="1"/>
  <c r="H127" i="9"/>
  <c r="Q127" i="9"/>
  <c r="B128" i="9"/>
  <c r="P128" i="9" s="1"/>
  <c r="H128" i="9"/>
  <c r="Q128" i="9" s="1"/>
  <c r="B129" i="9"/>
  <c r="P129" i="9"/>
  <c r="H129" i="9"/>
  <c r="Q129" i="9" s="1"/>
  <c r="B130" i="9"/>
  <c r="P130" i="9"/>
  <c r="H130" i="9"/>
  <c r="Q130" i="9" s="1"/>
  <c r="B131" i="9"/>
  <c r="P131" i="9"/>
  <c r="H131" i="9"/>
  <c r="Q131" i="9" s="1"/>
  <c r="B132" i="9"/>
  <c r="P132" i="9"/>
  <c r="H132" i="9"/>
  <c r="Q132" i="9" s="1"/>
  <c r="B133" i="9"/>
  <c r="P133" i="9"/>
  <c r="H133" i="9"/>
  <c r="Q133" i="9" s="1"/>
  <c r="B134" i="9"/>
  <c r="P134" i="9"/>
  <c r="H134" i="9"/>
  <c r="Q134" i="9" s="1"/>
  <c r="B135" i="9"/>
  <c r="P135" i="9"/>
  <c r="H135" i="9"/>
  <c r="Q135" i="9" s="1"/>
  <c r="B136" i="9"/>
  <c r="P136" i="9"/>
  <c r="H136" i="9"/>
  <c r="Q136" i="9" s="1"/>
  <c r="B1" i="10"/>
  <c r="B3" i="10" s="1"/>
  <c r="B2" i="10"/>
  <c r="B5" i="10"/>
  <c r="C15" i="10" s="1"/>
  <c r="B14" i="10"/>
  <c r="H14" i="10"/>
  <c r="B15" i="10"/>
  <c r="H15" i="10"/>
  <c r="B16" i="10"/>
  <c r="H16" i="10"/>
  <c r="B17" i="10"/>
  <c r="H17" i="10"/>
  <c r="B18" i="10"/>
  <c r="Q18" i="10" s="1"/>
  <c r="H18" i="10"/>
  <c r="B19" i="10"/>
  <c r="H19" i="10"/>
  <c r="B20" i="10"/>
  <c r="H20" i="10"/>
  <c r="J20" i="10" s="1"/>
  <c r="B21" i="10"/>
  <c r="P21" i="10" s="1"/>
  <c r="H21" i="10"/>
  <c r="B22" i="10"/>
  <c r="H22" i="10"/>
  <c r="B23" i="10"/>
  <c r="P23" i="10" s="1"/>
  <c r="H23" i="10"/>
  <c r="B24" i="10"/>
  <c r="P24" i="10" s="1"/>
  <c r="H24" i="10"/>
  <c r="B25" i="10"/>
  <c r="P25" i="10" s="1"/>
  <c r="H25" i="10"/>
  <c r="B26" i="10"/>
  <c r="Q26" i="10" s="1"/>
  <c r="H26" i="10"/>
  <c r="J26" i="10" s="1"/>
  <c r="B27" i="10"/>
  <c r="H27" i="10"/>
  <c r="B28" i="10"/>
  <c r="H28" i="10"/>
  <c r="I28" i="10"/>
  <c r="B29" i="10"/>
  <c r="H29" i="10"/>
  <c r="B30" i="10"/>
  <c r="H30" i="10"/>
  <c r="B31" i="10"/>
  <c r="P31" i="10"/>
  <c r="H31" i="10"/>
  <c r="B32" i="10"/>
  <c r="H32" i="10"/>
  <c r="B33" i="10"/>
  <c r="D33" i="10" s="1"/>
  <c r="H33" i="10"/>
  <c r="B34" i="10"/>
  <c r="H34" i="10"/>
  <c r="B35" i="10"/>
  <c r="H35" i="10"/>
  <c r="B36" i="10"/>
  <c r="P36" i="10"/>
  <c r="H36" i="10"/>
  <c r="B37" i="10"/>
  <c r="H37" i="10"/>
  <c r="B38" i="10"/>
  <c r="H38" i="10"/>
  <c r="B39" i="10"/>
  <c r="H39" i="10"/>
  <c r="B40" i="10"/>
  <c r="H40" i="10"/>
  <c r="J40" i="10" s="1"/>
  <c r="B41" i="10"/>
  <c r="P41" i="10"/>
  <c r="H41" i="10"/>
  <c r="B42" i="10"/>
  <c r="H42" i="10"/>
  <c r="B43" i="10"/>
  <c r="P43" i="10" s="1"/>
  <c r="H43" i="10"/>
  <c r="I43" i="10"/>
  <c r="B44" i="10"/>
  <c r="H44" i="10"/>
  <c r="B45" i="10"/>
  <c r="P45" i="10" s="1"/>
  <c r="H45" i="10"/>
  <c r="B46" i="10"/>
  <c r="H46" i="10"/>
  <c r="B47" i="10"/>
  <c r="P47" i="10" s="1"/>
  <c r="H47" i="10"/>
  <c r="I47" i="10"/>
  <c r="B48" i="10"/>
  <c r="Q48" i="10"/>
  <c r="H48" i="10"/>
  <c r="B49" i="10"/>
  <c r="H49" i="10"/>
  <c r="B50" i="10"/>
  <c r="Q50" i="10"/>
  <c r="H50" i="10"/>
  <c r="B51" i="10"/>
  <c r="P51" i="10"/>
  <c r="H51" i="10"/>
  <c r="B52" i="10"/>
  <c r="Q52" i="10" s="1"/>
  <c r="H52" i="10"/>
  <c r="B53" i="10"/>
  <c r="Q53" i="10" s="1"/>
  <c r="H53" i="10"/>
  <c r="B54" i="10"/>
  <c r="Q54" i="10" s="1"/>
  <c r="C54" i="10"/>
  <c r="H54" i="10"/>
  <c r="B55" i="10"/>
  <c r="H55" i="10"/>
  <c r="B56" i="10"/>
  <c r="P56" i="10"/>
  <c r="H56" i="10"/>
  <c r="J56" i="10" s="1"/>
  <c r="B57" i="10"/>
  <c r="Q57" i="10"/>
  <c r="H57" i="10"/>
  <c r="J57" i="10" s="1"/>
  <c r="I57" i="10"/>
  <c r="B58" i="10"/>
  <c r="P58" i="10"/>
  <c r="H58" i="10"/>
  <c r="B59" i="10"/>
  <c r="H59" i="10"/>
  <c r="B60" i="10"/>
  <c r="H60" i="10"/>
  <c r="B61" i="10"/>
  <c r="P61" i="10" s="1"/>
  <c r="H61" i="10"/>
  <c r="B62" i="10"/>
  <c r="P62" i="10" s="1"/>
  <c r="H62" i="10"/>
  <c r="B63" i="10"/>
  <c r="H63" i="10"/>
  <c r="B64" i="10"/>
  <c r="C64" i="10"/>
  <c r="H64" i="10"/>
  <c r="B65" i="10"/>
  <c r="Q65" i="10"/>
  <c r="H65" i="10"/>
  <c r="B66" i="10"/>
  <c r="P66" i="10" s="1"/>
  <c r="H66" i="10"/>
  <c r="B67" i="10"/>
  <c r="Q67" i="10" s="1"/>
  <c r="H67" i="10"/>
  <c r="B68" i="10"/>
  <c r="H68" i="10"/>
  <c r="B69" i="10"/>
  <c r="Q69" i="10" s="1"/>
  <c r="H69" i="10"/>
  <c r="B70" i="10"/>
  <c r="Q70" i="10" s="1"/>
  <c r="H70" i="10"/>
  <c r="B71" i="10"/>
  <c r="Q71" i="10" s="1"/>
  <c r="H71" i="10"/>
  <c r="J71" i="10" s="1"/>
  <c r="B72" i="10"/>
  <c r="H72" i="10"/>
  <c r="B73" i="10"/>
  <c r="H73" i="10"/>
  <c r="J73" i="10" s="1"/>
  <c r="I73" i="10"/>
  <c r="B74" i="10"/>
  <c r="H74" i="10"/>
  <c r="B75" i="10"/>
  <c r="C75" i="10"/>
  <c r="H75" i="10"/>
  <c r="B76" i="10"/>
  <c r="H76" i="10"/>
  <c r="J76" i="10" s="1"/>
  <c r="B77" i="10"/>
  <c r="P77" i="10" s="1"/>
  <c r="H77" i="10"/>
  <c r="B78" i="10"/>
  <c r="H78" i="10"/>
  <c r="J78" i="10" s="1"/>
  <c r="B79" i="10"/>
  <c r="Q79" i="10" s="1"/>
  <c r="H79" i="10"/>
  <c r="B80" i="10"/>
  <c r="H80" i="10"/>
  <c r="B81" i="10"/>
  <c r="P81" i="10" s="1"/>
  <c r="H81" i="10"/>
  <c r="B82" i="10"/>
  <c r="H82" i="10"/>
  <c r="J82" i="10" s="1"/>
  <c r="B83" i="10"/>
  <c r="C83" i="10"/>
  <c r="H83" i="10"/>
  <c r="B84" i="10"/>
  <c r="H84" i="10"/>
  <c r="J84" i="10" s="1"/>
  <c r="B85" i="10"/>
  <c r="H85" i="10"/>
  <c r="B86" i="10"/>
  <c r="H86" i="10"/>
  <c r="B87" i="10"/>
  <c r="Q87" i="10" s="1"/>
  <c r="H87" i="10"/>
  <c r="I87" i="10"/>
  <c r="J87" i="10" s="1"/>
  <c r="B88" i="10"/>
  <c r="Q88" i="10" s="1"/>
  <c r="H88" i="10"/>
  <c r="B89" i="10"/>
  <c r="H89" i="10"/>
  <c r="B90" i="10"/>
  <c r="C90" i="10"/>
  <c r="H90" i="10"/>
  <c r="B91" i="10"/>
  <c r="Q91" i="10" s="1"/>
  <c r="H91" i="10"/>
  <c r="J91" i="10" s="1"/>
  <c r="B92" i="10"/>
  <c r="P92" i="10" s="1"/>
  <c r="C92" i="10"/>
  <c r="H92" i="10"/>
  <c r="B93" i="10"/>
  <c r="H93" i="10"/>
  <c r="B94" i="10"/>
  <c r="P94" i="10" s="1"/>
  <c r="C94" i="10"/>
  <c r="H94" i="10"/>
  <c r="B95" i="10"/>
  <c r="Q95" i="10" s="1"/>
  <c r="H95" i="10"/>
  <c r="B96" i="10"/>
  <c r="H96" i="10"/>
  <c r="B97" i="10"/>
  <c r="D97" i="10" s="1"/>
  <c r="Q97" i="10"/>
  <c r="C97" i="10"/>
  <c r="H97" i="10"/>
  <c r="B98" i="10"/>
  <c r="P98" i="10" s="1"/>
  <c r="C98" i="10"/>
  <c r="D98" i="10"/>
  <c r="H98" i="10"/>
  <c r="B99" i="10"/>
  <c r="P99" i="10" s="1"/>
  <c r="H99" i="10"/>
  <c r="I99" i="10"/>
  <c r="J99" i="10" s="1"/>
  <c r="B100" i="10"/>
  <c r="H100" i="10"/>
  <c r="I100" i="10"/>
  <c r="B101" i="10"/>
  <c r="C101" i="10"/>
  <c r="H101" i="10"/>
  <c r="B102" i="10"/>
  <c r="P102" i="10" s="1"/>
  <c r="C102" i="10"/>
  <c r="H102" i="10"/>
  <c r="B103" i="10"/>
  <c r="P103" i="10" s="1"/>
  <c r="H103" i="10"/>
  <c r="I103" i="10"/>
  <c r="B104" i="10"/>
  <c r="H104" i="10"/>
  <c r="I104" i="10"/>
  <c r="B105" i="10"/>
  <c r="C105" i="10"/>
  <c r="H105" i="10"/>
  <c r="B106" i="10"/>
  <c r="P106" i="10" s="1"/>
  <c r="C106" i="10"/>
  <c r="D106" i="10" s="1"/>
  <c r="H106" i="10"/>
  <c r="B107" i="10"/>
  <c r="P107" i="10" s="1"/>
  <c r="H107" i="10"/>
  <c r="I107" i="10"/>
  <c r="J107" i="10" s="1"/>
  <c r="B108" i="10"/>
  <c r="H108" i="10"/>
  <c r="I108" i="10"/>
  <c r="B109" i="10"/>
  <c r="C109" i="10"/>
  <c r="H109" i="10"/>
  <c r="B110" i="10"/>
  <c r="C110" i="10"/>
  <c r="H110" i="10"/>
  <c r="B111" i="10"/>
  <c r="Q111" i="10" s="1"/>
  <c r="H111" i="10"/>
  <c r="B112" i="10"/>
  <c r="D112" i="10" s="1"/>
  <c r="C112" i="10"/>
  <c r="H112" i="10"/>
  <c r="B113" i="10"/>
  <c r="Q113" i="10"/>
  <c r="H113" i="10"/>
  <c r="J113" i="10" s="1"/>
  <c r="I113" i="10"/>
  <c r="B114" i="10"/>
  <c r="P114" i="10"/>
  <c r="H114" i="10"/>
  <c r="J114" i="10" s="1"/>
  <c r="I114" i="10"/>
  <c r="B115" i="10"/>
  <c r="H115" i="10"/>
  <c r="J115" i="10" s="1"/>
  <c r="B116" i="10"/>
  <c r="H116" i="10"/>
  <c r="I116" i="10"/>
  <c r="B117" i="10"/>
  <c r="H117" i="10"/>
  <c r="J117" i="10" s="1"/>
  <c r="I117" i="10"/>
  <c r="B118" i="10"/>
  <c r="C118" i="10"/>
  <c r="D118" i="10" s="1"/>
  <c r="H118" i="10"/>
  <c r="B119" i="10"/>
  <c r="Q119" i="10"/>
  <c r="H119" i="10"/>
  <c r="J119" i="10" s="1"/>
  <c r="B120" i="10"/>
  <c r="C120" i="10"/>
  <c r="H120" i="10"/>
  <c r="B121" i="10"/>
  <c r="Q121" i="10" s="1"/>
  <c r="H121" i="10"/>
  <c r="J121" i="10" s="1"/>
  <c r="B122" i="10"/>
  <c r="H122" i="10"/>
  <c r="B123" i="10"/>
  <c r="H123" i="10"/>
  <c r="B124" i="10"/>
  <c r="Q124" i="10" s="1"/>
  <c r="H124" i="10"/>
  <c r="I124" i="10"/>
  <c r="B125" i="10"/>
  <c r="C125" i="10"/>
  <c r="H125" i="10"/>
  <c r="B126" i="10"/>
  <c r="H126" i="10"/>
  <c r="B127" i="10"/>
  <c r="H127" i="10"/>
  <c r="I127" i="10"/>
  <c r="B128" i="10"/>
  <c r="H128" i="10"/>
  <c r="B129" i="10"/>
  <c r="H129" i="10"/>
  <c r="B130" i="10"/>
  <c r="H130" i="10"/>
  <c r="B131" i="10"/>
  <c r="C131" i="10"/>
  <c r="H131" i="10"/>
  <c r="B132" i="10"/>
  <c r="Q132" i="10" s="1"/>
  <c r="H132" i="10"/>
  <c r="B133" i="10"/>
  <c r="H133" i="10"/>
  <c r="B134" i="10"/>
  <c r="Q134" i="10" s="1"/>
  <c r="H134" i="10"/>
  <c r="B135" i="10"/>
  <c r="H135" i="10"/>
  <c r="I135" i="10"/>
  <c r="B136" i="10"/>
  <c r="H136" i="10"/>
  <c r="B1" i="7"/>
  <c r="B3" i="7" s="1"/>
  <c r="B2" i="7"/>
  <c r="B5" i="7"/>
  <c r="C31" i="7" s="1"/>
  <c r="B14" i="7"/>
  <c r="H14" i="7" s="1"/>
  <c r="B15" i="7"/>
  <c r="B16" i="7"/>
  <c r="P16" i="7" s="1"/>
  <c r="B17" i="7"/>
  <c r="B18" i="7"/>
  <c r="B19" i="7"/>
  <c r="B20" i="7"/>
  <c r="B21" i="7"/>
  <c r="B22" i="7"/>
  <c r="B23" i="7"/>
  <c r="H23" i="7" s="1"/>
  <c r="B24" i="7"/>
  <c r="P24" i="7" s="1"/>
  <c r="B25" i="7"/>
  <c r="B26" i="7"/>
  <c r="P26" i="7" s="1"/>
  <c r="B27" i="7"/>
  <c r="B28" i="7"/>
  <c r="H28" i="7" s="1"/>
  <c r="J28" i="7" s="1"/>
  <c r="B29" i="7"/>
  <c r="B30" i="7"/>
  <c r="P30" i="7" s="1"/>
  <c r="B31" i="7"/>
  <c r="H31" i="7"/>
  <c r="B32" i="7"/>
  <c r="B33" i="7"/>
  <c r="I33" i="7"/>
  <c r="B34" i="7"/>
  <c r="B35" i="7"/>
  <c r="B36" i="7"/>
  <c r="P36" i="7"/>
  <c r="B37" i="7"/>
  <c r="B38" i="7"/>
  <c r="B39" i="7"/>
  <c r="H39" i="7" s="1"/>
  <c r="B40" i="7"/>
  <c r="B41" i="7"/>
  <c r="B42" i="7"/>
  <c r="B43" i="7"/>
  <c r="B44" i="7"/>
  <c r="P44" i="7" s="1"/>
  <c r="I44" i="7"/>
  <c r="B45" i="7"/>
  <c r="B46" i="7"/>
  <c r="Q46" i="7" s="1"/>
  <c r="C46" i="7"/>
  <c r="B47" i="7"/>
  <c r="H47" i="7"/>
  <c r="J47" i="7" s="1"/>
  <c r="C47" i="7"/>
  <c r="B48" i="7"/>
  <c r="B49" i="7"/>
  <c r="C49" i="7"/>
  <c r="B50" i="7"/>
  <c r="P50" i="7" s="1"/>
  <c r="I50" i="7"/>
  <c r="B51" i="7"/>
  <c r="I51" i="7"/>
  <c r="B52" i="7"/>
  <c r="P52" i="7" s="1"/>
  <c r="B53" i="7"/>
  <c r="H53" i="7" s="1"/>
  <c r="C53" i="7"/>
  <c r="D53" i="7" s="1"/>
  <c r="B54" i="7"/>
  <c r="B55" i="7"/>
  <c r="I55" i="7"/>
  <c r="B56" i="7"/>
  <c r="C56" i="7"/>
  <c r="I56" i="7"/>
  <c r="B57" i="7"/>
  <c r="H57" i="7" s="1"/>
  <c r="J57" i="7" s="1"/>
  <c r="C57" i="7"/>
  <c r="I57" i="7"/>
  <c r="B58" i="7"/>
  <c r="C58" i="7"/>
  <c r="I58" i="7"/>
  <c r="B59" i="7"/>
  <c r="C59" i="7"/>
  <c r="I59" i="7"/>
  <c r="B60" i="7"/>
  <c r="D60" i="7" s="1"/>
  <c r="C60" i="7"/>
  <c r="B61" i="7"/>
  <c r="Q61" i="7" s="1"/>
  <c r="C61" i="7"/>
  <c r="B62" i="7"/>
  <c r="B63" i="7"/>
  <c r="I63" i="7"/>
  <c r="B64" i="7"/>
  <c r="C64" i="7"/>
  <c r="I64" i="7"/>
  <c r="B65" i="7"/>
  <c r="C65" i="7"/>
  <c r="I65" i="7"/>
  <c r="B66" i="7"/>
  <c r="C66" i="7"/>
  <c r="I66" i="7"/>
  <c r="B67" i="7"/>
  <c r="P67" i="7" s="1"/>
  <c r="C67" i="7"/>
  <c r="I67" i="7"/>
  <c r="B68" i="7"/>
  <c r="C68" i="7"/>
  <c r="B69" i="7"/>
  <c r="C69" i="7"/>
  <c r="B70" i="7"/>
  <c r="Q70" i="7"/>
  <c r="B71" i="7"/>
  <c r="P71" i="7" s="1"/>
  <c r="I71" i="7"/>
  <c r="B72" i="7"/>
  <c r="C72" i="7"/>
  <c r="B73" i="7"/>
  <c r="B74" i="7"/>
  <c r="H74" i="7"/>
  <c r="B75" i="7"/>
  <c r="B76" i="7"/>
  <c r="I76" i="7"/>
  <c r="B77" i="7"/>
  <c r="I77" i="7"/>
  <c r="B78" i="7"/>
  <c r="C78" i="7"/>
  <c r="I78" i="7"/>
  <c r="B79" i="7"/>
  <c r="D79" i="7" s="1"/>
  <c r="C79" i="7"/>
  <c r="B80" i="7"/>
  <c r="I80" i="7"/>
  <c r="B81" i="7"/>
  <c r="C81" i="7"/>
  <c r="I81" i="7"/>
  <c r="B82" i="7"/>
  <c r="C82" i="7"/>
  <c r="I82" i="7"/>
  <c r="B83" i="7"/>
  <c r="H83" i="7" s="1"/>
  <c r="C83" i="7"/>
  <c r="D83" i="7" s="1"/>
  <c r="I83" i="7"/>
  <c r="B84" i="7"/>
  <c r="P84" i="7" s="1"/>
  <c r="C84" i="7"/>
  <c r="D84" i="7"/>
  <c r="B85" i="7"/>
  <c r="P85" i="7" s="1"/>
  <c r="C85" i="7"/>
  <c r="B86" i="7"/>
  <c r="B87" i="7"/>
  <c r="I87" i="7"/>
  <c r="B88" i="7"/>
  <c r="P88" i="7" s="1"/>
  <c r="C88" i="7"/>
  <c r="B89" i="7"/>
  <c r="B90" i="7"/>
  <c r="H90" i="7" s="1"/>
  <c r="B91" i="7"/>
  <c r="H91" i="7" s="1"/>
  <c r="P91" i="7"/>
  <c r="B92" i="7"/>
  <c r="I92" i="7"/>
  <c r="B93" i="7"/>
  <c r="H93" i="7" s="1"/>
  <c r="J93" i="7" s="1"/>
  <c r="I93" i="7"/>
  <c r="B94" i="7"/>
  <c r="C94" i="7"/>
  <c r="I94" i="7"/>
  <c r="B95" i="7"/>
  <c r="C95" i="7"/>
  <c r="B96" i="7"/>
  <c r="I96" i="7"/>
  <c r="B97" i="7"/>
  <c r="C97" i="7"/>
  <c r="I97" i="7"/>
  <c r="B98" i="7"/>
  <c r="H98" i="7" s="1"/>
  <c r="C98" i="7"/>
  <c r="I98" i="7"/>
  <c r="B99" i="7"/>
  <c r="C99" i="7"/>
  <c r="I99" i="7"/>
  <c r="B100" i="7"/>
  <c r="C100" i="7"/>
  <c r="B101" i="7"/>
  <c r="C101" i="7"/>
  <c r="B102" i="7"/>
  <c r="B103" i="7"/>
  <c r="B104" i="7"/>
  <c r="C104" i="7"/>
  <c r="B105" i="7"/>
  <c r="D105" i="7" s="1"/>
  <c r="B106" i="7"/>
  <c r="B107" i="7"/>
  <c r="H107" i="7"/>
  <c r="B108" i="7"/>
  <c r="I108" i="7"/>
  <c r="B109" i="7"/>
  <c r="I109" i="7"/>
  <c r="B110" i="7"/>
  <c r="C110" i="7"/>
  <c r="I110" i="7"/>
  <c r="B111" i="7"/>
  <c r="C111" i="7"/>
  <c r="D111" i="7" s="1"/>
  <c r="B112" i="7"/>
  <c r="I112" i="7"/>
  <c r="B113" i="7"/>
  <c r="H113" i="7" s="1"/>
  <c r="J113" i="7"/>
  <c r="C113" i="7"/>
  <c r="I113" i="7"/>
  <c r="B114" i="7"/>
  <c r="P114" i="7"/>
  <c r="C114" i="7"/>
  <c r="I114" i="7"/>
  <c r="B115" i="7"/>
  <c r="H115" i="7"/>
  <c r="J115" i="7" s="1"/>
  <c r="C115" i="7"/>
  <c r="I115" i="7"/>
  <c r="B116" i="7"/>
  <c r="Q116" i="7" s="1"/>
  <c r="C116" i="7"/>
  <c r="D116" i="7" s="1"/>
  <c r="B117" i="7"/>
  <c r="H117" i="7" s="1"/>
  <c r="C117" i="7"/>
  <c r="B118" i="7"/>
  <c r="P118" i="7" s="1"/>
  <c r="B119" i="7"/>
  <c r="I119" i="7"/>
  <c r="B120" i="7"/>
  <c r="P120" i="7" s="1"/>
  <c r="C120" i="7"/>
  <c r="B121" i="7"/>
  <c r="B122" i="7"/>
  <c r="B123" i="7"/>
  <c r="B124" i="7"/>
  <c r="P124" i="7" s="1"/>
  <c r="I124" i="7"/>
  <c r="B125" i="7"/>
  <c r="I125" i="7"/>
  <c r="B126" i="7"/>
  <c r="P126" i="7" s="1"/>
  <c r="C126" i="7"/>
  <c r="I126" i="7"/>
  <c r="B127" i="7"/>
  <c r="C127" i="7"/>
  <c r="I127" i="7"/>
  <c r="B128" i="7"/>
  <c r="D128" i="7" s="1"/>
  <c r="C128" i="7"/>
  <c r="B129" i="7"/>
  <c r="B130" i="7"/>
  <c r="P130" i="7" s="1"/>
  <c r="B131" i="7"/>
  <c r="H131" i="7"/>
  <c r="Q131" i="7"/>
  <c r="B132" i="7"/>
  <c r="P132" i="7" s="1"/>
  <c r="I132" i="7"/>
  <c r="B133" i="7"/>
  <c r="B134" i="7"/>
  <c r="P134" i="7"/>
  <c r="I134" i="7"/>
  <c r="B135" i="7"/>
  <c r="C135" i="7"/>
  <c r="Q135" i="7"/>
  <c r="B136" i="7"/>
  <c r="H136" i="7" s="1"/>
  <c r="I136" i="7"/>
  <c r="B1" i="13"/>
  <c r="B3" i="13" s="1"/>
  <c r="B2" i="13"/>
  <c r="B5" i="13"/>
  <c r="C16" i="13"/>
  <c r="B14" i="13"/>
  <c r="H14" i="13"/>
  <c r="B15" i="13"/>
  <c r="H15" i="13"/>
  <c r="B16" i="13"/>
  <c r="Q16" i="13" s="1"/>
  <c r="H16" i="13"/>
  <c r="I16" i="13"/>
  <c r="B17" i="13"/>
  <c r="H17" i="13"/>
  <c r="B18" i="13"/>
  <c r="H18" i="13"/>
  <c r="B19" i="13"/>
  <c r="Q19" i="13" s="1"/>
  <c r="H19" i="13"/>
  <c r="B20" i="13"/>
  <c r="H20" i="13"/>
  <c r="B21" i="13"/>
  <c r="Q21" i="13" s="1"/>
  <c r="H21" i="13"/>
  <c r="B22" i="13"/>
  <c r="H22" i="13"/>
  <c r="B23" i="13"/>
  <c r="Q23" i="13" s="1"/>
  <c r="H23" i="13"/>
  <c r="J23" i="13" s="1"/>
  <c r="B24" i="13"/>
  <c r="P24" i="13" s="1"/>
  <c r="H24" i="13"/>
  <c r="I24" i="13"/>
  <c r="J24" i="13" s="1"/>
  <c r="B25" i="13"/>
  <c r="C25" i="13"/>
  <c r="H25" i="13"/>
  <c r="I25" i="13"/>
  <c r="B26" i="13"/>
  <c r="C26" i="13"/>
  <c r="H26" i="13"/>
  <c r="J26" i="13" s="1"/>
  <c r="I26" i="13"/>
  <c r="B27" i="13"/>
  <c r="C27" i="13"/>
  <c r="H27" i="13"/>
  <c r="J27" i="13" s="1"/>
  <c r="I27" i="13"/>
  <c r="B28" i="13"/>
  <c r="P28" i="13" s="1"/>
  <c r="H28" i="13"/>
  <c r="B29" i="13"/>
  <c r="H29" i="13"/>
  <c r="B30" i="13"/>
  <c r="P30" i="13" s="1"/>
  <c r="C30" i="13"/>
  <c r="H30" i="13"/>
  <c r="I30" i="13"/>
  <c r="B31" i="13"/>
  <c r="Q31" i="13" s="1"/>
  <c r="H31" i="13"/>
  <c r="B32" i="13"/>
  <c r="C32" i="13"/>
  <c r="H32" i="13"/>
  <c r="I32" i="13"/>
  <c r="B33" i="13"/>
  <c r="C33" i="13"/>
  <c r="H33" i="13"/>
  <c r="I33" i="13"/>
  <c r="B34" i="13"/>
  <c r="P34" i="13" s="1"/>
  <c r="H34" i="13"/>
  <c r="B35" i="13"/>
  <c r="Q35" i="13" s="1"/>
  <c r="C35" i="13"/>
  <c r="H35" i="13"/>
  <c r="J35" i="13" s="1"/>
  <c r="I35" i="13"/>
  <c r="B36" i="13"/>
  <c r="H36" i="13"/>
  <c r="B37" i="13"/>
  <c r="C37" i="13"/>
  <c r="H37" i="13"/>
  <c r="J37" i="13" s="1"/>
  <c r="I37" i="13"/>
  <c r="B38" i="13"/>
  <c r="H38" i="13"/>
  <c r="B39" i="13"/>
  <c r="C39" i="13"/>
  <c r="H39" i="13"/>
  <c r="I39" i="13"/>
  <c r="B40" i="13"/>
  <c r="H40" i="13"/>
  <c r="B41" i="13"/>
  <c r="Q41" i="13" s="1"/>
  <c r="C41" i="13"/>
  <c r="H41" i="13"/>
  <c r="I41" i="13"/>
  <c r="B42" i="13"/>
  <c r="P42" i="13" s="1"/>
  <c r="H42" i="13"/>
  <c r="B43" i="13"/>
  <c r="C43" i="13"/>
  <c r="H43" i="13"/>
  <c r="I43" i="13"/>
  <c r="B44" i="13"/>
  <c r="H44" i="13"/>
  <c r="B45" i="13"/>
  <c r="Q45" i="13" s="1"/>
  <c r="C45" i="13"/>
  <c r="H45" i="13"/>
  <c r="J45" i="13" s="1"/>
  <c r="I45" i="13"/>
  <c r="B46" i="13"/>
  <c r="P46" i="13" s="1"/>
  <c r="H46" i="13"/>
  <c r="B47" i="13"/>
  <c r="C47" i="13"/>
  <c r="H47" i="13"/>
  <c r="J47" i="13" s="1"/>
  <c r="I47" i="13"/>
  <c r="B48" i="13"/>
  <c r="H48" i="13"/>
  <c r="B49" i="13"/>
  <c r="Q49" i="13" s="1"/>
  <c r="C49" i="13"/>
  <c r="H49" i="13"/>
  <c r="J49" i="13" s="1"/>
  <c r="I49" i="13"/>
  <c r="B50" i="13"/>
  <c r="P50" i="13" s="1"/>
  <c r="H50" i="13"/>
  <c r="B51" i="13"/>
  <c r="C51" i="13"/>
  <c r="H51" i="13"/>
  <c r="I51" i="13"/>
  <c r="B52" i="13"/>
  <c r="H52" i="13"/>
  <c r="B53" i="13"/>
  <c r="C53" i="13"/>
  <c r="H53" i="13"/>
  <c r="J53" i="13" s="1"/>
  <c r="I53" i="13"/>
  <c r="B54" i="13"/>
  <c r="H54" i="13"/>
  <c r="B55" i="13"/>
  <c r="P55" i="13" s="1"/>
  <c r="C55" i="13"/>
  <c r="H55" i="13"/>
  <c r="I55" i="13"/>
  <c r="B56" i="13"/>
  <c r="H56" i="13"/>
  <c r="B57" i="13"/>
  <c r="Q57" i="13" s="1"/>
  <c r="R76" i="13" s="1"/>
  <c r="C57" i="13"/>
  <c r="H57" i="13"/>
  <c r="I57" i="13"/>
  <c r="B58" i="13"/>
  <c r="P58" i="13" s="1"/>
  <c r="H58" i="13"/>
  <c r="B59" i="13"/>
  <c r="Q59" i="13" s="1"/>
  <c r="C59" i="13"/>
  <c r="H59" i="13"/>
  <c r="J59" i="13" s="1"/>
  <c r="I59" i="13"/>
  <c r="B60" i="13"/>
  <c r="Q60" i="13" s="1"/>
  <c r="H60" i="13"/>
  <c r="B61" i="13"/>
  <c r="C61" i="13"/>
  <c r="H61" i="13"/>
  <c r="I61" i="13"/>
  <c r="B62" i="13"/>
  <c r="H62" i="13"/>
  <c r="B63" i="13"/>
  <c r="Q63" i="13" s="1"/>
  <c r="C63" i="13"/>
  <c r="H63" i="13"/>
  <c r="J63" i="13" s="1"/>
  <c r="I63" i="13"/>
  <c r="B64" i="13"/>
  <c r="Q64" i="13" s="1"/>
  <c r="H64" i="13"/>
  <c r="B65" i="13"/>
  <c r="C65" i="13"/>
  <c r="H65" i="13"/>
  <c r="J65" i="13" s="1"/>
  <c r="I65" i="13"/>
  <c r="B66" i="13"/>
  <c r="H66" i="13"/>
  <c r="B67" i="13"/>
  <c r="Q67" i="13" s="1"/>
  <c r="C67" i="13"/>
  <c r="H67" i="13"/>
  <c r="I67" i="13"/>
  <c r="B68" i="13"/>
  <c r="P68" i="13" s="1"/>
  <c r="H68" i="13"/>
  <c r="J68" i="13" s="1"/>
  <c r="B69" i="13"/>
  <c r="C69" i="13"/>
  <c r="H69" i="13"/>
  <c r="I69" i="13"/>
  <c r="B70" i="13"/>
  <c r="H70" i="13"/>
  <c r="J70" i="13" s="1"/>
  <c r="B71" i="13"/>
  <c r="C71" i="13"/>
  <c r="H71" i="13"/>
  <c r="I71" i="13"/>
  <c r="B72" i="13"/>
  <c r="P72" i="13" s="1"/>
  <c r="H72" i="13"/>
  <c r="B73" i="13"/>
  <c r="C73" i="13"/>
  <c r="H73" i="13"/>
  <c r="I73" i="13"/>
  <c r="B74" i="13"/>
  <c r="P74" i="13" s="1"/>
  <c r="H74" i="13"/>
  <c r="B75" i="13"/>
  <c r="P75" i="13" s="1"/>
  <c r="C75" i="13"/>
  <c r="H75" i="13"/>
  <c r="I75" i="13"/>
  <c r="B76" i="13"/>
  <c r="P76" i="13" s="1"/>
  <c r="H76" i="13"/>
  <c r="B77" i="13"/>
  <c r="P77" i="13" s="1"/>
  <c r="H77" i="13"/>
  <c r="B78" i="13"/>
  <c r="H78" i="13"/>
  <c r="B79" i="13"/>
  <c r="H79" i="13"/>
  <c r="B80" i="13"/>
  <c r="C80" i="13"/>
  <c r="H80" i="13"/>
  <c r="I80" i="13"/>
  <c r="B81" i="13"/>
  <c r="C81" i="13"/>
  <c r="H81" i="13"/>
  <c r="I81" i="13"/>
  <c r="B82" i="13"/>
  <c r="C82" i="13"/>
  <c r="H82" i="13"/>
  <c r="I82" i="13"/>
  <c r="B83" i="13"/>
  <c r="H83" i="13"/>
  <c r="B84" i="13"/>
  <c r="H84" i="13"/>
  <c r="B85" i="13"/>
  <c r="H85" i="13"/>
  <c r="B86" i="13"/>
  <c r="P86" i="13" s="1"/>
  <c r="H86" i="13"/>
  <c r="J86" i="13" s="1"/>
  <c r="B87" i="13"/>
  <c r="H87" i="13"/>
  <c r="B88" i="13"/>
  <c r="C88" i="13"/>
  <c r="H88" i="13"/>
  <c r="I88" i="13"/>
  <c r="J88" i="13" s="1"/>
  <c r="B89" i="13"/>
  <c r="C89" i="13"/>
  <c r="H89" i="13"/>
  <c r="I89" i="13"/>
  <c r="B90" i="13"/>
  <c r="H90" i="13"/>
  <c r="B91" i="13"/>
  <c r="H91" i="13"/>
  <c r="J91" i="13" s="1"/>
  <c r="B92" i="13"/>
  <c r="H92" i="13"/>
  <c r="B93" i="13"/>
  <c r="H93" i="13"/>
  <c r="B94" i="13"/>
  <c r="Q94" i="13"/>
  <c r="P94" i="13"/>
  <c r="C94" i="13"/>
  <c r="H94" i="13"/>
  <c r="I94" i="13"/>
  <c r="B95" i="13"/>
  <c r="C95" i="13"/>
  <c r="H95" i="13"/>
  <c r="I95" i="13"/>
  <c r="J95" i="13" s="1"/>
  <c r="B96" i="13"/>
  <c r="C96" i="13"/>
  <c r="H96" i="13"/>
  <c r="I96" i="13"/>
  <c r="B97" i="13"/>
  <c r="P97" i="13" s="1"/>
  <c r="H97" i="13"/>
  <c r="B98" i="13"/>
  <c r="H98" i="13"/>
  <c r="B99" i="13"/>
  <c r="H99" i="13"/>
  <c r="J99" i="13"/>
  <c r="B100" i="13"/>
  <c r="H100" i="13"/>
  <c r="B101" i="13"/>
  <c r="C101" i="13"/>
  <c r="H101" i="13"/>
  <c r="I101" i="13"/>
  <c r="B102" i="13"/>
  <c r="H102" i="13"/>
  <c r="J102" i="13" s="1"/>
  <c r="B103" i="13"/>
  <c r="P103" i="13" s="1"/>
  <c r="C103" i="13"/>
  <c r="H103" i="13"/>
  <c r="J103" i="13" s="1"/>
  <c r="I103" i="13"/>
  <c r="B104" i="13"/>
  <c r="H104" i="13"/>
  <c r="B105" i="13"/>
  <c r="H105" i="13"/>
  <c r="J105" i="13" s="1"/>
  <c r="B106" i="13"/>
  <c r="P106" i="13" s="1"/>
  <c r="H106" i="13"/>
  <c r="B107" i="13"/>
  <c r="P107" i="13" s="1"/>
  <c r="H107" i="13"/>
  <c r="J107" i="13" s="1"/>
  <c r="B108" i="13"/>
  <c r="P108" i="13" s="1"/>
  <c r="C108" i="13"/>
  <c r="H108" i="13"/>
  <c r="J108" i="13"/>
  <c r="I108" i="13"/>
  <c r="B109" i="13"/>
  <c r="C109" i="13"/>
  <c r="H109" i="13"/>
  <c r="J109" i="13" s="1"/>
  <c r="I109" i="13"/>
  <c r="B110" i="13"/>
  <c r="Q110" i="13" s="1"/>
  <c r="C110" i="13"/>
  <c r="D110" i="13" s="1"/>
  <c r="H110" i="13"/>
  <c r="J110" i="13" s="1"/>
  <c r="I110" i="13"/>
  <c r="B111" i="13"/>
  <c r="C111" i="13"/>
  <c r="D111" i="13" s="1"/>
  <c r="H111" i="13"/>
  <c r="J111" i="13" s="1"/>
  <c r="I111" i="13"/>
  <c r="B112" i="13"/>
  <c r="H112" i="13"/>
  <c r="J112" i="13" s="1"/>
  <c r="B113" i="13"/>
  <c r="H113" i="13"/>
  <c r="J113" i="13"/>
  <c r="B114" i="13"/>
  <c r="P114" i="13" s="1"/>
  <c r="C114" i="13"/>
  <c r="H114" i="13"/>
  <c r="J114" i="13" s="1"/>
  <c r="I114" i="13"/>
  <c r="B115" i="13"/>
  <c r="Q115" i="13" s="1"/>
  <c r="C115" i="13"/>
  <c r="D115" i="13" s="1"/>
  <c r="H115" i="13"/>
  <c r="I115" i="13"/>
  <c r="B116" i="13"/>
  <c r="P116" i="13"/>
  <c r="H116" i="13"/>
  <c r="B117" i="13"/>
  <c r="H117" i="13"/>
  <c r="B118" i="13"/>
  <c r="H118" i="13"/>
  <c r="B119" i="13"/>
  <c r="Q119" i="13"/>
  <c r="H119" i="13"/>
  <c r="B120" i="13"/>
  <c r="H120" i="13"/>
  <c r="J120" i="13" s="1"/>
  <c r="B121" i="13"/>
  <c r="H121" i="13"/>
  <c r="B122" i="13"/>
  <c r="C122" i="13"/>
  <c r="H122" i="13"/>
  <c r="I122" i="13"/>
  <c r="J122" i="13" s="1"/>
  <c r="B123" i="13"/>
  <c r="P123" i="13" s="1"/>
  <c r="C123" i="13"/>
  <c r="H123" i="13"/>
  <c r="I123" i="13"/>
  <c r="B124" i="13"/>
  <c r="C124" i="13"/>
  <c r="H124" i="13"/>
  <c r="I124" i="13"/>
  <c r="J124" i="13" s="1"/>
  <c r="B125" i="13"/>
  <c r="C125" i="13"/>
  <c r="H125" i="13"/>
  <c r="I125" i="13"/>
  <c r="B126" i="13"/>
  <c r="H126" i="13"/>
  <c r="B127" i="13"/>
  <c r="H127" i="13"/>
  <c r="J127" i="13" s="1"/>
  <c r="B128" i="13"/>
  <c r="P128" i="13" s="1"/>
  <c r="C128" i="13"/>
  <c r="H128" i="13"/>
  <c r="I128" i="13"/>
  <c r="B129" i="13"/>
  <c r="Q129" i="13"/>
  <c r="C129" i="13"/>
  <c r="H129" i="13"/>
  <c r="I129" i="13"/>
  <c r="B130" i="13"/>
  <c r="H130" i="13"/>
  <c r="B131" i="13"/>
  <c r="Q131" i="13"/>
  <c r="H131" i="13"/>
  <c r="B132" i="13"/>
  <c r="C132" i="13"/>
  <c r="H132" i="13"/>
  <c r="J132" i="13"/>
  <c r="I132" i="13"/>
  <c r="B133" i="13"/>
  <c r="P133" i="13"/>
  <c r="C133" i="13"/>
  <c r="H133" i="13"/>
  <c r="I133" i="13"/>
  <c r="B134" i="13"/>
  <c r="P134" i="13"/>
  <c r="C134" i="13"/>
  <c r="H134" i="13"/>
  <c r="I134" i="13"/>
  <c r="J134" i="13" s="1"/>
  <c r="B135" i="13"/>
  <c r="P135" i="13"/>
  <c r="C135" i="13"/>
  <c r="H135" i="13"/>
  <c r="I135" i="13"/>
  <c r="B136" i="13"/>
  <c r="C136" i="13"/>
  <c r="H136" i="13"/>
  <c r="I136" i="13"/>
  <c r="B1" i="12"/>
  <c r="B2" i="12"/>
  <c r="B5" i="12"/>
  <c r="B14" i="12"/>
  <c r="Q14" i="12"/>
  <c r="B15" i="12"/>
  <c r="B16" i="12"/>
  <c r="B17" i="12"/>
  <c r="Q17" i="12" s="1"/>
  <c r="B18" i="12"/>
  <c r="B19" i="12"/>
  <c r="H19" i="12" s="1"/>
  <c r="J19" i="12" s="1"/>
  <c r="B20" i="12"/>
  <c r="B21" i="12"/>
  <c r="B22" i="12"/>
  <c r="B23" i="12"/>
  <c r="B24" i="12"/>
  <c r="B25" i="12"/>
  <c r="H25" i="12" s="1"/>
  <c r="B26" i="12"/>
  <c r="B27" i="12"/>
  <c r="P27" i="12" s="1"/>
  <c r="B28" i="12"/>
  <c r="B29" i="12"/>
  <c r="B30" i="12"/>
  <c r="H30" i="12" s="1"/>
  <c r="B31" i="12"/>
  <c r="B32" i="12"/>
  <c r="B33" i="12"/>
  <c r="B34" i="12"/>
  <c r="B35" i="12"/>
  <c r="H35" i="12" s="1"/>
  <c r="J35" i="12" s="1"/>
  <c r="B36" i="12"/>
  <c r="B37" i="12"/>
  <c r="B38" i="12"/>
  <c r="H38" i="12"/>
  <c r="J38" i="12" s="1"/>
  <c r="B39" i="12"/>
  <c r="B40" i="12"/>
  <c r="Q40" i="12" s="1"/>
  <c r="B41" i="12"/>
  <c r="B42" i="12"/>
  <c r="H42" i="12" s="1"/>
  <c r="B43" i="12"/>
  <c r="Q43" i="12" s="1"/>
  <c r="B44" i="12"/>
  <c r="B45" i="12"/>
  <c r="B46" i="12"/>
  <c r="Q46" i="12" s="1"/>
  <c r="B47" i="12"/>
  <c r="B48" i="12"/>
  <c r="B49" i="12"/>
  <c r="B50" i="12"/>
  <c r="H50" i="12" s="1"/>
  <c r="B51" i="12"/>
  <c r="B52" i="12"/>
  <c r="B53" i="12"/>
  <c r="B54" i="12"/>
  <c r="B55" i="12"/>
  <c r="Q55" i="12" s="1"/>
  <c r="B56" i="12"/>
  <c r="H56" i="12"/>
  <c r="J56" i="12" s="1"/>
  <c r="B57" i="12"/>
  <c r="H57" i="12" s="1"/>
  <c r="B58" i="12"/>
  <c r="B59" i="12"/>
  <c r="D59" i="12" s="1"/>
  <c r="B60" i="12"/>
  <c r="H60" i="12" s="1"/>
  <c r="B61" i="12"/>
  <c r="B62" i="12"/>
  <c r="Q62" i="12"/>
  <c r="B63" i="12"/>
  <c r="B64" i="12"/>
  <c r="B65" i="12"/>
  <c r="Q65" i="12" s="1"/>
  <c r="B66" i="12"/>
  <c r="B67" i="12"/>
  <c r="B68" i="12"/>
  <c r="B69" i="12"/>
  <c r="B70" i="12"/>
  <c r="B71" i="12"/>
  <c r="B72" i="12"/>
  <c r="P72" i="12" s="1"/>
  <c r="B73" i="12"/>
  <c r="H73" i="12" s="1"/>
  <c r="B74" i="12"/>
  <c r="Q74" i="12" s="1"/>
  <c r="B75" i="12"/>
  <c r="B76" i="12"/>
  <c r="B77" i="12"/>
  <c r="B78" i="12"/>
  <c r="B79" i="12"/>
  <c r="P79" i="12" s="1"/>
  <c r="B80" i="12"/>
  <c r="Q80" i="12" s="1"/>
  <c r="B81" i="12"/>
  <c r="B82" i="12"/>
  <c r="B83" i="12"/>
  <c r="B84" i="12"/>
  <c r="B85" i="12"/>
  <c r="H85" i="12"/>
  <c r="B86" i="12"/>
  <c r="B87" i="12"/>
  <c r="B88" i="12"/>
  <c r="B89" i="12"/>
  <c r="B90" i="12"/>
  <c r="B91" i="12"/>
  <c r="B92" i="12"/>
  <c r="B93" i="12"/>
  <c r="B94" i="12"/>
  <c r="Q94" i="12" s="1"/>
  <c r="H94" i="12"/>
  <c r="B95" i="12"/>
  <c r="B96" i="12"/>
  <c r="B97" i="12"/>
  <c r="B98" i="12"/>
  <c r="P98" i="12" s="1"/>
  <c r="B99" i="12"/>
  <c r="Q99" i="12"/>
  <c r="B100" i="12"/>
  <c r="B101" i="12"/>
  <c r="B102" i="12"/>
  <c r="B103" i="12"/>
  <c r="B104" i="12"/>
  <c r="P104" i="12" s="1"/>
  <c r="B105" i="12"/>
  <c r="B106" i="12"/>
  <c r="P106" i="12" s="1"/>
  <c r="B107" i="12"/>
  <c r="B108" i="12"/>
  <c r="B109" i="12"/>
  <c r="B110" i="12"/>
  <c r="H110" i="12"/>
  <c r="B111" i="12"/>
  <c r="B112" i="12"/>
  <c r="P112" i="12" s="1"/>
  <c r="B113" i="12"/>
  <c r="H113" i="12" s="1"/>
  <c r="B114" i="12"/>
  <c r="Q114" i="12" s="1"/>
  <c r="B115" i="12"/>
  <c r="B116" i="12"/>
  <c r="B117" i="12"/>
  <c r="B118" i="12"/>
  <c r="B119" i="12"/>
  <c r="Q119" i="12" s="1"/>
  <c r="B120" i="12"/>
  <c r="B121" i="12"/>
  <c r="B122" i="12"/>
  <c r="B123" i="12"/>
  <c r="B124" i="12"/>
  <c r="B125" i="12"/>
  <c r="H125" i="12" s="1"/>
  <c r="Q125" i="12"/>
  <c r="B126" i="12"/>
  <c r="B127" i="12"/>
  <c r="B128" i="12"/>
  <c r="H128" i="12"/>
  <c r="B129" i="12"/>
  <c r="B130" i="12"/>
  <c r="H130" i="12" s="1"/>
  <c r="B131" i="12"/>
  <c r="B132" i="12"/>
  <c r="H132" i="12"/>
  <c r="B133" i="12"/>
  <c r="H133" i="12"/>
  <c r="B134" i="12"/>
  <c r="B135" i="12"/>
  <c r="H135" i="12" s="1"/>
  <c r="J135" i="12" s="1"/>
  <c r="B136" i="12"/>
  <c r="H136" i="12"/>
  <c r="F4" i="2"/>
  <c r="A3" i="1"/>
  <c r="F4" i="1"/>
  <c r="I896" i="1"/>
  <c r="A3" i="3"/>
  <c r="F4" i="3"/>
  <c r="Q73" i="12"/>
  <c r="P53" i="10"/>
  <c r="Q31" i="10"/>
  <c r="Q128" i="7"/>
  <c r="Q124" i="7"/>
  <c r="Q88" i="7"/>
  <c r="Q84" i="7"/>
  <c r="Q36" i="7"/>
  <c r="Q28" i="7"/>
  <c r="Q24" i="7"/>
  <c r="Q36" i="10"/>
  <c r="Q24" i="10"/>
  <c r="P109" i="12"/>
  <c r="P97" i="12"/>
  <c r="P73" i="12"/>
  <c r="P71" i="12"/>
  <c r="P130" i="12"/>
  <c r="P128" i="12"/>
  <c r="P133" i="7"/>
  <c r="P131" i="7"/>
  <c r="P123" i="7"/>
  <c r="P117" i="7"/>
  <c r="P113" i="7"/>
  <c r="P107" i="7"/>
  <c r="P103" i="7"/>
  <c r="P93" i="7"/>
  <c r="P83" i="7"/>
  <c r="P61" i="7"/>
  <c r="P57" i="7"/>
  <c r="P53" i="7"/>
  <c r="P33" i="7"/>
  <c r="P31" i="7"/>
  <c r="P23" i="7"/>
  <c r="C19" i="7"/>
  <c r="I18" i="7"/>
  <c r="C17" i="7"/>
  <c r="I16" i="7"/>
  <c r="I24" i="10"/>
  <c r="I20" i="10"/>
  <c r="I16" i="10"/>
  <c r="J16" i="10" s="1"/>
  <c r="P131" i="12"/>
  <c r="P123" i="12"/>
  <c r="P121" i="12"/>
  <c r="H128" i="7"/>
  <c r="H88" i="7"/>
  <c r="H24" i="7"/>
  <c r="P111" i="13"/>
  <c r="Q108" i="13"/>
  <c r="Q72" i="13"/>
  <c r="Q68" i="13"/>
  <c r="P67" i="13"/>
  <c r="P65" i="13"/>
  <c r="P63" i="13"/>
  <c r="P59" i="13"/>
  <c r="H134" i="7"/>
  <c r="H124" i="7"/>
  <c r="J124" i="7" s="1"/>
  <c r="H84" i="7"/>
  <c r="J84" i="7" s="1"/>
  <c r="H60" i="7"/>
  <c r="J60" i="7" s="1"/>
  <c r="H44" i="7"/>
  <c r="J44" i="7"/>
  <c r="H36" i="7"/>
  <c r="J36" i="7" s="1"/>
  <c r="Q14" i="7"/>
  <c r="P69" i="10"/>
  <c r="P65" i="10"/>
  <c r="Q92" i="10"/>
  <c r="J61" i="13"/>
  <c r="D65" i="7"/>
  <c r="Q128" i="12"/>
  <c r="H86" i="12"/>
  <c r="Q134" i="7"/>
  <c r="H20" i="7"/>
  <c r="J20" i="7" s="1"/>
  <c r="D108" i="13"/>
  <c r="J82" i="13"/>
  <c r="P14" i="7"/>
  <c r="Q130" i="12"/>
  <c r="Q85" i="12"/>
  <c r="J55" i="13"/>
  <c r="P134" i="10"/>
  <c r="Q133" i="10"/>
  <c r="P133" i="10"/>
  <c r="P132" i="10"/>
  <c r="P126" i="10"/>
  <c r="Q126" i="10"/>
  <c r="P88" i="10"/>
  <c r="P82" i="10"/>
  <c r="Q82" i="10"/>
  <c r="Q81" i="10"/>
  <c r="P80" i="10"/>
  <c r="Q80" i="10"/>
  <c r="P79" i="10"/>
  <c r="P78" i="10"/>
  <c r="Q78" i="10"/>
  <c r="Q77" i="10"/>
  <c r="P76" i="10"/>
  <c r="Q76" i="10"/>
  <c r="P38" i="7"/>
  <c r="C16" i="7"/>
  <c r="I17" i="7"/>
  <c r="C18" i="7"/>
  <c r="I19" i="7"/>
  <c r="C20" i="7"/>
  <c r="I20" i="7"/>
  <c r="C21" i="7"/>
  <c r="I23" i="7"/>
  <c r="J23" i="7" s="1"/>
  <c r="C24" i="7"/>
  <c r="D24" i="7" s="1"/>
  <c r="I29" i="7"/>
  <c r="C30" i="7"/>
  <c r="D30" i="7"/>
  <c r="C33" i="7"/>
  <c r="D33" i="7"/>
  <c r="C34" i="7"/>
  <c r="I35" i="7"/>
  <c r="C36" i="7"/>
  <c r="D36" i="7"/>
  <c r="C37" i="7"/>
  <c r="I39" i="7"/>
  <c r="C40" i="7"/>
  <c r="P136" i="10"/>
  <c r="Q136" i="10"/>
  <c r="Q129" i="10"/>
  <c r="P129" i="10"/>
  <c r="Q85" i="10"/>
  <c r="P85" i="10"/>
  <c r="P74" i="10"/>
  <c r="Q74" i="10"/>
  <c r="Q66" i="10"/>
  <c r="P37" i="10"/>
  <c r="Q37" i="10"/>
  <c r="Q14" i="10"/>
  <c r="P14" i="10"/>
  <c r="H52" i="7"/>
  <c r="H116" i="7"/>
  <c r="H132" i="7"/>
  <c r="J132" i="7" s="1"/>
  <c r="Q136" i="7"/>
  <c r="P37" i="13"/>
  <c r="P41" i="13"/>
  <c r="P49" i="13"/>
  <c r="P79" i="13"/>
  <c r="H120" i="7"/>
  <c r="P125" i="12"/>
  <c r="P133" i="12"/>
  <c r="P39" i="7"/>
  <c r="P99" i="7"/>
  <c r="P115" i="7"/>
  <c r="Q44" i="7"/>
  <c r="Q52" i="7"/>
  <c r="Q60" i="7"/>
  <c r="D41" i="13"/>
  <c r="D49" i="13"/>
  <c r="Q110" i="12"/>
  <c r="P62" i="12"/>
  <c r="P38" i="12"/>
  <c r="I131" i="13"/>
  <c r="C131" i="13"/>
  <c r="I130" i="13"/>
  <c r="J130" i="13"/>
  <c r="C130" i="13"/>
  <c r="I127" i="13"/>
  <c r="C127" i="13"/>
  <c r="I126" i="13"/>
  <c r="J126" i="13" s="1"/>
  <c r="C126" i="13"/>
  <c r="I121" i="13"/>
  <c r="C121" i="13"/>
  <c r="I120" i="13"/>
  <c r="C120" i="13"/>
  <c r="I119" i="13"/>
  <c r="C119" i="13"/>
  <c r="D119" i="13" s="1"/>
  <c r="I118" i="13"/>
  <c r="C118" i="13"/>
  <c r="I117" i="13"/>
  <c r="C117" i="13"/>
  <c r="I116" i="13"/>
  <c r="C116" i="13"/>
  <c r="D116" i="13" s="1"/>
  <c r="I113" i="13"/>
  <c r="C113" i="13"/>
  <c r="I112" i="13"/>
  <c r="C112" i="13"/>
  <c r="D112" i="13"/>
  <c r="I107" i="13"/>
  <c r="C107" i="13"/>
  <c r="I106" i="13"/>
  <c r="C106" i="13"/>
  <c r="I105" i="13"/>
  <c r="C105" i="13"/>
  <c r="I104" i="13"/>
  <c r="J104" i="13"/>
  <c r="C104" i="13"/>
  <c r="I102" i="13"/>
  <c r="C102" i="13"/>
  <c r="I100" i="13"/>
  <c r="J100" i="13" s="1"/>
  <c r="C100" i="13"/>
  <c r="I99" i="13"/>
  <c r="C99" i="13"/>
  <c r="I98" i="13"/>
  <c r="C98" i="13"/>
  <c r="I97" i="13"/>
  <c r="J97" i="13"/>
  <c r="C97" i="13"/>
  <c r="D97" i="13"/>
  <c r="I93" i="13"/>
  <c r="J93" i="13"/>
  <c r="C93" i="13"/>
  <c r="I92" i="13"/>
  <c r="C92" i="13"/>
  <c r="D92" i="13"/>
  <c r="I91" i="13"/>
  <c r="C91" i="13"/>
  <c r="I90" i="13"/>
  <c r="C90" i="13"/>
  <c r="I87" i="13"/>
  <c r="C87" i="13"/>
  <c r="I86" i="13"/>
  <c r="C86" i="13"/>
  <c r="D86" i="13"/>
  <c r="I85" i="13"/>
  <c r="C85" i="13"/>
  <c r="I84" i="13"/>
  <c r="C84" i="13"/>
  <c r="I83" i="13"/>
  <c r="C83" i="13"/>
  <c r="I79" i="13"/>
  <c r="J79" i="13"/>
  <c r="C79" i="13"/>
  <c r="I78" i="13"/>
  <c r="C78" i="13"/>
  <c r="I77" i="13"/>
  <c r="C77" i="13"/>
  <c r="D77" i="13"/>
  <c r="I76" i="13"/>
  <c r="C76" i="13"/>
  <c r="D76" i="13" s="1"/>
  <c r="I74" i="13"/>
  <c r="C74" i="13"/>
  <c r="D74" i="13" s="1"/>
  <c r="I72" i="13"/>
  <c r="C72" i="13"/>
  <c r="D72" i="13" s="1"/>
  <c r="I70" i="13"/>
  <c r="C70" i="13"/>
  <c r="I68" i="13"/>
  <c r="C68" i="13"/>
  <c r="D68" i="13" s="1"/>
  <c r="I66" i="13"/>
  <c r="C66" i="13"/>
  <c r="I64" i="13"/>
  <c r="C64" i="13"/>
  <c r="I62" i="13"/>
  <c r="C62" i="13"/>
  <c r="I60" i="13"/>
  <c r="J60" i="13" s="1"/>
  <c r="C60" i="13"/>
  <c r="I58" i="13"/>
  <c r="C58" i="13"/>
  <c r="I56" i="13"/>
  <c r="J56" i="13" s="1"/>
  <c r="C56" i="13"/>
  <c r="I54" i="13"/>
  <c r="J54" i="13" s="1"/>
  <c r="C54" i="13"/>
  <c r="I52" i="13"/>
  <c r="J52" i="13"/>
  <c r="C52" i="13"/>
  <c r="I50" i="13"/>
  <c r="J50" i="13"/>
  <c r="C50" i="13"/>
  <c r="D50" i="13" s="1"/>
  <c r="I48" i="13"/>
  <c r="J48" i="13" s="1"/>
  <c r="C48" i="13"/>
  <c r="I46" i="13"/>
  <c r="J46" i="13" s="1"/>
  <c r="C46" i="13"/>
  <c r="I44" i="13"/>
  <c r="J44" i="13"/>
  <c r="C44" i="13"/>
  <c r="I42" i="13"/>
  <c r="C42" i="13"/>
  <c r="I40" i="13"/>
  <c r="C40" i="13"/>
  <c r="I38" i="13"/>
  <c r="J38" i="13"/>
  <c r="C38" i="13"/>
  <c r="I36" i="13"/>
  <c r="J36" i="13" s="1"/>
  <c r="C36" i="13"/>
  <c r="I34" i="13"/>
  <c r="C34" i="13"/>
  <c r="D34" i="13"/>
  <c r="I31" i="13"/>
  <c r="C31" i="13"/>
  <c r="D31" i="13" s="1"/>
  <c r="Q30" i="13"/>
  <c r="I29" i="13"/>
  <c r="J29" i="13" s="1"/>
  <c r="C29" i="13"/>
  <c r="I28" i="13"/>
  <c r="J28" i="13"/>
  <c r="C28" i="13"/>
  <c r="D28" i="13" s="1"/>
  <c r="I23" i="13"/>
  <c r="C23" i="13"/>
  <c r="D23" i="13"/>
  <c r="I22" i="13"/>
  <c r="C22" i="13"/>
  <c r="D22" i="13"/>
  <c r="I21" i="13"/>
  <c r="C21" i="13"/>
  <c r="D21" i="13" s="1"/>
  <c r="I20" i="13"/>
  <c r="J20" i="13" s="1"/>
  <c r="C20" i="13"/>
  <c r="I18" i="13"/>
  <c r="C18" i="13"/>
  <c r="D18" i="13" s="1"/>
  <c r="H130" i="7"/>
  <c r="Q127" i="7"/>
  <c r="Q126" i="7"/>
  <c r="D126" i="7"/>
  <c r="D120" i="7"/>
  <c r="H118" i="7"/>
  <c r="Q115" i="7"/>
  <c r="D115" i="7"/>
  <c r="Q114" i="7"/>
  <c r="D114" i="7"/>
  <c r="Q99" i="7"/>
  <c r="H94" i="7"/>
  <c r="J94" i="7" s="1"/>
  <c r="Q93" i="7"/>
  <c r="D67" i="7"/>
  <c r="D59" i="7"/>
  <c r="Q43" i="7"/>
  <c r="Q21" i="10"/>
  <c r="D112" i="9"/>
  <c r="J87" i="9"/>
  <c r="J79" i="9"/>
  <c r="J135" i="10"/>
  <c r="D131" i="10"/>
  <c r="J127" i="10"/>
  <c r="J124" i="10"/>
  <c r="J108" i="10"/>
  <c r="J103" i="10"/>
  <c r="D102" i="10"/>
  <c r="D92" i="10"/>
  <c r="D64" i="10"/>
  <c r="J47" i="10"/>
  <c r="P86" i="7"/>
  <c r="Q86" i="7"/>
  <c r="H85" i="7"/>
  <c r="Q85" i="7"/>
  <c r="P82" i="7"/>
  <c r="H78" i="7"/>
  <c r="J78" i="7" s="1"/>
  <c r="Q56" i="12"/>
  <c r="Q38" i="12"/>
  <c r="Q135" i="13"/>
  <c r="Q134" i="13"/>
  <c r="Q133" i="13"/>
  <c r="Q132" i="13"/>
  <c r="D131" i="13"/>
  <c r="J129" i="13"/>
  <c r="D129" i="13"/>
  <c r="Q128" i="13"/>
  <c r="D125" i="13"/>
  <c r="Q123" i="13"/>
  <c r="Q116" i="13"/>
  <c r="Q114" i="13"/>
  <c r="Q109" i="13"/>
  <c r="Q106" i="13"/>
  <c r="J134" i="7"/>
  <c r="H126" i="7"/>
  <c r="J126" i="7"/>
  <c r="Q122" i="7"/>
  <c r="Q118" i="7"/>
  <c r="H114" i="7"/>
  <c r="J114" i="7" s="1"/>
  <c r="Q111" i="7"/>
  <c r="Q91" i="7"/>
  <c r="P90" i="7"/>
  <c r="Q90" i="7"/>
  <c r="P74" i="7"/>
  <c r="Q74" i="7"/>
  <c r="Q86" i="13"/>
  <c r="Q77" i="13"/>
  <c r="Q76" i="13"/>
  <c r="J32" i="13"/>
  <c r="Q24" i="13"/>
  <c r="R43" i="13" s="1"/>
  <c r="P21" i="13"/>
  <c r="P19" i="13"/>
  <c r="P136" i="7"/>
  <c r="H86" i="7"/>
  <c r="J86" i="7" s="1"/>
  <c r="D85" i="7"/>
  <c r="Q58" i="7"/>
  <c r="H58" i="7"/>
  <c r="J58" i="7" s="1"/>
  <c r="Q54" i="7"/>
  <c r="Q53" i="7"/>
  <c r="Q50" i="7"/>
  <c r="H50" i="7"/>
  <c r="J50" i="7" s="1"/>
  <c r="Q47" i="7"/>
  <c r="Q39" i="7"/>
  <c r="Q37" i="7"/>
  <c r="Q31" i="7"/>
  <c r="Q30" i="7"/>
  <c r="H30" i="7"/>
  <c r="Q26" i="7"/>
  <c r="Q23" i="7"/>
  <c r="H16" i="7"/>
  <c r="J16" i="7" s="1"/>
  <c r="Q114" i="10"/>
  <c r="P113" i="10"/>
  <c r="P109" i="10"/>
  <c r="Q107" i="10"/>
  <c r="Q106" i="10"/>
  <c r="P105" i="10"/>
  <c r="Q103" i="10"/>
  <c r="Q102" i="10"/>
  <c r="Q98" i="10"/>
  <c r="P97" i="10"/>
  <c r="Q62" i="10"/>
  <c r="Q58" i="10"/>
  <c r="P57" i="10"/>
  <c r="Q56" i="10"/>
  <c r="Q51" i="10"/>
  <c r="Q47" i="10"/>
  <c r="Q45" i="10"/>
  <c r="Q43" i="10"/>
  <c r="Q41" i="10"/>
  <c r="Q25" i="10"/>
  <c r="B45" i="5"/>
  <c r="I18" i="10"/>
  <c r="I22" i="10"/>
  <c r="C17" i="10"/>
  <c r="C19" i="10"/>
  <c r="C21" i="10"/>
  <c r="D21" i="10" s="1"/>
  <c r="C23" i="10"/>
  <c r="I136" i="10"/>
  <c r="J136" i="10" s="1"/>
  <c r="C136" i="10"/>
  <c r="D136" i="10" s="1"/>
  <c r="I134" i="10"/>
  <c r="J134" i="10"/>
  <c r="C134" i="10"/>
  <c r="D134" i="10" s="1"/>
  <c r="I133" i="10"/>
  <c r="J133" i="10"/>
  <c r="C133" i="10"/>
  <c r="D133" i="10" s="1"/>
  <c r="I132" i="10"/>
  <c r="J132" i="10" s="1"/>
  <c r="C132" i="10"/>
  <c r="D132" i="10" s="1"/>
  <c r="I130" i="10"/>
  <c r="J130" i="10"/>
  <c r="C130" i="10"/>
  <c r="I129" i="10"/>
  <c r="J129" i="10"/>
  <c r="C129" i="10"/>
  <c r="D129" i="10" s="1"/>
  <c r="E129" i="10" s="1"/>
  <c r="I128" i="10"/>
  <c r="J128" i="10"/>
  <c r="C128" i="10"/>
  <c r="I126" i="10"/>
  <c r="C126" i="10"/>
  <c r="D126" i="10"/>
  <c r="I123" i="10"/>
  <c r="J123" i="10" s="1"/>
  <c r="C123" i="10"/>
  <c r="D123" i="10" s="1"/>
  <c r="I122" i="10"/>
  <c r="J122" i="10" s="1"/>
  <c r="C122" i="10"/>
  <c r="I121" i="10"/>
  <c r="C121" i="10"/>
  <c r="D121" i="10" s="1"/>
  <c r="I119" i="10"/>
  <c r="C119" i="10"/>
  <c r="D119" i="10"/>
  <c r="I115" i="10"/>
  <c r="C115" i="10"/>
  <c r="D115" i="10"/>
  <c r="I111" i="10"/>
  <c r="J111" i="10" s="1"/>
  <c r="C111" i="10"/>
  <c r="D111" i="10" s="1"/>
  <c r="I96" i="10"/>
  <c r="C96" i="10"/>
  <c r="I95" i="10"/>
  <c r="J95" i="10"/>
  <c r="C95" i="10"/>
  <c r="I93" i="10"/>
  <c r="J93" i="10" s="1"/>
  <c r="C93" i="10"/>
  <c r="I91" i="10"/>
  <c r="C91" i="10"/>
  <c r="D91" i="10" s="1"/>
  <c r="I89" i="10"/>
  <c r="J89" i="10"/>
  <c r="C89" i="10"/>
  <c r="D89" i="10" s="1"/>
  <c r="I88" i="10"/>
  <c r="J88" i="10"/>
  <c r="C88" i="10"/>
  <c r="I86" i="10"/>
  <c r="C86" i="10"/>
  <c r="I85" i="10"/>
  <c r="J85" i="10"/>
  <c r="C85" i="10"/>
  <c r="D85" i="10" s="1"/>
  <c r="I84" i="10"/>
  <c r="C84" i="10"/>
  <c r="I82" i="10"/>
  <c r="C82" i="10"/>
  <c r="D82" i="10" s="1"/>
  <c r="I81" i="10"/>
  <c r="J81" i="10" s="1"/>
  <c r="C81" i="10"/>
  <c r="I80" i="10"/>
  <c r="C80" i="10"/>
  <c r="D80" i="10" s="1"/>
  <c r="I79" i="10"/>
  <c r="J79" i="10"/>
  <c r="C79" i="10"/>
  <c r="I78" i="10"/>
  <c r="C78" i="10"/>
  <c r="D78" i="10" s="1"/>
  <c r="I77" i="10"/>
  <c r="J77" i="10" s="1"/>
  <c r="C77" i="10"/>
  <c r="I76" i="10"/>
  <c r="C76" i="10"/>
  <c r="D76" i="10" s="1"/>
  <c r="I74" i="10"/>
  <c r="J74" i="10"/>
  <c r="C74" i="10"/>
  <c r="D74" i="10" s="1"/>
  <c r="I72" i="10"/>
  <c r="J72" i="10"/>
  <c r="C72" i="10"/>
  <c r="I70" i="10"/>
  <c r="J70" i="10" s="1"/>
  <c r="C70" i="10"/>
  <c r="I68" i="10"/>
  <c r="J68" i="10"/>
  <c r="C68" i="10"/>
  <c r="I66" i="10"/>
  <c r="C66" i="10"/>
  <c r="I63" i="10"/>
  <c r="J63" i="10" s="1"/>
  <c r="C63" i="10"/>
  <c r="I59" i="10"/>
  <c r="J59" i="10" s="1"/>
  <c r="C59" i="10"/>
  <c r="D59" i="10"/>
  <c r="I55" i="10"/>
  <c r="J55" i="10" s="1"/>
  <c r="C55" i="10"/>
  <c r="I53" i="10"/>
  <c r="J53" i="10" s="1"/>
  <c r="C53" i="10"/>
  <c r="D53" i="10" s="1"/>
  <c r="I52" i="10"/>
  <c r="J52" i="10" s="1"/>
  <c r="C52" i="10"/>
  <c r="D52" i="10"/>
  <c r="I50" i="10"/>
  <c r="J50" i="10" s="1"/>
  <c r="C50" i="10"/>
  <c r="D50" i="10"/>
  <c r="I48" i="10"/>
  <c r="J48" i="10" s="1"/>
  <c r="C48" i="10"/>
  <c r="I46" i="10"/>
  <c r="J46" i="10"/>
  <c r="C46" i="10"/>
  <c r="I44" i="10"/>
  <c r="J44" i="10"/>
  <c r="C44" i="10"/>
  <c r="D44" i="10" s="1"/>
  <c r="I42" i="10"/>
  <c r="J42" i="10" s="1"/>
  <c r="C42" i="10"/>
  <c r="I40" i="10"/>
  <c r="C40" i="10"/>
  <c r="I37" i="10"/>
  <c r="J37" i="10" s="1"/>
  <c r="C37" i="10"/>
  <c r="D37" i="10"/>
  <c r="I35" i="10"/>
  <c r="C35" i="10"/>
  <c r="I34" i="10"/>
  <c r="C34" i="10"/>
  <c r="I32" i="10"/>
  <c r="J32" i="10" s="1"/>
  <c r="C32" i="10"/>
  <c r="I19" i="10"/>
  <c r="J19" i="10" s="1"/>
  <c r="C18" i="10"/>
  <c r="D18" i="10" s="1"/>
  <c r="O83" i="7"/>
  <c r="C15" i="7"/>
  <c r="D15" i="7"/>
  <c r="I21" i="7"/>
  <c r="C22" i="7"/>
  <c r="I22" i="7"/>
  <c r="C23" i="7"/>
  <c r="D23" i="7"/>
  <c r="I24" i="7"/>
  <c r="C25" i="7"/>
  <c r="I25" i="7"/>
  <c r="C26" i="7"/>
  <c r="D26" i="7"/>
  <c r="I26" i="7"/>
  <c r="C27" i="7"/>
  <c r="I27" i="7"/>
  <c r="C28" i="7"/>
  <c r="D28" i="7" s="1"/>
  <c r="I28" i="7"/>
  <c r="C29" i="7"/>
  <c r="I31" i="7"/>
  <c r="C32" i="7"/>
  <c r="I36" i="7"/>
  <c r="I37" i="7"/>
  <c r="C38" i="7"/>
  <c r="I38" i="7"/>
  <c r="C39" i="7"/>
  <c r="D39" i="7"/>
  <c r="I40" i="7"/>
  <c r="C41" i="7"/>
  <c r="I41" i="7"/>
  <c r="C42" i="7"/>
  <c r="I42" i="7"/>
  <c r="C43" i="7"/>
  <c r="I43" i="7"/>
  <c r="C44" i="7"/>
  <c r="D44" i="7"/>
  <c r="C45" i="7"/>
  <c r="I47" i="7"/>
  <c r="C48" i="7"/>
  <c r="I52" i="7"/>
  <c r="J52" i="7" s="1"/>
  <c r="I53" i="7"/>
  <c r="C54" i="7"/>
  <c r="I54" i="7"/>
  <c r="C55" i="7"/>
  <c r="I60" i="7"/>
  <c r="I61" i="7"/>
  <c r="C62" i="7"/>
  <c r="I62" i="7"/>
  <c r="C63" i="7"/>
  <c r="I68" i="7"/>
  <c r="I69" i="7"/>
  <c r="C70" i="7"/>
  <c r="D70" i="7"/>
  <c r="I70" i="7"/>
  <c r="C71" i="7"/>
  <c r="I72" i="7"/>
  <c r="C73" i="7"/>
  <c r="I73" i="7"/>
  <c r="C74" i="7"/>
  <c r="D74" i="7" s="1"/>
  <c r="I74" i="7"/>
  <c r="C75" i="7"/>
  <c r="I75" i="7"/>
  <c r="C76" i="7"/>
  <c r="D76" i="7" s="1"/>
  <c r="C77" i="7"/>
  <c r="I79" i="7"/>
  <c r="C80" i="7"/>
  <c r="I84" i="7"/>
  <c r="I85" i="7"/>
  <c r="C86" i="7"/>
  <c r="D86" i="7"/>
  <c r="I86" i="7"/>
  <c r="C87" i="7"/>
  <c r="I88" i="7"/>
  <c r="C89" i="7"/>
  <c r="I89" i="7"/>
  <c r="C90" i="7"/>
  <c r="D90" i="7"/>
  <c r="I90" i="7"/>
  <c r="C91" i="7"/>
  <c r="D91" i="7"/>
  <c r="I91" i="7"/>
  <c r="C92" i="7"/>
  <c r="D92" i="7" s="1"/>
  <c r="C93" i="7"/>
  <c r="D93" i="7"/>
  <c r="I95" i="7"/>
  <c r="C96" i="7"/>
  <c r="I100" i="7"/>
  <c r="I101" i="7"/>
  <c r="C102" i="7"/>
  <c r="I102" i="7"/>
  <c r="C103" i="7"/>
  <c r="D103" i="7"/>
  <c r="I103" i="7"/>
  <c r="I104" i="7"/>
  <c r="C105" i="7"/>
  <c r="I105" i="7"/>
  <c r="C106" i="7"/>
  <c r="I106" i="7"/>
  <c r="C107" i="7"/>
  <c r="D107" i="7" s="1"/>
  <c r="I107" i="7"/>
  <c r="C108" i="7"/>
  <c r="C109" i="7"/>
  <c r="I111" i="7"/>
  <c r="C112" i="7"/>
  <c r="I116" i="7"/>
  <c r="I117" i="7"/>
  <c r="C118" i="7"/>
  <c r="D118" i="7"/>
  <c r="I118" i="7"/>
  <c r="C119" i="7"/>
  <c r="I120" i="7"/>
  <c r="C121" i="7"/>
  <c r="I121" i="7"/>
  <c r="C122" i="7"/>
  <c r="I122" i="7"/>
  <c r="C123" i="7"/>
  <c r="D123" i="7"/>
  <c r="I123" i="7"/>
  <c r="C124" i="7"/>
  <c r="D124" i="7" s="1"/>
  <c r="C125" i="7"/>
  <c r="I128" i="7"/>
  <c r="J128" i="7"/>
  <c r="C129" i="7"/>
  <c r="D129" i="7"/>
  <c r="I129" i="7"/>
  <c r="J129" i="7" s="1"/>
  <c r="C130" i="7"/>
  <c r="D130" i="7" s="1"/>
  <c r="I130" i="7"/>
  <c r="C131" i="7"/>
  <c r="D131" i="7"/>
  <c r="I131" i="7"/>
  <c r="C132" i="7"/>
  <c r="D132" i="7"/>
  <c r="C133" i="7"/>
  <c r="D133" i="7" s="1"/>
  <c r="I133" i="7"/>
  <c r="C134" i="7"/>
  <c r="D134" i="7" s="1"/>
  <c r="I135" i="7"/>
  <c r="C136" i="7"/>
  <c r="D136" i="7"/>
  <c r="C135" i="9"/>
  <c r="D135" i="9" s="1"/>
  <c r="E135" i="9" s="1"/>
  <c r="F135" i="9" s="1"/>
  <c r="I132" i="9"/>
  <c r="J132" i="9"/>
  <c r="I131" i="9"/>
  <c r="J131" i="9" s="1"/>
  <c r="C121" i="9"/>
  <c r="C117" i="9"/>
  <c r="I116" i="9"/>
  <c r="J116" i="9" s="1"/>
  <c r="I115" i="9"/>
  <c r="C109" i="9"/>
  <c r="D109" i="9" s="1"/>
  <c r="C108" i="9"/>
  <c r="D108" i="9" s="1"/>
  <c r="I107" i="9"/>
  <c r="C101" i="9"/>
  <c r="C100" i="9"/>
  <c r="D100" i="9"/>
  <c r="I99" i="9"/>
  <c r="C93" i="9"/>
  <c r="D93" i="9"/>
  <c r="C92" i="9"/>
  <c r="D92" i="9" s="1"/>
  <c r="I91" i="9"/>
  <c r="C85" i="9"/>
  <c r="D85" i="9" s="1"/>
  <c r="C84" i="9"/>
  <c r="I83" i="9"/>
  <c r="J83" i="9"/>
  <c r="C77" i="9"/>
  <c r="I76" i="9"/>
  <c r="J76" i="9" s="1"/>
  <c r="I75" i="9"/>
  <c r="J75" i="9" s="1"/>
  <c r="C50" i="9"/>
  <c r="D50" i="9"/>
  <c r="C46" i="9"/>
  <c r="D46" i="9" s="1"/>
  <c r="C42" i="9"/>
  <c r="C36" i="9"/>
  <c r="D36" i="9" s="1"/>
  <c r="C32" i="9"/>
  <c r="D32" i="9"/>
  <c r="C27" i="9"/>
  <c r="C19" i="9"/>
  <c r="D19" i="9" s="1"/>
  <c r="C136" i="9"/>
  <c r="D136" i="9"/>
  <c r="E136" i="9" s="1"/>
  <c r="F136" i="9" s="1"/>
  <c r="I135" i="9"/>
  <c r="J135" i="9" s="1"/>
  <c r="I130" i="9"/>
  <c r="J130" i="9"/>
  <c r="I128" i="9"/>
  <c r="J128" i="9" s="1"/>
  <c r="C126" i="9"/>
  <c r="D126" i="9"/>
  <c r="I124" i="9"/>
  <c r="I122" i="9"/>
  <c r="I121" i="9"/>
  <c r="J121" i="9" s="1"/>
  <c r="C120" i="9"/>
  <c r="D120" i="9"/>
  <c r="C119" i="9"/>
  <c r="C118" i="9"/>
  <c r="D118" i="9"/>
  <c r="I117" i="9"/>
  <c r="J117" i="9" s="1"/>
  <c r="C115" i="9"/>
  <c r="D115" i="9"/>
  <c r="C114" i="9"/>
  <c r="I113" i="9"/>
  <c r="C111" i="9"/>
  <c r="C110" i="9"/>
  <c r="D110" i="9" s="1"/>
  <c r="I109" i="9"/>
  <c r="J109" i="9"/>
  <c r="C107" i="9"/>
  <c r="D107" i="9" s="1"/>
  <c r="C106" i="9"/>
  <c r="D106" i="9"/>
  <c r="I105" i="9"/>
  <c r="J105" i="9" s="1"/>
  <c r="C103" i="9"/>
  <c r="C102" i="9"/>
  <c r="D102" i="9"/>
  <c r="I101" i="9"/>
  <c r="J101" i="9"/>
  <c r="C99" i="9"/>
  <c r="D99" i="9" s="1"/>
  <c r="C98" i="9"/>
  <c r="I97" i="9"/>
  <c r="J97" i="9"/>
  <c r="C95" i="9"/>
  <c r="D95" i="9" s="1"/>
  <c r="C94" i="9"/>
  <c r="D94" i="9"/>
  <c r="I93" i="9"/>
  <c r="J93" i="9" s="1"/>
  <c r="C91" i="9"/>
  <c r="C90" i="9"/>
  <c r="D90" i="9"/>
  <c r="I89" i="9"/>
  <c r="C87" i="9"/>
  <c r="C86" i="9"/>
  <c r="D86" i="9"/>
  <c r="I85" i="9"/>
  <c r="C83" i="9"/>
  <c r="D83" i="9"/>
  <c r="C82" i="9"/>
  <c r="D82" i="9"/>
  <c r="I81" i="9"/>
  <c r="C79" i="9"/>
  <c r="D79" i="9"/>
  <c r="C78" i="9"/>
  <c r="I77" i="9"/>
  <c r="J77" i="9"/>
  <c r="I74" i="9"/>
  <c r="C74" i="9"/>
  <c r="D74" i="9"/>
  <c r="I72" i="9"/>
  <c r="J72" i="9"/>
  <c r="C72" i="9"/>
  <c r="I70" i="9"/>
  <c r="J70" i="9"/>
  <c r="C70" i="9"/>
  <c r="I60" i="9"/>
  <c r="J60" i="9"/>
  <c r="C60" i="9"/>
  <c r="D60" i="9" s="1"/>
  <c r="I58" i="9"/>
  <c r="C58" i="9"/>
  <c r="D58" i="9" s="1"/>
  <c r="I56" i="9"/>
  <c r="J56" i="9"/>
  <c r="C56" i="9"/>
  <c r="D56" i="9" s="1"/>
  <c r="I54" i="9"/>
  <c r="C54" i="9"/>
  <c r="D54" i="9"/>
  <c r="C51" i="9"/>
  <c r="D51" i="9" s="1"/>
  <c r="I49" i="9"/>
  <c r="J49" i="9"/>
  <c r="C47" i="9"/>
  <c r="I45" i="9"/>
  <c r="J45" i="9"/>
  <c r="C43" i="9"/>
  <c r="D43" i="9" s="1"/>
  <c r="I41" i="9"/>
  <c r="J41" i="9"/>
  <c r="I40" i="9"/>
  <c r="J40" i="9" s="1"/>
  <c r="C39" i="9"/>
  <c r="I37" i="9"/>
  <c r="J37" i="9"/>
  <c r="C35" i="9"/>
  <c r="I33" i="9"/>
  <c r="J33" i="9"/>
  <c r="C31" i="9"/>
  <c r="D31" i="9" s="1"/>
  <c r="I29" i="9"/>
  <c r="J29" i="9"/>
  <c r="I25" i="9"/>
  <c r="J25" i="9" s="1"/>
  <c r="I21" i="9"/>
  <c r="I17" i="9"/>
  <c r="J17" i="9" s="1"/>
  <c r="B3" i="9"/>
  <c r="O88" i="9" s="1"/>
  <c r="O30" i="9"/>
  <c r="I89" i="12"/>
  <c r="C87" i="12"/>
  <c r="I85" i="12"/>
  <c r="C75" i="12"/>
  <c r="D75" i="12" s="1"/>
  <c r="C53" i="12"/>
  <c r="C52" i="12"/>
  <c r="C24" i="12"/>
  <c r="D24" i="12" s="1"/>
  <c r="C23" i="12"/>
  <c r="I135" i="12"/>
  <c r="C135" i="12"/>
  <c r="D135" i="12"/>
  <c r="C44" i="12"/>
  <c r="C31" i="12"/>
  <c r="C47" i="12"/>
  <c r="I131" i="12"/>
  <c r="C127" i="12"/>
  <c r="I124" i="12"/>
  <c r="C113" i="12"/>
  <c r="I110" i="12"/>
  <c r="C110" i="12"/>
  <c r="D110" i="12"/>
  <c r="I109" i="12"/>
  <c r="C99" i="12"/>
  <c r="D99" i="12"/>
  <c r="I97" i="12"/>
  <c r="I94" i="12"/>
  <c r="C94" i="12"/>
  <c r="D94" i="12"/>
  <c r="C67" i="12"/>
  <c r="I59" i="12"/>
  <c r="C48" i="12"/>
  <c r="C40" i="12"/>
  <c r="I31" i="12"/>
  <c r="I16" i="12"/>
  <c r="C19" i="12"/>
  <c r="C27" i="12"/>
  <c r="C35" i="12"/>
  <c r="C43" i="12"/>
  <c r="D43" i="12"/>
  <c r="C51" i="12"/>
  <c r="C133" i="12"/>
  <c r="D133" i="12"/>
  <c r="I126" i="12"/>
  <c r="C125" i="12"/>
  <c r="D125" i="12"/>
  <c r="I122" i="12"/>
  <c r="I117" i="12"/>
  <c r="C116" i="12"/>
  <c r="C114" i="12"/>
  <c r="D114" i="12"/>
  <c r="I107" i="12"/>
  <c r="C103" i="12"/>
  <c r="I93" i="12"/>
  <c r="I90" i="12"/>
  <c r="C90" i="12"/>
  <c r="D90" i="12"/>
  <c r="C71" i="12"/>
  <c r="D71" i="12" s="1"/>
  <c r="I66" i="12"/>
  <c r="C66" i="12"/>
  <c r="I55" i="12"/>
  <c r="I51" i="12"/>
  <c r="I47" i="12"/>
  <c r="I43" i="12"/>
  <c r="I39" i="12"/>
  <c r="I35" i="12"/>
  <c r="C34" i="12"/>
  <c r="B3" i="12"/>
  <c r="I29" i="10"/>
  <c r="C29" i="10"/>
  <c r="I27" i="10"/>
  <c r="C27" i="10"/>
  <c r="D27" i="10" s="1"/>
  <c r="I26" i="10"/>
  <c r="C26" i="10"/>
  <c r="D26" i="10" s="1"/>
  <c r="I23" i="10"/>
  <c r="J23" i="10"/>
  <c r="C22" i="10"/>
  <c r="C20" i="10"/>
  <c r="I17" i="10"/>
  <c r="O135" i="7"/>
  <c r="O108" i="7"/>
  <c r="O17" i="7"/>
  <c r="O113" i="7"/>
  <c r="O14" i="9"/>
  <c r="O65" i="9"/>
  <c r="R64" i="9" s="1"/>
  <c r="B44" i="5"/>
  <c r="E13" i="5"/>
  <c r="C28" i="9"/>
  <c r="C26" i="9"/>
  <c r="D26" i="9" s="1"/>
  <c r="C24" i="9"/>
  <c r="D24" i="9"/>
  <c r="C22" i="9"/>
  <c r="D22" i="9" s="1"/>
  <c r="C20" i="9"/>
  <c r="C18" i="9"/>
  <c r="C16" i="10"/>
  <c r="D16" i="10" s="1"/>
  <c r="I15" i="10"/>
  <c r="J15" i="10"/>
  <c r="B44" i="4"/>
  <c r="B43" i="4"/>
  <c r="E13" i="4"/>
  <c r="B39" i="2"/>
  <c r="O80" i="9"/>
  <c r="O96" i="9"/>
  <c r="O104" i="9"/>
  <c r="R104" i="9" s="1"/>
  <c r="O112" i="9"/>
  <c r="O131" i="9"/>
  <c r="O54" i="9"/>
  <c r="O62" i="9"/>
  <c r="R61" i="9" s="1"/>
  <c r="O83" i="9"/>
  <c r="O99" i="9"/>
  <c r="O116" i="9"/>
  <c r="O19" i="9"/>
  <c r="O35" i="9"/>
  <c r="O51" i="9"/>
  <c r="O44" i="9"/>
  <c r="O50" i="9"/>
  <c r="O34" i="9"/>
  <c r="O41" i="9"/>
  <c r="O25" i="9"/>
  <c r="O132" i="9"/>
  <c r="O109" i="9"/>
  <c r="O101" i="9"/>
  <c r="O93" i="9"/>
  <c r="O77" i="9"/>
  <c r="O72" i="9"/>
  <c r="O64" i="9"/>
  <c r="C15" i="13"/>
  <c r="D15" i="13"/>
  <c r="C17" i="13"/>
  <c r="I17" i="13"/>
  <c r="C19" i="13"/>
  <c r="D19" i="13"/>
  <c r="I19" i="13"/>
  <c r="C15" i="9"/>
  <c r="C16" i="9"/>
  <c r="D16" i="9"/>
  <c r="I16" i="9"/>
  <c r="J16" i="9"/>
  <c r="C17" i="9"/>
  <c r="I18" i="9"/>
  <c r="I19" i="9"/>
  <c r="I20" i="9"/>
  <c r="J20" i="9" s="1"/>
  <c r="C21" i="9"/>
  <c r="I22" i="9"/>
  <c r="J22" i="9" s="1"/>
  <c r="I23" i="9"/>
  <c r="I24" i="9"/>
  <c r="J24" i="9" s="1"/>
  <c r="C25" i="9"/>
  <c r="I26" i="9"/>
  <c r="J26" i="9"/>
  <c r="I27" i="9"/>
  <c r="J27" i="9" s="1"/>
  <c r="I28" i="9"/>
  <c r="C29" i="9"/>
  <c r="D29" i="9" s="1"/>
  <c r="I30" i="9"/>
  <c r="I31" i="9"/>
  <c r="I32" i="9"/>
  <c r="J32" i="9"/>
  <c r="C33" i="9"/>
  <c r="I34" i="9"/>
  <c r="J34" i="9"/>
  <c r="I35" i="9"/>
  <c r="I36" i="9"/>
  <c r="C37" i="9"/>
  <c r="I38" i="9"/>
  <c r="I39" i="9"/>
  <c r="J39" i="9" s="1"/>
  <c r="C40" i="9"/>
  <c r="D40" i="9"/>
  <c r="C41" i="9"/>
  <c r="I42" i="9"/>
  <c r="I43" i="9"/>
  <c r="I44" i="9"/>
  <c r="J44" i="9"/>
  <c r="C45" i="9"/>
  <c r="D45" i="9" s="1"/>
  <c r="I46" i="9"/>
  <c r="I47" i="9"/>
  <c r="I48" i="9"/>
  <c r="J48" i="9"/>
  <c r="C49" i="9"/>
  <c r="I50" i="9"/>
  <c r="I51" i="9"/>
  <c r="C53" i="9"/>
  <c r="D53" i="9" s="1"/>
  <c r="I53" i="9"/>
  <c r="C55" i="9"/>
  <c r="D55" i="9" s="1"/>
  <c r="I55" i="9"/>
  <c r="C57" i="9"/>
  <c r="D57" i="9"/>
  <c r="I57" i="9"/>
  <c r="J57" i="9" s="1"/>
  <c r="C59" i="9"/>
  <c r="I59" i="9"/>
  <c r="C61" i="9"/>
  <c r="I61" i="9"/>
  <c r="J61" i="9"/>
  <c r="C63" i="9"/>
  <c r="D63" i="9"/>
  <c r="I63" i="9"/>
  <c r="C65" i="9"/>
  <c r="I65" i="9"/>
  <c r="J65" i="9"/>
  <c r="C67" i="9"/>
  <c r="D67" i="9" s="1"/>
  <c r="I67" i="9"/>
  <c r="J67" i="9"/>
  <c r="C69" i="9"/>
  <c r="D69" i="9" s="1"/>
  <c r="I69" i="9"/>
  <c r="J69" i="9"/>
  <c r="C71" i="9"/>
  <c r="I71" i="9"/>
  <c r="C73" i="9"/>
  <c r="D73" i="9" s="1"/>
  <c r="I73" i="9"/>
  <c r="C75" i="9"/>
  <c r="C76" i="9"/>
  <c r="I78" i="9"/>
  <c r="J78" i="9"/>
  <c r="I80" i="9"/>
  <c r="J80" i="9" s="1"/>
  <c r="I82" i="9"/>
  <c r="I84" i="9"/>
  <c r="J84" i="9" s="1"/>
  <c r="I86" i="9"/>
  <c r="I88" i="9"/>
  <c r="J88" i="9"/>
  <c r="I90" i="9"/>
  <c r="J90" i="9"/>
  <c r="I92" i="9"/>
  <c r="I94" i="9"/>
  <c r="J94" i="9"/>
  <c r="I96" i="9"/>
  <c r="I98" i="9"/>
  <c r="J98" i="9"/>
  <c r="I100" i="9"/>
  <c r="J100" i="9"/>
  <c r="I102" i="9"/>
  <c r="I104" i="9"/>
  <c r="J104" i="9"/>
  <c r="I106" i="9"/>
  <c r="J106" i="9"/>
  <c r="I108" i="9"/>
  <c r="J108" i="9"/>
  <c r="I110" i="9"/>
  <c r="J110" i="9"/>
  <c r="I112" i="9"/>
  <c r="I114" i="9"/>
  <c r="J114" i="9" s="1"/>
  <c r="C116" i="9"/>
  <c r="D116" i="9"/>
  <c r="I118" i="9"/>
  <c r="J118" i="9" s="1"/>
  <c r="I119" i="9"/>
  <c r="I120" i="9"/>
  <c r="J120" i="9" s="1"/>
  <c r="C122" i="9"/>
  <c r="C123" i="9"/>
  <c r="D123" i="9"/>
  <c r="I123" i="9"/>
  <c r="C124" i="9"/>
  <c r="C125" i="9"/>
  <c r="D125" i="9"/>
  <c r="I125" i="9"/>
  <c r="J125" i="9"/>
  <c r="I126" i="9"/>
  <c r="C127" i="9"/>
  <c r="D127" i="9"/>
  <c r="I127" i="9"/>
  <c r="J127" i="9" s="1"/>
  <c r="C128" i="9"/>
  <c r="D128" i="9"/>
  <c r="C129" i="9"/>
  <c r="D129" i="9" s="1"/>
  <c r="E128" i="9" s="1"/>
  <c r="F128" i="9" s="1"/>
  <c r="I129" i="9"/>
  <c r="J129" i="9"/>
  <c r="C130" i="9"/>
  <c r="D130" i="9" s="1"/>
  <c r="C131" i="9"/>
  <c r="D131" i="9"/>
  <c r="C132" i="9"/>
  <c r="D132" i="9" s="1"/>
  <c r="C133" i="9"/>
  <c r="D133" i="9"/>
  <c r="I133" i="9"/>
  <c r="J133" i="9" s="1"/>
  <c r="C134" i="9"/>
  <c r="D134" i="9"/>
  <c r="I134" i="9"/>
  <c r="J134" i="9" s="1"/>
  <c r="K134" i="9" s="1"/>
  <c r="L134" i="9" s="1"/>
  <c r="I136" i="9"/>
  <c r="J136" i="9"/>
  <c r="K136" i="9"/>
  <c r="L136" i="9" s="1"/>
  <c r="B40" i="2"/>
  <c r="E13" i="2"/>
  <c r="I15" i="13"/>
  <c r="C22" i="12"/>
  <c r="I29" i="12"/>
  <c r="C21" i="12"/>
  <c r="D21" i="12" s="1"/>
  <c r="C25" i="12"/>
  <c r="D25" i="12"/>
  <c r="C29" i="12"/>
  <c r="D29" i="12" s="1"/>
  <c r="C33" i="12"/>
  <c r="C37" i="12"/>
  <c r="C41" i="12"/>
  <c r="D41" i="12" s="1"/>
  <c r="C45" i="12"/>
  <c r="D45" i="12"/>
  <c r="C49" i="12"/>
  <c r="I136" i="12"/>
  <c r="C134" i="12"/>
  <c r="D134" i="12"/>
  <c r="I132" i="12"/>
  <c r="J132" i="12" s="1"/>
  <c r="I130" i="12"/>
  <c r="C128" i="12"/>
  <c r="D128" i="12"/>
  <c r="I123" i="12"/>
  <c r="I121" i="12"/>
  <c r="C120" i="12"/>
  <c r="I119" i="12"/>
  <c r="C119" i="12"/>
  <c r="D119" i="12" s="1"/>
  <c r="I118" i="12"/>
  <c r="C112" i="12"/>
  <c r="D112" i="12" s="1"/>
  <c r="I111" i="12"/>
  <c r="I108" i="12"/>
  <c r="I106" i="12"/>
  <c r="C105" i="12"/>
  <c r="I104" i="12"/>
  <c r="C104" i="12"/>
  <c r="D104" i="12"/>
  <c r="C101" i="12"/>
  <c r="I96" i="12"/>
  <c r="C96" i="12"/>
  <c r="D96" i="12"/>
  <c r="I95" i="12"/>
  <c r="I92" i="12"/>
  <c r="C92" i="12"/>
  <c r="D92" i="12"/>
  <c r="I91" i="12"/>
  <c r="I84" i="12"/>
  <c r="C84" i="12"/>
  <c r="I83" i="12"/>
  <c r="C81" i="12"/>
  <c r="I80" i="12"/>
  <c r="C80" i="12"/>
  <c r="I79" i="12"/>
  <c r="C77" i="12"/>
  <c r="D77" i="12" s="1"/>
  <c r="I76" i="12"/>
  <c r="C76" i="12"/>
  <c r="D76" i="12"/>
  <c r="C73" i="12"/>
  <c r="D73" i="12" s="1"/>
  <c r="I72" i="12"/>
  <c r="C72" i="12"/>
  <c r="D72" i="12"/>
  <c r="C69" i="12"/>
  <c r="D69" i="12"/>
  <c r="C65" i="12"/>
  <c r="D65" i="12"/>
  <c r="I64" i="12"/>
  <c r="C63" i="12"/>
  <c r="D63" i="12"/>
  <c r="I62" i="12"/>
  <c r="C62" i="12"/>
  <c r="D62" i="12"/>
  <c r="I61" i="12"/>
  <c r="I58" i="12"/>
  <c r="C58" i="12"/>
  <c r="I57" i="12"/>
  <c r="I54" i="12"/>
  <c r="C54" i="12"/>
  <c r="D54" i="12" s="1"/>
  <c r="C28" i="12"/>
  <c r="I21" i="12"/>
  <c r="I23" i="12"/>
  <c r="C30" i="12"/>
  <c r="C32" i="12"/>
  <c r="C17" i="12"/>
  <c r="D17" i="12"/>
  <c r="I18" i="12"/>
  <c r="I20" i="12"/>
  <c r="I22" i="12"/>
  <c r="I24" i="12"/>
  <c r="I26" i="12"/>
  <c r="I28" i="12"/>
  <c r="I30" i="12"/>
  <c r="I32" i="12"/>
  <c r="I34" i="12"/>
  <c r="I36" i="12"/>
  <c r="I38" i="12"/>
  <c r="I40" i="12"/>
  <c r="I42" i="12"/>
  <c r="I44" i="12"/>
  <c r="I46" i="12"/>
  <c r="I48" i="12"/>
  <c r="I50" i="12"/>
  <c r="J50" i="12" s="1"/>
  <c r="I52" i="12"/>
  <c r="C136" i="12"/>
  <c r="D136" i="12"/>
  <c r="I134" i="12"/>
  <c r="I133" i="12"/>
  <c r="C132" i="12"/>
  <c r="D132" i="12"/>
  <c r="C131" i="12"/>
  <c r="D131" i="12"/>
  <c r="C130" i="12"/>
  <c r="D130" i="12"/>
  <c r="I129" i="12"/>
  <c r="C129" i="12"/>
  <c r="D129" i="12"/>
  <c r="I128" i="12"/>
  <c r="I127" i="12"/>
  <c r="C126" i="12"/>
  <c r="I125" i="12"/>
  <c r="J125" i="12" s="1"/>
  <c r="C124" i="12"/>
  <c r="D124" i="12" s="1"/>
  <c r="C123" i="12"/>
  <c r="C122" i="12"/>
  <c r="C121" i="12"/>
  <c r="D121" i="12"/>
  <c r="I120" i="12"/>
  <c r="C118" i="12"/>
  <c r="C117" i="12"/>
  <c r="D117" i="12"/>
  <c r="I116" i="12"/>
  <c r="I115" i="12"/>
  <c r="C115" i="12"/>
  <c r="I114" i="12"/>
  <c r="I113" i="12"/>
  <c r="I112" i="12"/>
  <c r="C111" i="12"/>
  <c r="C109" i="12"/>
  <c r="D109" i="12" s="1"/>
  <c r="C108" i="12"/>
  <c r="C107" i="12"/>
  <c r="C106" i="12"/>
  <c r="D106" i="12" s="1"/>
  <c r="I105" i="12"/>
  <c r="I103" i="12"/>
  <c r="I102" i="12"/>
  <c r="C102" i="12"/>
  <c r="I101" i="12"/>
  <c r="I100" i="12"/>
  <c r="C100" i="12"/>
  <c r="D100" i="12"/>
  <c r="I99" i="12"/>
  <c r="I98" i="12"/>
  <c r="C98" i="12"/>
  <c r="C97" i="12"/>
  <c r="C95" i="12"/>
  <c r="D95" i="12" s="1"/>
  <c r="C93" i="12"/>
  <c r="C91" i="12"/>
  <c r="C89" i="12"/>
  <c r="I88" i="12"/>
  <c r="C88" i="12"/>
  <c r="I87" i="12"/>
  <c r="I86" i="12"/>
  <c r="C86" i="12"/>
  <c r="D86" i="12"/>
  <c r="C85" i="12"/>
  <c r="D85" i="12"/>
  <c r="C83" i="12"/>
  <c r="I82" i="12"/>
  <c r="C82" i="12"/>
  <c r="I81" i="12"/>
  <c r="C79" i="12"/>
  <c r="I78" i="12"/>
  <c r="C78" i="12"/>
  <c r="I77" i="12"/>
  <c r="I75" i="12"/>
  <c r="I74" i="12"/>
  <c r="C74" i="12"/>
  <c r="D74" i="12"/>
  <c r="I73" i="12"/>
  <c r="I71" i="12"/>
  <c r="I70" i="12"/>
  <c r="C70" i="12"/>
  <c r="I69" i="12"/>
  <c r="I68" i="12"/>
  <c r="C68" i="12"/>
  <c r="I67" i="12"/>
  <c r="I65" i="12"/>
  <c r="C64" i="12"/>
  <c r="I63" i="12"/>
  <c r="C61" i="12"/>
  <c r="D61" i="12"/>
  <c r="I60" i="12"/>
  <c r="C60" i="12"/>
  <c r="C59" i="12"/>
  <c r="C57" i="12"/>
  <c r="I56" i="12"/>
  <c r="C56" i="12"/>
  <c r="C55" i="12"/>
  <c r="D55" i="12" s="1"/>
  <c r="I53" i="12"/>
  <c r="C50" i="12"/>
  <c r="I49" i="12"/>
  <c r="C46" i="12"/>
  <c r="I45" i="12"/>
  <c r="C42" i="12"/>
  <c r="I41" i="12"/>
  <c r="C38" i="12"/>
  <c r="D38" i="12"/>
  <c r="I37" i="12"/>
  <c r="I33" i="12"/>
  <c r="I27" i="12"/>
  <c r="C26" i="12"/>
  <c r="I25" i="12"/>
  <c r="C20" i="12"/>
  <c r="D20" i="12"/>
  <c r="I19" i="12"/>
  <c r="I15" i="12"/>
  <c r="O90" i="7"/>
  <c r="O122" i="7"/>
  <c r="O53" i="9"/>
  <c r="O61" i="9"/>
  <c r="O69" i="9"/>
  <c r="O76" i="9"/>
  <c r="O81" i="9"/>
  <c r="O89" i="9"/>
  <c r="O97" i="9"/>
  <c r="O105" i="9"/>
  <c r="O113" i="9"/>
  <c r="R114" i="9" s="1"/>
  <c r="O128" i="9"/>
  <c r="O17" i="9"/>
  <c r="O33" i="9"/>
  <c r="O49" i="9"/>
  <c r="O26" i="9"/>
  <c r="O42" i="9"/>
  <c r="O48" i="9"/>
  <c r="O40" i="9"/>
  <c r="O32" i="9"/>
  <c r="O24" i="9"/>
  <c r="O16" i="9"/>
  <c r="O47" i="9"/>
  <c r="O39" i="9"/>
  <c r="O31" i="9"/>
  <c r="O23" i="9"/>
  <c r="O15" i="9"/>
  <c r="O130" i="9"/>
  <c r="O124" i="9"/>
  <c r="O117" i="9"/>
  <c r="O111" i="9"/>
  <c r="O103" i="9"/>
  <c r="O95" i="9"/>
  <c r="O87" i="9"/>
  <c r="O79" i="9"/>
  <c r="O71" i="9"/>
  <c r="O67" i="9"/>
  <c r="O63" i="9"/>
  <c r="O59" i="9"/>
  <c r="R52" i="9" s="1"/>
  <c r="O55" i="9"/>
  <c r="O136" i="9"/>
  <c r="O133" i="9"/>
  <c r="O127" i="9"/>
  <c r="O123" i="9"/>
  <c r="O118" i="9"/>
  <c r="O114" i="9"/>
  <c r="O110" i="9"/>
  <c r="O106" i="9"/>
  <c r="O102" i="9"/>
  <c r="O98" i="9"/>
  <c r="O94" i="9"/>
  <c r="R93" i="9" s="1"/>
  <c r="S93" i="9" s="1"/>
  <c r="O90" i="9"/>
  <c r="O86" i="9"/>
  <c r="O82" i="9"/>
  <c r="O78" i="9"/>
  <c r="R79" i="9" s="1"/>
  <c r="S79" i="9" s="1"/>
  <c r="O73" i="9"/>
  <c r="O37" i="9"/>
  <c r="O122" i="12"/>
  <c r="J130" i="7"/>
  <c r="O57" i="9"/>
  <c r="O52" i="9"/>
  <c r="O68" i="9"/>
  <c r="O29" i="9"/>
  <c r="O22" i="9"/>
  <c r="O60" i="9"/>
  <c r="O121" i="9"/>
  <c r="O129" i="9"/>
  <c r="O45" i="9"/>
  <c r="O38" i="9"/>
  <c r="O18" i="12"/>
  <c r="O31" i="12"/>
  <c r="O55" i="12"/>
  <c r="O134" i="12"/>
  <c r="O73" i="12"/>
  <c r="O33" i="12"/>
  <c r="C18" i="12"/>
  <c r="I17" i="12"/>
  <c r="C16" i="12"/>
  <c r="D16" i="12" s="1"/>
  <c r="Q34" i="13"/>
  <c r="J33" i="13"/>
  <c r="D33" i="13"/>
  <c r="D32" i="13"/>
  <c r="D54" i="10"/>
  <c r="P135" i="12"/>
  <c r="J136" i="13"/>
  <c r="K136" i="13"/>
  <c r="L136" i="13"/>
  <c r="D94" i="13"/>
  <c r="O36" i="9"/>
  <c r="O20" i="9"/>
  <c r="O43" i="9"/>
  <c r="O27" i="9"/>
  <c r="O135" i="9"/>
  <c r="O122" i="9"/>
  <c r="O107" i="9"/>
  <c r="O91" i="9"/>
  <c r="R90" i="9" s="1"/>
  <c r="S90" i="9" s="1"/>
  <c r="O74" i="9"/>
  <c r="O66" i="9"/>
  <c r="O58" i="9"/>
  <c r="O134" i="9"/>
  <c r="O126" i="9"/>
  <c r="O115" i="9"/>
  <c r="O108" i="9"/>
  <c r="O100" i="9"/>
  <c r="O92" i="9"/>
  <c r="O84" i="9"/>
  <c r="O75" i="9"/>
  <c r="O21" i="9"/>
  <c r="O46" i="9"/>
  <c r="J131" i="7"/>
  <c r="P82" i="12"/>
  <c r="Q79" i="12"/>
  <c r="Q130" i="7"/>
  <c r="Q135" i="12"/>
  <c r="Q133" i="12"/>
  <c r="P110" i="12"/>
  <c r="J57" i="13"/>
  <c r="D57" i="13"/>
  <c r="P31" i="13"/>
  <c r="Q83" i="7"/>
  <c r="D61" i="7"/>
  <c r="H26" i="7"/>
  <c r="J26" i="7" s="1"/>
  <c r="P111" i="10"/>
  <c r="P91" i="10"/>
  <c r="I36" i="10"/>
  <c r="C36" i="10"/>
  <c r="D36" i="10" s="1"/>
  <c r="I21" i="10"/>
  <c r="J21" i="10"/>
  <c r="D113" i="9"/>
  <c r="J111" i="9"/>
  <c r="D97" i="9"/>
  <c r="R72" i="9"/>
  <c r="J64" i="9"/>
  <c r="D64" i="9"/>
  <c r="J133" i="12"/>
  <c r="J136" i="7"/>
  <c r="P48" i="10"/>
  <c r="P18" i="10"/>
  <c r="Q61" i="12"/>
  <c r="Q82" i="13"/>
  <c r="J71" i="13"/>
  <c r="J67" i="13"/>
  <c r="D67" i="13"/>
  <c r="J51" i="13"/>
  <c r="Q50" i="13"/>
  <c r="Q107" i="7"/>
  <c r="J90" i="7"/>
  <c r="J83" i="7"/>
  <c r="C81" i="9"/>
  <c r="D81" i="9"/>
  <c r="C66" i="9"/>
  <c r="D66" i="9" s="1"/>
  <c r="I62" i="9"/>
  <c r="J62" i="9"/>
  <c r="C38" i="9"/>
  <c r="C24" i="13"/>
  <c r="D24" i="13" s="1"/>
  <c r="J60" i="12"/>
  <c r="C36" i="12"/>
  <c r="D36" i="12" s="1"/>
  <c r="H33" i="7"/>
  <c r="J33" i="7" s="1"/>
  <c r="Q33" i="7"/>
  <c r="P123" i="10"/>
  <c r="Q115" i="10"/>
  <c r="P115" i="10"/>
  <c r="J113" i="12"/>
  <c r="J136" i="12"/>
  <c r="J107" i="7"/>
  <c r="J25" i="13"/>
  <c r="P23" i="13"/>
  <c r="Q117" i="7"/>
  <c r="I15" i="7"/>
  <c r="I30" i="7"/>
  <c r="I32" i="7"/>
  <c r="C35" i="7"/>
  <c r="I45" i="7"/>
  <c r="I46" i="7"/>
  <c r="I48" i="7"/>
  <c r="I49" i="7"/>
  <c r="C50" i="7"/>
  <c r="D50" i="7" s="1"/>
  <c r="C51" i="7"/>
  <c r="D51" i="7" s="1"/>
  <c r="C52" i="7"/>
  <c r="D52" i="7" s="1"/>
  <c r="Q135" i="10"/>
  <c r="P135" i="10"/>
  <c r="Q131" i="10"/>
  <c r="P131" i="10"/>
  <c r="Q127" i="10"/>
  <c r="P127" i="10"/>
  <c r="J128" i="12"/>
  <c r="J74" i="7"/>
  <c r="Q113" i="12"/>
  <c r="J135" i="13"/>
  <c r="J133" i="13"/>
  <c r="P131" i="13"/>
  <c r="P115" i="13"/>
  <c r="J73" i="13"/>
  <c r="Q42" i="13"/>
  <c r="Q106" i="7"/>
  <c r="P87" i="10"/>
  <c r="I71" i="10"/>
  <c r="C71" i="10"/>
  <c r="D71" i="10"/>
  <c r="I69" i="10"/>
  <c r="J69" i="10" s="1"/>
  <c r="C69" i="10"/>
  <c r="D69" i="10"/>
  <c r="P67" i="10"/>
  <c r="I65" i="10"/>
  <c r="C65" i="10"/>
  <c r="D65" i="10"/>
  <c r="I62" i="10"/>
  <c r="J62" i="10"/>
  <c r="C62" i="10"/>
  <c r="D62" i="10" s="1"/>
  <c r="I58" i="10"/>
  <c r="C58" i="10"/>
  <c r="D58" i="10" s="1"/>
  <c r="I56" i="10"/>
  <c r="C56" i="10"/>
  <c r="D56" i="10" s="1"/>
  <c r="P52" i="10"/>
  <c r="I51" i="10"/>
  <c r="C51" i="10"/>
  <c r="D51" i="10" s="1"/>
  <c r="I49" i="10"/>
  <c r="J49" i="10"/>
  <c r="C49" i="10"/>
  <c r="I45" i="10"/>
  <c r="J45" i="10"/>
  <c r="C45" i="10"/>
  <c r="D45" i="10" s="1"/>
  <c r="I41" i="10"/>
  <c r="C41" i="10"/>
  <c r="D41" i="10" s="1"/>
  <c r="I39" i="10"/>
  <c r="J39" i="10" s="1"/>
  <c r="C39" i="10"/>
  <c r="D39" i="10" s="1"/>
  <c r="I38" i="10"/>
  <c r="C38" i="10"/>
  <c r="P34" i="10"/>
  <c r="I33" i="10"/>
  <c r="C33" i="10"/>
  <c r="I31" i="10"/>
  <c r="J31" i="10" s="1"/>
  <c r="C31" i="10"/>
  <c r="D31" i="10"/>
  <c r="I30" i="10"/>
  <c r="C30" i="10"/>
  <c r="P26" i="10"/>
  <c r="I25" i="10"/>
  <c r="C25" i="10"/>
  <c r="D25" i="10"/>
  <c r="C24" i="10"/>
  <c r="D24" i="10" s="1"/>
  <c r="I68" i="9"/>
  <c r="C68" i="9"/>
  <c r="I66" i="9"/>
  <c r="J66" i="9"/>
  <c r="C62" i="9"/>
  <c r="D62" i="9" s="1"/>
  <c r="I52" i="9"/>
  <c r="J52" i="9"/>
  <c r="C52" i="9"/>
  <c r="C44" i="9"/>
  <c r="C34" i="9"/>
  <c r="C23" i="9"/>
  <c r="E136" i="10"/>
  <c r="F136" i="10"/>
  <c r="R62" i="9"/>
  <c r="R98" i="9"/>
  <c r="J30" i="7"/>
  <c r="J33" i="10"/>
  <c r="J65" i="10"/>
  <c r="K135" i="9"/>
  <c r="L135" i="9" s="1"/>
  <c r="D135" i="13"/>
  <c r="D128" i="13"/>
  <c r="D123" i="13"/>
  <c r="Q97" i="13"/>
  <c r="P57" i="13"/>
  <c r="P17" i="13"/>
  <c r="Q132" i="7"/>
  <c r="D98" i="7"/>
  <c r="Q57" i="7"/>
  <c r="D57" i="7"/>
  <c r="Q49" i="7"/>
  <c r="P119" i="10"/>
  <c r="K129" i="9"/>
  <c r="L129" i="9" s="1"/>
  <c r="P94" i="12"/>
  <c r="P92" i="12"/>
  <c r="P90" i="12"/>
  <c r="P53" i="13"/>
  <c r="D117" i="7"/>
  <c r="Q113" i="7"/>
  <c r="D113" i="7"/>
  <c r="J103" i="9"/>
  <c r="D35" i="13"/>
  <c r="P71" i="10"/>
  <c r="D134" i="13"/>
  <c r="D133" i="13"/>
  <c r="Q107" i="12"/>
  <c r="Q101" i="12"/>
  <c r="P101" i="12"/>
  <c r="H101" i="12"/>
  <c r="J101" i="12" s="1"/>
  <c r="P67" i="12"/>
  <c r="Q57" i="12"/>
  <c r="P57" i="12"/>
  <c r="H41" i="12"/>
  <c r="J41" i="12" s="1"/>
  <c r="Q41" i="12"/>
  <c r="Q68" i="7"/>
  <c r="P68" i="7"/>
  <c r="P109" i="9"/>
  <c r="Q123" i="10"/>
  <c r="D101" i="12"/>
  <c r="D103" i="9"/>
  <c r="H68" i="7"/>
  <c r="J68" i="7" s="1"/>
  <c r="H123" i="12"/>
  <c r="J123" i="12" s="1"/>
  <c r="Q123" i="12"/>
  <c r="H109" i="12"/>
  <c r="J109" i="12" s="1"/>
  <c r="Q109" i="12"/>
  <c r="H87" i="12"/>
  <c r="J87" i="12" s="1"/>
  <c r="P87" i="12"/>
  <c r="Q87" i="12"/>
  <c r="Q21" i="12"/>
  <c r="H21" i="12"/>
  <c r="J21" i="12" s="1"/>
  <c r="Q29" i="13"/>
  <c r="P29" i="13"/>
  <c r="P72" i="7"/>
  <c r="Q72" i="7"/>
  <c r="H72" i="7"/>
  <c r="J72" i="7" s="1"/>
  <c r="Q112" i="9"/>
  <c r="D57" i="12"/>
  <c r="D80" i="12"/>
  <c r="D89" i="9"/>
  <c r="D68" i="7"/>
  <c r="P121" i="10"/>
  <c r="P50" i="10"/>
  <c r="D56" i="12"/>
  <c r="D98" i="12"/>
  <c r="D123" i="12"/>
  <c r="D106" i="7"/>
  <c r="D126" i="13"/>
  <c r="P56" i="12"/>
  <c r="P21" i="12"/>
  <c r="Q23" i="10"/>
  <c r="P119" i="12"/>
  <c r="H119" i="12"/>
  <c r="Q102" i="12"/>
  <c r="P102" i="12"/>
  <c r="P45" i="12"/>
  <c r="Q45" i="12"/>
  <c r="H45" i="12"/>
  <c r="J45" i="12" s="1"/>
  <c r="Q112" i="13"/>
  <c r="P112" i="13"/>
  <c r="H99" i="7"/>
  <c r="J99" i="7" s="1"/>
  <c r="D99" i="7"/>
  <c r="H67" i="7"/>
  <c r="J67" i="7" s="1"/>
  <c r="Q67" i="7"/>
  <c r="P59" i="7"/>
  <c r="D121" i="9"/>
  <c r="P121" i="9"/>
  <c r="P72" i="9"/>
  <c r="S72" i="9" s="1"/>
  <c r="D72" i="9"/>
  <c r="P21" i="9"/>
  <c r="D21" i="9"/>
  <c r="H95" i="12"/>
  <c r="Q95" i="12"/>
  <c r="P95" i="12"/>
  <c r="Q58" i="13"/>
  <c r="D58" i="13"/>
  <c r="Q18" i="7"/>
  <c r="P18" i="7"/>
  <c r="H18" i="7"/>
  <c r="J18" i="7" s="1"/>
  <c r="P110" i="10"/>
  <c r="Q110" i="10"/>
  <c r="Q61" i="10"/>
  <c r="P28" i="10"/>
  <c r="Q28" i="10"/>
  <c r="D23" i="10"/>
  <c r="H106" i="12"/>
  <c r="Q106" i="12"/>
  <c r="H80" i="12"/>
  <c r="J80" i="12"/>
  <c r="P80" i="12"/>
  <c r="P18" i="12"/>
  <c r="D99" i="13"/>
  <c r="P96" i="13"/>
  <c r="Q96" i="13"/>
  <c r="P35" i="13"/>
  <c r="H127" i="7"/>
  <c r="J127" i="7" s="1"/>
  <c r="P127" i="7"/>
  <c r="P106" i="7"/>
  <c r="H106" i="7"/>
  <c r="H49" i="7"/>
  <c r="J49" i="7" s="1"/>
  <c r="P49" i="7"/>
  <c r="D49" i="7"/>
  <c r="P28" i="7"/>
  <c r="P20" i="7"/>
  <c r="D20" i="7"/>
  <c r="P20" i="9"/>
  <c r="P75" i="10"/>
  <c r="D47" i="9"/>
  <c r="J66" i="10"/>
  <c r="D72" i="7"/>
  <c r="D18" i="7"/>
  <c r="P41" i="12"/>
  <c r="Q20" i="7"/>
  <c r="H114" i="12"/>
  <c r="P114" i="12"/>
  <c r="Q72" i="12"/>
  <c r="H72" i="12"/>
  <c r="J72" i="12" s="1"/>
  <c r="P52" i="12"/>
  <c r="Q52" i="12"/>
  <c r="H52" i="12"/>
  <c r="J52" i="12" s="1"/>
  <c r="H49" i="12"/>
  <c r="Q49" i="12"/>
  <c r="P49" i="12"/>
  <c r="H17" i="12"/>
  <c r="J17" i="12" s="1"/>
  <c r="P17" i="12"/>
  <c r="P126" i="13"/>
  <c r="Q126" i="13"/>
  <c r="Q125" i="13"/>
  <c r="P125" i="13"/>
  <c r="P124" i="13"/>
  <c r="Q124" i="13"/>
  <c r="D124" i="13"/>
  <c r="P122" i="13"/>
  <c r="Q122" i="13"/>
  <c r="D122" i="13"/>
  <c r="Q65" i="13"/>
  <c r="D65" i="13"/>
  <c r="P98" i="7"/>
  <c r="Q98" i="7"/>
  <c r="P64" i="10"/>
  <c r="Q64" i="10"/>
  <c r="P96" i="9"/>
  <c r="D96" i="9"/>
  <c r="Q91" i="9"/>
  <c r="J91" i="9"/>
  <c r="D28" i="12"/>
  <c r="J57" i="12"/>
  <c r="D29" i="13"/>
  <c r="J74" i="13"/>
  <c r="P47" i="7"/>
  <c r="H122" i="7"/>
  <c r="Q25" i="7"/>
  <c r="H55" i="12"/>
  <c r="J55" i="12" s="1"/>
  <c r="P55" i="12"/>
  <c r="P39" i="12"/>
  <c r="Q39" i="12"/>
  <c r="D96" i="13"/>
  <c r="J29" i="10"/>
  <c r="D87" i="12"/>
  <c r="D48" i="10"/>
  <c r="Q63" i="12"/>
  <c r="Q51" i="12"/>
  <c r="H14" i="12"/>
  <c r="P14" i="12"/>
  <c r="J94" i="13"/>
  <c r="P92" i="13"/>
  <c r="Q92" i="13"/>
  <c r="P66" i="13"/>
  <c r="P102" i="7"/>
  <c r="P94" i="7"/>
  <c r="H76" i="7"/>
  <c r="J76" i="7" s="1"/>
  <c r="H29" i="7"/>
  <c r="J29" i="7" s="1"/>
  <c r="H15" i="7"/>
  <c r="J15" i="7" s="1"/>
  <c r="Q15" i="13"/>
  <c r="P15" i="13"/>
  <c r="D127" i="7"/>
  <c r="D31" i="7"/>
  <c r="D88" i="7"/>
  <c r="H35" i="7"/>
  <c r="J35" i="7" s="1"/>
  <c r="D120" i="10"/>
  <c r="J43" i="10"/>
  <c r="D63" i="13"/>
  <c r="D59" i="13"/>
  <c r="J43" i="13"/>
  <c r="D30" i="13"/>
  <c r="D47" i="7"/>
  <c r="Q91" i="12"/>
  <c r="H91" i="12"/>
  <c r="P91" i="12"/>
  <c r="D91" i="12"/>
  <c r="H88" i="12"/>
  <c r="J88" i="12" s="1"/>
  <c r="P88" i="12"/>
  <c r="Q88" i="12"/>
  <c r="D88" i="12"/>
  <c r="D68" i="12"/>
  <c r="Q26" i="12"/>
  <c r="P26" i="12"/>
  <c r="D130" i="13"/>
  <c r="P130" i="13"/>
  <c r="Q130" i="13"/>
  <c r="Q95" i="13"/>
  <c r="D95" i="13"/>
  <c r="P95" i="13"/>
  <c r="P14" i="13"/>
  <c r="Q14" i="13"/>
  <c r="O25" i="13"/>
  <c r="O73" i="13"/>
  <c r="O98" i="13"/>
  <c r="O120" i="13"/>
  <c r="O36" i="13"/>
  <c r="O48" i="13"/>
  <c r="O105" i="13"/>
  <c r="O69" i="13"/>
  <c r="O51" i="13"/>
  <c r="O76" i="13"/>
  <c r="O106" i="13"/>
  <c r="O125" i="13"/>
  <c r="O40" i="13"/>
  <c r="O77" i="13"/>
  <c r="O117" i="13"/>
  <c r="O65" i="13"/>
  <c r="O24" i="13"/>
  <c r="O23" i="13"/>
  <c r="O115" i="13"/>
  <c r="O46" i="13"/>
  <c r="O18" i="13"/>
  <c r="O27" i="13"/>
  <c r="O41" i="13"/>
  <c r="O60" i="13"/>
  <c r="O78" i="13"/>
  <c r="O92" i="13"/>
  <c r="O108" i="13"/>
  <c r="O129" i="13"/>
  <c r="O17" i="13"/>
  <c r="O133" i="13"/>
  <c r="O118" i="13"/>
  <c r="O99" i="13"/>
  <c r="O84" i="13"/>
  <c r="O67" i="13"/>
  <c r="O53" i="13"/>
  <c r="O30" i="13"/>
  <c r="O56" i="13"/>
  <c r="O109" i="13"/>
  <c r="O49" i="13"/>
  <c r="O39" i="13"/>
  <c r="O123" i="13"/>
  <c r="O102" i="13"/>
  <c r="O74" i="13"/>
  <c r="O80" i="13"/>
  <c r="O19" i="13"/>
  <c r="O86" i="13"/>
  <c r="O61" i="13"/>
  <c r="O29" i="13"/>
  <c r="O50" i="13"/>
  <c r="O64" i="13"/>
  <c r="O83" i="13"/>
  <c r="O96" i="13"/>
  <c r="O112" i="13"/>
  <c r="O132" i="13"/>
  <c r="O44" i="13"/>
  <c r="O33" i="13"/>
  <c r="O68" i="13"/>
  <c r="O100" i="13"/>
  <c r="O134" i="13"/>
  <c r="O130" i="13"/>
  <c r="O107" i="13"/>
  <c r="O87" i="13"/>
  <c r="O63" i="13"/>
  <c r="O38" i="13"/>
  <c r="O20" i="13"/>
  <c r="O52" i="13"/>
  <c r="O15" i="13"/>
  <c r="O91" i="13"/>
  <c r="O43" i="13"/>
  <c r="O116" i="13"/>
  <c r="O90" i="13"/>
  <c r="O93" i="13"/>
  <c r="O97" i="13"/>
  <c r="O37" i="13"/>
  <c r="O72" i="13"/>
  <c r="O104" i="13"/>
  <c r="O136" i="13"/>
  <c r="O127" i="13"/>
  <c r="O103" i="13"/>
  <c r="O82" i="13"/>
  <c r="O59" i="13"/>
  <c r="O34" i="13"/>
  <c r="O62" i="13"/>
  <c r="O131" i="13"/>
  <c r="O81" i="13"/>
  <c r="O35" i="13"/>
  <c r="O114" i="13"/>
  <c r="O79" i="13"/>
  <c r="O113" i="13"/>
  <c r="O54" i="13"/>
  <c r="O119" i="13"/>
  <c r="O111" i="13"/>
  <c r="O71" i="13"/>
  <c r="O22" i="13"/>
  <c r="O66" i="13"/>
  <c r="O101" i="13"/>
  <c r="O126" i="13"/>
  <c r="O128" i="13"/>
  <c r="O21" i="13"/>
  <c r="O85" i="13"/>
  <c r="O135" i="13"/>
  <c r="O89" i="13"/>
  <c r="O42" i="13"/>
  <c r="O45" i="13"/>
  <c r="O94" i="13"/>
  <c r="O124" i="13"/>
  <c r="O16" i="13"/>
  <c r="O57" i="13"/>
  <c r="O26" i="13"/>
  <c r="O47" i="13"/>
  <c r="O32" i="13"/>
  <c r="O14" i="13"/>
  <c r="O121" i="13"/>
  <c r="O28" i="13"/>
  <c r="O70" i="13"/>
  <c r="O31" i="13"/>
  <c r="O55" i="13"/>
  <c r="O88" i="13"/>
  <c r="O75" i="13"/>
  <c r="R26" i="13" s="1"/>
  <c r="O122" i="13"/>
  <c r="O110" i="13"/>
  <c r="O58" i="13"/>
  <c r="O95" i="13"/>
  <c r="D101" i="7"/>
  <c r="H101" i="7"/>
  <c r="P101" i="7"/>
  <c r="Q101" i="7"/>
  <c r="Q77" i="7"/>
  <c r="P77" i="7"/>
  <c r="D77" i="7"/>
  <c r="H77" i="7"/>
  <c r="J77" i="7"/>
  <c r="H41" i="7"/>
  <c r="J41" i="7" s="1"/>
  <c r="P41" i="7"/>
  <c r="Q41" i="7"/>
  <c r="D41" i="7"/>
  <c r="H27" i="7"/>
  <c r="J27" i="7" s="1"/>
  <c r="Q27" i="7"/>
  <c r="D27" i="7"/>
  <c r="P27" i="7"/>
  <c r="H17" i="7"/>
  <c r="J17" i="7" s="1"/>
  <c r="D17" i="7"/>
  <c r="Q17" i="7"/>
  <c r="P17" i="7"/>
  <c r="P130" i="10"/>
  <c r="Q130" i="10"/>
  <c r="D130" i="10"/>
  <c r="P128" i="10"/>
  <c r="Q128" i="10"/>
  <c r="D128" i="10"/>
  <c r="P124" i="10"/>
  <c r="D122" i="10"/>
  <c r="P122" i="10"/>
  <c r="Q122" i="10"/>
  <c r="D117" i="10"/>
  <c r="P49" i="10"/>
  <c r="Q49" i="10"/>
  <c r="D49" i="10"/>
  <c r="Q46" i="10"/>
  <c r="D46" i="10"/>
  <c r="P46" i="10"/>
  <c r="P39" i="10"/>
  <c r="Q39" i="10"/>
  <c r="P19" i="10"/>
  <c r="Q19" i="10"/>
  <c r="D19" i="10"/>
  <c r="Q63" i="9"/>
  <c r="J63" i="9"/>
  <c r="Q59" i="9"/>
  <c r="J59" i="9"/>
  <c r="Q55" i="9"/>
  <c r="J55" i="9"/>
  <c r="Q51" i="9"/>
  <c r="R51" i="9" s="1"/>
  <c r="S51" i="9" s="1"/>
  <c r="J51" i="9"/>
  <c r="K135" i="13"/>
  <c r="L135" i="13"/>
  <c r="K134" i="13"/>
  <c r="L134" i="13"/>
  <c r="Q77" i="12"/>
  <c r="P77" i="12"/>
  <c r="H77" i="12"/>
  <c r="J77" i="12" s="1"/>
  <c r="H34" i="12"/>
  <c r="J34" i="12" s="1"/>
  <c r="Q34" i="12"/>
  <c r="D34" i="12"/>
  <c r="P34" i="12"/>
  <c r="Q127" i="13"/>
  <c r="D127" i="13"/>
  <c r="P127" i="13"/>
  <c r="P85" i="13"/>
  <c r="R135" i="9"/>
  <c r="S135" i="9" s="1"/>
  <c r="R131" i="9"/>
  <c r="S131" i="9" s="1"/>
  <c r="R80" i="9"/>
  <c r="R117" i="9"/>
  <c r="R129" i="9"/>
  <c r="S129" i="9" s="1"/>
  <c r="R105" i="9"/>
  <c r="S105" i="9" s="1"/>
  <c r="R110" i="9"/>
  <c r="S110" i="9"/>
  <c r="R111" i="9"/>
  <c r="R87" i="9"/>
  <c r="R116" i="9"/>
  <c r="R67" i="9"/>
  <c r="S67" i="9" s="1"/>
  <c r="R108" i="9"/>
  <c r="S108" i="9" s="1"/>
  <c r="R88" i="9"/>
  <c r="R77" i="9"/>
  <c r="R75" i="9"/>
  <c r="R103" i="9"/>
  <c r="S103" i="9"/>
  <c r="O77" i="12"/>
  <c r="O104" i="12"/>
  <c r="O131" i="12"/>
  <c r="O56" i="12"/>
  <c r="O85" i="12"/>
  <c r="O111" i="12"/>
  <c r="O14" i="12"/>
  <c r="O69" i="12"/>
  <c r="O126" i="12"/>
  <c r="O22" i="12"/>
  <c r="O114" i="12"/>
  <c r="O88" i="12"/>
  <c r="O61" i="12"/>
  <c r="O26" i="12"/>
  <c r="O129" i="12"/>
  <c r="O115" i="12"/>
  <c r="O102" i="12"/>
  <c r="O89" i="12"/>
  <c r="O75" i="12"/>
  <c r="O90" i="12"/>
  <c r="O30" i="12"/>
  <c r="O17" i="12"/>
  <c r="O46" i="12"/>
  <c r="O135" i="12"/>
  <c r="O101" i="12"/>
  <c r="O67" i="12"/>
  <c r="O50" i="12"/>
  <c r="O136" i="12"/>
  <c r="O120" i="12"/>
  <c r="O100" i="12"/>
  <c r="O82" i="12"/>
  <c r="O66" i="12"/>
  <c r="O21" i="12"/>
  <c r="O41" i="12"/>
  <c r="O49" i="12"/>
  <c r="O60" i="12"/>
  <c r="O79" i="12"/>
  <c r="O98" i="12"/>
  <c r="O125" i="12"/>
  <c r="O16" i="12"/>
  <c r="O48" i="12"/>
  <c r="O57" i="12"/>
  <c r="O74" i="12"/>
  <c r="O95" i="12"/>
  <c r="R105" i="12" s="1"/>
  <c r="O117" i="12"/>
  <c r="O20" i="12"/>
  <c r="O19" i="12"/>
  <c r="O64" i="12"/>
  <c r="O128" i="12"/>
  <c r="O92" i="12"/>
  <c r="O23" i="12"/>
  <c r="O42" i="12"/>
  <c r="O132" i="12"/>
  <c r="O113" i="12"/>
  <c r="O97" i="12"/>
  <c r="O78" i="12"/>
  <c r="O62" i="12"/>
  <c r="O35" i="12"/>
  <c r="O43" i="12"/>
  <c r="O51" i="12"/>
  <c r="O63" i="12"/>
  <c r="O80" i="12"/>
  <c r="O103" i="12"/>
  <c r="O130" i="12"/>
  <c r="O24" i="12"/>
  <c r="O27" i="12"/>
  <c r="O58" i="12"/>
  <c r="O86" i="12"/>
  <c r="O96" i="12"/>
  <c r="O118" i="12"/>
  <c r="O28" i="12"/>
  <c r="O109" i="12"/>
  <c r="O127" i="12"/>
  <c r="O91" i="12"/>
  <c r="O59" i="12"/>
  <c r="O45" i="12"/>
  <c r="O71" i="12"/>
  <c r="O107" i="12"/>
  <c r="O133" i="12"/>
  <c r="O25" i="12"/>
  <c r="O93" i="12"/>
  <c r="O119" i="12"/>
  <c r="O52" i="12"/>
  <c r="O99" i="12"/>
  <c r="O38" i="12"/>
  <c r="O72" i="12"/>
  <c r="O34" i="12"/>
  <c r="O110" i="12"/>
  <c r="O70" i="12"/>
  <c r="O37" i="12"/>
  <c r="O53" i="12"/>
  <c r="O83" i="12"/>
  <c r="O121" i="12"/>
  <c r="O32" i="12"/>
  <c r="O65" i="12"/>
  <c r="O105" i="12"/>
  <c r="O36" i="12"/>
  <c r="O116" i="12"/>
  <c r="O106" i="12"/>
  <c r="O39" i="12"/>
  <c r="O84" i="12"/>
  <c r="O40" i="12"/>
  <c r="O112" i="12"/>
  <c r="O54" i="12"/>
  <c r="O87" i="12"/>
  <c r="O47" i="12"/>
  <c r="O108" i="12"/>
  <c r="O29" i="12"/>
  <c r="O15" i="12"/>
  <c r="O81" i="12"/>
  <c r="O123" i="12"/>
  <c r="O76" i="12"/>
  <c r="O94" i="12"/>
  <c r="O68" i="12"/>
  <c r="O124" i="12"/>
  <c r="O44" i="12"/>
  <c r="R36" i="12" s="1"/>
  <c r="R83" i="9"/>
  <c r="R106" i="9"/>
  <c r="S106" i="9" s="1"/>
  <c r="R130" i="9"/>
  <c r="S130" i="9" s="1"/>
  <c r="E134" i="9"/>
  <c r="F134" i="9" s="1"/>
  <c r="P66" i="12"/>
  <c r="Q66" i="12"/>
  <c r="D66" i="12"/>
  <c r="H66" i="12"/>
  <c r="J66" i="12" s="1"/>
  <c r="Q24" i="12"/>
  <c r="P24" i="12"/>
  <c r="H24" i="12"/>
  <c r="J24" i="12" s="1"/>
  <c r="P16" i="12"/>
  <c r="Q16" i="12"/>
  <c r="H16" i="12"/>
  <c r="J16" i="12" s="1"/>
  <c r="P116" i="10"/>
  <c r="Q116" i="10"/>
  <c r="J101" i="10"/>
  <c r="Q34" i="10"/>
  <c r="D34" i="10"/>
  <c r="Q58" i="9"/>
  <c r="R58" i="9" s="1"/>
  <c r="S58" i="9" s="1"/>
  <c r="J58" i="9"/>
  <c r="Q54" i="9"/>
  <c r="R54" i="9" s="1"/>
  <c r="S54" i="9" s="1"/>
  <c r="J54" i="9"/>
  <c r="Q50" i="9"/>
  <c r="R50" i="9" s="1"/>
  <c r="S50" i="9" s="1"/>
  <c r="J50" i="9"/>
  <c r="J130" i="12"/>
  <c r="H124" i="12"/>
  <c r="J124" i="12" s="1"/>
  <c r="Q124" i="12"/>
  <c r="R134" i="12" s="1"/>
  <c r="P124" i="12"/>
  <c r="P105" i="12"/>
  <c r="Q90" i="12"/>
  <c r="H90" i="12"/>
  <c r="J90" i="12" s="1"/>
  <c r="H79" i="12"/>
  <c r="D79" i="12"/>
  <c r="H76" i="12"/>
  <c r="J76" i="12" s="1"/>
  <c r="Q76" i="12"/>
  <c r="P76" i="12"/>
  <c r="H74" i="12"/>
  <c r="J74" i="12" s="1"/>
  <c r="P74" i="12"/>
  <c r="H36" i="12"/>
  <c r="J36" i="12" s="1"/>
  <c r="Q36" i="12"/>
  <c r="P36" i="12"/>
  <c r="P28" i="12"/>
  <c r="H28" i="12"/>
  <c r="J28" i="12" s="1"/>
  <c r="Q28" i="12"/>
  <c r="H64" i="12"/>
  <c r="J64" i="12" s="1"/>
  <c r="Q64" i="12"/>
  <c r="Q30" i="12"/>
  <c r="J30" i="12"/>
  <c r="P30" i="12"/>
  <c r="D30" i="12"/>
  <c r="O131" i="7"/>
  <c r="O34" i="7"/>
  <c r="O69" i="7"/>
  <c r="O133" i="7"/>
  <c r="O82" i="7"/>
  <c r="O52" i="7"/>
  <c r="O121" i="7"/>
  <c r="Q136" i="12"/>
  <c r="P136" i="12"/>
  <c r="Q98" i="12"/>
  <c r="H98" i="12"/>
  <c r="J98" i="12" s="1"/>
  <c r="P84" i="12"/>
  <c r="Q84" i="12"/>
  <c r="H81" i="12"/>
  <c r="J81" i="12" s="1"/>
  <c r="Q81" i="12"/>
  <c r="P81" i="12"/>
  <c r="D136" i="13"/>
  <c r="P136" i="13"/>
  <c r="Q136" i="13"/>
  <c r="P119" i="13"/>
  <c r="P110" i="13"/>
  <c r="J84" i="13"/>
  <c r="Q79" i="13"/>
  <c r="D79" i="13"/>
  <c r="D45" i="13"/>
  <c r="P45" i="13"/>
  <c r="J41" i="13"/>
  <c r="Q37" i="13"/>
  <c r="D37" i="13"/>
  <c r="Q28" i="13"/>
  <c r="P112" i="7"/>
  <c r="H112" i="7"/>
  <c r="J112" i="7" s="1"/>
  <c r="Q112" i="7"/>
  <c r="P96" i="7"/>
  <c r="Q96" i="7"/>
  <c r="H96" i="7"/>
  <c r="J96" i="7"/>
  <c r="D96" i="7"/>
  <c r="O115" i="7"/>
  <c r="O47" i="7"/>
  <c r="P134" i="12"/>
  <c r="S134" i="12" s="1"/>
  <c r="P86" i="12"/>
  <c r="Q86" i="12"/>
  <c r="P69" i="12"/>
  <c r="Q69" i="12"/>
  <c r="H69" i="12"/>
  <c r="H129" i="12"/>
  <c r="J129" i="12"/>
  <c r="P129" i="12"/>
  <c r="Q129" i="12"/>
  <c r="H121" i="12"/>
  <c r="J121" i="12" s="1"/>
  <c r="Q121" i="12"/>
  <c r="H115" i="12"/>
  <c r="J115" i="12" s="1"/>
  <c r="Q115" i="12"/>
  <c r="Q100" i="12"/>
  <c r="H100" i="12"/>
  <c r="J100" i="12" s="1"/>
  <c r="P100" i="12"/>
  <c r="H59" i="12"/>
  <c r="J59" i="12" s="1"/>
  <c r="Q59" i="12"/>
  <c r="P59" i="12"/>
  <c r="H135" i="7"/>
  <c r="J135" i="7"/>
  <c r="D135" i="7"/>
  <c r="P135" i="7"/>
  <c r="H129" i="7"/>
  <c r="Q129" i="7"/>
  <c r="P129" i="7"/>
  <c r="H37" i="7"/>
  <c r="J37" i="7"/>
  <c r="P37" i="7"/>
  <c r="Q89" i="10"/>
  <c r="P89" i="10"/>
  <c r="H131" i="12"/>
  <c r="J131" i="12" s="1"/>
  <c r="Q131" i="12"/>
  <c r="H117" i="12"/>
  <c r="J117" i="12" s="1"/>
  <c r="Q117" i="12"/>
  <c r="P117" i="12"/>
  <c r="H112" i="12"/>
  <c r="J112" i="12" s="1"/>
  <c r="Q112" i="12"/>
  <c r="H93" i="12"/>
  <c r="J93" i="12" s="1"/>
  <c r="P93" i="12"/>
  <c r="H71" i="12"/>
  <c r="J71" i="12" s="1"/>
  <c r="Q71" i="12"/>
  <c r="H61" i="12"/>
  <c r="J61" i="12" s="1"/>
  <c r="P61" i="12"/>
  <c r="P43" i="12"/>
  <c r="H43" i="12"/>
  <c r="J43" i="12" s="1"/>
  <c r="J131" i="13"/>
  <c r="K131" i="13" s="1"/>
  <c r="L131" i="13" s="1"/>
  <c r="P92" i="7"/>
  <c r="H92" i="7"/>
  <c r="J92" i="7" s="1"/>
  <c r="Q92" i="7"/>
  <c r="P87" i="7"/>
  <c r="H87" i="7"/>
  <c r="J87" i="7" s="1"/>
  <c r="P70" i="7"/>
  <c r="H70" i="7"/>
  <c r="J70" i="7" s="1"/>
  <c r="H51" i="7"/>
  <c r="J51" i="7" s="1"/>
  <c r="Q51" i="7"/>
  <c r="P51" i="7"/>
  <c r="P47" i="13"/>
  <c r="Q47" i="13"/>
  <c r="J16" i="13"/>
  <c r="D16" i="13"/>
  <c r="P16" i="13"/>
  <c r="D15" i="10"/>
  <c r="P129" i="13"/>
  <c r="I34" i="7"/>
  <c r="I67" i="10"/>
  <c r="J67" i="10" s="1"/>
  <c r="C61" i="10"/>
  <c r="D61" i="10"/>
  <c r="I60" i="10"/>
  <c r="J60" i="10" s="1"/>
  <c r="C47" i="10"/>
  <c r="D47" i="10" s="1"/>
  <c r="I54" i="10"/>
  <c r="C60" i="10"/>
  <c r="D60" i="10"/>
  <c r="I61" i="10"/>
  <c r="J61" i="10" s="1"/>
  <c r="I64" i="10"/>
  <c r="J64" i="10"/>
  <c r="C67" i="10"/>
  <c r="D67" i="10" s="1"/>
  <c r="C73" i="10"/>
  <c r="I83" i="10"/>
  <c r="J83" i="10" s="1"/>
  <c r="I97" i="10"/>
  <c r="J97" i="10" s="1"/>
  <c r="C99" i="10"/>
  <c r="I101" i="10"/>
  <c r="C103" i="10"/>
  <c r="D103" i="10" s="1"/>
  <c r="I105" i="10"/>
  <c r="J105" i="10"/>
  <c r="C107" i="10"/>
  <c r="D107" i="10" s="1"/>
  <c r="I109" i="10"/>
  <c r="J109" i="10"/>
  <c r="C113" i="10"/>
  <c r="D113" i="10" s="1"/>
  <c r="C116" i="10"/>
  <c r="D116" i="10"/>
  <c r="I118" i="10"/>
  <c r="J118" i="10" s="1"/>
  <c r="I120" i="10"/>
  <c r="J120" i="10"/>
  <c r="I125" i="10"/>
  <c r="J125" i="10" s="1"/>
  <c r="C127" i="10"/>
  <c r="D127" i="10"/>
  <c r="I131" i="10"/>
  <c r="J131" i="10" s="1"/>
  <c r="C135" i="10"/>
  <c r="D135" i="10"/>
  <c r="C28" i="10"/>
  <c r="D28" i="10" s="1"/>
  <c r="C43" i="10"/>
  <c r="D43" i="10"/>
  <c r="C57" i="10"/>
  <c r="D57" i="10" s="1"/>
  <c r="I75" i="10"/>
  <c r="J75" i="10"/>
  <c r="C87" i="10"/>
  <c r="D87" i="10" s="1"/>
  <c r="I90" i="10"/>
  <c r="J90" i="10"/>
  <c r="I92" i="10"/>
  <c r="I94" i="10"/>
  <c r="J94" i="10" s="1"/>
  <c r="I98" i="10"/>
  <c r="J98" i="10"/>
  <c r="C100" i="10"/>
  <c r="I102" i="10"/>
  <c r="J102" i="10"/>
  <c r="C104" i="10"/>
  <c r="D104" i="10"/>
  <c r="I106" i="10"/>
  <c r="J106" i="10"/>
  <c r="C108" i="10"/>
  <c r="D108" i="10"/>
  <c r="I110" i="10"/>
  <c r="J110" i="10"/>
  <c r="I112" i="10"/>
  <c r="J112" i="10"/>
  <c r="C114" i="10"/>
  <c r="D114" i="10"/>
  <c r="C117" i="10"/>
  <c r="C124" i="10"/>
  <c r="D124" i="10" s="1"/>
  <c r="K127" i="10"/>
  <c r="L127" i="10" s="1"/>
  <c r="F129" i="10"/>
  <c r="E130" i="10"/>
  <c r="F130" i="10" s="1"/>
  <c r="E128" i="10"/>
  <c r="F128" i="10"/>
  <c r="R14" i="13"/>
  <c r="R91" i="13"/>
  <c r="R83" i="13"/>
  <c r="R18" i="13"/>
  <c r="R25" i="13"/>
  <c r="R24" i="13"/>
  <c r="S24" i="13" s="1"/>
  <c r="T24" i="13" s="1"/>
  <c r="U24" i="13" s="1"/>
  <c r="R28" i="13"/>
  <c r="S28" i="13" s="1"/>
  <c r="T28" i="13" s="1"/>
  <c r="U28" i="13" s="1"/>
  <c r="R50" i="13"/>
  <c r="S50" i="13" s="1"/>
  <c r="R96" i="13"/>
  <c r="R33" i="13"/>
  <c r="R48" i="13"/>
  <c r="R128" i="13"/>
  <c r="S128" i="13" s="1"/>
  <c r="R31" i="13"/>
  <c r="S31" i="13" s="1"/>
  <c r="T31" i="13" s="1"/>
  <c r="U31" i="13" s="1"/>
  <c r="R77" i="13"/>
  <c r="R86" i="13"/>
  <c r="S86" i="13" s="1"/>
  <c r="R47" i="13"/>
  <c r="R17" i="13"/>
  <c r="S17" i="13" s="1"/>
  <c r="T17" i="13" s="1"/>
  <c r="U17" i="13" s="1"/>
  <c r="R113" i="13"/>
  <c r="R61" i="13"/>
  <c r="R68" i="13"/>
  <c r="S68" i="13" s="1"/>
  <c r="R42" i="13"/>
  <c r="S42" i="13" s="1"/>
  <c r="E134" i="10"/>
  <c r="F134" i="10" s="1"/>
  <c r="E135" i="10"/>
  <c r="F135" i="10"/>
  <c r="E131" i="10"/>
  <c r="F131" i="10"/>
  <c r="R21" i="12"/>
  <c r="S21" i="12" s="1"/>
  <c r="T21" i="12" s="1"/>
  <c r="U21" i="12" s="1"/>
  <c r="R116" i="12"/>
  <c r="R108" i="12"/>
  <c r="R133" i="12"/>
  <c r="S133" i="12" s="1"/>
  <c r="R97" i="12"/>
  <c r="R124" i="12"/>
  <c r="S124" i="12" s="1"/>
  <c r="R119" i="12"/>
  <c r="S119" i="12" s="1"/>
  <c r="R81" i="12"/>
  <c r="R131" i="12"/>
  <c r="S131" i="12" s="1"/>
  <c r="R127" i="12"/>
  <c r="R76" i="12"/>
  <c r="S76" i="12" s="1"/>
  <c r="R22" i="12"/>
  <c r="E126" i="9"/>
  <c r="F126" i="9" s="1"/>
  <c r="D118" i="12"/>
  <c r="H118" i="12"/>
  <c r="J118" i="12" s="1"/>
  <c r="P118" i="12"/>
  <c r="Q118" i="12"/>
  <c r="H58" i="12"/>
  <c r="J58" i="12" s="1"/>
  <c r="P58" i="12"/>
  <c r="Q58" i="12"/>
  <c r="D58" i="12"/>
  <c r="P40" i="12"/>
  <c r="D40" i="12"/>
  <c r="H40" i="12"/>
  <c r="J40" i="12"/>
  <c r="H32" i="12"/>
  <c r="J32" i="12" s="1"/>
  <c r="Q32" i="12"/>
  <c r="P32" i="12"/>
  <c r="D32" i="12"/>
  <c r="Q22" i="12"/>
  <c r="D22" i="12"/>
  <c r="D93" i="13"/>
  <c r="Q93" i="13"/>
  <c r="R112" i="13" s="1"/>
  <c r="S112" i="13" s="1"/>
  <c r="P93" i="13"/>
  <c r="P90" i="13"/>
  <c r="D90" i="13"/>
  <c r="Q90" i="13"/>
  <c r="Q89" i="13"/>
  <c r="R108" i="13" s="1"/>
  <c r="S108" i="13" s="1"/>
  <c r="P89" i="13"/>
  <c r="D89" i="13"/>
  <c r="Q88" i="13"/>
  <c r="R107" i="13" s="1"/>
  <c r="S107" i="13" s="1"/>
  <c r="P88" i="13"/>
  <c r="D88" i="13"/>
  <c r="P40" i="13"/>
  <c r="Q40" i="13"/>
  <c r="D40" i="13"/>
  <c r="Q39" i="13"/>
  <c r="R58" i="13" s="1"/>
  <c r="S58" i="13" s="1"/>
  <c r="P39" i="13"/>
  <c r="D39" i="13"/>
  <c r="P36" i="13"/>
  <c r="Q36" i="13"/>
  <c r="R55" i="13" s="1"/>
  <c r="S55" i="13" s="1"/>
  <c r="D36" i="13"/>
  <c r="Q104" i="7"/>
  <c r="P104" i="7"/>
  <c r="H104" i="7"/>
  <c r="J104" i="7"/>
  <c r="D104" i="7"/>
  <c r="P80" i="7"/>
  <c r="Q80" i="7"/>
  <c r="H80" i="7"/>
  <c r="J80" i="7" s="1"/>
  <c r="D80" i="7"/>
  <c r="Q73" i="9"/>
  <c r="R73" i="9" s="1"/>
  <c r="J73" i="9"/>
  <c r="P42" i="9"/>
  <c r="D42" i="9"/>
  <c r="D38" i="9"/>
  <c r="P34" i="9"/>
  <c r="D34" i="9"/>
  <c r="P29" i="9"/>
  <c r="D25" i="9"/>
  <c r="Q19" i="9"/>
  <c r="J19" i="9"/>
  <c r="Q15" i="9"/>
  <c r="J15" i="9"/>
  <c r="K126" i="7"/>
  <c r="L126" i="7" s="1"/>
  <c r="P19" i="12"/>
  <c r="P118" i="13"/>
  <c r="D118" i="13"/>
  <c r="Q118" i="13"/>
  <c r="P104" i="13"/>
  <c r="Q104" i="13"/>
  <c r="D103" i="13"/>
  <c r="Q103" i="13"/>
  <c r="D63" i="7"/>
  <c r="P32" i="7"/>
  <c r="H32" i="7"/>
  <c r="J32" i="7" s="1"/>
  <c r="D32" i="7"/>
  <c r="Q32" i="7"/>
  <c r="H25" i="7"/>
  <c r="J25" i="7"/>
  <c r="P25" i="7"/>
  <c r="D25" i="7"/>
  <c r="H22" i="7"/>
  <c r="J22" i="7" s="1"/>
  <c r="D22" i="7"/>
  <c r="P22" i="7"/>
  <c r="Q22" i="7"/>
  <c r="H120" i="12"/>
  <c r="J120" i="12" s="1"/>
  <c r="D120" i="12"/>
  <c r="P120" i="12"/>
  <c r="Q120" i="12"/>
  <c r="R130" i="12" s="1"/>
  <c r="S130" i="12" s="1"/>
  <c r="P126" i="12"/>
  <c r="Q126" i="12"/>
  <c r="R136" i="12" s="1"/>
  <c r="S136" i="12"/>
  <c r="H126" i="12"/>
  <c r="J126" i="12" s="1"/>
  <c r="K125" i="12" s="1"/>
  <c r="L125" i="12" s="1"/>
  <c r="D126" i="12"/>
  <c r="Q67" i="12"/>
  <c r="Q93" i="12"/>
  <c r="D93" i="12"/>
  <c r="P64" i="12"/>
  <c r="D64" i="12"/>
  <c r="Q50" i="12"/>
  <c r="H46" i="12"/>
  <c r="J46" i="12" s="1"/>
  <c r="D35" i="12"/>
  <c r="Q81" i="13"/>
  <c r="D81" i="13"/>
  <c r="P81" i="13"/>
  <c r="Q55" i="13"/>
  <c r="R74" i="13" s="1"/>
  <c r="S74" i="13" s="1"/>
  <c r="D55" i="13"/>
  <c r="P52" i="13"/>
  <c r="Q52" i="13"/>
  <c r="D52" i="13"/>
  <c r="D46" i="13"/>
  <c r="Q46" i="13"/>
  <c r="H111" i="7"/>
  <c r="J111" i="7"/>
  <c r="P111" i="7"/>
  <c r="P115" i="12"/>
  <c r="D115" i="12"/>
  <c r="H111" i="12"/>
  <c r="J111" i="12" s="1"/>
  <c r="P111" i="12"/>
  <c r="Q111" i="12"/>
  <c r="P103" i="12"/>
  <c r="H103" i="12"/>
  <c r="J103" i="12" s="1"/>
  <c r="H84" i="12"/>
  <c r="J84" i="12" s="1"/>
  <c r="D84" i="12"/>
  <c r="P55" i="7"/>
  <c r="P48" i="7"/>
  <c r="Q48" i="7"/>
  <c r="H48" i="7"/>
  <c r="J48" i="7" s="1"/>
  <c r="D48" i="7"/>
  <c r="P46" i="7"/>
  <c r="H46" i="7"/>
  <c r="J46" i="7" s="1"/>
  <c r="D46" i="7"/>
  <c r="D113" i="12"/>
  <c r="H61" i="7"/>
  <c r="J61" i="7" s="1"/>
  <c r="D60" i="13"/>
  <c r="D62" i="13"/>
  <c r="D64" i="13"/>
  <c r="D114" i="13"/>
  <c r="P113" i="12"/>
  <c r="D107" i="13"/>
  <c r="Q107" i="13"/>
  <c r="R126" i="13" s="1"/>
  <c r="S126" i="13" s="1"/>
  <c r="Q87" i="13"/>
  <c r="R106" i="13" s="1"/>
  <c r="S106" i="13" s="1"/>
  <c r="P87" i="13"/>
  <c r="D87" i="13"/>
  <c r="Q83" i="13"/>
  <c r="R102" i="13" s="1"/>
  <c r="D83" i="13"/>
  <c r="P83" i="13"/>
  <c r="P64" i="13"/>
  <c r="P60" i="13"/>
  <c r="P26" i="13"/>
  <c r="S26" i="13" s="1"/>
  <c r="T26" i="13" s="1"/>
  <c r="U26" i="13" s="1"/>
  <c r="D16" i="7"/>
  <c r="Q16" i="7"/>
  <c r="P118" i="10"/>
  <c r="Q118" i="10"/>
  <c r="P60" i="10"/>
  <c r="Q60" i="10"/>
  <c r="P54" i="10"/>
  <c r="H116" i="12"/>
  <c r="J116" i="12" s="1"/>
  <c r="P116" i="12"/>
  <c r="S116" i="12" s="1"/>
  <c r="Q116" i="12"/>
  <c r="D116" i="12"/>
  <c r="Q96" i="12"/>
  <c r="R106" i="12" s="1"/>
  <c r="S106" i="12" s="1"/>
  <c r="P96" i="12"/>
  <c r="H96" i="12"/>
  <c r="J96" i="12" s="1"/>
  <c r="H27" i="12"/>
  <c r="J27" i="12" s="1"/>
  <c r="Q111" i="13"/>
  <c r="D75" i="13"/>
  <c r="Q75" i="13"/>
  <c r="R94" i="13" s="1"/>
  <c r="S94" i="13" s="1"/>
  <c r="Q33" i="13"/>
  <c r="P33" i="13"/>
  <c r="P112" i="10"/>
  <c r="Q112" i="10"/>
  <c r="Q100" i="10"/>
  <c r="D84" i="13"/>
  <c r="Q44" i="13"/>
  <c r="R63" i="13" s="1"/>
  <c r="S63" i="13" s="1"/>
  <c r="P85" i="12"/>
  <c r="H127" i="12"/>
  <c r="J127" i="12" s="1"/>
  <c r="H104" i="12"/>
  <c r="J104" i="12" s="1"/>
  <c r="H89" i="12"/>
  <c r="J89" i="12" s="1"/>
  <c r="P89" i="12"/>
  <c r="H62" i="12"/>
  <c r="J62" i="12" s="1"/>
  <c r="Q25" i="12"/>
  <c r="P25" i="12"/>
  <c r="Q74" i="13"/>
  <c r="H103" i="7"/>
  <c r="J103" i="7" s="1"/>
  <c r="Q103" i="7"/>
  <c r="Q92" i="12"/>
  <c r="H92" i="12"/>
  <c r="J92" i="12" s="1"/>
  <c r="P65" i="12"/>
  <c r="H65" i="12"/>
  <c r="J65" i="12" s="1"/>
  <c r="P40" i="7"/>
  <c r="Q40" i="7"/>
  <c r="P16" i="10"/>
  <c r="Q16" i="10"/>
  <c r="K132" i="12"/>
  <c r="L132" i="12" s="1"/>
  <c r="O54" i="7" l="1"/>
  <c r="O19" i="7"/>
  <c r="O91" i="7"/>
  <c r="O71" i="7"/>
  <c r="O66" i="7"/>
  <c r="O24" i="7"/>
  <c r="O56" i="7"/>
  <c r="O88" i="7"/>
  <c r="O120" i="7"/>
  <c r="O29" i="7"/>
  <c r="O61" i="7"/>
  <c r="O93" i="7"/>
  <c r="O125" i="7"/>
  <c r="O31" i="7"/>
  <c r="O63" i="7"/>
  <c r="O30" i="7"/>
  <c r="O35" i="7"/>
  <c r="O103" i="7"/>
  <c r="O16" i="7"/>
  <c r="O80" i="7"/>
  <c r="O21" i="7"/>
  <c r="O85" i="7"/>
  <c r="O79" i="7"/>
  <c r="O102" i="7"/>
  <c r="R99" i="7" s="1"/>
  <c r="S99" i="7" s="1"/>
  <c r="O107" i="7"/>
  <c r="O18" i="7"/>
  <c r="O68" i="7"/>
  <c r="O132" i="7"/>
  <c r="O73" i="7"/>
  <c r="O51" i="7"/>
  <c r="O15" i="7"/>
  <c r="O78" i="7"/>
  <c r="R78" i="7" s="1"/>
  <c r="S78" i="7" s="1"/>
  <c r="O27" i="7"/>
  <c r="O123" i="7"/>
  <c r="O55" i="7"/>
  <c r="O50" i="7"/>
  <c r="O28" i="7"/>
  <c r="O60" i="7"/>
  <c r="O92" i="7"/>
  <c r="O124" i="7"/>
  <c r="O33" i="7"/>
  <c r="O65" i="7"/>
  <c r="O97" i="7"/>
  <c r="O129" i="7"/>
  <c r="R124" i="7" s="1"/>
  <c r="S124" i="7" s="1"/>
  <c r="O42" i="7"/>
  <c r="O95" i="7"/>
  <c r="O127" i="7"/>
  <c r="O62" i="7"/>
  <c r="O67" i="7"/>
  <c r="O39" i="7"/>
  <c r="O32" i="7"/>
  <c r="O96" i="7"/>
  <c r="O37" i="7"/>
  <c r="O101" i="7"/>
  <c r="O74" i="7"/>
  <c r="O134" i="7"/>
  <c r="O87" i="7"/>
  <c r="O20" i="7"/>
  <c r="O84" i="7"/>
  <c r="O25" i="7"/>
  <c r="O89" i="7"/>
  <c r="O110" i="7"/>
  <c r="O14" i="7"/>
  <c r="O86" i="7"/>
  <c r="R86" i="7" s="1"/>
  <c r="S86" i="7" s="1"/>
  <c r="O59" i="7"/>
  <c r="O130" i="7"/>
  <c r="O40" i="7"/>
  <c r="O72" i="7"/>
  <c r="O104" i="7"/>
  <c r="O136" i="7"/>
  <c r="O45" i="7"/>
  <c r="O77" i="7"/>
  <c r="O109" i="7"/>
  <c r="O26" i="7"/>
  <c r="O58" i="7"/>
  <c r="O111" i="7"/>
  <c r="R112" i="7" s="1"/>
  <c r="S112" i="7" s="1"/>
  <c r="O94" i="7"/>
  <c r="O99" i="7"/>
  <c r="O98" i="7"/>
  <c r="O48" i="7"/>
  <c r="O112" i="7"/>
  <c r="O53" i="7"/>
  <c r="O117" i="7"/>
  <c r="O38" i="7"/>
  <c r="O43" i="7"/>
  <c r="O23" i="7"/>
  <c r="O36" i="7"/>
  <c r="O100" i="7"/>
  <c r="O41" i="7"/>
  <c r="O105" i="7"/>
  <c r="O46" i="7"/>
  <c r="O57" i="7"/>
  <c r="R58" i="7" s="1"/>
  <c r="O75" i="7"/>
  <c r="O128" i="7"/>
  <c r="O126" i="7"/>
  <c r="O81" i="7"/>
  <c r="O76" i="7"/>
  <c r="O114" i="7"/>
  <c r="O118" i="7"/>
  <c r="O116" i="7"/>
  <c r="O70" i="7"/>
  <c r="O64" i="7"/>
  <c r="O106" i="7"/>
  <c r="O49" i="7"/>
  <c r="O44" i="7"/>
  <c r="O119" i="7"/>
  <c r="O22" i="7"/>
  <c r="R41" i="7"/>
  <c r="S41" i="7" s="1"/>
  <c r="O19" i="10"/>
  <c r="O33" i="10"/>
  <c r="O82" i="10"/>
  <c r="O64" i="10"/>
  <c r="O63" i="10"/>
  <c r="O100" i="10"/>
  <c r="O58" i="10"/>
  <c r="O101" i="10"/>
  <c r="R71" i="10" s="1"/>
  <c r="S71" i="10" s="1"/>
  <c r="O133" i="10"/>
  <c r="O52" i="10"/>
  <c r="O32" i="10"/>
  <c r="O86" i="10"/>
  <c r="R87" i="10" s="1"/>
  <c r="S87" i="10" s="1"/>
  <c r="O50" i="10"/>
  <c r="O103" i="10"/>
  <c r="O68" i="10"/>
  <c r="O43" i="10"/>
  <c r="O53" i="10"/>
  <c r="O30" i="10"/>
  <c r="O128" i="10"/>
  <c r="O65" i="10"/>
  <c r="O55" i="10"/>
  <c r="O22" i="10"/>
  <c r="O126" i="10"/>
  <c r="O67" i="10"/>
  <c r="O38" i="10"/>
  <c r="O91" i="10"/>
  <c r="O79" i="10"/>
  <c r="O29" i="10"/>
  <c r="O36" i="10"/>
  <c r="O69" i="10"/>
  <c r="O14" i="10"/>
  <c r="O35" i="10"/>
  <c r="O48" i="10"/>
  <c r="O47" i="10"/>
  <c r="O80" i="10"/>
  <c r="O108" i="10"/>
  <c r="O60" i="10"/>
  <c r="O112" i="10"/>
  <c r="O18" i="10"/>
  <c r="O21" i="10"/>
  <c r="O16" i="10"/>
  <c r="O56" i="10"/>
  <c r="O20" i="10"/>
  <c r="O74" i="10"/>
  <c r="O62" i="10"/>
  <c r="O71" i="10"/>
  <c r="O99" i="10"/>
  <c r="O123" i="10"/>
  <c r="R92" i="10" s="1"/>
  <c r="S92" i="10" s="1"/>
  <c r="O106" i="10"/>
  <c r="O73" i="10"/>
  <c r="O130" i="10"/>
  <c r="O120" i="10"/>
  <c r="O102" i="10"/>
  <c r="O134" i="10"/>
  <c r="O111" i="10"/>
  <c r="O95" i="10"/>
  <c r="R64" i="10" s="1"/>
  <c r="S64" i="10" s="1"/>
  <c r="O109" i="10"/>
  <c r="O46" i="10"/>
  <c r="O135" i="10"/>
  <c r="O136" i="10"/>
  <c r="R136" i="10" s="1"/>
  <c r="S136" i="10" s="1"/>
  <c r="T136" i="10" s="1"/>
  <c r="U136" i="10" s="1"/>
  <c r="O84" i="10"/>
  <c r="O81" i="10"/>
  <c r="O24" i="10"/>
  <c r="O118" i="10"/>
  <c r="O98" i="10"/>
  <c r="O93" i="10"/>
  <c r="O125" i="10"/>
  <c r="O96" i="10"/>
  <c r="R67" i="10" s="1"/>
  <c r="S67" i="10" s="1"/>
  <c r="O121" i="10"/>
  <c r="O42" i="10"/>
  <c r="O23" i="10"/>
  <c r="O88" i="10"/>
  <c r="O27" i="10"/>
  <c r="O115" i="10"/>
  <c r="O70" i="10"/>
  <c r="O28" i="10"/>
  <c r="R36" i="10" s="1"/>
  <c r="S36" i="10" s="1"/>
  <c r="O61" i="10"/>
  <c r="O17" i="10"/>
  <c r="O49" i="10"/>
  <c r="O57" i="10"/>
  <c r="O34" i="10"/>
  <c r="O66" i="10"/>
  <c r="O85" i="10"/>
  <c r="O45" i="10"/>
  <c r="R15" i="10" s="1"/>
  <c r="S15" i="10" s="1"/>
  <c r="O75" i="10"/>
  <c r="O132" i="10"/>
  <c r="O129" i="10"/>
  <c r="O110" i="10"/>
  <c r="O89" i="10"/>
  <c r="O113" i="10"/>
  <c r="O83" i="10"/>
  <c r="O119" i="10"/>
  <c r="R90" i="10" s="1"/>
  <c r="O26" i="10"/>
  <c r="O37" i="10"/>
  <c r="O39" i="10"/>
  <c r="O131" i="10"/>
  <c r="R100" i="10" s="1"/>
  <c r="O51" i="10"/>
  <c r="O122" i="10"/>
  <c r="O72" i="10"/>
  <c r="O114" i="10"/>
  <c r="R83" i="10" s="1"/>
  <c r="S83" i="10" s="1"/>
  <c r="O40" i="10"/>
  <c r="O105" i="10"/>
  <c r="O92" i="10"/>
  <c r="O116" i="10"/>
  <c r="O15" i="10"/>
  <c r="O97" i="10"/>
  <c r="O90" i="10"/>
  <c r="O78" i="10"/>
  <c r="R77" i="10" s="1"/>
  <c r="S77" i="10" s="1"/>
  <c r="O94" i="10"/>
  <c r="O104" i="10"/>
  <c r="O124" i="10"/>
  <c r="O107" i="10"/>
  <c r="R76" i="10" s="1"/>
  <c r="S76" i="10" s="1"/>
  <c r="O76" i="10"/>
  <c r="O87" i="10"/>
  <c r="O117" i="10"/>
  <c r="O25" i="10"/>
  <c r="O77" i="10"/>
  <c r="O44" i="10"/>
  <c r="O59" i="10"/>
  <c r="O31" i="10"/>
  <c r="O127" i="10"/>
  <c r="O54" i="10"/>
  <c r="O41" i="10"/>
  <c r="R16" i="10"/>
  <c r="S16" i="10" s="1"/>
  <c r="P113" i="13"/>
  <c r="S113" i="13" s="1"/>
  <c r="Q113" i="13"/>
  <c r="D113" i="13"/>
  <c r="H81" i="7"/>
  <c r="J81" i="7" s="1"/>
  <c r="P81" i="7"/>
  <c r="P30" i="10"/>
  <c r="Q30" i="10"/>
  <c r="R30" i="10" s="1"/>
  <c r="S30" i="10" s="1"/>
  <c r="D30" i="10"/>
  <c r="Q27" i="12"/>
  <c r="P35" i="12"/>
  <c r="P46" i="12"/>
  <c r="Q19" i="12"/>
  <c r="R29" i="12" s="1"/>
  <c r="S36" i="12"/>
  <c r="R92" i="12"/>
  <c r="S92" i="12" s="1"/>
  <c r="R94" i="12"/>
  <c r="S94" i="12" s="1"/>
  <c r="R125" i="12"/>
  <c r="S125" i="12" s="1"/>
  <c r="P18" i="13"/>
  <c r="S18" i="13" s="1"/>
  <c r="T18" i="13" s="1"/>
  <c r="U18" i="13" s="1"/>
  <c r="Q18" i="13"/>
  <c r="H121" i="7"/>
  <c r="J121" i="7" s="1"/>
  <c r="P121" i="7"/>
  <c r="Q121" i="7"/>
  <c r="Q94" i="7"/>
  <c r="R94" i="7" s="1"/>
  <c r="S94" i="7" s="1"/>
  <c r="D94" i="7"/>
  <c r="D87" i="7"/>
  <c r="Q87" i="7"/>
  <c r="Q82" i="7"/>
  <c r="H82" i="7"/>
  <c r="J82" i="7" s="1"/>
  <c r="D82" i="7"/>
  <c r="H19" i="7"/>
  <c r="J19" i="7" s="1"/>
  <c r="D19" i="7"/>
  <c r="Q19" i="7"/>
  <c r="P19" i="7"/>
  <c r="P15" i="7"/>
  <c r="Q15" i="7"/>
  <c r="Q125" i="10"/>
  <c r="P125" i="10"/>
  <c r="P120" i="10"/>
  <c r="Q120" i="10"/>
  <c r="P108" i="10"/>
  <c r="Q108" i="10"/>
  <c r="P104" i="10"/>
  <c r="Q104" i="10"/>
  <c r="Q93" i="10"/>
  <c r="P93" i="10"/>
  <c r="P90" i="10"/>
  <c r="Q90" i="10"/>
  <c r="D90" i="10"/>
  <c r="Q83" i="10"/>
  <c r="D83" i="10"/>
  <c r="E76" i="10" s="1"/>
  <c r="F76" i="10" s="1"/>
  <c r="P83" i="10"/>
  <c r="P72" i="10"/>
  <c r="Q72" i="10"/>
  <c r="P68" i="10"/>
  <c r="Q68" i="10"/>
  <c r="D68" i="10"/>
  <c r="Q63" i="10"/>
  <c r="P63" i="10"/>
  <c r="Q59" i="10"/>
  <c r="P59" i="10"/>
  <c r="Q55" i="10"/>
  <c r="D55" i="10"/>
  <c r="P55" i="10"/>
  <c r="Q42" i="10"/>
  <c r="P42" i="10"/>
  <c r="Q107" i="9"/>
  <c r="R107" i="9" s="1"/>
  <c r="S107" i="9" s="1"/>
  <c r="J107" i="9"/>
  <c r="P104" i="9"/>
  <c r="D104" i="9"/>
  <c r="Q102" i="9"/>
  <c r="R102" i="9" s="1"/>
  <c r="S102" i="9" s="1"/>
  <c r="J102" i="9"/>
  <c r="Q82" i="9"/>
  <c r="R82" i="9" s="1"/>
  <c r="S82" i="9" s="1"/>
  <c r="J82" i="9"/>
  <c r="Q54" i="12"/>
  <c r="H54" i="12"/>
  <c r="P54" i="12"/>
  <c r="Q31" i="12"/>
  <c r="D31" i="12"/>
  <c r="Q15" i="12"/>
  <c r="P15" i="12"/>
  <c r="H15" i="12"/>
  <c r="Q70" i="13"/>
  <c r="D70" i="13"/>
  <c r="P70" i="13"/>
  <c r="H79" i="7"/>
  <c r="P79" i="7"/>
  <c r="D77" i="9"/>
  <c r="P77" i="9"/>
  <c r="S77" i="9" s="1"/>
  <c r="Q71" i="9"/>
  <c r="R71" i="9" s="1"/>
  <c r="J71" i="9"/>
  <c r="Q42" i="9"/>
  <c r="J42" i="9"/>
  <c r="Q35" i="12"/>
  <c r="D50" i="12"/>
  <c r="S81" i="12"/>
  <c r="Q79" i="7"/>
  <c r="J18" i="10"/>
  <c r="P122" i="12"/>
  <c r="H122" i="12"/>
  <c r="J122" i="12" s="1"/>
  <c r="K112" i="12" s="1"/>
  <c r="L112" i="12" s="1"/>
  <c r="Q122" i="12"/>
  <c r="R132" i="12" s="1"/>
  <c r="P107" i="12"/>
  <c r="H107" i="12"/>
  <c r="D107" i="12"/>
  <c r="Q103" i="12"/>
  <c r="D103" i="12"/>
  <c r="Q89" i="12"/>
  <c r="R99" i="12" s="1"/>
  <c r="D89" i="12"/>
  <c r="H82" i="12"/>
  <c r="J82" i="12" s="1"/>
  <c r="D82" i="12"/>
  <c r="Q82" i="12"/>
  <c r="Q70" i="12"/>
  <c r="R80" i="12" s="1"/>
  <c r="S80" i="12" s="1"/>
  <c r="D70" i="12"/>
  <c r="Q78" i="13"/>
  <c r="P78" i="13"/>
  <c r="J126" i="9"/>
  <c r="K126" i="9" s="1"/>
  <c r="L126" i="9" s="1"/>
  <c r="Q126" i="9"/>
  <c r="Q122" i="9"/>
  <c r="J122" i="9"/>
  <c r="P117" i="9"/>
  <c r="S117" i="9" s="1"/>
  <c r="D117" i="9"/>
  <c r="Q92" i="9"/>
  <c r="R92" i="9" s="1"/>
  <c r="S92" i="9" s="1"/>
  <c r="J92" i="9"/>
  <c r="Q89" i="9"/>
  <c r="R89" i="9" s="1"/>
  <c r="S89" i="9" s="1"/>
  <c r="J89" i="9"/>
  <c r="P61" i="9"/>
  <c r="D61" i="9"/>
  <c r="P59" i="9"/>
  <c r="S59" i="9" s="1"/>
  <c r="D59" i="9"/>
  <c r="Q21" i="9"/>
  <c r="J21" i="9"/>
  <c r="Q18" i="9"/>
  <c r="J18" i="9"/>
  <c r="P17" i="9"/>
  <c r="D17" i="9"/>
  <c r="P50" i="12"/>
  <c r="D19" i="12"/>
  <c r="S73" i="9"/>
  <c r="D81" i="7"/>
  <c r="Q81" i="7"/>
  <c r="D42" i="12"/>
  <c r="P120" i="13"/>
  <c r="Q120" i="13"/>
  <c r="D78" i="7"/>
  <c r="P78" i="7"/>
  <c r="Q78" i="7"/>
  <c r="Q76" i="7"/>
  <c r="P76" i="7"/>
  <c r="H59" i="7"/>
  <c r="J59" i="7" s="1"/>
  <c r="Q59" i="7"/>
  <c r="P54" i="7"/>
  <c r="D54" i="7"/>
  <c r="H54" i="7"/>
  <c r="P42" i="7"/>
  <c r="H42" i="7"/>
  <c r="J42" i="7" s="1"/>
  <c r="D42" i="7"/>
  <c r="Q42" i="7"/>
  <c r="Q38" i="7"/>
  <c r="H38" i="7"/>
  <c r="J38" i="7" s="1"/>
  <c r="Q35" i="7"/>
  <c r="P35" i="7"/>
  <c r="Q29" i="7"/>
  <c r="P29" i="7"/>
  <c r="D29" i="7"/>
  <c r="Q17" i="10"/>
  <c r="P17" i="10"/>
  <c r="P15" i="10"/>
  <c r="Q15" i="10"/>
  <c r="Q96" i="9"/>
  <c r="J96" i="9"/>
  <c r="Q95" i="9"/>
  <c r="R95" i="9" s="1"/>
  <c r="S95" i="9" s="1"/>
  <c r="J95" i="9"/>
  <c r="Q53" i="9"/>
  <c r="R53" i="9" s="1"/>
  <c r="S53" i="9" s="1"/>
  <c r="J53" i="9"/>
  <c r="Q36" i="9"/>
  <c r="R36" i="9" s="1"/>
  <c r="S36" i="9" s="1"/>
  <c r="J36" i="9"/>
  <c r="P33" i="9"/>
  <c r="D33" i="9"/>
  <c r="P28" i="9"/>
  <c r="D28" i="9"/>
  <c r="D23" i="9"/>
  <c r="D46" i="12"/>
  <c r="J69" i="12"/>
  <c r="D122" i="12"/>
  <c r="S61" i="9"/>
  <c r="S104" i="9"/>
  <c r="S64" i="9"/>
  <c r="D70" i="9"/>
  <c r="J99" i="9"/>
  <c r="E135" i="7"/>
  <c r="F135" i="7" s="1"/>
  <c r="D42" i="10"/>
  <c r="D63" i="10"/>
  <c r="D93" i="10"/>
  <c r="J126" i="10"/>
  <c r="K123" i="10" s="1"/>
  <c r="L123" i="10" s="1"/>
  <c r="J22" i="10"/>
  <c r="K21" i="10" s="1"/>
  <c r="L21" i="10" s="1"/>
  <c r="J92" i="13"/>
  <c r="D125" i="10"/>
  <c r="E123" i="10" s="1"/>
  <c r="F123" i="10" s="1"/>
  <c r="J28" i="10"/>
  <c r="J38" i="10"/>
  <c r="K34" i="10" s="1"/>
  <c r="L34" i="10" s="1"/>
  <c r="D78" i="12"/>
  <c r="D65" i="9"/>
  <c r="D41" i="9"/>
  <c r="D98" i="9"/>
  <c r="E94" i="9" s="1"/>
  <c r="F94" i="9" s="1"/>
  <c r="J124" i="9"/>
  <c r="D121" i="7"/>
  <c r="D66" i="10"/>
  <c r="D72" i="10"/>
  <c r="D77" i="10"/>
  <c r="D79" i="10"/>
  <c r="J86" i="10"/>
  <c r="J72" i="13"/>
  <c r="D78" i="13"/>
  <c r="S98" i="9"/>
  <c r="D52" i="9"/>
  <c r="J51" i="10"/>
  <c r="D35" i="7"/>
  <c r="D49" i="9"/>
  <c r="D35" i="9"/>
  <c r="D101" i="9"/>
  <c r="J79" i="7"/>
  <c r="D38" i="7"/>
  <c r="J24" i="7"/>
  <c r="D81" i="10"/>
  <c r="D88" i="10"/>
  <c r="D17" i="10"/>
  <c r="J34" i="13"/>
  <c r="J62" i="13"/>
  <c r="J116" i="13"/>
  <c r="D48" i="9"/>
  <c r="K132" i="7"/>
  <c r="L132" i="7" s="1"/>
  <c r="K131" i="7"/>
  <c r="L131" i="7" s="1"/>
  <c r="Q38" i="9"/>
  <c r="J38" i="9"/>
  <c r="P37" i="9"/>
  <c r="D37" i="9"/>
  <c r="Q35" i="9"/>
  <c r="J35" i="9"/>
  <c r="Q28" i="9"/>
  <c r="J28" i="9"/>
  <c r="Q23" i="9"/>
  <c r="J23" i="9"/>
  <c r="R77" i="12"/>
  <c r="S77" i="12" s="1"/>
  <c r="R32" i="12"/>
  <c r="S32" i="12" s="1"/>
  <c r="R42" i="12"/>
  <c r="R38" i="12"/>
  <c r="S38" i="12" s="1"/>
  <c r="R25" i="12"/>
  <c r="R14" i="12"/>
  <c r="K131" i="10"/>
  <c r="L131" i="10" s="1"/>
  <c r="K130" i="10"/>
  <c r="L130" i="10" s="1"/>
  <c r="K128" i="10"/>
  <c r="L128" i="10" s="1"/>
  <c r="S47" i="13"/>
  <c r="E133" i="7"/>
  <c r="F133" i="7" s="1"/>
  <c r="E128" i="7"/>
  <c r="F128" i="7" s="1"/>
  <c r="E127" i="7"/>
  <c r="F127" i="7" s="1"/>
  <c r="E136" i="7"/>
  <c r="F136" i="7" s="1"/>
  <c r="K132" i="13"/>
  <c r="L132" i="13" s="1"/>
  <c r="K130" i="13"/>
  <c r="L130" i="13" s="1"/>
  <c r="K133" i="13"/>
  <c r="L133" i="13" s="1"/>
  <c r="P98" i="13"/>
  <c r="D98" i="13"/>
  <c r="Q98" i="13"/>
  <c r="P56" i="13"/>
  <c r="Q56" i="13"/>
  <c r="R75" i="13" s="1"/>
  <c r="S75" i="13" s="1"/>
  <c r="D56" i="13"/>
  <c r="Q26" i="13"/>
  <c r="R45" i="13" s="1"/>
  <c r="S45" i="13" s="1"/>
  <c r="D26" i="13"/>
  <c r="Q25" i="13"/>
  <c r="R44" i="13" s="1"/>
  <c r="D25" i="13"/>
  <c r="P25" i="13"/>
  <c r="H119" i="7"/>
  <c r="J119" i="7" s="1"/>
  <c r="Q119" i="7"/>
  <c r="P119" i="7"/>
  <c r="D119" i="7"/>
  <c r="Q110" i="7"/>
  <c r="D110" i="7"/>
  <c r="P110" i="7"/>
  <c r="H110" i="7"/>
  <c r="J110" i="7" s="1"/>
  <c r="P108" i="7"/>
  <c r="Q108" i="7"/>
  <c r="H108" i="7"/>
  <c r="J108" i="7" s="1"/>
  <c r="D108" i="7"/>
  <c r="H105" i="7"/>
  <c r="J105" i="7" s="1"/>
  <c r="P105" i="7"/>
  <c r="Q105" i="7"/>
  <c r="Q102" i="7"/>
  <c r="D102" i="7"/>
  <c r="H102" i="7"/>
  <c r="J102" i="7" s="1"/>
  <c r="D100" i="7"/>
  <c r="Q100" i="7"/>
  <c r="P100" i="7"/>
  <c r="H100" i="7"/>
  <c r="J100" i="7" s="1"/>
  <c r="P66" i="7"/>
  <c r="D66" i="7"/>
  <c r="H66" i="7"/>
  <c r="J66" i="7" s="1"/>
  <c r="Q66" i="7"/>
  <c r="R66" i="7" s="1"/>
  <c r="H63" i="7"/>
  <c r="J63" i="7" s="1"/>
  <c r="P63" i="7"/>
  <c r="Q63" i="7"/>
  <c r="R63" i="7" s="1"/>
  <c r="J36" i="10"/>
  <c r="P35" i="10"/>
  <c r="Q35" i="10"/>
  <c r="D35" i="10"/>
  <c r="P119" i="9"/>
  <c r="D119" i="9"/>
  <c r="E115" i="9" s="1"/>
  <c r="F115" i="9" s="1"/>
  <c r="P114" i="9"/>
  <c r="S114" i="9" s="1"/>
  <c r="D114" i="9"/>
  <c r="P87" i="9"/>
  <c r="D87" i="9"/>
  <c r="Q85" i="9"/>
  <c r="J85" i="9"/>
  <c r="P80" i="9"/>
  <c r="S80" i="9" s="1"/>
  <c r="D80" i="9"/>
  <c r="P75" i="9"/>
  <c r="S75" i="9" s="1"/>
  <c r="D75" i="9"/>
  <c r="Q68" i="9"/>
  <c r="R68" i="9" s="1"/>
  <c r="J68" i="9"/>
  <c r="Q46" i="9"/>
  <c r="J46" i="9"/>
  <c r="S25" i="13"/>
  <c r="T25" i="13" s="1"/>
  <c r="U25" i="13" s="1"/>
  <c r="K125" i="10"/>
  <c r="L125" i="10" s="1"/>
  <c r="K124" i="10"/>
  <c r="L124" i="10" s="1"/>
  <c r="R89" i="12"/>
  <c r="S89" i="12" s="1"/>
  <c r="R110" i="12"/>
  <c r="S110" i="12" s="1"/>
  <c r="R103" i="12"/>
  <c r="S103" i="12" s="1"/>
  <c r="R91" i="12"/>
  <c r="S91" i="12" s="1"/>
  <c r="R104" i="12"/>
  <c r="S104" i="12" s="1"/>
  <c r="R90" i="12"/>
  <c r="R100" i="12"/>
  <c r="S100" i="12" s="1"/>
  <c r="R96" i="12"/>
  <c r="R86" i="12"/>
  <c r="S86" i="12" s="1"/>
  <c r="K126" i="10"/>
  <c r="L126" i="10" s="1"/>
  <c r="K117" i="10"/>
  <c r="L117" i="10" s="1"/>
  <c r="R17" i="12"/>
  <c r="S17" i="12" s="1"/>
  <c r="T17" i="12" s="1"/>
  <c r="U17" i="12" s="1"/>
  <c r="R49" i="12"/>
  <c r="S49" i="12" s="1"/>
  <c r="R64" i="12"/>
  <c r="S64" i="12" s="1"/>
  <c r="R75" i="12"/>
  <c r="R31" i="12"/>
  <c r="R16" i="12"/>
  <c r="S16" i="12" s="1"/>
  <c r="T16" i="12" s="1"/>
  <c r="U16" i="12" s="1"/>
  <c r="R82" i="12"/>
  <c r="S82" i="12" s="1"/>
  <c r="R48" i="12"/>
  <c r="R45" i="12"/>
  <c r="S45" i="12" s="1"/>
  <c r="R37" i="12"/>
  <c r="R72" i="12"/>
  <c r="S72" i="12" s="1"/>
  <c r="R41" i="12"/>
  <c r="S41" i="12" s="1"/>
  <c r="R46" i="12"/>
  <c r="R61" i="12"/>
  <c r="S61" i="12" s="1"/>
  <c r="R18" i="12"/>
  <c r="S18" i="12" s="1"/>
  <c r="T18" i="12" s="1"/>
  <c r="U18" i="12" s="1"/>
  <c r="R44" i="12"/>
  <c r="R71" i="12"/>
  <c r="S71" i="12" s="1"/>
  <c r="R23" i="12"/>
  <c r="R40" i="12"/>
  <c r="R60" i="12"/>
  <c r="R20" i="12"/>
  <c r="R34" i="12"/>
  <c r="S34" i="12" s="1"/>
  <c r="R67" i="12"/>
  <c r="S67" i="12" s="1"/>
  <c r="R55" i="12"/>
  <c r="S55" i="12" s="1"/>
  <c r="R120" i="12"/>
  <c r="S120" i="12" s="1"/>
  <c r="R117" i="12"/>
  <c r="S117" i="12" s="1"/>
  <c r="R121" i="12"/>
  <c r="S121" i="12" s="1"/>
  <c r="R56" i="12"/>
  <c r="S56" i="12" s="1"/>
  <c r="K118" i="10"/>
  <c r="L118" i="10" s="1"/>
  <c r="K129" i="7"/>
  <c r="L129" i="7" s="1"/>
  <c r="R15" i="12"/>
  <c r="R27" i="12"/>
  <c r="S27" i="12" s="1"/>
  <c r="R51" i="12"/>
  <c r="E136" i="13"/>
  <c r="F136" i="13" s="1"/>
  <c r="E134" i="13"/>
  <c r="F134" i="13" s="1"/>
  <c r="E135" i="13"/>
  <c r="F135" i="13" s="1"/>
  <c r="E131" i="9"/>
  <c r="F131" i="9" s="1"/>
  <c r="K133" i="9"/>
  <c r="L133" i="9" s="1"/>
  <c r="K132" i="9"/>
  <c r="L132" i="9" s="1"/>
  <c r="K127" i="9"/>
  <c r="L127" i="9" s="1"/>
  <c r="K129" i="13"/>
  <c r="L129" i="13" s="1"/>
  <c r="E132" i="9"/>
  <c r="F132" i="9" s="1"/>
  <c r="E133" i="9"/>
  <c r="F133" i="9" s="1"/>
  <c r="K128" i="9"/>
  <c r="L128" i="9" s="1"/>
  <c r="K131" i="9"/>
  <c r="L131" i="9" s="1"/>
  <c r="K135" i="10"/>
  <c r="L135" i="10" s="1"/>
  <c r="K136" i="10"/>
  <c r="L136" i="10" s="1"/>
  <c r="Q127" i="12"/>
  <c r="P127" i="12"/>
  <c r="S127" i="12" s="1"/>
  <c r="D127" i="12"/>
  <c r="P48" i="12"/>
  <c r="S48" i="12" s="1"/>
  <c r="H48" i="12"/>
  <c r="J48" i="12" s="1"/>
  <c r="D48" i="12"/>
  <c r="Q48" i="12"/>
  <c r="R58" i="12" s="1"/>
  <c r="D44" i="12"/>
  <c r="P44" i="12"/>
  <c r="H44" i="12"/>
  <c r="J44" i="12" s="1"/>
  <c r="Q44" i="12"/>
  <c r="R54" i="12" s="1"/>
  <c r="R50" i="12"/>
  <c r="S50" i="12" s="1"/>
  <c r="Q37" i="12"/>
  <c r="R47" i="12" s="1"/>
  <c r="H37" i="12"/>
  <c r="J37" i="12" s="1"/>
  <c r="P37" i="12"/>
  <c r="D26" i="12"/>
  <c r="H26" i="12"/>
  <c r="J26" i="12" s="1"/>
  <c r="P22" i="12"/>
  <c r="S22" i="12" s="1"/>
  <c r="T22" i="12" s="1"/>
  <c r="U22" i="12" s="1"/>
  <c r="H22" i="12"/>
  <c r="J22" i="12" s="1"/>
  <c r="D18" i="12"/>
  <c r="Q18" i="12"/>
  <c r="R28" i="12" s="1"/>
  <c r="S28" i="12" s="1"/>
  <c r="R24" i="12"/>
  <c r="P132" i="13"/>
  <c r="D132" i="13"/>
  <c r="E122" i="13" s="1"/>
  <c r="F122" i="13" s="1"/>
  <c r="J128" i="13"/>
  <c r="K128" i="13" s="1"/>
  <c r="L128" i="13" s="1"/>
  <c r="P105" i="13"/>
  <c r="D105" i="13"/>
  <c r="Q105" i="13"/>
  <c r="R124" i="13" s="1"/>
  <c r="S124" i="13" s="1"/>
  <c r="D102" i="13"/>
  <c r="P102" i="13"/>
  <c r="S102" i="13" s="1"/>
  <c r="Q102" i="13"/>
  <c r="P101" i="13"/>
  <c r="Q101" i="13"/>
  <c r="D101" i="13"/>
  <c r="D66" i="13"/>
  <c r="Q66" i="13"/>
  <c r="R85" i="13" s="1"/>
  <c r="S85" i="13" s="1"/>
  <c r="P62" i="13"/>
  <c r="Q62" i="13"/>
  <c r="R81" i="13" s="1"/>
  <c r="Q61" i="13"/>
  <c r="P61" i="13"/>
  <c r="S61" i="13" s="1"/>
  <c r="D61" i="13"/>
  <c r="P32" i="13"/>
  <c r="Q32" i="13"/>
  <c r="Q56" i="7"/>
  <c r="P56" i="7"/>
  <c r="H56" i="7"/>
  <c r="J56" i="7" s="1"/>
  <c r="D56" i="7"/>
  <c r="D34" i="7"/>
  <c r="P34" i="7"/>
  <c r="H34" i="7"/>
  <c r="J34" i="7" s="1"/>
  <c r="Q34" i="7"/>
  <c r="J31" i="7"/>
  <c r="Q117" i="10"/>
  <c r="P117" i="10"/>
  <c r="Q109" i="10"/>
  <c r="D109" i="10"/>
  <c r="E107" i="10" s="1"/>
  <c r="F107" i="10" s="1"/>
  <c r="Q105" i="10"/>
  <c r="D105" i="10"/>
  <c r="Q101" i="10"/>
  <c r="D101" i="10"/>
  <c r="E101" i="10" s="1"/>
  <c r="F101" i="10" s="1"/>
  <c r="P101" i="10"/>
  <c r="Q96" i="10"/>
  <c r="P96" i="10"/>
  <c r="D96" i="10"/>
  <c r="P86" i="10"/>
  <c r="Q86" i="10"/>
  <c r="D86" i="10"/>
  <c r="P84" i="10"/>
  <c r="Q84" i="10"/>
  <c r="D84" i="10"/>
  <c r="J80" i="10"/>
  <c r="D75" i="10"/>
  <c r="Q75" i="10"/>
  <c r="R75" i="10" s="1"/>
  <c r="S75" i="10" s="1"/>
  <c r="J58" i="10"/>
  <c r="J54" i="10"/>
  <c r="J41" i="10"/>
  <c r="K39" i="10" s="1"/>
  <c r="L39" i="10" s="1"/>
  <c r="P40" i="10"/>
  <c r="Q40" i="10"/>
  <c r="D40" i="10"/>
  <c r="Q38" i="10"/>
  <c r="P38" i="10"/>
  <c r="P124" i="9"/>
  <c r="D124" i="9"/>
  <c r="P122" i="9"/>
  <c r="D122" i="9"/>
  <c r="P88" i="9"/>
  <c r="D88" i="9"/>
  <c r="Q86" i="9"/>
  <c r="R86" i="9" s="1"/>
  <c r="S86" i="9" s="1"/>
  <c r="J86" i="9"/>
  <c r="P78" i="9"/>
  <c r="D78" i="9"/>
  <c r="P71" i="9"/>
  <c r="S71" i="9" s="1"/>
  <c r="D71" i="9"/>
  <c r="P68" i="9"/>
  <c r="D68" i="9"/>
  <c r="Q47" i="9"/>
  <c r="R47" i="9" s="1"/>
  <c r="S47" i="9" s="1"/>
  <c r="J47" i="9"/>
  <c r="Q43" i="9"/>
  <c r="J43" i="9"/>
  <c r="P30" i="9"/>
  <c r="D30" i="9"/>
  <c r="P15" i="9"/>
  <c r="D15" i="9"/>
  <c r="B49" i="1"/>
  <c r="E13" i="1" s="1"/>
  <c r="B50" i="1"/>
  <c r="S88" i="9"/>
  <c r="E126" i="13"/>
  <c r="F126" i="13" s="1"/>
  <c r="R93" i="13"/>
  <c r="S93" i="13" s="1"/>
  <c r="K129" i="12"/>
  <c r="L129" i="12" s="1"/>
  <c r="K131" i="12"/>
  <c r="L131" i="12" s="1"/>
  <c r="E114" i="12"/>
  <c r="F114" i="12" s="1"/>
  <c r="S81" i="13"/>
  <c r="R123" i="13"/>
  <c r="S123" i="13" s="1"/>
  <c r="R23" i="13"/>
  <c r="S23" i="13" s="1"/>
  <c r="T23" i="13" s="1"/>
  <c r="U23" i="13" s="1"/>
  <c r="R117" i="13"/>
  <c r="R105" i="13"/>
  <c r="S105" i="13" s="1"/>
  <c r="R69" i="13"/>
  <c r="R16" i="13"/>
  <c r="S16" i="13" s="1"/>
  <c r="T16" i="13" s="1"/>
  <c r="U16" i="13" s="1"/>
  <c r="R35" i="13"/>
  <c r="S35" i="13" s="1"/>
  <c r="R111" i="13"/>
  <c r="S111" i="13" s="1"/>
  <c r="R133" i="13"/>
  <c r="S133" i="13" s="1"/>
  <c r="R27" i="13"/>
  <c r="R135" i="13"/>
  <c r="S135" i="13" s="1"/>
  <c r="R54" i="13"/>
  <c r="R49" i="13"/>
  <c r="S49" i="13" s="1"/>
  <c r="R79" i="13"/>
  <c r="S79" i="13" s="1"/>
  <c r="R68" i="10"/>
  <c r="E128" i="13"/>
  <c r="F128" i="13" s="1"/>
  <c r="R103" i="10"/>
  <c r="S103" i="10" s="1"/>
  <c r="R98" i="7"/>
  <c r="S98" i="7" s="1"/>
  <c r="R82" i="7"/>
  <c r="S82" i="7" s="1"/>
  <c r="R36" i="7"/>
  <c r="S36" i="7" s="1"/>
  <c r="R102" i="7"/>
  <c r="S102" i="7" s="1"/>
  <c r="R27" i="7"/>
  <c r="S27" i="7" s="1"/>
  <c r="R72" i="10"/>
  <c r="S72" i="10" s="1"/>
  <c r="K134" i="10"/>
  <c r="L134" i="10" s="1"/>
  <c r="S83" i="9"/>
  <c r="E129" i="9"/>
  <c r="F129" i="9" s="1"/>
  <c r="R101" i="9"/>
  <c r="S101" i="9" s="1"/>
  <c r="R100" i="9"/>
  <c r="S100" i="9" s="1"/>
  <c r="R133" i="9"/>
  <c r="S133" i="9" s="1"/>
  <c r="R134" i="9"/>
  <c r="S134" i="9" s="1"/>
  <c r="T131" i="9" s="1"/>
  <c r="U131" i="9" s="1"/>
  <c r="D37" i="12"/>
  <c r="E130" i="9"/>
  <c r="F130" i="9" s="1"/>
  <c r="E133" i="10"/>
  <c r="F133" i="10" s="1"/>
  <c r="E132" i="10"/>
  <c r="F132" i="10" s="1"/>
  <c r="K133" i="10"/>
  <c r="L133" i="10" s="1"/>
  <c r="R82" i="10"/>
  <c r="S82" i="10" s="1"/>
  <c r="R134" i="10"/>
  <c r="S134" i="10" s="1"/>
  <c r="R102" i="10"/>
  <c r="R104" i="10"/>
  <c r="S104" i="10" s="1"/>
  <c r="R101" i="13"/>
  <c r="R127" i="13"/>
  <c r="R95" i="13"/>
  <c r="S95" i="13" s="1"/>
  <c r="R131" i="13"/>
  <c r="S131" i="13" s="1"/>
  <c r="R21" i="13"/>
  <c r="R20" i="13"/>
  <c r="R66" i="13"/>
  <c r="S66" i="13" s="1"/>
  <c r="R22" i="13"/>
  <c r="R129" i="13"/>
  <c r="S129" i="13" s="1"/>
  <c r="R89" i="13"/>
  <c r="R19" i="13"/>
  <c r="S19" i="13" s="1"/>
  <c r="T19" i="13" s="1"/>
  <c r="U19" i="13" s="1"/>
  <c r="R38" i="13"/>
  <c r="R15" i="13"/>
  <c r="S15" i="13" s="1"/>
  <c r="R82" i="13"/>
  <c r="R98" i="13"/>
  <c r="R97" i="13"/>
  <c r="S97" i="13" s="1"/>
  <c r="R114" i="13"/>
  <c r="S114" i="13" s="1"/>
  <c r="R132" i="13"/>
  <c r="S132" i="13" s="1"/>
  <c r="R121" i="13"/>
  <c r="R109" i="13"/>
  <c r="R71" i="13"/>
  <c r="R102" i="12"/>
  <c r="S102" i="12" s="1"/>
  <c r="S25" i="12"/>
  <c r="R130" i="13"/>
  <c r="S130" i="13" s="1"/>
  <c r="S96" i="12"/>
  <c r="R126" i="12"/>
  <c r="S126" i="12" s="1"/>
  <c r="S83" i="13"/>
  <c r="R65" i="13"/>
  <c r="S65" i="13" s="1"/>
  <c r="S46" i="12"/>
  <c r="E121" i="12"/>
  <c r="F121" i="12" s="1"/>
  <c r="R122" i="13"/>
  <c r="S122" i="13" s="1"/>
  <c r="R59" i="13"/>
  <c r="R134" i="13"/>
  <c r="S134" i="13" s="1"/>
  <c r="R30" i="13"/>
  <c r="S30" i="13" s="1"/>
  <c r="T30" i="13" s="1"/>
  <c r="U30" i="13" s="1"/>
  <c r="R60" i="13"/>
  <c r="S60" i="13" s="1"/>
  <c r="R34" i="13"/>
  <c r="S34" i="13" s="1"/>
  <c r="R80" i="13"/>
  <c r="R87" i="13"/>
  <c r="S87" i="13" s="1"/>
  <c r="R51" i="13"/>
  <c r="R115" i="13"/>
  <c r="S115" i="13" s="1"/>
  <c r="R64" i="13"/>
  <c r="S64" i="13" s="1"/>
  <c r="R32" i="13"/>
  <c r="S32" i="13" s="1"/>
  <c r="T32" i="13" s="1"/>
  <c r="U32" i="13" s="1"/>
  <c r="R29" i="13"/>
  <c r="S29" i="13" s="1"/>
  <c r="T29" i="13" s="1"/>
  <c r="U29" i="13" s="1"/>
  <c r="R37" i="13"/>
  <c r="S37" i="13" s="1"/>
  <c r="R120" i="13"/>
  <c r="S120" i="13" s="1"/>
  <c r="R98" i="10"/>
  <c r="S98" i="10" s="1"/>
  <c r="R91" i="10"/>
  <c r="S91" i="10" s="1"/>
  <c r="R56" i="13"/>
  <c r="S99" i="9"/>
  <c r="H18" i="12"/>
  <c r="J18" i="12" s="1"/>
  <c r="E133" i="13"/>
  <c r="F133" i="13" s="1"/>
  <c r="K130" i="9"/>
  <c r="L130" i="9" s="1"/>
  <c r="D38" i="10"/>
  <c r="K129" i="10"/>
  <c r="L129" i="10" s="1"/>
  <c r="J79" i="12"/>
  <c r="J91" i="12"/>
  <c r="S96" i="13"/>
  <c r="Q75" i="12"/>
  <c r="R85" i="12" s="1"/>
  <c r="S85" i="12" s="1"/>
  <c r="P75" i="12"/>
  <c r="H75" i="12"/>
  <c r="J75" i="12" s="1"/>
  <c r="H67" i="12"/>
  <c r="J67" i="12" s="1"/>
  <c r="D67" i="12"/>
  <c r="P63" i="12"/>
  <c r="H63" i="12"/>
  <c r="J63" i="12" s="1"/>
  <c r="J54" i="12"/>
  <c r="H51" i="12"/>
  <c r="J51" i="12" s="1"/>
  <c r="D51" i="12"/>
  <c r="P51" i="12"/>
  <c r="E126" i="10"/>
  <c r="F126" i="10" s="1"/>
  <c r="E115" i="10"/>
  <c r="F115" i="10" s="1"/>
  <c r="R69" i="12"/>
  <c r="S69" i="12" s="1"/>
  <c r="S105" i="12"/>
  <c r="S87" i="9"/>
  <c r="R35" i="12"/>
  <c r="S35" i="12" s="1"/>
  <c r="R52" i="13"/>
  <c r="S52" i="13" s="1"/>
  <c r="R100" i="13"/>
  <c r="E116" i="10"/>
  <c r="F116" i="10" s="1"/>
  <c r="R68" i="12"/>
  <c r="R128" i="12"/>
  <c r="S128" i="12" s="1"/>
  <c r="R109" i="12"/>
  <c r="S109" i="12" s="1"/>
  <c r="R62" i="12"/>
  <c r="S62" i="12" s="1"/>
  <c r="R87" i="12"/>
  <c r="S87" i="12" s="1"/>
  <c r="R26" i="12"/>
  <c r="S26" i="12" s="1"/>
  <c r="R129" i="12"/>
  <c r="S129" i="12" s="1"/>
  <c r="R123" i="12"/>
  <c r="S123" i="12" s="1"/>
  <c r="R111" i="12"/>
  <c r="R135" i="12"/>
  <c r="S135" i="12" s="1"/>
  <c r="T135" i="12" s="1"/>
  <c r="U135" i="12" s="1"/>
  <c r="R19" i="12"/>
  <c r="S19" i="12" s="1"/>
  <c r="T19" i="12" s="1"/>
  <c r="U19" i="12" s="1"/>
  <c r="R74" i="12"/>
  <c r="S74" i="12" s="1"/>
  <c r="R98" i="12"/>
  <c r="S98" i="12" s="1"/>
  <c r="R84" i="12"/>
  <c r="S84" i="12" s="1"/>
  <c r="R59" i="12"/>
  <c r="S59" i="12" s="1"/>
  <c r="R66" i="12"/>
  <c r="S66" i="12" s="1"/>
  <c r="R83" i="12"/>
  <c r="R122" i="12"/>
  <c r="S122" i="12" s="1"/>
  <c r="R79" i="12"/>
  <c r="S79" i="12" s="1"/>
  <c r="R101" i="12"/>
  <c r="S101" i="12" s="1"/>
  <c r="R73" i="12"/>
  <c r="S73" i="12" s="1"/>
  <c r="R95" i="12"/>
  <c r="S95" i="12" s="1"/>
  <c r="R49" i="9"/>
  <c r="S49" i="9" s="1"/>
  <c r="R48" i="9"/>
  <c r="R96" i="9"/>
  <c r="S96" i="9" s="1"/>
  <c r="R59" i="9"/>
  <c r="R97" i="9"/>
  <c r="S97" i="9" s="1"/>
  <c r="R46" i="9"/>
  <c r="R65" i="9"/>
  <c r="S65" i="9" s="1"/>
  <c r="S127" i="13"/>
  <c r="R63" i="9"/>
  <c r="S63" i="9" s="1"/>
  <c r="J101" i="7"/>
  <c r="R112" i="12"/>
  <c r="S112" i="12" s="1"/>
  <c r="R116" i="13"/>
  <c r="S116" i="13" s="1"/>
  <c r="R33" i="7"/>
  <c r="S33" i="7" s="1"/>
  <c r="R53" i="13"/>
  <c r="K132" i="10"/>
  <c r="L132" i="10" s="1"/>
  <c r="S59" i="13"/>
  <c r="R91" i="9"/>
  <c r="R84" i="13"/>
  <c r="J49" i="12"/>
  <c r="J114" i="12"/>
  <c r="J106" i="7"/>
  <c r="J119" i="12"/>
  <c r="R112" i="9"/>
  <c r="J54" i="7"/>
  <c r="R44" i="9"/>
  <c r="R57" i="9"/>
  <c r="S57" i="9" s="1"/>
  <c r="R132" i="9"/>
  <c r="S132" i="9" s="1"/>
  <c r="R94" i="9"/>
  <c r="S94" i="9" s="1"/>
  <c r="R136" i="9"/>
  <c r="S136" i="9" s="1"/>
  <c r="T136" i="9" s="1"/>
  <c r="U136" i="9" s="1"/>
  <c r="E127" i="9"/>
  <c r="F127" i="9" s="1"/>
  <c r="Q134" i="12"/>
  <c r="H134" i="12"/>
  <c r="J134" i="12" s="1"/>
  <c r="Q132" i="12"/>
  <c r="P132" i="12"/>
  <c r="S132" i="12" s="1"/>
  <c r="J85" i="12"/>
  <c r="H78" i="12"/>
  <c r="J78" i="12" s="1"/>
  <c r="P78" i="12"/>
  <c r="H70" i="12"/>
  <c r="J70" i="12" s="1"/>
  <c r="P70" i="12"/>
  <c r="R53" i="12"/>
  <c r="H39" i="12"/>
  <c r="J39" i="12" s="1"/>
  <c r="Q29" i="12"/>
  <c r="R39" i="12" s="1"/>
  <c r="S39" i="12" s="1"/>
  <c r="H29" i="12"/>
  <c r="J29" i="12" s="1"/>
  <c r="J25" i="12"/>
  <c r="S77" i="13"/>
  <c r="J69" i="13"/>
  <c r="D40" i="7"/>
  <c r="H40" i="7"/>
  <c r="J40" i="7" s="1"/>
  <c r="J122" i="7"/>
  <c r="J106" i="12"/>
  <c r="J95" i="12"/>
  <c r="R59" i="7"/>
  <c r="S59" i="7" s="1"/>
  <c r="J15" i="12"/>
  <c r="J107" i="12"/>
  <c r="O56" i="9"/>
  <c r="O85" i="9"/>
  <c r="O119" i="9"/>
  <c r="O18" i="9"/>
  <c r="O28" i="9"/>
  <c r="O125" i="9"/>
  <c r="O70" i="9"/>
  <c r="R70" i="9" s="1"/>
  <c r="S70" i="9" s="1"/>
  <c r="O120" i="9"/>
  <c r="R125" i="13"/>
  <c r="S125" i="13" s="1"/>
  <c r="H99" i="12"/>
  <c r="J99" i="12" s="1"/>
  <c r="P99" i="12"/>
  <c r="S99" i="12" s="1"/>
  <c r="D81" i="12"/>
  <c r="P22" i="13"/>
  <c r="Q22" i="13"/>
  <c r="R41" i="13" s="1"/>
  <c r="S41" i="13" s="1"/>
  <c r="P58" i="7"/>
  <c r="D58" i="7"/>
  <c r="J118" i="7"/>
  <c r="J120" i="7"/>
  <c r="J116" i="7"/>
  <c r="J73" i="12"/>
  <c r="C15" i="12"/>
  <c r="D15" i="12" s="1"/>
  <c r="C39" i="12"/>
  <c r="D39" i="12" s="1"/>
  <c r="J117" i="13"/>
  <c r="J106" i="13"/>
  <c r="J96" i="13"/>
  <c r="J89" i="13"/>
  <c r="K89" i="13" s="1"/>
  <c r="L89" i="13" s="1"/>
  <c r="Q73" i="13"/>
  <c r="R92" i="13" s="1"/>
  <c r="S92" i="13" s="1"/>
  <c r="D73" i="13"/>
  <c r="P73" i="13"/>
  <c r="D43" i="7"/>
  <c r="S102" i="10"/>
  <c r="J34" i="10"/>
  <c r="J24" i="10"/>
  <c r="K24" i="10" s="1"/>
  <c r="L24" i="10" s="1"/>
  <c r="J85" i="7"/>
  <c r="J88" i="7"/>
  <c r="D111" i="12"/>
  <c r="E109" i="12" s="1"/>
  <c r="F109" i="12" s="1"/>
  <c r="J58" i="13"/>
  <c r="K54" i="13" s="1"/>
  <c r="L54" i="13" s="1"/>
  <c r="J18" i="13"/>
  <c r="J15" i="13"/>
  <c r="H133" i="7"/>
  <c r="J133" i="7" s="1"/>
  <c r="K134" i="7" s="1"/>
  <c r="L134" i="7" s="1"/>
  <c r="Q133" i="7"/>
  <c r="J86" i="12"/>
  <c r="K896" i="1"/>
  <c r="J110" i="12"/>
  <c r="J94" i="12"/>
  <c r="J42" i="12"/>
  <c r="J125" i="13"/>
  <c r="K125" i="13" s="1"/>
  <c r="L125" i="13" s="1"/>
  <c r="J123" i="13"/>
  <c r="J121" i="13"/>
  <c r="K118" i="13" s="1"/>
  <c r="L118" i="13" s="1"/>
  <c r="J118" i="13"/>
  <c r="K117" i="13" s="1"/>
  <c r="L117" i="13" s="1"/>
  <c r="D104" i="13"/>
  <c r="J101" i="13"/>
  <c r="J90" i="13"/>
  <c r="K90" i="13" s="1"/>
  <c r="L90" i="13" s="1"/>
  <c r="P128" i="7"/>
  <c r="J98" i="7"/>
  <c r="J91" i="7"/>
  <c r="D64" i="7"/>
  <c r="P60" i="7"/>
  <c r="J53" i="7"/>
  <c r="J116" i="10"/>
  <c r="K112" i="10" s="1"/>
  <c r="L112" i="10" s="1"/>
  <c r="R109" i="9"/>
  <c r="S109" i="9" s="1"/>
  <c r="R32" i="9"/>
  <c r="S32" i="9" s="1"/>
  <c r="R16" i="9"/>
  <c r="S16" i="9" s="1"/>
  <c r="B49" i="3"/>
  <c r="R113" i="12"/>
  <c r="S113" i="12" s="1"/>
  <c r="R65" i="12"/>
  <c r="S65" i="12" s="1"/>
  <c r="D52" i="12"/>
  <c r="D49" i="12"/>
  <c r="D27" i="12"/>
  <c r="J119" i="13"/>
  <c r="J115" i="13"/>
  <c r="S76" i="13"/>
  <c r="J66" i="13"/>
  <c r="D53" i="13"/>
  <c r="Q53" i="13"/>
  <c r="R72" i="13" s="1"/>
  <c r="J42" i="13"/>
  <c r="R40" i="13"/>
  <c r="J17" i="13"/>
  <c r="J117" i="7"/>
  <c r="D112" i="7"/>
  <c r="D37" i="7"/>
  <c r="R55" i="10"/>
  <c r="J17" i="10"/>
  <c r="K16" i="10" s="1"/>
  <c r="L16" i="10" s="1"/>
  <c r="R60" i="9"/>
  <c r="R45" i="9"/>
  <c r="S45" i="9" s="1"/>
  <c r="J98" i="13"/>
  <c r="J81" i="13"/>
  <c r="K81" i="13" s="1"/>
  <c r="L81" i="13" s="1"/>
  <c r="J80" i="13"/>
  <c r="J77" i="13"/>
  <c r="J76" i="13"/>
  <c r="J75" i="13"/>
  <c r="K70" i="13" s="1"/>
  <c r="L70" i="13" s="1"/>
  <c r="D48" i="13"/>
  <c r="D47" i="13"/>
  <c r="J39" i="13"/>
  <c r="J31" i="13"/>
  <c r="K21" i="13" s="1"/>
  <c r="L21" i="13" s="1"/>
  <c r="J30" i="13"/>
  <c r="J21" i="13"/>
  <c r="J39" i="7"/>
  <c r="D110" i="10"/>
  <c r="J100" i="10"/>
  <c r="K50" i="10" s="1"/>
  <c r="L50" i="10" s="1"/>
  <c r="J96" i="10"/>
  <c r="K42" i="10" s="1"/>
  <c r="L42" i="10" s="1"/>
  <c r="J92" i="10"/>
  <c r="R53" i="10"/>
  <c r="S53" i="10" s="1"/>
  <c r="R124" i="9"/>
  <c r="R121" i="9"/>
  <c r="S121" i="9" s="1"/>
  <c r="R78" i="9"/>
  <c r="S48" i="9"/>
  <c r="S46" i="9"/>
  <c r="R42" i="9"/>
  <c r="S42" i="9" s="1"/>
  <c r="R37" i="9"/>
  <c r="S37" i="9" s="1"/>
  <c r="J87" i="13"/>
  <c r="J85" i="13"/>
  <c r="J83" i="13"/>
  <c r="J78" i="13"/>
  <c r="K77" i="13" s="1"/>
  <c r="L77" i="13" s="1"/>
  <c r="S72" i="13"/>
  <c r="J64" i="13"/>
  <c r="R78" i="13"/>
  <c r="S78" i="13" s="1"/>
  <c r="J40" i="13"/>
  <c r="K33" i="13" s="1"/>
  <c r="L33" i="13" s="1"/>
  <c r="J22" i="13"/>
  <c r="J19" i="13"/>
  <c r="J104" i="10"/>
  <c r="J35" i="10"/>
  <c r="J30" i="10"/>
  <c r="K25" i="10" s="1"/>
  <c r="L25" i="10" s="1"/>
  <c r="J27" i="10"/>
  <c r="J25" i="10"/>
  <c r="S112" i="9"/>
  <c r="B48" i="3"/>
  <c r="E13" i="3" s="1"/>
  <c r="K123" i="12"/>
  <c r="L123" i="12" s="1"/>
  <c r="K124" i="12"/>
  <c r="L124" i="12" s="1"/>
  <c r="K41" i="10"/>
  <c r="L41" i="10" s="1"/>
  <c r="K61" i="10"/>
  <c r="L61" i="10" s="1"/>
  <c r="K97" i="13"/>
  <c r="L97" i="13" s="1"/>
  <c r="K78" i="13"/>
  <c r="L78" i="13" s="1"/>
  <c r="P38" i="13"/>
  <c r="S38" i="13" s="1"/>
  <c r="D38" i="13"/>
  <c r="Q38" i="13"/>
  <c r="R57" i="13" s="1"/>
  <c r="S57" i="13" s="1"/>
  <c r="K26" i="13"/>
  <c r="L26" i="13" s="1"/>
  <c r="Q20" i="13"/>
  <c r="R39" i="13" s="1"/>
  <c r="S39" i="13" s="1"/>
  <c r="P20" i="13"/>
  <c r="D20" i="13"/>
  <c r="P73" i="7"/>
  <c r="Q73" i="7"/>
  <c r="R73" i="7" s="1"/>
  <c r="D73" i="7"/>
  <c r="H73" i="7"/>
  <c r="J73" i="7" s="1"/>
  <c r="H62" i="7"/>
  <c r="J62" i="7" s="1"/>
  <c r="P62" i="7"/>
  <c r="D62" i="7"/>
  <c r="Q62" i="7"/>
  <c r="H45" i="7"/>
  <c r="J45" i="7" s="1"/>
  <c r="D45" i="7"/>
  <c r="Q45" i="7"/>
  <c r="P45" i="7"/>
  <c r="E106" i="10"/>
  <c r="F106" i="10" s="1"/>
  <c r="E110" i="10"/>
  <c r="F110" i="10" s="1"/>
  <c r="K98" i="10"/>
  <c r="L98" i="10" s="1"/>
  <c r="K94" i="10"/>
  <c r="L94" i="10" s="1"/>
  <c r="K75" i="10"/>
  <c r="L75" i="10" s="1"/>
  <c r="K86" i="10"/>
  <c r="L86" i="10" s="1"/>
  <c r="K92" i="10"/>
  <c r="L92" i="10" s="1"/>
  <c r="K71" i="10"/>
  <c r="L71" i="10" s="1"/>
  <c r="K82" i="10"/>
  <c r="L82" i="10" s="1"/>
  <c r="K68" i="10"/>
  <c r="L68" i="10" s="1"/>
  <c r="Q73" i="10"/>
  <c r="P73" i="10"/>
  <c r="D73" i="10"/>
  <c r="Q123" i="9"/>
  <c r="R123" i="9" s="1"/>
  <c r="S123" i="9" s="1"/>
  <c r="J123" i="9"/>
  <c r="Q113" i="9"/>
  <c r="R113" i="9" s="1"/>
  <c r="S113" i="9" s="1"/>
  <c r="J113" i="9"/>
  <c r="P111" i="9"/>
  <c r="S111" i="9" s="1"/>
  <c r="D111" i="9"/>
  <c r="P44" i="9"/>
  <c r="D44" i="9"/>
  <c r="P39" i="9"/>
  <c r="D39" i="9"/>
  <c r="Q30" i="9"/>
  <c r="R30" i="9" s="1"/>
  <c r="J30" i="9"/>
  <c r="P27" i="9"/>
  <c r="D27" i="9"/>
  <c r="K111" i="12"/>
  <c r="L111" i="12" s="1"/>
  <c r="E117" i="12"/>
  <c r="F117" i="12" s="1"/>
  <c r="E116" i="12"/>
  <c r="F116" i="12" s="1"/>
  <c r="E110" i="12"/>
  <c r="F110" i="12" s="1"/>
  <c r="K113" i="10"/>
  <c r="L113" i="10" s="1"/>
  <c r="K111" i="10"/>
  <c r="L111" i="10" s="1"/>
  <c r="K110" i="10"/>
  <c r="L110" i="10" s="1"/>
  <c r="K128" i="12"/>
  <c r="L128" i="12" s="1"/>
  <c r="K136" i="12"/>
  <c r="L136" i="12" s="1"/>
  <c r="K130" i="12"/>
  <c r="L130" i="12" s="1"/>
  <c r="K133" i="12"/>
  <c r="L133" i="12" s="1"/>
  <c r="K135" i="12"/>
  <c r="L135" i="12" s="1"/>
  <c r="K127" i="12"/>
  <c r="L127" i="12" s="1"/>
  <c r="K134" i="12"/>
  <c r="L134" i="12" s="1"/>
  <c r="K117" i="12"/>
  <c r="L117" i="12" s="1"/>
  <c r="E111" i="10"/>
  <c r="F111" i="10" s="1"/>
  <c r="E112" i="10"/>
  <c r="F112" i="10" s="1"/>
  <c r="E114" i="10"/>
  <c r="F114" i="10" s="1"/>
  <c r="E113" i="10"/>
  <c r="F113" i="10" s="1"/>
  <c r="K108" i="10"/>
  <c r="L108" i="10" s="1"/>
  <c r="K107" i="10"/>
  <c r="L107" i="10" s="1"/>
  <c r="K109" i="10"/>
  <c r="L109" i="10" s="1"/>
  <c r="K105" i="10"/>
  <c r="L105" i="10" s="1"/>
  <c r="K106" i="10"/>
  <c r="L106" i="10" s="1"/>
  <c r="K102" i="10"/>
  <c r="L102" i="10" s="1"/>
  <c r="K15" i="13"/>
  <c r="L15" i="13" s="1"/>
  <c r="E111" i="12"/>
  <c r="F111" i="12" s="1"/>
  <c r="E125" i="9"/>
  <c r="F125" i="9" s="1"/>
  <c r="E122" i="9"/>
  <c r="F122" i="9" s="1"/>
  <c r="E116" i="9"/>
  <c r="F116" i="9" s="1"/>
  <c r="E120" i="9"/>
  <c r="F120" i="9" s="1"/>
  <c r="E121" i="9"/>
  <c r="F121" i="9" s="1"/>
  <c r="K44" i="13"/>
  <c r="L44" i="13" s="1"/>
  <c r="K57" i="13"/>
  <c r="L57" i="13" s="1"/>
  <c r="Q108" i="12"/>
  <c r="R118" i="12" s="1"/>
  <c r="S118" i="12" s="1"/>
  <c r="P108" i="12"/>
  <c r="S108" i="12" s="1"/>
  <c r="D108" i="12"/>
  <c r="H108" i="12"/>
  <c r="J108" i="12" s="1"/>
  <c r="D105" i="12"/>
  <c r="Q105" i="12"/>
  <c r="R115" i="12" s="1"/>
  <c r="H105" i="12"/>
  <c r="J105" i="12" s="1"/>
  <c r="P47" i="12"/>
  <c r="H47" i="12"/>
  <c r="J47" i="12" s="1"/>
  <c r="Q47" i="12"/>
  <c r="R57" i="12" s="1"/>
  <c r="S57" i="12" s="1"/>
  <c r="D47" i="12"/>
  <c r="D33" i="12"/>
  <c r="H33" i="12"/>
  <c r="J33" i="12" s="1"/>
  <c r="Q33" i="12"/>
  <c r="R43" i="12" s="1"/>
  <c r="S43" i="12" s="1"/>
  <c r="P33" i="12"/>
  <c r="K74" i="13"/>
  <c r="L74" i="13" s="1"/>
  <c r="K75" i="13"/>
  <c r="L75" i="13" s="1"/>
  <c r="K69" i="13"/>
  <c r="L69" i="13" s="1"/>
  <c r="Q71" i="13"/>
  <c r="R90" i="13" s="1"/>
  <c r="P71" i="13"/>
  <c r="S71" i="13" s="1"/>
  <c r="D71" i="13"/>
  <c r="Q69" i="13"/>
  <c r="R88" i="13" s="1"/>
  <c r="S88" i="13" s="1"/>
  <c r="P69" i="13"/>
  <c r="S69" i="13" s="1"/>
  <c r="D69" i="13"/>
  <c r="K63" i="13"/>
  <c r="L63" i="13" s="1"/>
  <c r="P54" i="13"/>
  <c r="S54" i="13" s="1"/>
  <c r="Q54" i="13"/>
  <c r="R73" i="13" s="1"/>
  <c r="S73" i="13" s="1"/>
  <c r="D54" i="13"/>
  <c r="P44" i="13"/>
  <c r="S44" i="13" s="1"/>
  <c r="D44" i="13"/>
  <c r="P43" i="13"/>
  <c r="S43" i="13" s="1"/>
  <c r="D43" i="13"/>
  <c r="Q43" i="13"/>
  <c r="R62" i="13" s="1"/>
  <c r="S62" i="13" s="1"/>
  <c r="K39" i="13"/>
  <c r="L39" i="13" s="1"/>
  <c r="K37" i="13"/>
  <c r="L37" i="13" s="1"/>
  <c r="K32" i="13"/>
  <c r="L32" i="13" s="1"/>
  <c r="Q27" i="13"/>
  <c r="R46" i="13" s="1"/>
  <c r="P27" i="13"/>
  <c r="D27" i="13"/>
  <c r="K20" i="13"/>
  <c r="L20" i="13" s="1"/>
  <c r="K19" i="13"/>
  <c r="L19" i="13" s="1"/>
  <c r="H109" i="7"/>
  <c r="J109" i="7" s="1"/>
  <c r="D109" i="7"/>
  <c r="Q109" i="7"/>
  <c r="R109" i="7" s="1"/>
  <c r="P109" i="7"/>
  <c r="S109" i="7" s="1"/>
  <c r="D97" i="7"/>
  <c r="P97" i="7"/>
  <c r="Q97" i="7"/>
  <c r="H97" i="7"/>
  <c r="J97" i="7" s="1"/>
  <c r="H95" i="7"/>
  <c r="J95" i="7" s="1"/>
  <c r="P95" i="7"/>
  <c r="D95" i="7"/>
  <c r="Q95" i="7"/>
  <c r="R95" i="7" s="1"/>
  <c r="D89" i="7"/>
  <c r="P89" i="7"/>
  <c r="H89" i="7"/>
  <c r="J89" i="7" s="1"/>
  <c r="Q89" i="7"/>
  <c r="R89" i="7" s="1"/>
  <c r="H75" i="7"/>
  <c r="J75" i="7" s="1"/>
  <c r="D75" i="7"/>
  <c r="P75" i="7"/>
  <c r="Q75" i="7"/>
  <c r="R75" i="7" s="1"/>
  <c r="D71" i="7"/>
  <c r="Q71" i="7"/>
  <c r="H71" i="7"/>
  <c r="J71" i="7" s="1"/>
  <c r="Q69" i="7"/>
  <c r="R69" i="7" s="1"/>
  <c r="H69" i="7"/>
  <c r="J69" i="7" s="1"/>
  <c r="D69" i="7"/>
  <c r="P69" i="7"/>
  <c r="Q65" i="7"/>
  <c r="R65" i="7" s="1"/>
  <c r="H65" i="7"/>
  <c r="J65" i="7" s="1"/>
  <c r="P65" i="7"/>
  <c r="H64" i="7"/>
  <c r="J64" i="7" s="1"/>
  <c r="Q64" i="7"/>
  <c r="R64" i="7" s="1"/>
  <c r="P64" i="7"/>
  <c r="Q55" i="7"/>
  <c r="D55" i="7"/>
  <c r="H55" i="7"/>
  <c r="J55" i="7" s="1"/>
  <c r="H21" i="7"/>
  <c r="J21" i="7" s="1"/>
  <c r="D21" i="7"/>
  <c r="Q21" i="7"/>
  <c r="P21" i="7"/>
  <c r="K104" i="10"/>
  <c r="L104" i="10" s="1"/>
  <c r="K103" i="10"/>
  <c r="L103" i="10" s="1"/>
  <c r="D100" i="10"/>
  <c r="P100" i="10"/>
  <c r="Q99" i="10"/>
  <c r="R99" i="10" s="1"/>
  <c r="S99" i="10" s="1"/>
  <c r="D99" i="10"/>
  <c r="D95" i="10"/>
  <c r="P95" i="10"/>
  <c r="Q94" i="10"/>
  <c r="D94" i="10"/>
  <c r="K32" i="10"/>
  <c r="L32" i="10" s="1"/>
  <c r="P32" i="10"/>
  <c r="D32" i="10"/>
  <c r="Q32" i="10"/>
  <c r="P29" i="10"/>
  <c r="Q29" i="10"/>
  <c r="R29" i="10" s="1"/>
  <c r="D29" i="10"/>
  <c r="K26" i="10"/>
  <c r="L26" i="10" s="1"/>
  <c r="K23" i="10"/>
  <c r="L23" i="10" s="1"/>
  <c r="K19" i="10"/>
  <c r="L19" i="10" s="1"/>
  <c r="Q22" i="10"/>
  <c r="P22" i="10"/>
  <c r="D22" i="10"/>
  <c r="D20" i="10"/>
  <c r="P20" i="10"/>
  <c r="Q20" i="10"/>
  <c r="T132" i="9"/>
  <c r="U132" i="9" s="1"/>
  <c r="Q119" i="9"/>
  <c r="R119" i="9" s="1"/>
  <c r="S119" i="9" s="1"/>
  <c r="J119" i="9"/>
  <c r="Q115" i="9"/>
  <c r="R115" i="9" s="1"/>
  <c r="S115" i="9" s="1"/>
  <c r="J115" i="9"/>
  <c r="Q31" i="9"/>
  <c r="R31" i="9" s="1"/>
  <c r="S31" i="9" s="1"/>
  <c r="J31" i="9"/>
  <c r="P18" i="9"/>
  <c r="D18" i="9"/>
  <c r="S115" i="12"/>
  <c r="K126" i="12"/>
  <c r="L126" i="12" s="1"/>
  <c r="T136" i="12"/>
  <c r="U136" i="12" s="1"/>
  <c r="S90" i="13"/>
  <c r="S58" i="12"/>
  <c r="T133" i="12"/>
  <c r="U133" i="12" s="1"/>
  <c r="K79" i="13"/>
  <c r="L79" i="13" s="1"/>
  <c r="K85" i="13"/>
  <c r="L85" i="13" s="1"/>
  <c r="E96" i="9"/>
  <c r="F96" i="9" s="1"/>
  <c r="K136" i="7"/>
  <c r="L136" i="7" s="1"/>
  <c r="K128" i="7"/>
  <c r="L128" i="7" s="1"/>
  <c r="K127" i="7"/>
  <c r="L127" i="7" s="1"/>
  <c r="K133" i="7"/>
  <c r="L133" i="7" s="1"/>
  <c r="K130" i="7"/>
  <c r="L130" i="7" s="1"/>
  <c r="K135" i="7"/>
  <c r="L135" i="7" s="1"/>
  <c r="K50" i="13"/>
  <c r="L50" i="13" s="1"/>
  <c r="K47" i="13"/>
  <c r="L47" i="13" s="1"/>
  <c r="E123" i="12"/>
  <c r="F123" i="12" s="1"/>
  <c r="E122" i="12"/>
  <c r="F122" i="12" s="1"/>
  <c r="E126" i="12"/>
  <c r="F126" i="12" s="1"/>
  <c r="E125" i="12"/>
  <c r="F125" i="12" s="1"/>
  <c r="E120" i="12"/>
  <c r="F120" i="12" s="1"/>
  <c r="E124" i="12"/>
  <c r="F124" i="12" s="1"/>
  <c r="K101" i="10"/>
  <c r="L101" i="10" s="1"/>
  <c r="S33" i="13"/>
  <c r="S111" i="12"/>
  <c r="K105" i="13"/>
  <c r="L105" i="13" s="1"/>
  <c r="K100" i="13"/>
  <c r="L100" i="13" s="1"/>
  <c r="E46" i="10"/>
  <c r="F46" i="10" s="1"/>
  <c r="E121" i="10"/>
  <c r="F121" i="10" s="1"/>
  <c r="E117" i="10"/>
  <c r="F117" i="10" s="1"/>
  <c r="E118" i="10"/>
  <c r="F118" i="10" s="1"/>
  <c r="E119" i="10"/>
  <c r="F119" i="10" s="1"/>
  <c r="E120" i="10"/>
  <c r="F120" i="10" s="1"/>
  <c r="S53" i="13"/>
  <c r="S89" i="13"/>
  <c r="S90" i="12"/>
  <c r="K122" i="10"/>
  <c r="L122" i="10" s="1"/>
  <c r="K120" i="10"/>
  <c r="L120" i="10" s="1"/>
  <c r="K115" i="10"/>
  <c r="L115" i="10" s="1"/>
  <c r="K119" i="10"/>
  <c r="L119" i="10" s="1"/>
  <c r="K114" i="10"/>
  <c r="L114" i="10" s="1"/>
  <c r="K116" i="10"/>
  <c r="L116" i="10" s="1"/>
  <c r="S40" i="13"/>
  <c r="S40" i="12"/>
  <c r="T129" i="9"/>
  <c r="U129" i="9" s="1"/>
  <c r="E123" i="13"/>
  <c r="F123" i="13" s="1"/>
  <c r="E125" i="13"/>
  <c r="F125" i="13" s="1"/>
  <c r="E124" i="13"/>
  <c r="F124" i="13" s="1"/>
  <c r="S97" i="12"/>
  <c r="H68" i="12"/>
  <c r="J68" i="12" s="1"/>
  <c r="Q68" i="12"/>
  <c r="R78" i="12" s="1"/>
  <c r="S78" i="12" s="1"/>
  <c r="P68" i="12"/>
  <c r="S68" i="12" s="1"/>
  <c r="H53" i="12"/>
  <c r="J53" i="12" s="1"/>
  <c r="D53" i="12"/>
  <c r="P53" i="12"/>
  <c r="S53" i="12" s="1"/>
  <c r="Q53" i="12"/>
  <c r="R63" i="12" s="1"/>
  <c r="S63" i="12" s="1"/>
  <c r="K127" i="13"/>
  <c r="L127" i="13" s="1"/>
  <c r="K123" i="13"/>
  <c r="L123" i="13" s="1"/>
  <c r="E127" i="12"/>
  <c r="F127" i="12" s="1"/>
  <c r="E131" i="12"/>
  <c r="F131" i="12" s="1"/>
  <c r="E129" i="12"/>
  <c r="F129" i="12" s="1"/>
  <c r="E134" i="12"/>
  <c r="F134" i="12" s="1"/>
  <c r="E136" i="12"/>
  <c r="F136" i="12" s="1"/>
  <c r="E130" i="12"/>
  <c r="F130" i="12" s="1"/>
  <c r="E135" i="12"/>
  <c r="F135" i="12" s="1"/>
  <c r="E132" i="12"/>
  <c r="F132" i="12" s="1"/>
  <c r="E133" i="12"/>
  <c r="F133" i="12" s="1"/>
  <c r="S21" i="13"/>
  <c r="T21" i="13" s="1"/>
  <c r="U21" i="13" s="1"/>
  <c r="K88" i="13"/>
  <c r="L88" i="13" s="1"/>
  <c r="E127" i="10"/>
  <c r="F127" i="10" s="1"/>
  <c r="E124" i="10"/>
  <c r="F124" i="10" s="1"/>
  <c r="E122" i="10"/>
  <c r="F122" i="10" s="1"/>
  <c r="S24" i="12"/>
  <c r="E125" i="10"/>
  <c r="F125" i="10" s="1"/>
  <c r="Q97" i="12"/>
  <c r="R107" i="12" s="1"/>
  <c r="S107" i="12" s="1"/>
  <c r="H97" i="12"/>
  <c r="J97" i="12" s="1"/>
  <c r="D97" i="12"/>
  <c r="H83" i="12"/>
  <c r="J83" i="12" s="1"/>
  <c r="P83" i="12"/>
  <c r="S83" i="12" s="1"/>
  <c r="Q83" i="12"/>
  <c r="R93" i="12" s="1"/>
  <c r="S93" i="12" s="1"/>
  <c r="D83" i="12"/>
  <c r="P109" i="13"/>
  <c r="S109" i="13" s="1"/>
  <c r="D109" i="13"/>
  <c r="Q91" i="13"/>
  <c r="R110" i="13" s="1"/>
  <c r="S110" i="13" s="1"/>
  <c r="D91" i="13"/>
  <c r="P91" i="13"/>
  <c r="S91" i="13" s="1"/>
  <c r="Q85" i="13"/>
  <c r="R104" i="13" s="1"/>
  <c r="S104" i="13" s="1"/>
  <c r="D85" i="13"/>
  <c r="P82" i="13"/>
  <c r="D82" i="13"/>
  <c r="P80" i="13"/>
  <c r="D80" i="13"/>
  <c r="Q80" i="13"/>
  <c r="R99" i="13" s="1"/>
  <c r="S46" i="13"/>
  <c r="Q123" i="7"/>
  <c r="H123" i="7"/>
  <c r="J123" i="7" s="1"/>
  <c r="E126" i="7"/>
  <c r="F126" i="7" s="1"/>
  <c r="E130" i="7"/>
  <c r="F130" i="7" s="1"/>
  <c r="E132" i="7"/>
  <c r="F132" i="7" s="1"/>
  <c r="E131" i="7"/>
  <c r="F131" i="7" s="1"/>
  <c r="E129" i="7"/>
  <c r="F129" i="7" s="1"/>
  <c r="E134" i="7"/>
  <c r="F134" i="7" s="1"/>
  <c r="S44" i="12"/>
  <c r="D102" i="12"/>
  <c r="H102" i="12"/>
  <c r="J102" i="12" s="1"/>
  <c r="K84" i="12" s="1"/>
  <c r="L84" i="12" s="1"/>
  <c r="D23" i="12"/>
  <c r="P23" i="12"/>
  <c r="Q23" i="12"/>
  <c r="R33" i="12" s="1"/>
  <c r="H23" i="12"/>
  <c r="J23" i="12" s="1"/>
  <c r="Q121" i="13"/>
  <c r="P121" i="13"/>
  <c r="S121" i="13" s="1"/>
  <c r="D121" i="13"/>
  <c r="E121" i="13" s="1"/>
  <c r="F121" i="13" s="1"/>
  <c r="Q99" i="13"/>
  <c r="R118" i="13" s="1"/>
  <c r="S118" i="13" s="1"/>
  <c r="P99" i="13"/>
  <c r="D17" i="13"/>
  <c r="Q17" i="13"/>
  <c r="R36" i="13" s="1"/>
  <c r="S36" i="13" s="1"/>
  <c r="H125" i="7"/>
  <c r="J125" i="7" s="1"/>
  <c r="K85" i="7" s="1"/>
  <c r="L85" i="7" s="1"/>
  <c r="D125" i="7"/>
  <c r="P125" i="7"/>
  <c r="Q125" i="7"/>
  <c r="Q78" i="12"/>
  <c r="R88" i="12" s="1"/>
  <c r="S88" i="12" s="1"/>
  <c r="D60" i="12"/>
  <c r="Q42" i="12"/>
  <c r="R52" i="12" s="1"/>
  <c r="S52" i="12" s="1"/>
  <c r="P42" i="12"/>
  <c r="S42" i="12" s="1"/>
  <c r="P100" i="13"/>
  <c r="S100" i="13" s="1"/>
  <c r="Q100" i="13"/>
  <c r="R119" i="13" s="1"/>
  <c r="S119" i="13" s="1"/>
  <c r="D100" i="13"/>
  <c r="P84" i="13"/>
  <c r="Q84" i="13"/>
  <c r="R103" i="13" s="1"/>
  <c r="S103" i="13" s="1"/>
  <c r="P116" i="7"/>
  <c r="P33" i="10"/>
  <c r="Q33" i="10"/>
  <c r="P27" i="10"/>
  <c r="Q27" i="10"/>
  <c r="P91" i="9"/>
  <c r="S91" i="9" s="1"/>
  <c r="D91" i="9"/>
  <c r="Q81" i="9"/>
  <c r="R81" i="9" s="1"/>
  <c r="S81" i="9" s="1"/>
  <c r="J81" i="9"/>
  <c r="Q60" i="12"/>
  <c r="R70" i="12" s="1"/>
  <c r="P60" i="12"/>
  <c r="S60" i="12" s="1"/>
  <c r="H20" i="12"/>
  <c r="J20" i="12" s="1"/>
  <c r="K19" i="12" s="1"/>
  <c r="L19" i="12" s="1"/>
  <c r="P20" i="12"/>
  <c r="S20" i="12" s="1"/>
  <c r="T20" i="12" s="1"/>
  <c r="U20" i="12" s="1"/>
  <c r="Q20" i="12"/>
  <c r="R30" i="12" s="1"/>
  <c r="S30" i="12" s="1"/>
  <c r="P117" i="13"/>
  <c r="S117" i="13" s="1"/>
  <c r="D117" i="13"/>
  <c r="Q117" i="13"/>
  <c r="R136" i="13" s="1"/>
  <c r="S136" i="13" s="1"/>
  <c r="Q51" i="13"/>
  <c r="R70" i="13" s="1"/>
  <c r="D51" i="13"/>
  <c r="P51" i="13"/>
  <c r="S51" i="13" s="1"/>
  <c r="P48" i="13"/>
  <c r="S48" i="13" s="1"/>
  <c r="Q48" i="13"/>
  <c r="R67" i="13" s="1"/>
  <c r="S67" i="13" s="1"/>
  <c r="H43" i="7"/>
  <c r="J43" i="7" s="1"/>
  <c r="P43" i="7"/>
  <c r="P70" i="10"/>
  <c r="D70" i="10"/>
  <c r="P76" i="9"/>
  <c r="S76" i="9" s="1"/>
  <c r="D76" i="9"/>
  <c r="E68" i="9" s="1"/>
  <c r="F68" i="9" s="1"/>
  <c r="Q74" i="9"/>
  <c r="R74" i="9" s="1"/>
  <c r="S74" i="9" s="1"/>
  <c r="J74" i="9"/>
  <c r="S62" i="9"/>
  <c r="S55" i="10"/>
  <c r="D42" i="13"/>
  <c r="D106" i="13"/>
  <c r="D120" i="13"/>
  <c r="Q104" i="12"/>
  <c r="R114" i="12" s="1"/>
  <c r="S114" i="12" s="1"/>
  <c r="P29" i="12"/>
  <c r="H31" i="12"/>
  <c r="J31" i="12" s="1"/>
  <c r="Q120" i="7"/>
  <c r="P31" i="12"/>
  <c r="S31" i="12" s="1"/>
  <c r="D122" i="7"/>
  <c r="P122" i="7"/>
  <c r="P44" i="10"/>
  <c r="Q44" i="10"/>
  <c r="S52" i="9"/>
  <c r="S60" i="9"/>
  <c r="R97" i="7" l="1"/>
  <c r="R110" i="7"/>
  <c r="R77" i="7"/>
  <c r="S77" i="7" s="1"/>
  <c r="R71" i="7"/>
  <c r="S71" i="7" s="1"/>
  <c r="R103" i="7"/>
  <c r="S103" i="7" s="1"/>
  <c r="R136" i="7"/>
  <c r="S136" i="7" s="1"/>
  <c r="T136" i="7" s="1"/>
  <c r="U136" i="7" s="1"/>
  <c r="R126" i="7"/>
  <c r="S126" i="7" s="1"/>
  <c r="R76" i="7"/>
  <c r="S76" i="7" s="1"/>
  <c r="R116" i="7"/>
  <c r="R79" i="7"/>
  <c r="S79" i="7" s="1"/>
  <c r="R80" i="7"/>
  <c r="S80" i="7" s="1"/>
  <c r="R56" i="7"/>
  <c r="S56" i="7" s="1"/>
  <c r="R17" i="7"/>
  <c r="S17" i="7" s="1"/>
  <c r="R53" i="7"/>
  <c r="S53" i="7" s="1"/>
  <c r="R21" i="7"/>
  <c r="R43" i="7"/>
  <c r="R51" i="7"/>
  <c r="S51" i="7" s="1"/>
  <c r="R28" i="7"/>
  <c r="S28" i="7" s="1"/>
  <c r="R16" i="7"/>
  <c r="S16" i="7" s="1"/>
  <c r="R131" i="7"/>
  <c r="S131" i="7" s="1"/>
  <c r="R29" i="7"/>
  <c r="S29" i="7" s="1"/>
  <c r="R100" i="7"/>
  <c r="R38" i="7"/>
  <c r="S38" i="7" s="1"/>
  <c r="R19" i="7"/>
  <c r="R47" i="7"/>
  <c r="S47" i="7" s="1"/>
  <c r="R115" i="7"/>
  <c r="S115" i="7" s="1"/>
  <c r="R135" i="7"/>
  <c r="S135" i="7" s="1"/>
  <c r="R88" i="7"/>
  <c r="S88" i="7" s="1"/>
  <c r="R91" i="7"/>
  <c r="S91" i="7" s="1"/>
  <c r="R134" i="7"/>
  <c r="S134" i="7" s="1"/>
  <c r="R85" i="7"/>
  <c r="S85" i="7" s="1"/>
  <c r="R118" i="7"/>
  <c r="S118" i="7" s="1"/>
  <c r="R106" i="7"/>
  <c r="S106" i="7" s="1"/>
  <c r="R93" i="7"/>
  <c r="S93" i="7" s="1"/>
  <c r="R104" i="7"/>
  <c r="S104" i="7" s="1"/>
  <c r="R84" i="7"/>
  <c r="S84" i="7" s="1"/>
  <c r="R67" i="7"/>
  <c r="S67" i="7" s="1"/>
  <c r="R83" i="7"/>
  <c r="S83" i="7" s="1"/>
  <c r="R30" i="7"/>
  <c r="S30" i="7" s="1"/>
  <c r="R101" i="7"/>
  <c r="S101" i="7" s="1"/>
  <c r="R70" i="7"/>
  <c r="S70" i="7" s="1"/>
  <c r="R49" i="7"/>
  <c r="S49" i="7" s="1"/>
  <c r="R96" i="7"/>
  <c r="S96" i="7" s="1"/>
  <c r="R31" i="7"/>
  <c r="S31" i="7" s="1"/>
  <c r="R14" i="7"/>
  <c r="R26" i="7"/>
  <c r="S26" i="7" s="1"/>
  <c r="R61" i="7"/>
  <c r="S61" i="7" s="1"/>
  <c r="R114" i="7"/>
  <c r="S114" i="7" s="1"/>
  <c r="R107" i="7"/>
  <c r="S107" i="7" s="1"/>
  <c r="R60" i="7"/>
  <c r="S60" i="7" s="1"/>
  <c r="R74" i="7"/>
  <c r="S74" i="7" s="1"/>
  <c r="R92" i="7"/>
  <c r="S92" i="7" s="1"/>
  <c r="R54" i="7"/>
  <c r="S54" i="7" s="1"/>
  <c r="R37" i="7"/>
  <c r="S37" i="7" s="1"/>
  <c r="R52" i="7"/>
  <c r="S52" i="7" s="1"/>
  <c r="R24" i="7"/>
  <c r="S24" i="7" s="1"/>
  <c r="R68" i="7"/>
  <c r="S68" i="7" s="1"/>
  <c r="R128" i="7"/>
  <c r="S128" i="7" s="1"/>
  <c r="R48" i="7"/>
  <c r="S48" i="7" s="1"/>
  <c r="R72" i="7"/>
  <c r="S72" i="7" s="1"/>
  <c r="R57" i="7"/>
  <c r="S57" i="7" s="1"/>
  <c r="R44" i="7"/>
  <c r="S44" i="7" s="1"/>
  <c r="R55" i="7"/>
  <c r="S55" i="7" s="1"/>
  <c r="R18" i="7"/>
  <c r="S18" i="7" s="1"/>
  <c r="R130" i="7"/>
  <c r="S130" i="7" s="1"/>
  <c r="R15" i="7"/>
  <c r="R81" i="7"/>
  <c r="R105" i="7"/>
  <c r="S105" i="7" s="1"/>
  <c r="R42" i="7"/>
  <c r="S42" i="7" s="1"/>
  <c r="R111" i="7"/>
  <c r="S111" i="7" s="1"/>
  <c r="R22" i="7"/>
  <c r="S22" i="7" s="1"/>
  <c r="S43" i="7"/>
  <c r="R62" i="7"/>
  <c r="R122" i="7"/>
  <c r="S122" i="7" s="1"/>
  <c r="R20" i="7"/>
  <c r="S20" i="7" s="1"/>
  <c r="R32" i="7"/>
  <c r="S32" i="7" s="1"/>
  <c r="R120" i="7"/>
  <c r="S120" i="7" s="1"/>
  <c r="R125" i="7"/>
  <c r="S125" i="7" s="1"/>
  <c r="R123" i="7"/>
  <c r="S123" i="7" s="1"/>
  <c r="R45" i="7"/>
  <c r="R133" i="7"/>
  <c r="S133" i="7" s="1"/>
  <c r="R127" i="7"/>
  <c r="S127" i="7" s="1"/>
  <c r="S58" i="7"/>
  <c r="R113" i="7"/>
  <c r="S113" i="7" s="1"/>
  <c r="R25" i="7"/>
  <c r="S25" i="7" s="1"/>
  <c r="R129" i="7"/>
  <c r="S129" i="7" s="1"/>
  <c r="R39" i="7"/>
  <c r="S39" i="7" s="1"/>
  <c r="R117" i="7"/>
  <c r="S117" i="7" s="1"/>
  <c r="R132" i="7"/>
  <c r="S132" i="7" s="1"/>
  <c r="R23" i="7"/>
  <c r="S23" i="7" s="1"/>
  <c r="R34" i="7"/>
  <c r="R108" i="7"/>
  <c r="S108" i="7" s="1"/>
  <c r="R119" i="7"/>
  <c r="R35" i="7"/>
  <c r="S35" i="7" s="1"/>
  <c r="R87" i="7"/>
  <c r="S87" i="7" s="1"/>
  <c r="R121" i="7"/>
  <c r="S121" i="7" s="1"/>
  <c r="R90" i="7"/>
  <c r="S90" i="7" s="1"/>
  <c r="R46" i="7"/>
  <c r="S46" i="7" s="1"/>
  <c r="R50" i="7"/>
  <c r="S50" i="7" s="1"/>
  <c r="R40" i="7"/>
  <c r="S40" i="7" s="1"/>
  <c r="R79" i="10"/>
  <c r="S79" i="10" s="1"/>
  <c r="R39" i="10"/>
  <c r="S39" i="10" s="1"/>
  <c r="R63" i="10"/>
  <c r="R18" i="10"/>
  <c r="S18" i="10" s="1"/>
  <c r="R43" i="10"/>
  <c r="S43" i="10" s="1"/>
  <c r="R97" i="10"/>
  <c r="S97" i="10" s="1"/>
  <c r="R120" i="10"/>
  <c r="R14" i="10"/>
  <c r="R69" i="10"/>
  <c r="S69" i="10" s="1"/>
  <c r="R96" i="10"/>
  <c r="R20" i="10"/>
  <c r="R32" i="10"/>
  <c r="S32" i="10" s="1"/>
  <c r="R95" i="10"/>
  <c r="R86" i="10"/>
  <c r="R81" i="10"/>
  <c r="S81" i="10" s="1"/>
  <c r="R45" i="10"/>
  <c r="S45" i="10" s="1"/>
  <c r="R84" i="10"/>
  <c r="R28" i="10"/>
  <c r="S28" i="10" s="1"/>
  <c r="R44" i="10"/>
  <c r="R22" i="10"/>
  <c r="S22" i="10" s="1"/>
  <c r="R73" i="10"/>
  <c r="R60" i="10"/>
  <c r="S60" i="10" s="1"/>
  <c r="R33" i="10"/>
  <c r="R94" i="10"/>
  <c r="S94" i="10" s="1"/>
  <c r="R111" i="10"/>
  <c r="S111" i="10" s="1"/>
  <c r="R88" i="10"/>
  <c r="S88" i="10" s="1"/>
  <c r="R127" i="10"/>
  <c r="S127" i="10" s="1"/>
  <c r="R108" i="10"/>
  <c r="S108" i="10" s="1"/>
  <c r="R123" i="10"/>
  <c r="S123" i="10" s="1"/>
  <c r="R119" i="10"/>
  <c r="S119" i="10" s="1"/>
  <c r="R78" i="10"/>
  <c r="S78" i="10" s="1"/>
  <c r="R128" i="10"/>
  <c r="S128" i="10" s="1"/>
  <c r="T127" i="10" s="1"/>
  <c r="U127" i="10" s="1"/>
  <c r="R115" i="10"/>
  <c r="S115" i="10" s="1"/>
  <c r="R89" i="10"/>
  <c r="S89" i="10" s="1"/>
  <c r="R38" i="10"/>
  <c r="S38" i="10" s="1"/>
  <c r="R37" i="10"/>
  <c r="S37" i="10" s="1"/>
  <c r="R17" i="10"/>
  <c r="R112" i="10"/>
  <c r="S112" i="10" s="1"/>
  <c r="S95" i="10"/>
  <c r="R42" i="10"/>
  <c r="S42" i="10" s="1"/>
  <c r="R113" i="10"/>
  <c r="S113" i="10" s="1"/>
  <c r="R118" i="10"/>
  <c r="S118" i="10" s="1"/>
  <c r="R105" i="10"/>
  <c r="S105" i="10" s="1"/>
  <c r="R114" i="10"/>
  <c r="S114" i="10" s="1"/>
  <c r="R80" i="10"/>
  <c r="S80" i="10" s="1"/>
  <c r="R130" i="10"/>
  <c r="S130" i="10" s="1"/>
  <c r="R132" i="10"/>
  <c r="S132" i="10" s="1"/>
  <c r="R117" i="10"/>
  <c r="S117" i="10" s="1"/>
  <c r="R116" i="10"/>
  <c r="S116" i="10" s="1"/>
  <c r="R122" i="10"/>
  <c r="S122" i="10" s="1"/>
  <c r="R101" i="10"/>
  <c r="R109" i="10"/>
  <c r="S109" i="10" s="1"/>
  <c r="R41" i="10"/>
  <c r="S41" i="10" s="1"/>
  <c r="R93" i="10"/>
  <c r="S93" i="10" s="1"/>
  <c r="R125" i="10"/>
  <c r="S125" i="10" s="1"/>
  <c r="R46" i="10"/>
  <c r="S46" i="10" s="1"/>
  <c r="R70" i="10"/>
  <c r="S70" i="10" s="1"/>
  <c r="R23" i="10"/>
  <c r="S23" i="10" s="1"/>
  <c r="S100" i="10"/>
  <c r="R27" i="10"/>
  <c r="S27" i="10" s="1"/>
  <c r="R129" i="10"/>
  <c r="S129" i="10" s="1"/>
  <c r="R135" i="10"/>
  <c r="S135" i="10" s="1"/>
  <c r="T135" i="10" s="1"/>
  <c r="U135" i="10" s="1"/>
  <c r="R107" i="10"/>
  <c r="S107" i="10" s="1"/>
  <c r="R106" i="10"/>
  <c r="S106" i="10" s="1"/>
  <c r="R131" i="10"/>
  <c r="S131" i="10" s="1"/>
  <c r="R40" i="10"/>
  <c r="S40" i="10" s="1"/>
  <c r="R35" i="10"/>
  <c r="R59" i="10"/>
  <c r="S59" i="10" s="1"/>
  <c r="R21" i="10"/>
  <c r="S21" i="10" s="1"/>
  <c r="R126" i="10"/>
  <c r="S126" i="10" s="1"/>
  <c r="R124" i="10"/>
  <c r="S124" i="10" s="1"/>
  <c r="R31" i="10"/>
  <c r="S31" i="10" s="1"/>
  <c r="R51" i="10"/>
  <c r="S51" i="10" s="1"/>
  <c r="R62" i="10"/>
  <c r="S62" i="10" s="1"/>
  <c r="R49" i="10"/>
  <c r="S49" i="10" s="1"/>
  <c r="R25" i="10"/>
  <c r="S25" i="10" s="1"/>
  <c r="R54" i="10"/>
  <c r="S54" i="10" s="1"/>
  <c r="R133" i="10"/>
  <c r="S133" i="10" s="1"/>
  <c r="T133" i="10" s="1"/>
  <c r="U133" i="10" s="1"/>
  <c r="R50" i="10"/>
  <c r="S50" i="10" s="1"/>
  <c r="R57" i="10"/>
  <c r="S57" i="10" s="1"/>
  <c r="R19" i="10"/>
  <c r="S19" i="10" s="1"/>
  <c r="R66" i="10"/>
  <c r="S66" i="10" s="1"/>
  <c r="R47" i="10"/>
  <c r="S47" i="10" s="1"/>
  <c r="R52" i="10"/>
  <c r="S52" i="10" s="1"/>
  <c r="R48" i="10"/>
  <c r="S48" i="10" s="1"/>
  <c r="R85" i="10"/>
  <c r="S85" i="10" s="1"/>
  <c r="R24" i="10"/>
  <c r="S24" i="10" s="1"/>
  <c r="R26" i="10"/>
  <c r="S26" i="10" s="1"/>
  <c r="R61" i="10"/>
  <c r="S61" i="10" s="1"/>
  <c r="R65" i="10"/>
  <c r="S65" i="10" s="1"/>
  <c r="R56" i="10"/>
  <c r="S56" i="10" s="1"/>
  <c r="R121" i="10"/>
  <c r="S121" i="10" s="1"/>
  <c r="T121" i="10" s="1"/>
  <c r="U121" i="10" s="1"/>
  <c r="R58" i="10"/>
  <c r="S58" i="10" s="1"/>
  <c r="R74" i="10"/>
  <c r="S74" i="10" s="1"/>
  <c r="R110" i="10"/>
  <c r="S110" i="10" s="1"/>
  <c r="R34" i="10"/>
  <c r="S34" i="10" s="1"/>
  <c r="K41" i="13"/>
  <c r="L41" i="13" s="1"/>
  <c r="K35" i="7"/>
  <c r="L35" i="7" s="1"/>
  <c r="E79" i="9"/>
  <c r="F79" i="9" s="1"/>
  <c r="S84" i="13"/>
  <c r="K103" i="13"/>
  <c r="L103" i="13" s="1"/>
  <c r="S80" i="13"/>
  <c r="T92" i="12"/>
  <c r="U92" i="12" s="1"/>
  <c r="K92" i="13"/>
  <c r="L92" i="13" s="1"/>
  <c r="K18" i="10"/>
  <c r="L18" i="10" s="1"/>
  <c r="K94" i="13"/>
  <c r="L94" i="13" s="1"/>
  <c r="K51" i="13"/>
  <c r="L51" i="13" s="1"/>
  <c r="K42" i="13"/>
  <c r="L42" i="13" s="1"/>
  <c r="E92" i="9"/>
  <c r="F92" i="9" s="1"/>
  <c r="E93" i="9"/>
  <c r="F93" i="9" s="1"/>
  <c r="K82" i="13"/>
  <c r="L82" i="13" s="1"/>
  <c r="K80" i="13"/>
  <c r="L80" i="13" s="1"/>
  <c r="K20" i="10"/>
  <c r="L20" i="10" s="1"/>
  <c r="K17" i="10"/>
  <c r="L17" i="10" s="1"/>
  <c r="K27" i="10"/>
  <c r="L27" i="10" s="1"/>
  <c r="K30" i="10"/>
  <c r="L30" i="10" s="1"/>
  <c r="K31" i="10"/>
  <c r="L31" i="10" s="1"/>
  <c r="K33" i="10"/>
  <c r="L33" i="10" s="1"/>
  <c r="E100" i="10"/>
  <c r="F100" i="10" s="1"/>
  <c r="K18" i="13"/>
  <c r="L18" i="13" s="1"/>
  <c r="K36" i="13"/>
  <c r="L36" i="13" s="1"/>
  <c r="K31" i="13"/>
  <c r="L31" i="13" s="1"/>
  <c r="K60" i="13"/>
  <c r="L60" i="13" s="1"/>
  <c r="K64" i="13"/>
  <c r="L64" i="13" s="1"/>
  <c r="K67" i="13"/>
  <c r="L67" i="13" s="1"/>
  <c r="K68" i="13"/>
  <c r="L68" i="13" s="1"/>
  <c r="K59" i="13"/>
  <c r="L59" i="13" s="1"/>
  <c r="K52" i="13"/>
  <c r="L52" i="13" s="1"/>
  <c r="E119" i="9"/>
  <c r="F119" i="9" s="1"/>
  <c r="E114" i="9"/>
  <c r="F114" i="9" s="1"/>
  <c r="K124" i="9"/>
  <c r="L124" i="9" s="1"/>
  <c r="E112" i="9"/>
  <c r="F112" i="9" s="1"/>
  <c r="K118" i="12"/>
  <c r="L118" i="12" s="1"/>
  <c r="K109" i="12"/>
  <c r="L109" i="12" s="1"/>
  <c r="K90" i="10"/>
  <c r="L90" i="10" s="1"/>
  <c r="K89" i="10"/>
  <c r="L89" i="10" s="1"/>
  <c r="K72" i="10"/>
  <c r="L72" i="10" s="1"/>
  <c r="K91" i="10"/>
  <c r="L91" i="10" s="1"/>
  <c r="K83" i="10"/>
  <c r="L83" i="10" s="1"/>
  <c r="K77" i="10"/>
  <c r="L77" i="10" s="1"/>
  <c r="K73" i="10"/>
  <c r="L73" i="10" s="1"/>
  <c r="K96" i="10"/>
  <c r="L96" i="10" s="1"/>
  <c r="K99" i="10"/>
  <c r="L99" i="10" s="1"/>
  <c r="E109" i="10"/>
  <c r="F109" i="10" s="1"/>
  <c r="S20" i="13"/>
  <c r="T20" i="13" s="1"/>
  <c r="U20" i="13" s="1"/>
  <c r="K96" i="13"/>
  <c r="L96" i="13" s="1"/>
  <c r="K113" i="13"/>
  <c r="L113" i="13" s="1"/>
  <c r="K56" i="10"/>
  <c r="L56" i="10" s="1"/>
  <c r="K121" i="12"/>
  <c r="L121" i="12" s="1"/>
  <c r="S63" i="10"/>
  <c r="K112" i="13"/>
  <c r="L112" i="13" s="1"/>
  <c r="K95" i="13"/>
  <c r="L95" i="13" s="1"/>
  <c r="K122" i="13"/>
  <c r="L122" i="13" s="1"/>
  <c r="K110" i="12"/>
  <c r="L110" i="12" s="1"/>
  <c r="S68" i="10"/>
  <c r="S101" i="10"/>
  <c r="S54" i="12"/>
  <c r="S81" i="7"/>
  <c r="S90" i="10"/>
  <c r="S119" i="7"/>
  <c r="S17" i="10"/>
  <c r="S19" i="7"/>
  <c r="K63" i="9"/>
  <c r="L63" i="9" s="1"/>
  <c r="E52" i="10"/>
  <c r="F52" i="10" s="1"/>
  <c r="S70" i="13"/>
  <c r="S70" i="12"/>
  <c r="T120" i="13"/>
  <c r="U120" i="13" s="1"/>
  <c r="S23" i="12"/>
  <c r="T23" i="12" s="1"/>
  <c r="U23" i="12" s="1"/>
  <c r="K107" i="13"/>
  <c r="L107" i="13" s="1"/>
  <c r="K101" i="13"/>
  <c r="L101" i="13" s="1"/>
  <c r="K98" i="13"/>
  <c r="L98" i="13" s="1"/>
  <c r="K46" i="13"/>
  <c r="L46" i="13" s="1"/>
  <c r="K43" i="13"/>
  <c r="L43" i="13" s="1"/>
  <c r="E95" i="9"/>
  <c r="F95" i="9" s="1"/>
  <c r="K28" i="10"/>
  <c r="L28" i="10" s="1"/>
  <c r="K84" i="13"/>
  <c r="L84" i="13" s="1"/>
  <c r="K86" i="13"/>
  <c r="L86" i="13" s="1"/>
  <c r="T130" i="9"/>
  <c r="U130" i="9" s="1"/>
  <c r="K22" i="10"/>
  <c r="L22" i="10" s="1"/>
  <c r="K35" i="10"/>
  <c r="L35" i="10" s="1"/>
  <c r="K17" i="13"/>
  <c r="L17" i="13" s="1"/>
  <c r="S27" i="13"/>
  <c r="T27" i="13" s="1"/>
  <c r="U27" i="13" s="1"/>
  <c r="K40" i="13"/>
  <c r="L40" i="13" s="1"/>
  <c r="K35" i="13"/>
  <c r="L35" i="13" s="1"/>
  <c r="K61" i="13"/>
  <c r="L61" i="13" s="1"/>
  <c r="K65" i="13"/>
  <c r="L65" i="13" s="1"/>
  <c r="K71" i="13"/>
  <c r="L71" i="13" s="1"/>
  <c r="K76" i="13"/>
  <c r="L76" i="13" s="1"/>
  <c r="K56" i="13"/>
  <c r="L56" i="13" s="1"/>
  <c r="K53" i="13"/>
  <c r="L53" i="13" s="1"/>
  <c r="E117" i="9"/>
  <c r="F117" i="9" s="1"/>
  <c r="K125" i="9"/>
  <c r="L125" i="9" s="1"/>
  <c r="E113" i="9"/>
  <c r="F113" i="9" s="1"/>
  <c r="K114" i="12"/>
  <c r="L114" i="12" s="1"/>
  <c r="K115" i="12"/>
  <c r="L115" i="12" s="1"/>
  <c r="K88" i="10"/>
  <c r="L88" i="10" s="1"/>
  <c r="K69" i="10"/>
  <c r="L69" i="10" s="1"/>
  <c r="K78" i="10"/>
  <c r="L78" i="10" s="1"/>
  <c r="K85" i="10"/>
  <c r="L85" i="10" s="1"/>
  <c r="K76" i="10"/>
  <c r="L76" i="10" s="1"/>
  <c r="K74" i="10"/>
  <c r="L74" i="10" s="1"/>
  <c r="K95" i="10"/>
  <c r="L95" i="10" s="1"/>
  <c r="K97" i="10"/>
  <c r="L97" i="10" s="1"/>
  <c r="E105" i="10"/>
  <c r="F105" i="10" s="1"/>
  <c r="K93" i="13"/>
  <c r="L93" i="13" s="1"/>
  <c r="K38" i="10"/>
  <c r="L38" i="10" s="1"/>
  <c r="K122" i="12"/>
  <c r="L122" i="12" s="1"/>
  <c r="K48" i="10"/>
  <c r="L48" i="10" s="1"/>
  <c r="E103" i="10"/>
  <c r="F103" i="10" s="1"/>
  <c r="K25" i="13"/>
  <c r="L25" i="13" s="1"/>
  <c r="S120" i="10"/>
  <c r="S96" i="10"/>
  <c r="K121" i="10"/>
  <c r="L121" i="10" s="1"/>
  <c r="E27" i="7"/>
  <c r="F27" i="7" s="1"/>
  <c r="S29" i="12"/>
  <c r="T128" i="13"/>
  <c r="U128" i="13" s="1"/>
  <c r="K75" i="9"/>
  <c r="L75" i="9" s="1"/>
  <c r="S116" i="7"/>
  <c r="T119" i="13"/>
  <c r="U119" i="13" s="1"/>
  <c r="K104" i="13"/>
  <c r="L104" i="13" s="1"/>
  <c r="E108" i="10"/>
  <c r="F108" i="10" s="1"/>
  <c r="S82" i="13"/>
  <c r="K116" i="13"/>
  <c r="L116" i="13" s="1"/>
  <c r="K36" i="10"/>
  <c r="L36" i="10" s="1"/>
  <c r="K99" i="13"/>
  <c r="L99" i="13" s="1"/>
  <c r="K45" i="13"/>
  <c r="L45" i="13" s="1"/>
  <c r="K29" i="10"/>
  <c r="L29" i="10" s="1"/>
  <c r="K22" i="13"/>
  <c r="L22" i="13" s="1"/>
  <c r="K34" i="13"/>
  <c r="L34" i="13" s="1"/>
  <c r="K62" i="13"/>
  <c r="L62" i="13" s="1"/>
  <c r="K66" i="13"/>
  <c r="L66" i="13" s="1"/>
  <c r="K73" i="13"/>
  <c r="L73" i="13" s="1"/>
  <c r="K72" i="13"/>
  <c r="L72" i="13" s="1"/>
  <c r="E118" i="9"/>
  <c r="F118" i="9" s="1"/>
  <c r="K16" i="13"/>
  <c r="L16" i="13" s="1"/>
  <c r="K120" i="12"/>
  <c r="L120" i="12" s="1"/>
  <c r="K116" i="12"/>
  <c r="L116" i="12" s="1"/>
  <c r="S30" i="9"/>
  <c r="S44" i="9"/>
  <c r="K79" i="10"/>
  <c r="L79" i="10" s="1"/>
  <c r="K87" i="10"/>
  <c r="L87" i="10" s="1"/>
  <c r="K80" i="10"/>
  <c r="L80" i="10" s="1"/>
  <c r="K81" i="10"/>
  <c r="L81" i="10" s="1"/>
  <c r="K70" i="10"/>
  <c r="L70" i="10" s="1"/>
  <c r="K84" i="10"/>
  <c r="L84" i="10" s="1"/>
  <c r="K93" i="10"/>
  <c r="L93" i="10" s="1"/>
  <c r="K100" i="10"/>
  <c r="L100" i="10" s="1"/>
  <c r="E102" i="10"/>
  <c r="F102" i="10" s="1"/>
  <c r="K64" i="10"/>
  <c r="L64" i="10" s="1"/>
  <c r="D14" i="5" s="1"/>
  <c r="F14" i="5" s="1"/>
  <c r="K15" i="10"/>
  <c r="L15" i="10" s="1"/>
  <c r="K83" i="13"/>
  <c r="L83" i="13" s="1"/>
  <c r="K29" i="13"/>
  <c r="L29" i="13" s="1"/>
  <c r="K119" i="12"/>
  <c r="L119" i="12" s="1"/>
  <c r="S15" i="7"/>
  <c r="S15" i="12"/>
  <c r="S63" i="7"/>
  <c r="S100" i="7"/>
  <c r="T133" i="7"/>
  <c r="U133" i="7" s="1"/>
  <c r="T129" i="7"/>
  <c r="U129" i="7" s="1"/>
  <c r="T130" i="7"/>
  <c r="U130" i="7" s="1"/>
  <c r="T132" i="12"/>
  <c r="U132" i="12" s="1"/>
  <c r="T120" i="12"/>
  <c r="U120" i="12" s="1"/>
  <c r="T124" i="12"/>
  <c r="U124" i="12" s="1"/>
  <c r="T123" i="12"/>
  <c r="U123" i="12" s="1"/>
  <c r="T130" i="12"/>
  <c r="U130" i="12" s="1"/>
  <c r="T128" i="12"/>
  <c r="U128" i="12" s="1"/>
  <c r="T121" i="12"/>
  <c r="U121" i="12" s="1"/>
  <c r="T129" i="12"/>
  <c r="U129" i="12" s="1"/>
  <c r="T122" i="12"/>
  <c r="U122" i="12" s="1"/>
  <c r="T126" i="12"/>
  <c r="U126" i="12" s="1"/>
  <c r="T125" i="12"/>
  <c r="U125" i="12" s="1"/>
  <c r="T131" i="12"/>
  <c r="U131" i="12" s="1"/>
  <c r="T127" i="12"/>
  <c r="U127" i="12" s="1"/>
  <c r="S44" i="10"/>
  <c r="E47" i="13"/>
  <c r="F47" i="13" s="1"/>
  <c r="T118" i="13"/>
  <c r="U118" i="13" s="1"/>
  <c r="K64" i="12"/>
  <c r="L64" i="12" s="1"/>
  <c r="T134" i="13"/>
  <c r="U134" i="13" s="1"/>
  <c r="T130" i="13"/>
  <c r="U130" i="13" s="1"/>
  <c r="K31" i="9"/>
  <c r="L31" i="9" s="1"/>
  <c r="E46" i="7"/>
  <c r="F46" i="7" s="1"/>
  <c r="S69" i="7"/>
  <c r="S75" i="7"/>
  <c r="K82" i="7"/>
  <c r="L82" i="7" s="1"/>
  <c r="E57" i="13"/>
  <c r="F57" i="13" s="1"/>
  <c r="E28" i="12"/>
  <c r="F28" i="12" s="1"/>
  <c r="S47" i="12"/>
  <c r="E104" i="10"/>
  <c r="F104" i="10" s="1"/>
  <c r="S45" i="7"/>
  <c r="K28" i="13"/>
  <c r="L28" i="13" s="1"/>
  <c r="K24" i="13"/>
  <c r="L24" i="13" s="1"/>
  <c r="K58" i="13"/>
  <c r="L58" i="13" s="1"/>
  <c r="K114" i="13"/>
  <c r="L114" i="13" s="1"/>
  <c r="K106" i="13"/>
  <c r="L106" i="13" s="1"/>
  <c r="K119" i="13"/>
  <c r="L119" i="13" s="1"/>
  <c r="K65" i="10"/>
  <c r="L65" i="10" s="1"/>
  <c r="K59" i="10"/>
  <c r="L59" i="10" s="1"/>
  <c r="K60" i="10"/>
  <c r="L60" i="10" s="1"/>
  <c r="K43" i="10"/>
  <c r="L43" i="10" s="1"/>
  <c r="K45" i="10"/>
  <c r="L45" i="10" s="1"/>
  <c r="K40" i="10"/>
  <c r="L40" i="10" s="1"/>
  <c r="K51" i="10"/>
  <c r="L51" i="10" s="1"/>
  <c r="T129" i="13"/>
  <c r="U129" i="13" s="1"/>
  <c r="T122" i="13"/>
  <c r="U122" i="13" s="1"/>
  <c r="R128" i="9"/>
  <c r="S128" i="9" s="1"/>
  <c r="T128" i="9" s="1"/>
  <c r="U128" i="9" s="1"/>
  <c r="R125" i="9"/>
  <c r="S125" i="9" s="1"/>
  <c r="T125" i="9" s="1"/>
  <c r="U125" i="9" s="1"/>
  <c r="R126" i="9"/>
  <c r="S126" i="9" s="1"/>
  <c r="R122" i="9"/>
  <c r="S122" i="9" s="1"/>
  <c r="R85" i="9"/>
  <c r="S85" i="9" s="1"/>
  <c r="R84" i="9"/>
  <c r="S84" i="9" s="1"/>
  <c r="R127" i="9"/>
  <c r="S127" i="9" s="1"/>
  <c r="K113" i="12"/>
  <c r="L113" i="12" s="1"/>
  <c r="T119" i="12"/>
  <c r="U119" i="12" s="1"/>
  <c r="T135" i="9"/>
  <c r="U135" i="9" s="1"/>
  <c r="T131" i="7"/>
  <c r="U131" i="7" s="1"/>
  <c r="T135" i="7"/>
  <c r="U135" i="7" s="1"/>
  <c r="T134" i="7"/>
  <c r="U134" i="7" s="1"/>
  <c r="S86" i="10"/>
  <c r="S34" i="7"/>
  <c r="T15" i="12"/>
  <c r="U15" i="12" s="1"/>
  <c r="T14" i="12"/>
  <c r="S37" i="12"/>
  <c r="S75" i="12"/>
  <c r="E20" i="12"/>
  <c r="F20" i="12" s="1"/>
  <c r="K92" i="12"/>
  <c r="L92" i="12" s="1"/>
  <c r="T95" i="12"/>
  <c r="U95" i="12" s="1"/>
  <c r="E17" i="12"/>
  <c r="F17" i="12" s="1"/>
  <c r="T133" i="13"/>
  <c r="U133" i="13" s="1"/>
  <c r="S20" i="10"/>
  <c r="S89" i="7"/>
  <c r="S95" i="7"/>
  <c r="S33" i="12"/>
  <c r="S73" i="10"/>
  <c r="K30" i="13"/>
  <c r="L30" i="13" s="1"/>
  <c r="K23" i="13"/>
  <c r="L23" i="13" s="1"/>
  <c r="K38" i="13"/>
  <c r="L38" i="13" s="1"/>
  <c r="K87" i="13"/>
  <c r="L87" i="13" s="1"/>
  <c r="K91" i="13"/>
  <c r="L91" i="13" s="1"/>
  <c r="K109" i="13"/>
  <c r="L109" i="13" s="1"/>
  <c r="K115" i="13"/>
  <c r="L115" i="13" s="1"/>
  <c r="K66" i="10"/>
  <c r="L66" i="10" s="1"/>
  <c r="K67" i="10"/>
  <c r="L67" i="10" s="1"/>
  <c r="K55" i="10"/>
  <c r="L55" i="10" s="1"/>
  <c r="K58" i="10"/>
  <c r="L58" i="10" s="1"/>
  <c r="K54" i="10"/>
  <c r="L54" i="10" s="1"/>
  <c r="K53" i="10"/>
  <c r="L53" i="10" s="1"/>
  <c r="K37" i="10"/>
  <c r="L37" i="10" s="1"/>
  <c r="K44" i="10"/>
  <c r="L44" i="10" s="1"/>
  <c r="T123" i="13"/>
  <c r="U123" i="13" s="1"/>
  <c r="R17" i="9"/>
  <c r="S17" i="9" s="1"/>
  <c r="R39" i="9"/>
  <c r="R43" i="9"/>
  <c r="S43" i="9" s="1"/>
  <c r="R24" i="9"/>
  <c r="S24" i="9" s="1"/>
  <c r="R20" i="9"/>
  <c r="S20" i="9" s="1"/>
  <c r="R21" i="9"/>
  <c r="S21" i="9" s="1"/>
  <c r="R41" i="9"/>
  <c r="S41" i="9" s="1"/>
  <c r="R14" i="9"/>
  <c r="R26" i="9"/>
  <c r="S26" i="9" s="1"/>
  <c r="R34" i="9"/>
  <c r="S34" i="9" s="1"/>
  <c r="R35" i="9"/>
  <c r="S35" i="9" s="1"/>
  <c r="R25" i="9"/>
  <c r="S25" i="9" s="1"/>
  <c r="R33" i="9"/>
  <c r="S33" i="9" s="1"/>
  <c r="R29" i="9"/>
  <c r="S29" i="9" s="1"/>
  <c r="R40" i="9"/>
  <c r="S40" i="9" s="1"/>
  <c r="R18" i="9"/>
  <c r="R28" i="9"/>
  <c r="S28" i="9" s="1"/>
  <c r="R38" i="9"/>
  <c r="S38" i="9" s="1"/>
  <c r="R22" i="9"/>
  <c r="S22" i="9" s="1"/>
  <c r="R56" i="9"/>
  <c r="S56" i="9" s="1"/>
  <c r="R55" i="9"/>
  <c r="S55" i="9" s="1"/>
  <c r="T15" i="13"/>
  <c r="U15" i="13" s="1"/>
  <c r="T14" i="13"/>
  <c r="T134" i="9"/>
  <c r="U134" i="9" s="1"/>
  <c r="S84" i="10"/>
  <c r="S101" i="13"/>
  <c r="E132" i="13"/>
  <c r="F132" i="13" s="1"/>
  <c r="E131" i="13"/>
  <c r="F131" i="13" s="1"/>
  <c r="E130" i="13"/>
  <c r="F130" i="13" s="1"/>
  <c r="E127" i="13"/>
  <c r="F127" i="13" s="1"/>
  <c r="K126" i="13"/>
  <c r="L126" i="13" s="1"/>
  <c r="E129" i="13"/>
  <c r="F129" i="13" s="1"/>
  <c r="S98" i="13"/>
  <c r="K25" i="12"/>
  <c r="L25" i="12" s="1"/>
  <c r="E55" i="13"/>
  <c r="F55" i="13" s="1"/>
  <c r="T108" i="13"/>
  <c r="U108" i="13" s="1"/>
  <c r="T89" i="12"/>
  <c r="U89" i="12" s="1"/>
  <c r="E36" i="10"/>
  <c r="F36" i="10" s="1"/>
  <c r="T124" i="13"/>
  <c r="U124" i="13" s="1"/>
  <c r="T125" i="13"/>
  <c r="U125" i="13" s="1"/>
  <c r="E15" i="7"/>
  <c r="F15" i="7" s="1"/>
  <c r="S64" i="7"/>
  <c r="E29" i="9"/>
  <c r="F29" i="9" s="1"/>
  <c r="K27" i="13"/>
  <c r="L27" i="13" s="1"/>
  <c r="K111" i="13"/>
  <c r="L111" i="13" s="1"/>
  <c r="K110" i="13"/>
  <c r="L110" i="13" s="1"/>
  <c r="K102" i="13"/>
  <c r="L102" i="13" s="1"/>
  <c r="K108" i="13"/>
  <c r="L108" i="13" s="1"/>
  <c r="K62" i="10"/>
  <c r="L62" i="10" s="1"/>
  <c r="K63" i="10"/>
  <c r="L63" i="10" s="1"/>
  <c r="K57" i="10"/>
  <c r="L57" i="10" s="1"/>
  <c r="K52" i="10"/>
  <c r="L52" i="10" s="1"/>
  <c r="K46" i="10"/>
  <c r="L46" i="10" s="1"/>
  <c r="K49" i="10"/>
  <c r="L49" i="10" s="1"/>
  <c r="K121" i="13"/>
  <c r="L121" i="13" s="1"/>
  <c r="K120" i="13"/>
  <c r="L120" i="13" s="1"/>
  <c r="K55" i="13"/>
  <c r="L55" i="13" s="1"/>
  <c r="R27" i="9"/>
  <c r="S27" i="9" s="1"/>
  <c r="R69" i="9"/>
  <c r="S69" i="9" s="1"/>
  <c r="R15" i="9"/>
  <c r="S15" i="9" s="1"/>
  <c r="S22" i="13"/>
  <c r="T22" i="13" s="1"/>
  <c r="U22" i="13" s="1"/>
  <c r="T133" i="9"/>
  <c r="U133" i="9" s="1"/>
  <c r="T132" i="7"/>
  <c r="U132" i="7" s="1"/>
  <c r="E124" i="9"/>
  <c r="F124" i="9" s="1"/>
  <c r="E123" i="9"/>
  <c r="F123" i="9" s="1"/>
  <c r="K47" i="10"/>
  <c r="L47" i="10" s="1"/>
  <c r="E128" i="12"/>
  <c r="F128" i="12" s="1"/>
  <c r="E119" i="12"/>
  <c r="F119" i="12" s="1"/>
  <c r="E115" i="12"/>
  <c r="F115" i="12" s="1"/>
  <c r="S51" i="12"/>
  <c r="E118" i="12"/>
  <c r="F118" i="12" s="1"/>
  <c r="E113" i="12"/>
  <c r="F113" i="12" s="1"/>
  <c r="R19" i="9"/>
  <c r="S19" i="9" s="1"/>
  <c r="S56" i="13"/>
  <c r="R23" i="9"/>
  <c r="S23" i="9" s="1"/>
  <c r="S18" i="9"/>
  <c r="K90" i="7"/>
  <c r="L90" i="7" s="1"/>
  <c r="T109" i="12"/>
  <c r="U109" i="12" s="1"/>
  <c r="S39" i="9"/>
  <c r="K60" i="7"/>
  <c r="L60" i="7" s="1"/>
  <c r="R118" i="9"/>
  <c r="S118" i="9" s="1"/>
  <c r="T89" i="9" s="1"/>
  <c r="U89" i="9" s="1"/>
  <c r="R120" i="9"/>
  <c r="S120" i="9" s="1"/>
  <c r="K48" i="13"/>
  <c r="L48" i="13" s="1"/>
  <c r="S78" i="9"/>
  <c r="T52" i="9" s="1"/>
  <c r="U52" i="9" s="1"/>
  <c r="S124" i="9"/>
  <c r="T124" i="9" s="1"/>
  <c r="U124" i="9" s="1"/>
  <c r="S68" i="9"/>
  <c r="S35" i="10"/>
  <c r="S66" i="7"/>
  <c r="S110" i="7"/>
  <c r="K49" i="13"/>
  <c r="L49" i="13" s="1"/>
  <c r="K124" i="13"/>
  <c r="L124" i="13" s="1"/>
  <c r="T134" i="12"/>
  <c r="U134" i="12" s="1"/>
  <c r="E112" i="12"/>
  <c r="F112" i="12" s="1"/>
  <c r="E120" i="13"/>
  <c r="F120" i="13" s="1"/>
  <c r="E119" i="13"/>
  <c r="F119" i="13" s="1"/>
  <c r="E118" i="13"/>
  <c r="F118" i="13" s="1"/>
  <c r="T76" i="9"/>
  <c r="U76" i="9" s="1"/>
  <c r="T117" i="13"/>
  <c r="U117" i="13" s="1"/>
  <c r="T115" i="13"/>
  <c r="U115" i="13" s="1"/>
  <c r="T116" i="13"/>
  <c r="U116" i="13" s="1"/>
  <c r="T111" i="13"/>
  <c r="U111" i="13" s="1"/>
  <c r="T114" i="13"/>
  <c r="U114" i="13" s="1"/>
  <c r="T113" i="13"/>
  <c r="U113" i="13" s="1"/>
  <c r="T41" i="12"/>
  <c r="U41" i="12" s="1"/>
  <c r="T42" i="12"/>
  <c r="U42" i="12" s="1"/>
  <c r="T107" i="12"/>
  <c r="U107" i="12" s="1"/>
  <c r="T105" i="12"/>
  <c r="U105" i="12" s="1"/>
  <c r="T104" i="12"/>
  <c r="U104" i="12" s="1"/>
  <c r="K52" i="12"/>
  <c r="L52" i="12" s="1"/>
  <c r="K53" i="12"/>
  <c r="L53" i="12" s="1"/>
  <c r="K51" i="12"/>
  <c r="L51" i="12" s="1"/>
  <c r="K49" i="12"/>
  <c r="L49" i="12" s="1"/>
  <c r="T30" i="12"/>
  <c r="U30" i="12" s="1"/>
  <c r="K24" i="7"/>
  <c r="L24" i="7" s="1"/>
  <c r="E78" i="9"/>
  <c r="F78" i="9" s="1"/>
  <c r="K47" i="7"/>
  <c r="L47" i="7" s="1"/>
  <c r="T103" i="12"/>
  <c r="U103" i="12" s="1"/>
  <c r="T34" i="9"/>
  <c r="U34" i="9" s="1"/>
  <c r="K115" i="9"/>
  <c r="L115" i="9" s="1"/>
  <c r="K114" i="9"/>
  <c r="L114" i="9" s="1"/>
  <c r="E26" i="10"/>
  <c r="F26" i="10" s="1"/>
  <c r="E28" i="10"/>
  <c r="F28" i="10" s="1"/>
  <c r="E29" i="10"/>
  <c r="F29" i="10" s="1"/>
  <c r="E25" i="10"/>
  <c r="F25" i="10" s="1"/>
  <c r="E27" i="10"/>
  <c r="F27" i="10" s="1"/>
  <c r="E24" i="10"/>
  <c r="F24" i="10" s="1"/>
  <c r="E23" i="10"/>
  <c r="F23" i="10" s="1"/>
  <c r="E92" i="10"/>
  <c r="F92" i="10" s="1"/>
  <c r="E93" i="10"/>
  <c r="F93" i="10" s="1"/>
  <c r="E91" i="10"/>
  <c r="F91" i="10" s="1"/>
  <c r="E94" i="10"/>
  <c r="F94" i="10" s="1"/>
  <c r="E77" i="10"/>
  <c r="F77" i="10" s="1"/>
  <c r="E75" i="10"/>
  <c r="F75" i="10" s="1"/>
  <c r="K65" i="7"/>
  <c r="L65" i="7" s="1"/>
  <c r="E67" i="7"/>
  <c r="F67" i="7" s="1"/>
  <c r="E66" i="7"/>
  <c r="F66" i="7" s="1"/>
  <c r="E68" i="7"/>
  <c r="F68" i="7" s="1"/>
  <c r="E69" i="7"/>
  <c r="F69" i="7" s="1"/>
  <c r="E74" i="7"/>
  <c r="F74" i="7" s="1"/>
  <c r="E75" i="7"/>
  <c r="F75" i="7" s="1"/>
  <c r="T33" i="12"/>
  <c r="U33" i="12" s="1"/>
  <c r="T32" i="12"/>
  <c r="U32" i="12" s="1"/>
  <c r="E41" i="12"/>
  <c r="F41" i="12" s="1"/>
  <c r="E37" i="12"/>
  <c r="F37" i="12" s="1"/>
  <c r="E39" i="12"/>
  <c r="F39" i="12" s="1"/>
  <c r="E36" i="12"/>
  <c r="F36" i="12" s="1"/>
  <c r="E38" i="12"/>
  <c r="F38" i="12" s="1"/>
  <c r="E35" i="12"/>
  <c r="F35" i="12" s="1"/>
  <c r="E47" i="12"/>
  <c r="F47" i="12" s="1"/>
  <c r="E46" i="12"/>
  <c r="F46" i="12" s="1"/>
  <c r="E34" i="12"/>
  <c r="F34" i="12" s="1"/>
  <c r="E44" i="12"/>
  <c r="F44" i="12" s="1"/>
  <c r="E43" i="12"/>
  <c r="F43" i="12" s="1"/>
  <c r="E42" i="12"/>
  <c r="F42" i="12" s="1"/>
  <c r="E40" i="12"/>
  <c r="F40" i="12" s="1"/>
  <c r="E45" i="12"/>
  <c r="F45" i="12" s="1"/>
  <c r="K48" i="12"/>
  <c r="L48" i="12" s="1"/>
  <c r="E105" i="12"/>
  <c r="F105" i="12" s="1"/>
  <c r="E104" i="12"/>
  <c r="F104" i="12" s="1"/>
  <c r="E103" i="12"/>
  <c r="F103" i="12" s="1"/>
  <c r="E83" i="10"/>
  <c r="F83" i="10" s="1"/>
  <c r="E87" i="12"/>
  <c r="F87" i="12" s="1"/>
  <c r="K59" i="9"/>
  <c r="L59" i="9" s="1"/>
  <c r="E88" i="13"/>
  <c r="F88" i="13" s="1"/>
  <c r="K17" i="9"/>
  <c r="L17" i="9" s="1"/>
  <c r="T36" i="12"/>
  <c r="U36" i="12" s="1"/>
  <c r="E61" i="13"/>
  <c r="F61" i="13" s="1"/>
  <c r="K111" i="7"/>
  <c r="L111" i="7" s="1"/>
  <c r="K81" i="7"/>
  <c r="L81" i="7" s="1"/>
  <c r="T105" i="13"/>
  <c r="U105" i="13" s="1"/>
  <c r="E64" i="7"/>
  <c r="F64" i="7" s="1"/>
  <c r="D13" i="4" s="1"/>
  <c r="K22" i="9"/>
  <c r="L22" i="9" s="1"/>
  <c r="K26" i="9"/>
  <c r="L26" i="9" s="1"/>
  <c r="K18" i="9"/>
  <c r="L18" i="9" s="1"/>
  <c r="K29" i="9"/>
  <c r="L29" i="9" s="1"/>
  <c r="K27" i="9"/>
  <c r="L27" i="9" s="1"/>
  <c r="K30" i="9"/>
  <c r="L30" i="9" s="1"/>
  <c r="K25" i="9"/>
  <c r="L25" i="9" s="1"/>
  <c r="K24" i="9"/>
  <c r="L24" i="9" s="1"/>
  <c r="K19" i="9"/>
  <c r="L19" i="9" s="1"/>
  <c r="K28" i="9"/>
  <c r="L28" i="9" s="1"/>
  <c r="K21" i="9"/>
  <c r="L21" i="9" s="1"/>
  <c r="K20" i="9"/>
  <c r="L20" i="9" s="1"/>
  <c r="T46" i="9"/>
  <c r="U46" i="9" s="1"/>
  <c r="E96" i="10"/>
  <c r="F96" i="10" s="1"/>
  <c r="K26" i="7"/>
  <c r="L26" i="7" s="1"/>
  <c r="K45" i="7"/>
  <c r="L45" i="7" s="1"/>
  <c r="K44" i="7"/>
  <c r="L44" i="7" s="1"/>
  <c r="T101" i="12"/>
  <c r="U101" i="12" s="1"/>
  <c r="T82" i="9"/>
  <c r="U82" i="9" s="1"/>
  <c r="T106" i="9"/>
  <c r="U106" i="9" s="1"/>
  <c r="T96" i="12"/>
  <c r="U96" i="12" s="1"/>
  <c r="K59" i="12"/>
  <c r="L59" i="12" s="1"/>
  <c r="E104" i="13"/>
  <c r="F104" i="13" s="1"/>
  <c r="E105" i="13"/>
  <c r="F105" i="13" s="1"/>
  <c r="E106" i="13"/>
  <c r="F106" i="13" s="1"/>
  <c r="T70" i="12"/>
  <c r="U70" i="12" s="1"/>
  <c r="T69" i="12"/>
  <c r="U69" i="12" s="1"/>
  <c r="S33" i="10"/>
  <c r="E100" i="13"/>
  <c r="F100" i="13" s="1"/>
  <c r="E94" i="13"/>
  <c r="F94" i="13" s="1"/>
  <c r="E97" i="13"/>
  <c r="F97" i="13" s="1"/>
  <c r="E98" i="13"/>
  <c r="F98" i="13" s="1"/>
  <c r="E92" i="13"/>
  <c r="F92" i="13" s="1"/>
  <c r="E96" i="13"/>
  <c r="F96" i="13" s="1"/>
  <c r="E95" i="13"/>
  <c r="F95" i="13" s="1"/>
  <c r="E99" i="13"/>
  <c r="F99" i="13" s="1"/>
  <c r="T44" i="12"/>
  <c r="U44" i="12" s="1"/>
  <c r="E47" i="10"/>
  <c r="F47" i="10" s="1"/>
  <c r="E91" i="13"/>
  <c r="F91" i="13" s="1"/>
  <c r="E87" i="13"/>
  <c r="F87" i="13" s="1"/>
  <c r="K80" i="12"/>
  <c r="L80" i="12" s="1"/>
  <c r="K81" i="12"/>
  <c r="L81" i="12" s="1"/>
  <c r="K82" i="12"/>
  <c r="L82" i="12" s="1"/>
  <c r="K83" i="12"/>
  <c r="L83" i="12" s="1"/>
  <c r="K73" i="12"/>
  <c r="L73" i="12" s="1"/>
  <c r="K76" i="12"/>
  <c r="L76" i="12" s="1"/>
  <c r="K69" i="12"/>
  <c r="L69" i="12" s="1"/>
  <c r="K74" i="12"/>
  <c r="L74" i="12" s="1"/>
  <c r="K75" i="12"/>
  <c r="L75" i="12" s="1"/>
  <c r="E54" i="10"/>
  <c r="F54" i="10" s="1"/>
  <c r="E85" i="10"/>
  <c r="F85" i="10" s="1"/>
  <c r="E48" i="9"/>
  <c r="F48" i="9" s="1"/>
  <c r="E69" i="9"/>
  <c r="F69" i="9" s="1"/>
  <c r="E34" i="10"/>
  <c r="F34" i="10" s="1"/>
  <c r="E48" i="10"/>
  <c r="F48" i="10" s="1"/>
  <c r="T111" i="12"/>
  <c r="U111" i="12" s="1"/>
  <c r="T110" i="12"/>
  <c r="U110" i="12" s="1"/>
  <c r="T96" i="9"/>
  <c r="U96" i="9" s="1"/>
  <c r="K22" i="7"/>
  <c r="L22" i="7" s="1"/>
  <c r="K56" i="12"/>
  <c r="L56" i="12" s="1"/>
  <c r="K119" i="7"/>
  <c r="L119" i="7" s="1"/>
  <c r="K120" i="7"/>
  <c r="L120" i="7" s="1"/>
  <c r="T118" i="10"/>
  <c r="U118" i="10" s="1"/>
  <c r="T45" i="9"/>
  <c r="U45" i="9" s="1"/>
  <c r="T66" i="9"/>
  <c r="U66" i="9" s="1"/>
  <c r="T33" i="9"/>
  <c r="U33" i="9" s="1"/>
  <c r="T115" i="12"/>
  <c r="U115" i="12" s="1"/>
  <c r="T31" i="9"/>
  <c r="U31" i="9" s="1"/>
  <c r="E30" i="10"/>
  <c r="F30" i="10" s="1"/>
  <c r="E32" i="10"/>
  <c r="F32" i="10" s="1"/>
  <c r="E31" i="10"/>
  <c r="F31" i="10" s="1"/>
  <c r="E99" i="10"/>
  <c r="F99" i="10" s="1"/>
  <c r="E98" i="10"/>
  <c r="F98" i="10" s="1"/>
  <c r="E18" i="7"/>
  <c r="F18" i="7" s="1"/>
  <c r="E19" i="7"/>
  <c r="F19" i="7" s="1"/>
  <c r="E20" i="7"/>
  <c r="F20" i="7" s="1"/>
  <c r="E16" i="7"/>
  <c r="F16" i="7" s="1"/>
  <c r="E17" i="7"/>
  <c r="F17" i="7" s="1"/>
  <c r="E21" i="7"/>
  <c r="F21" i="7" s="1"/>
  <c r="K66" i="7"/>
  <c r="L66" i="7" s="1"/>
  <c r="K67" i="7"/>
  <c r="L67" i="7" s="1"/>
  <c r="K68" i="7"/>
  <c r="L68" i="7" s="1"/>
  <c r="K69" i="7"/>
  <c r="L69" i="7" s="1"/>
  <c r="K74" i="7"/>
  <c r="L74" i="7" s="1"/>
  <c r="K75" i="7"/>
  <c r="L75" i="7" s="1"/>
  <c r="T57" i="12"/>
  <c r="U57" i="12" s="1"/>
  <c r="K50" i="12"/>
  <c r="L50" i="12" s="1"/>
  <c r="K108" i="12"/>
  <c r="L108" i="12" s="1"/>
  <c r="K106" i="12"/>
  <c r="L106" i="12" s="1"/>
  <c r="K107" i="12"/>
  <c r="L107" i="12" s="1"/>
  <c r="E24" i="12"/>
  <c r="F24" i="12" s="1"/>
  <c r="K40" i="9"/>
  <c r="L40" i="9" s="1"/>
  <c r="E93" i="13"/>
  <c r="F93" i="13" s="1"/>
  <c r="K15" i="9"/>
  <c r="L15" i="9" s="1"/>
  <c r="K101" i="7"/>
  <c r="L101" i="7" s="1"/>
  <c r="T112" i="13"/>
  <c r="U112" i="13" s="1"/>
  <c r="E46" i="13"/>
  <c r="F46" i="13" s="1"/>
  <c r="T99" i="12"/>
  <c r="U99" i="12" s="1"/>
  <c r="T39" i="9"/>
  <c r="U39" i="9" s="1"/>
  <c r="T47" i="9"/>
  <c r="U47" i="9" s="1"/>
  <c r="K109" i="9"/>
  <c r="L109" i="9" s="1"/>
  <c r="K110" i="9"/>
  <c r="L110" i="9" s="1"/>
  <c r="K98" i="9"/>
  <c r="L98" i="9" s="1"/>
  <c r="K88" i="9"/>
  <c r="L88" i="9" s="1"/>
  <c r="K96" i="9"/>
  <c r="L96" i="9" s="1"/>
  <c r="K108" i="9"/>
  <c r="L108" i="9" s="1"/>
  <c r="K106" i="9"/>
  <c r="L106" i="9" s="1"/>
  <c r="K99" i="9"/>
  <c r="L99" i="9" s="1"/>
  <c r="K102" i="9"/>
  <c r="L102" i="9" s="1"/>
  <c r="K113" i="9"/>
  <c r="L113" i="9" s="1"/>
  <c r="K83" i="9"/>
  <c r="L83" i="9" s="1"/>
  <c r="K85" i="9"/>
  <c r="L85" i="9" s="1"/>
  <c r="K103" i="9"/>
  <c r="L103" i="9" s="1"/>
  <c r="K101" i="9"/>
  <c r="L101" i="9" s="1"/>
  <c r="K89" i="9"/>
  <c r="L89" i="9" s="1"/>
  <c r="K87" i="9"/>
  <c r="L87" i="9" s="1"/>
  <c r="K93" i="9"/>
  <c r="L93" i="9" s="1"/>
  <c r="K91" i="9"/>
  <c r="L91" i="9" s="1"/>
  <c r="K95" i="9"/>
  <c r="L95" i="9" s="1"/>
  <c r="K86" i="9"/>
  <c r="L86" i="9" s="1"/>
  <c r="K111" i="9"/>
  <c r="L111" i="9" s="1"/>
  <c r="K97" i="9"/>
  <c r="L97" i="9" s="1"/>
  <c r="K104" i="9"/>
  <c r="L104" i="9" s="1"/>
  <c r="K92" i="9"/>
  <c r="L92" i="9" s="1"/>
  <c r="K82" i="9"/>
  <c r="L82" i="9" s="1"/>
  <c r="K107" i="9"/>
  <c r="L107" i="9" s="1"/>
  <c r="K112" i="9"/>
  <c r="L112" i="9" s="1"/>
  <c r="K100" i="9"/>
  <c r="L100" i="9" s="1"/>
  <c r="K84" i="9"/>
  <c r="L84" i="9" s="1"/>
  <c r="K94" i="9"/>
  <c r="L94" i="9" s="1"/>
  <c r="K90" i="9"/>
  <c r="L90" i="9" s="1"/>
  <c r="K105" i="9"/>
  <c r="L105" i="9" s="1"/>
  <c r="K30" i="7"/>
  <c r="L30" i="7" s="1"/>
  <c r="K52" i="7"/>
  <c r="L52" i="7" s="1"/>
  <c r="E63" i="7"/>
  <c r="F63" i="7" s="1"/>
  <c r="E45" i="13"/>
  <c r="F45" i="13" s="1"/>
  <c r="K104" i="12"/>
  <c r="L104" i="12" s="1"/>
  <c r="T102" i="12"/>
  <c r="U102" i="12" s="1"/>
  <c r="T83" i="9"/>
  <c r="U83" i="9" s="1"/>
  <c r="T41" i="9"/>
  <c r="U41" i="9" s="1"/>
  <c r="T100" i="9"/>
  <c r="U100" i="9" s="1"/>
  <c r="T101" i="9"/>
  <c r="U101" i="9" s="1"/>
  <c r="T94" i="12"/>
  <c r="U94" i="12" s="1"/>
  <c r="K65" i="12"/>
  <c r="L65" i="12" s="1"/>
  <c r="T40" i="9"/>
  <c r="U40" i="9" s="1"/>
  <c r="E122" i="7"/>
  <c r="F122" i="7" s="1"/>
  <c r="E118" i="7"/>
  <c r="F118" i="7" s="1"/>
  <c r="E114" i="7"/>
  <c r="F114" i="7" s="1"/>
  <c r="E115" i="7"/>
  <c r="F115" i="7" s="1"/>
  <c r="E116" i="7"/>
  <c r="F116" i="7" s="1"/>
  <c r="E120" i="7"/>
  <c r="F120" i="7" s="1"/>
  <c r="E110" i="7"/>
  <c r="F110" i="7" s="1"/>
  <c r="E117" i="7"/>
  <c r="F117" i="7" s="1"/>
  <c r="E121" i="7"/>
  <c r="F121" i="7" s="1"/>
  <c r="E119" i="7"/>
  <c r="F119" i="7" s="1"/>
  <c r="E111" i="7"/>
  <c r="F111" i="7" s="1"/>
  <c r="T29" i="12"/>
  <c r="U29" i="12" s="1"/>
  <c r="T26" i="12"/>
  <c r="U26" i="12" s="1"/>
  <c r="T27" i="12"/>
  <c r="U27" i="12" s="1"/>
  <c r="T25" i="12"/>
  <c r="U25" i="12" s="1"/>
  <c r="E39" i="13"/>
  <c r="F39" i="13" s="1"/>
  <c r="E42" i="13"/>
  <c r="F42" i="13" s="1"/>
  <c r="E40" i="13"/>
  <c r="F40" i="13" s="1"/>
  <c r="E41" i="13"/>
  <c r="F41" i="13" s="1"/>
  <c r="T74" i="9"/>
  <c r="U74" i="9" s="1"/>
  <c r="G899" i="1" s="1"/>
  <c r="T64" i="9"/>
  <c r="U64" i="9" s="1"/>
  <c r="B1212" i="3" s="1"/>
  <c r="D21" i="3" s="1"/>
  <c r="T69" i="9"/>
  <c r="U69" i="9" s="1"/>
  <c r="T70" i="9"/>
  <c r="U70" i="9" s="1"/>
  <c r="T136" i="13"/>
  <c r="U136" i="13" s="1"/>
  <c r="T126" i="13"/>
  <c r="U126" i="13" s="1"/>
  <c r="K79" i="9"/>
  <c r="L79" i="9" s="1"/>
  <c r="K78" i="9"/>
  <c r="L78" i="9" s="1"/>
  <c r="K81" i="9"/>
  <c r="L81" i="9" s="1"/>
  <c r="K77" i="9"/>
  <c r="L77" i="9" s="1"/>
  <c r="K80" i="9"/>
  <c r="L80" i="9" s="1"/>
  <c r="K76" i="9"/>
  <c r="L76" i="9" s="1"/>
  <c r="E57" i="12"/>
  <c r="F57" i="12" s="1"/>
  <c r="E56" i="12"/>
  <c r="F56" i="12" s="1"/>
  <c r="E60" i="12"/>
  <c r="F60" i="12" s="1"/>
  <c r="E54" i="12"/>
  <c r="F54" i="12" s="1"/>
  <c r="E55" i="12"/>
  <c r="F55" i="12" s="1"/>
  <c r="E59" i="12"/>
  <c r="F59" i="12" s="1"/>
  <c r="E58" i="12"/>
  <c r="F58" i="12" s="1"/>
  <c r="E15" i="13"/>
  <c r="F15" i="13" s="1"/>
  <c r="E16" i="13"/>
  <c r="F16" i="13" s="1"/>
  <c r="E17" i="13"/>
  <c r="F17" i="13" s="1"/>
  <c r="T121" i="13"/>
  <c r="U121" i="13" s="1"/>
  <c r="K123" i="7"/>
  <c r="L123" i="7" s="1"/>
  <c r="E80" i="13"/>
  <c r="F80" i="13" s="1"/>
  <c r="E79" i="13"/>
  <c r="F79" i="13" s="1"/>
  <c r="E76" i="13"/>
  <c r="F76" i="13" s="1"/>
  <c r="E78" i="13"/>
  <c r="F78" i="13" s="1"/>
  <c r="E75" i="13"/>
  <c r="F75" i="13" s="1"/>
  <c r="E77" i="13"/>
  <c r="F77" i="13" s="1"/>
  <c r="E85" i="13"/>
  <c r="F85" i="13" s="1"/>
  <c r="E83" i="13"/>
  <c r="F83" i="13" s="1"/>
  <c r="D13" i="2" s="1"/>
  <c r="E84" i="13"/>
  <c r="F84" i="13" s="1"/>
  <c r="T110" i="13"/>
  <c r="U110" i="13" s="1"/>
  <c r="E70" i="12"/>
  <c r="F70" i="12" s="1"/>
  <c r="E71" i="12"/>
  <c r="F71" i="12" s="1"/>
  <c r="E78" i="12"/>
  <c r="F78" i="12" s="1"/>
  <c r="E65" i="12"/>
  <c r="F65" i="12" s="1"/>
  <c r="E76" i="12"/>
  <c r="F76" i="12" s="1"/>
  <c r="E66" i="12"/>
  <c r="F66" i="12" s="1"/>
  <c r="E64" i="12"/>
  <c r="F64" i="12" s="1"/>
  <c r="E61" i="12"/>
  <c r="F61" i="12" s="1"/>
  <c r="E72" i="12"/>
  <c r="F72" i="12" s="1"/>
  <c r="E77" i="12"/>
  <c r="F77" i="12" s="1"/>
  <c r="E69" i="12"/>
  <c r="F69" i="12" s="1"/>
  <c r="E79" i="12"/>
  <c r="F79" i="12" s="1"/>
  <c r="E82" i="12"/>
  <c r="F82" i="12" s="1"/>
  <c r="E81" i="12"/>
  <c r="F81" i="12" s="1"/>
  <c r="E62" i="12"/>
  <c r="F62" i="12" s="1"/>
  <c r="E67" i="12"/>
  <c r="F67" i="12" s="1"/>
  <c r="E68" i="12"/>
  <c r="F68" i="12" s="1"/>
  <c r="E75" i="12"/>
  <c r="F75" i="12" s="1"/>
  <c r="E63" i="12"/>
  <c r="F63" i="12" s="1"/>
  <c r="E80" i="12"/>
  <c r="F80" i="12" s="1"/>
  <c r="E83" i="12"/>
  <c r="F83" i="12" s="1"/>
  <c r="E73" i="12"/>
  <c r="F73" i="12" s="1"/>
  <c r="E74" i="12"/>
  <c r="F74" i="12" s="1"/>
  <c r="D13" i="1" s="1"/>
  <c r="E94" i="12"/>
  <c r="F94" i="12" s="1"/>
  <c r="E95" i="12"/>
  <c r="F95" i="12" s="1"/>
  <c r="E93" i="12"/>
  <c r="F93" i="12" s="1"/>
  <c r="E88" i="12"/>
  <c r="F88" i="12" s="1"/>
  <c r="E92" i="12"/>
  <c r="F92" i="12" s="1"/>
  <c r="E89" i="12"/>
  <c r="F89" i="12" s="1"/>
  <c r="E96" i="12"/>
  <c r="F96" i="12" s="1"/>
  <c r="E91" i="12"/>
  <c r="F91" i="12" s="1"/>
  <c r="E97" i="12"/>
  <c r="F97" i="12" s="1"/>
  <c r="T24" i="12"/>
  <c r="U24" i="12" s="1"/>
  <c r="E82" i="10"/>
  <c r="F82" i="10" s="1"/>
  <c r="T53" i="12"/>
  <c r="U53" i="12" s="1"/>
  <c r="T78" i="12"/>
  <c r="U78" i="12" s="1"/>
  <c r="T75" i="12"/>
  <c r="U75" i="12" s="1"/>
  <c r="T74" i="12"/>
  <c r="U74" i="12" s="1"/>
  <c r="T77" i="12"/>
  <c r="U77" i="12" s="1"/>
  <c r="T72" i="12"/>
  <c r="U72" i="12" s="1"/>
  <c r="T71" i="12"/>
  <c r="U71" i="12" s="1"/>
  <c r="E51" i="10"/>
  <c r="F51" i="10" s="1"/>
  <c r="K23" i="9"/>
  <c r="L23" i="9" s="1"/>
  <c r="E51" i="9"/>
  <c r="F51" i="9" s="1"/>
  <c r="E54" i="9"/>
  <c r="F54" i="9" s="1"/>
  <c r="K83" i="7"/>
  <c r="L83" i="7" s="1"/>
  <c r="E112" i="7"/>
  <c r="F112" i="7" s="1"/>
  <c r="E40" i="10"/>
  <c r="F40" i="10" s="1"/>
  <c r="E101" i="13"/>
  <c r="F101" i="13" s="1"/>
  <c r="E103" i="13"/>
  <c r="F103" i="13" s="1"/>
  <c r="T102" i="9"/>
  <c r="U102" i="9" s="1"/>
  <c r="E65" i="13"/>
  <c r="F65" i="13" s="1"/>
  <c r="K117" i="7"/>
  <c r="L117" i="7" s="1"/>
  <c r="K116" i="7"/>
  <c r="L116" i="7" s="1"/>
  <c r="T55" i="12"/>
  <c r="U55" i="12" s="1"/>
  <c r="T100" i="12"/>
  <c r="U100" i="12" s="1"/>
  <c r="E58" i="13"/>
  <c r="F58" i="13" s="1"/>
  <c r="K93" i="12"/>
  <c r="L93" i="12" s="1"/>
  <c r="K102" i="7"/>
  <c r="L102" i="7" s="1"/>
  <c r="T65" i="9"/>
  <c r="U65" i="9" s="1"/>
  <c r="T50" i="9"/>
  <c r="U50" i="9" s="1"/>
  <c r="K61" i="7"/>
  <c r="L61" i="7" s="1"/>
  <c r="E18" i="9"/>
  <c r="F18" i="9" s="1"/>
  <c r="E16" i="9"/>
  <c r="F16" i="9" s="1"/>
  <c r="E15" i="9"/>
  <c r="F15" i="9" s="1"/>
  <c r="E17" i="9"/>
  <c r="F17" i="9" s="1"/>
  <c r="T118" i="9"/>
  <c r="U118" i="9" s="1"/>
  <c r="E22" i="10"/>
  <c r="F22" i="10" s="1"/>
  <c r="S29" i="10"/>
  <c r="K19" i="7"/>
  <c r="L19" i="7" s="1"/>
  <c r="K16" i="7"/>
  <c r="L16" i="7" s="1"/>
  <c r="K15" i="7"/>
  <c r="L15" i="7" s="1"/>
  <c r="K20" i="7"/>
  <c r="L20" i="7" s="1"/>
  <c r="K21" i="7"/>
  <c r="L21" i="7" s="1"/>
  <c r="K17" i="7"/>
  <c r="L17" i="7" s="1"/>
  <c r="K18" i="7"/>
  <c r="L18" i="7" s="1"/>
  <c r="K56" i="7"/>
  <c r="L56" i="7" s="1"/>
  <c r="K64" i="7"/>
  <c r="L64" i="7" s="1"/>
  <c r="D14" i="4" s="1"/>
  <c r="F14" i="4" s="1"/>
  <c r="K95" i="7"/>
  <c r="L95" i="7" s="1"/>
  <c r="K93" i="7"/>
  <c r="L93" i="7" s="1"/>
  <c r="K94" i="7"/>
  <c r="L94" i="7" s="1"/>
  <c r="K91" i="7"/>
  <c r="L91" i="7" s="1"/>
  <c r="K92" i="7"/>
  <c r="L92" i="7" s="1"/>
  <c r="E97" i="7"/>
  <c r="F97" i="7" s="1"/>
  <c r="E96" i="7"/>
  <c r="F96" i="7" s="1"/>
  <c r="E105" i="7"/>
  <c r="F105" i="7" s="1"/>
  <c r="E106" i="7"/>
  <c r="F106" i="7" s="1"/>
  <c r="E108" i="7"/>
  <c r="F108" i="7" s="1"/>
  <c r="E102" i="7"/>
  <c r="F102" i="7" s="1"/>
  <c r="E98" i="7"/>
  <c r="F98" i="7" s="1"/>
  <c r="E107" i="7"/>
  <c r="F107" i="7" s="1"/>
  <c r="E99" i="7"/>
  <c r="F99" i="7" s="1"/>
  <c r="E109" i="7"/>
  <c r="F109" i="7" s="1"/>
  <c r="E100" i="7"/>
  <c r="F100" i="7" s="1"/>
  <c r="E101" i="7"/>
  <c r="F101" i="7" s="1"/>
  <c r="E104" i="7"/>
  <c r="F104" i="7" s="1"/>
  <c r="E103" i="7"/>
  <c r="F103" i="7" s="1"/>
  <c r="E22" i="13"/>
  <c r="F22" i="13" s="1"/>
  <c r="E23" i="13"/>
  <c r="F23" i="13" s="1"/>
  <c r="E26" i="13"/>
  <c r="F26" i="13" s="1"/>
  <c r="E24" i="13"/>
  <c r="F24" i="13" s="1"/>
  <c r="E21" i="13"/>
  <c r="F21" i="13" s="1"/>
  <c r="E25" i="13"/>
  <c r="F25" i="13" s="1"/>
  <c r="E27" i="13"/>
  <c r="F27" i="13" s="1"/>
  <c r="E71" i="13"/>
  <c r="F71" i="13" s="1"/>
  <c r="E70" i="13"/>
  <c r="F70" i="13" s="1"/>
  <c r="K32" i="12"/>
  <c r="L32" i="12" s="1"/>
  <c r="K33" i="12"/>
  <c r="L33" i="12" s="1"/>
  <c r="K44" i="12"/>
  <c r="L44" i="12" s="1"/>
  <c r="K46" i="12"/>
  <c r="L46" i="12" s="1"/>
  <c r="K45" i="12"/>
  <c r="L45" i="12" s="1"/>
  <c r="K39" i="12"/>
  <c r="L39" i="12" s="1"/>
  <c r="K40" i="12"/>
  <c r="L40" i="12" s="1"/>
  <c r="K43" i="12"/>
  <c r="L43" i="12" s="1"/>
  <c r="K41" i="12"/>
  <c r="L41" i="12" s="1"/>
  <c r="K35" i="12"/>
  <c r="L35" i="12" s="1"/>
  <c r="K38" i="12"/>
  <c r="L38" i="12" s="1"/>
  <c r="K37" i="12"/>
  <c r="L37" i="12" s="1"/>
  <c r="K42" i="12"/>
  <c r="L42" i="12" s="1"/>
  <c r="K47" i="12"/>
  <c r="L47" i="12" s="1"/>
  <c r="K105" i="12"/>
  <c r="L105" i="12" s="1"/>
  <c r="K103" i="12"/>
  <c r="L103" i="12" s="1"/>
  <c r="E107" i="12"/>
  <c r="F107" i="12" s="1"/>
  <c r="E106" i="12"/>
  <c r="F106" i="12" s="1"/>
  <c r="E108" i="12"/>
  <c r="F108" i="12" s="1"/>
  <c r="E90" i="10"/>
  <c r="F90" i="10" s="1"/>
  <c r="E78" i="10"/>
  <c r="F78" i="10" s="1"/>
  <c r="E89" i="10"/>
  <c r="F89" i="10" s="1"/>
  <c r="E16" i="12"/>
  <c r="F16" i="12" s="1"/>
  <c r="E84" i="12"/>
  <c r="F84" i="12" s="1"/>
  <c r="K43" i="9"/>
  <c r="L43" i="9" s="1"/>
  <c r="T97" i="9"/>
  <c r="U97" i="9" s="1"/>
  <c r="K71" i="12"/>
  <c r="L71" i="12" s="1"/>
  <c r="K78" i="12"/>
  <c r="L78" i="12" s="1"/>
  <c r="T127" i="13"/>
  <c r="U127" i="13" s="1"/>
  <c r="E89" i="13"/>
  <c r="F89" i="13" s="1"/>
  <c r="T54" i="12"/>
  <c r="U54" i="12" s="1"/>
  <c r="T106" i="12"/>
  <c r="U106" i="12" s="1"/>
  <c r="K38" i="7"/>
  <c r="L38" i="7" s="1"/>
  <c r="K110" i="7"/>
  <c r="L110" i="7" s="1"/>
  <c r="K88" i="7"/>
  <c r="L88" i="7" s="1"/>
  <c r="T38" i="9"/>
  <c r="U38" i="9" s="1"/>
  <c r="E90" i="12"/>
  <c r="F90" i="12" s="1"/>
  <c r="E20" i="9"/>
  <c r="F20" i="9" s="1"/>
  <c r="E26" i="9"/>
  <c r="F26" i="9" s="1"/>
  <c r="E22" i="9"/>
  <c r="F22" i="9" s="1"/>
  <c r="E25" i="9"/>
  <c r="F25" i="9" s="1"/>
  <c r="E19" i="9"/>
  <c r="F19" i="9" s="1"/>
  <c r="E23" i="9"/>
  <c r="F23" i="9" s="1"/>
  <c r="E27" i="9"/>
  <c r="F27" i="9" s="1"/>
  <c r="E24" i="9"/>
  <c r="F24" i="9" s="1"/>
  <c r="E21" i="9"/>
  <c r="F21" i="9" s="1"/>
  <c r="T36" i="9"/>
  <c r="U36" i="9" s="1"/>
  <c r="E44" i="9"/>
  <c r="F44" i="9" s="1"/>
  <c r="E42" i="9"/>
  <c r="F42" i="9" s="1"/>
  <c r="E43" i="9"/>
  <c r="F43" i="9" s="1"/>
  <c r="E41" i="9"/>
  <c r="F41" i="9" s="1"/>
  <c r="T109" i="9"/>
  <c r="U109" i="9" s="1"/>
  <c r="T113" i="9"/>
  <c r="U113" i="9" s="1"/>
  <c r="K27" i="7"/>
  <c r="L27" i="7" s="1"/>
  <c r="E58" i="7"/>
  <c r="F58" i="7" s="1"/>
  <c r="E61" i="7"/>
  <c r="F61" i="7" s="1"/>
  <c r="E62" i="7"/>
  <c r="F62" i="7" s="1"/>
  <c r="E60" i="7"/>
  <c r="F60" i="7" s="1"/>
  <c r="E56" i="7"/>
  <c r="F56" i="7" s="1"/>
  <c r="S73" i="7"/>
  <c r="T117" i="9"/>
  <c r="U117" i="9" s="1"/>
  <c r="T108" i="9"/>
  <c r="U108" i="9" s="1"/>
  <c r="T94" i="9"/>
  <c r="U94" i="9" s="1"/>
  <c r="K63" i="12"/>
  <c r="L63" i="12" s="1"/>
  <c r="T61" i="9"/>
  <c r="U61" i="9" s="1"/>
  <c r="T62" i="9"/>
  <c r="U62" i="9" s="1"/>
  <c r="K42" i="7"/>
  <c r="L42" i="7" s="1"/>
  <c r="K41" i="7"/>
  <c r="L41" i="7" s="1"/>
  <c r="K43" i="7"/>
  <c r="L43" i="7" s="1"/>
  <c r="K32" i="7"/>
  <c r="L32" i="7" s="1"/>
  <c r="K40" i="7"/>
  <c r="L40" i="7" s="1"/>
  <c r="E51" i="13"/>
  <c r="F51" i="13" s="1"/>
  <c r="E49" i="13"/>
  <c r="F49" i="13" s="1"/>
  <c r="E50" i="13"/>
  <c r="F50" i="13" s="1"/>
  <c r="T59" i="12"/>
  <c r="U59" i="12" s="1"/>
  <c r="T60" i="12"/>
  <c r="U60" i="12" s="1"/>
  <c r="E89" i="9"/>
  <c r="F89" i="9" s="1"/>
  <c r="E85" i="9"/>
  <c r="F85" i="9" s="1"/>
  <c r="E82" i="9"/>
  <c r="F82" i="9" s="1"/>
  <c r="E91" i="9"/>
  <c r="F91" i="9" s="1"/>
  <c r="E87" i="9"/>
  <c r="F87" i="9" s="1"/>
  <c r="E83" i="9"/>
  <c r="F83" i="9" s="1"/>
  <c r="E86" i="9"/>
  <c r="F86" i="9" s="1"/>
  <c r="E88" i="9"/>
  <c r="F88" i="9" s="1"/>
  <c r="E80" i="9"/>
  <c r="F80" i="9" s="1"/>
  <c r="E84" i="9"/>
  <c r="F84" i="9" s="1"/>
  <c r="E90" i="9"/>
  <c r="F90" i="9" s="1"/>
  <c r="E81" i="9"/>
  <c r="F81" i="9" s="1"/>
  <c r="T34" i="12"/>
  <c r="U34" i="12" s="1"/>
  <c r="T38" i="12"/>
  <c r="U38" i="12" s="1"/>
  <c r="T39" i="12"/>
  <c r="U39" i="12" s="1"/>
  <c r="K125" i="7"/>
  <c r="L125" i="7" s="1"/>
  <c r="K124" i="7"/>
  <c r="L124" i="7" s="1"/>
  <c r="K23" i="12"/>
  <c r="L23" i="12" s="1"/>
  <c r="K22" i="12"/>
  <c r="L22" i="12" s="1"/>
  <c r="K21" i="12"/>
  <c r="L21" i="12" s="1"/>
  <c r="K102" i="12"/>
  <c r="L102" i="12" s="1"/>
  <c r="K98" i="12"/>
  <c r="L98" i="12" s="1"/>
  <c r="K99" i="12"/>
  <c r="L99" i="12" s="1"/>
  <c r="K101" i="12"/>
  <c r="L101" i="12" s="1"/>
  <c r="K100" i="12"/>
  <c r="L100" i="12" s="1"/>
  <c r="E82" i="13"/>
  <c r="F82" i="13" s="1"/>
  <c r="T107" i="13"/>
  <c r="U107" i="13" s="1"/>
  <c r="T109" i="13"/>
  <c r="U109" i="13" s="1"/>
  <c r="T83" i="12"/>
  <c r="U83" i="12" s="1"/>
  <c r="T79" i="12"/>
  <c r="U79" i="12" s="1"/>
  <c r="T81" i="12"/>
  <c r="U81" i="12" s="1"/>
  <c r="T80" i="12"/>
  <c r="U80" i="12" s="1"/>
  <c r="T82" i="12"/>
  <c r="U82" i="12" s="1"/>
  <c r="T97" i="12"/>
  <c r="U97" i="12" s="1"/>
  <c r="E45" i="9"/>
  <c r="F45" i="9" s="1"/>
  <c r="E58" i="9"/>
  <c r="F58" i="9" s="1"/>
  <c r="E60" i="9"/>
  <c r="F60" i="9" s="1"/>
  <c r="E72" i="13"/>
  <c r="F72" i="13" s="1"/>
  <c r="T93" i="12"/>
  <c r="U93" i="12" s="1"/>
  <c r="K58" i="12"/>
  <c r="L58" i="12" s="1"/>
  <c r="K99" i="7"/>
  <c r="L99" i="7" s="1"/>
  <c r="K121" i="7"/>
  <c r="L121" i="7" s="1"/>
  <c r="K115" i="7"/>
  <c r="L115" i="7" s="1"/>
  <c r="K86" i="12"/>
  <c r="L86" i="12" s="1"/>
  <c r="T28" i="9"/>
  <c r="U28" i="9" s="1"/>
  <c r="T68" i="9"/>
  <c r="U68" i="9" s="1"/>
  <c r="E55" i="7"/>
  <c r="F55" i="7" s="1"/>
  <c r="E50" i="7"/>
  <c r="F50" i="7" s="1"/>
  <c r="E51" i="7"/>
  <c r="F51" i="7" s="1"/>
  <c r="E54" i="7"/>
  <c r="F54" i="7" s="1"/>
  <c r="E47" i="7"/>
  <c r="F47" i="7" s="1"/>
  <c r="E53" i="7"/>
  <c r="F53" i="7" s="1"/>
  <c r="E52" i="7"/>
  <c r="F52" i="7" s="1"/>
  <c r="E49" i="7"/>
  <c r="F49" i="7" s="1"/>
  <c r="E90" i="7"/>
  <c r="F90" i="7" s="1"/>
  <c r="E95" i="7"/>
  <c r="F95" i="7" s="1"/>
  <c r="E92" i="7"/>
  <c r="F92" i="7" s="1"/>
  <c r="E91" i="7"/>
  <c r="F91" i="7" s="1"/>
  <c r="E94" i="7"/>
  <c r="F94" i="7" s="1"/>
  <c r="E93" i="7"/>
  <c r="F93" i="7" s="1"/>
  <c r="T118" i="12"/>
  <c r="U118" i="12" s="1"/>
  <c r="T116" i="12"/>
  <c r="U116" i="12" s="1"/>
  <c r="E74" i="10"/>
  <c r="F74" i="10" s="1"/>
  <c r="E79" i="10"/>
  <c r="F79" i="10" s="1"/>
  <c r="K77" i="7"/>
  <c r="L77" i="7" s="1"/>
  <c r="E26" i="12"/>
  <c r="F26" i="12" s="1"/>
  <c r="K37" i="9"/>
  <c r="L37" i="9" s="1"/>
  <c r="K51" i="9"/>
  <c r="L51" i="9" s="1"/>
  <c r="K17" i="12"/>
  <c r="L17" i="12" s="1"/>
  <c r="K70" i="12"/>
  <c r="L70" i="12" s="1"/>
  <c r="K36" i="12"/>
  <c r="L36" i="12" s="1"/>
  <c r="T73" i="12"/>
  <c r="U73" i="12" s="1"/>
  <c r="T73" i="9"/>
  <c r="U73" i="9" s="1"/>
  <c r="K31" i="7"/>
  <c r="L31" i="7" s="1"/>
  <c r="E60" i="13"/>
  <c r="F60" i="13" s="1"/>
  <c r="T32" i="9"/>
  <c r="U32" i="9" s="1"/>
  <c r="K112" i="7"/>
  <c r="L112" i="7" s="1"/>
  <c r="E65" i="7"/>
  <c r="F65" i="7" s="1"/>
  <c r="T98" i="12"/>
  <c r="U98" i="12" s="1"/>
  <c r="E35" i="9"/>
  <c r="F35" i="9" s="1"/>
  <c r="E34" i="9"/>
  <c r="F34" i="9" s="1"/>
  <c r="E38" i="9"/>
  <c r="F38" i="9" s="1"/>
  <c r="E31" i="9"/>
  <c r="F31" i="9" s="1"/>
  <c r="E36" i="9"/>
  <c r="F36" i="9" s="1"/>
  <c r="E33" i="9"/>
  <c r="F33" i="9" s="1"/>
  <c r="E37" i="9"/>
  <c r="F37" i="9" s="1"/>
  <c r="E28" i="9"/>
  <c r="F28" i="9" s="1"/>
  <c r="E39" i="9"/>
  <c r="F39" i="9" s="1"/>
  <c r="E32" i="9"/>
  <c r="F32" i="9" s="1"/>
  <c r="T111" i="9"/>
  <c r="U111" i="9" s="1"/>
  <c r="T92" i="9"/>
  <c r="U92" i="9" s="1"/>
  <c r="K121" i="9"/>
  <c r="L121" i="9" s="1"/>
  <c r="K120" i="9"/>
  <c r="L120" i="9" s="1"/>
  <c r="K123" i="9"/>
  <c r="L123" i="9" s="1"/>
  <c r="K122" i="9"/>
  <c r="L122" i="9" s="1"/>
  <c r="K37" i="7"/>
  <c r="L37" i="7" s="1"/>
  <c r="K36" i="7"/>
  <c r="L36" i="7" s="1"/>
  <c r="E59" i="7"/>
  <c r="F59" i="7" s="1"/>
  <c r="K62" i="7"/>
  <c r="L62" i="7" s="1"/>
  <c r="K59" i="7"/>
  <c r="L59" i="7" s="1"/>
  <c r="K57" i="7"/>
  <c r="L57" i="7" s="1"/>
  <c r="E72" i="7"/>
  <c r="F72" i="7" s="1"/>
  <c r="E73" i="7"/>
  <c r="F73" i="7" s="1"/>
  <c r="K62" i="12"/>
  <c r="L62" i="12" s="1"/>
  <c r="T110" i="9"/>
  <c r="U110" i="9" s="1"/>
  <c r="T105" i="9"/>
  <c r="U105" i="9" s="1"/>
  <c r="T107" i="9"/>
  <c r="U107" i="9" s="1"/>
  <c r="T48" i="9"/>
  <c r="U48" i="9" s="1"/>
  <c r="K55" i="12"/>
  <c r="L55" i="12" s="1"/>
  <c r="T56" i="9"/>
  <c r="U56" i="9" s="1"/>
  <c r="T53" i="9"/>
  <c r="U53" i="9" s="1"/>
  <c r="T54" i="9"/>
  <c r="U54" i="9" s="1"/>
  <c r="T59" i="9"/>
  <c r="U59" i="9" s="1"/>
  <c r="T57" i="9"/>
  <c r="U57" i="9" s="1"/>
  <c r="T58" i="9"/>
  <c r="U58" i="9" s="1"/>
  <c r="T55" i="9"/>
  <c r="U55" i="9" s="1"/>
  <c r="K30" i="12"/>
  <c r="L30" i="12" s="1"/>
  <c r="K29" i="12"/>
  <c r="L29" i="12" s="1"/>
  <c r="K27" i="12"/>
  <c r="L27" i="12" s="1"/>
  <c r="K26" i="12"/>
  <c r="L26" i="12" s="1"/>
  <c r="K31" i="12"/>
  <c r="L31" i="12" s="1"/>
  <c r="K28" i="12"/>
  <c r="L28" i="12" s="1"/>
  <c r="K69" i="9"/>
  <c r="L69" i="9" s="1"/>
  <c r="K74" i="9"/>
  <c r="L74" i="9" s="1"/>
  <c r="K71" i="9"/>
  <c r="L71" i="9" s="1"/>
  <c r="K72" i="9"/>
  <c r="L72" i="9" s="1"/>
  <c r="K65" i="9"/>
  <c r="L65" i="9" s="1"/>
  <c r="K68" i="9"/>
  <c r="L68" i="9" s="1"/>
  <c r="K66" i="9"/>
  <c r="L66" i="9" s="1"/>
  <c r="K70" i="9"/>
  <c r="L70" i="9" s="1"/>
  <c r="K48" i="9"/>
  <c r="L48" i="9" s="1"/>
  <c r="K46" i="9"/>
  <c r="L46" i="9" s="1"/>
  <c r="K42" i="9"/>
  <c r="L42" i="9" s="1"/>
  <c r="K73" i="9"/>
  <c r="L73" i="9" s="1"/>
  <c r="K38" i="9"/>
  <c r="L38" i="9" s="1"/>
  <c r="K49" i="9"/>
  <c r="L49" i="9" s="1"/>
  <c r="K36" i="9"/>
  <c r="L36" i="9" s="1"/>
  <c r="K56" i="9"/>
  <c r="L56" i="9" s="1"/>
  <c r="K39" i="9"/>
  <c r="L39" i="9" s="1"/>
  <c r="K33" i="9"/>
  <c r="L33" i="9" s="1"/>
  <c r="K45" i="9"/>
  <c r="L45" i="9" s="1"/>
  <c r="K54" i="9"/>
  <c r="L54" i="9" s="1"/>
  <c r="K61" i="9"/>
  <c r="L61" i="9" s="1"/>
  <c r="K44" i="9"/>
  <c r="L44" i="9" s="1"/>
  <c r="K32" i="9"/>
  <c r="L32" i="9" s="1"/>
  <c r="K55" i="9"/>
  <c r="L55" i="9" s="1"/>
  <c r="K67" i="9"/>
  <c r="L67" i="9" s="1"/>
  <c r="K58" i="9"/>
  <c r="L58" i="9" s="1"/>
  <c r="K52" i="9"/>
  <c r="L52" i="9" s="1"/>
  <c r="K62" i="9"/>
  <c r="L62" i="9" s="1"/>
  <c r="K60" i="9"/>
  <c r="L60" i="9" s="1"/>
  <c r="K53" i="9"/>
  <c r="L53" i="9" s="1"/>
  <c r="K57" i="9"/>
  <c r="L57" i="9" s="1"/>
  <c r="K50" i="9"/>
  <c r="L50" i="9" s="1"/>
  <c r="E60" i="10"/>
  <c r="F60" i="10" s="1"/>
  <c r="E50" i="10"/>
  <c r="F50" i="10" s="1"/>
  <c r="E58" i="10"/>
  <c r="F58" i="10" s="1"/>
  <c r="E70" i="10"/>
  <c r="F70" i="10" s="1"/>
  <c r="E61" i="10"/>
  <c r="F61" i="10" s="1"/>
  <c r="E56" i="10"/>
  <c r="F56" i="10" s="1"/>
  <c r="E68" i="10"/>
  <c r="F68" i="10" s="1"/>
  <c r="E67" i="10"/>
  <c r="F67" i="10" s="1"/>
  <c r="E69" i="10"/>
  <c r="F69" i="10" s="1"/>
  <c r="E35" i="10"/>
  <c r="F35" i="10" s="1"/>
  <c r="E44" i="10"/>
  <c r="F44" i="10" s="1"/>
  <c r="E59" i="10"/>
  <c r="F59" i="10" s="1"/>
  <c r="E53" i="10"/>
  <c r="F53" i="10" s="1"/>
  <c r="E62" i="10"/>
  <c r="F62" i="10" s="1"/>
  <c r="E41" i="10"/>
  <c r="F41" i="10" s="1"/>
  <c r="E57" i="10"/>
  <c r="F57" i="10" s="1"/>
  <c r="E66" i="10"/>
  <c r="F66" i="10" s="1"/>
  <c r="E64" i="10"/>
  <c r="F64" i="10" s="1"/>
  <c r="D13" i="5" s="1"/>
  <c r="E45" i="10"/>
  <c r="F45" i="10" s="1"/>
  <c r="E65" i="10"/>
  <c r="F65" i="10" s="1"/>
  <c r="E38" i="10"/>
  <c r="F38" i="10" s="1"/>
  <c r="E63" i="10"/>
  <c r="F63" i="10" s="1"/>
  <c r="E55" i="10"/>
  <c r="F55" i="10" s="1"/>
  <c r="E42" i="10"/>
  <c r="F42" i="10" s="1"/>
  <c r="E37" i="10"/>
  <c r="F37" i="10" s="1"/>
  <c r="E49" i="10"/>
  <c r="F49" i="10" s="1"/>
  <c r="T88" i="9"/>
  <c r="U88" i="9" s="1"/>
  <c r="T87" i="9"/>
  <c r="U87" i="9" s="1"/>
  <c r="T91" i="9"/>
  <c r="U91" i="9" s="1"/>
  <c r="T86" i="9"/>
  <c r="U86" i="9" s="1"/>
  <c r="T90" i="9"/>
  <c r="U90" i="9" s="1"/>
  <c r="T52" i="12"/>
  <c r="U52" i="12" s="1"/>
  <c r="T51" i="12"/>
  <c r="U51" i="12" s="1"/>
  <c r="T49" i="12"/>
  <c r="U49" i="12" s="1"/>
  <c r="T48" i="12"/>
  <c r="U48" i="12" s="1"/>
  <c r="E101" i="12"/>
  <c r="F101" i="12" s="1"/>
  <c r="E99" i="12"/>
  <c r="F99" i="12" s="1"/>
  <c r="E102" i="12"/>
  <c r="F102" i="12" s="1"/>
  <c r="E98" i="12"/>
  <c r="F98" i="12" s="1"/>
  <c r="E100" i="12"/>
  <c r="F100" i="12" s="1"/>
  <c r="T63" i="12"/>
  <c r="U63" i="12" s="1"/>
  <c r="T62" i="12"/>
  <c r="U62" i="12" s="1"/>
  <c r="T68" i="12"/>
  <c r="U68" i="12" s="1"/>
  <c r="T66" i="12"/>
  <c r="U66" i="12" s="1"/>
  <c r="T67" i="12"/>
  <c r="U67" i="12" s="1"/>
  <c r="T64" i="12"/>
  <c r="U64" i="12" s="1"/>
  <c r="T40" i="12"/>
  <c r="U40" i="12" s="1"/>
  <c r="E56" i="9"/>
  <c r="F56" i="9" s="1"/>
  <c r="T90" i="12"/>
  <c r="U90" i="12" s="1"/>
  <c r="E59" i="13"/>
  <c r="F59" i="13" s="1"/>
  <c r="T104" i="13"/>
  <c r="U104" i="13" s="1"/>
  <c r="E74" i="13"/>
  <c r="F74" i="13" s="1"/>
  <c r="E77" i="9"/>
  <c r="F77" i="9" s="1"/>
  <c r="E15" i="12"/>
  <c r="F15" i="12" s="1"/>
  <c r="T28" i="12"/>
  <c r="U28" i="12" s="1"/>
  <c r="E48" i="7"/>
  <c r="F48" i="7" s="1"/>
  <c r="T84" i="12"/>
  <c r="U84" i="12" s="1"/>
  <c r="T85" i="12"/>
  <c r="U85" i="12" s="1"/>
  <c r="E32" i="7"/>
  <c r="F32" i="7" s="1"/>
  <c r="T63" i="9"/>
  <c r="U63" i="9" s="1"/>
  <c r="T115" i="9"/>
  <c r="U115" i="9" s="1"/>
  <c r="E16" i="10"/>
  <c r="F16" i="10" s="1"/>
  <c r="E17" i="10"/>
  <c r="F17" i="10" s="1"/>
  <c r="E15" i="10"/>
  <c r="F15" i="10" s="1"/>
  <c r="E19" i="10"/>
  <c r="F19" i="10" s="1"/>
  <c r="E18" i="10"/>
  <c r="F18" i="10" s="1"/>
  <c r="E20" i="10"/>
  <c r="F20" i="10" s="1"/>
  <c r="E71" i="7"/>
  <c r="F71" i="7" s="1"/>
  <c r="E70" i="7"/>
  <c r="F70" i="7" s="1"/>
  <c r="E82" i="7"/>
  <c r="F82" i="7" s="1"/>
  <c r="E86" i="7"/>
  <c r="F86" i="7" s="1"/>
  <c r="E78" i="7"/>
  <c r="F78" i="7" s="1"/>
  <c r="E77" i="7"/>
  <c r="F77" i="7" s="1"/>
  <c r="E79" i="7"/>
  <c r="F79" i="7" s="1"/>
  <c r="E80" i="7"/>
  <c r="F80" i="7" s="1"/>
  <c r="E87" i="7"/>
  <c r="F87" i="7" s="1"/>
  <c r="E88" i="7"/>
  <c r="F88" i="7" s="1"/>
  <c r="E85" i="7"/>
  <c r="F85" i="7" s="1"/>
  <c r="E76" i="7"/>
  <c r="F76" i="7" s="1"/>
  <c r="E83" i="7"/>
  <c r="F83" i="7" s="1"/>
  <c r="E81" i="7"/>
  <c r="F81" i="7" s="1"/>
  <c r="E84" i="7"/>
  <c r="F84" i="7" s="1"/>
  <c r="E89" i="7"/>
  <c r="F89" i="7" s="1"/>
  <c r="S97" i="7"/>
  <c r="E44" i="13"/>
  <c r="F44" i="13" s="1"/>
  <c r="T43" i="12"/>
  <c r="U43" i="12" s="1"/>
  <c r="E87" i="10"/>
  <c r="F87" i="10" s="1"/>
  <c r="E81" i="10"/>
  <c r="F81" i="10" s="1"/>
  <c r="E88" i="10"/>
  <c r="F88" i="10" s="1"/>
  <c r="E86" i="12"/>
  <c r="F86" i="12" s="1"/>
  <c r="K47" i="9"/>
  <c r="L47" i="9" s="1"/>
  <c r="K64" i="9"/>
  <c r="L64" i="9" s="1"/>
  <c r="D15" i="3" s="1"/>
  <c r="F15" i="3" s="1"/>
  <c r="K72" i="12"/>
  <c r="L72" i="12" s="1"/>
  <c r="K77" i="12"/>
  <c r="L77" i="12" s="1"/>
  <c r="K24" i="12"/>
  <c r="L24" i="12" s="1"/>
  <c r="E86" i="13"/>
  <c r="F86" i="13" s="1"/>
  <c r="T71" i="9"/>
  <c r="U71" i="9" s="1"/>
  <c r="T56" i="12"/>
  <c r="U56" i="12" s="1"/>
  <c r="K63" i="7"/>
  <c r="L63" i="7" s="1"/>
  <c r="E56" i="13"/>
  <c r="F56" i="13" s="1"/>
  <c r="K28" i="7"/>
  <c r="L28" i="7" s="1"/>
  <c r="K114" i="7"/>
  <c r="L114" i="7" s="1"/>
  <c r="T76" i="12"/>
  <c r="U76" i="12" s="1"/>
  <c r="T106" i="13"/>
  <c r="U106" i="13" s="1"/>
  <c r="T37" i="12"/>
  <c r="U37" i="12" s="1"/>
  <c r="T30" i="9"/>
  <c r="U30" i="9" s="1"/>
  <c r="T29" i="9"/>
  <c r="U29" i="9" s="1"/>
  <c r="T123" i="9"/>
  <c r="U123" i="9" s="1"/>
  <c r="T122" i="9"/>
  <c r="U122" i="9" s="1"/>
  <c r="E97" i="10"/>
  <c r="F97" i="10" s="1"/>
  <c r="K25" i="7"/>
  <c r="L25" i="7" s="1"/>
  <c r="K60" i="12"/>
  <c r="L60" i="12" s="1"/>
  <c r="T60" i="9"/>
  <c r="U60" i="9" s="1"/>
  <c r="T31" i="12"/>
  <c r="U31" i="12" s="1"/>
  <c r="T114" i="12"/>
  <c r="U114" i="12" s="1"/>
  <c r="T113" i="12"/>
  <c r="U113" i="12" s="1"/>
  <c r="T112" i="12"/>
  <c r="U112" i="12" s="1"/>
  <c r="E74" i="9"/>
  <c r="F74" i="9" s="1"/>
  <c r="E49" i="9"/>
  <c r="F49" i="9" s="1"/>
  <c r="E59" i="9"/>
  <c r="F59" i="9" s="1"/>
  <c r="E62" i="9"/>
  <c r="F62" i="9" s="1"/>
  <c r="E52" i="9"/>
  <c r="F52" i="9" s="1"/>
  <c r="E55" i="9"/>
  <c r="F55" i="9" s="1"/>
  <c r="E47" i="9"/>
  <c r="F47" i="9" s="1"/>
  <c r="E66" i="9"/>
  <c r="F66" i="9" s="1"/>
  <c r="E63" i="9"/>
  <c r="F63" i="9" s="1"/>
  <c r="E65" i="9"/>
  <c r="F65" i="9" s="1"/>
  <c r="E72" i="9"/>
  <c r="F72" i="9" s="1"/>
  <c r="E76" i="9"/>
  <c r="F76" i="9" s="1"/>
  <c r="E71" i="9"/>
  <c r="F71" i="9" s="1"/>
  <c r="E64" i="9"/>
  <c r="F64" i="9" s="1"/>
  <c r="D13" i="3" s="1"/>
  <c r="E46" i="9"/>
  <c r="F46" i="9" s="1"/>
  <c r="E57" i="9"/>
  <c r="F57" i="9" s="1"/>
  <c r="E70" i="9"/>
  <c r="F70" i="9" s="1"/>
  <c r="E50" i="9"/>
  <c r="F50" i="9" s="1"/>
  <c r="E67" i="9"/>
  <c r="F67" i="9" s="1"/>
  <c r="E75" i="9"/>
  <c r="F75" i="9" s="1"/>
  <c r="E115" i="13"/>
  <c r="F115" i="13" s="1"/>
  <c r="E116" i="13"/>
  <c r="F116" i="13" s="1"/>
  <c r="E114" i="13"/>
  <c r="F114" i="13" s="1"/>
  <c r="E113" i="13"/>
  <c r="F113" i="13" s="1"/>
  <c r="E117" i="13"/>
  <c r="F117" i="13" s="1"/>
  <c r="K20" i="12"/>
  <c r="L20" i="12" s="1"/>
  <c r="K16" i="12"/>
  <c r="L16" i="12" s="1"/>
  <c r="K15" i="12"/>
  <c r="L15" i="12" s="1"/>
  <c r="T81" i="9"/>
  <c r="U81" i="9" s="1"/>
  <c r="T80" i="9"/>
  <c r="U80" i="9" s="1"/>
  <c r="T78" i="9"/>
  <c r="U78" i="9" s="1"/>
  <c r="T103" i="13"/>
  <c r="U103" i="13" s="1"/>
  <c r="T102" i="13"/>
  <c r="U102" i="13" s="1"/>
  <c r="T100" i="13"/>
  <c r="U100" i="13" s="1"/>
  <c r="T87" i="12"/>
  <c r="U87" i="12" s="1"/>
  <c r="T88" i="12"/>
  <c r="U88" i="12" s="1"/>
  <c r="T86" i="12"/>
  <c r="U86" i="12" s="1"/>
  <c r="E124" i="7"/>
  <c r="F124" i="7" s="1"/>
  <c r="E125" i="7"/>
  <c r="F125" i="7" s="1"/>
  <c r="E123" i="7"/>
  <c r="F123" i="7" s="1"/>
  <c r="S99" i="13"/>
  <c r="T78" i="13" s="1"/>
  <c r="U78" i="13" s="1"/>
  <c r="E18" i="12"/>
  <c r="F18" i="12" s="1"/>
  <c r="E22" i="12"/>
  <c r="F22" i="12" s="1"/>
  <c r="E21" i="12"/>
  <c r="F21" i="12" s="1"/>
  <c r="E23" i="12"/>
  <c r="F23" i="12" s="1"/>
  <c r="T76" i="13"/>
  <c r="U76" i="13" s="1"/>
  <c r="E107" i="13"/>
  <c r="F107" i="13" s="1"/>
  <c r="E109" i="13"/>
  <c r="F109" i="13" s="1"/>
  <c r="E108" i="13"/>
  <c r="F108" i="13" s="1"/>
  <c r="K89" i="12"/>
  <c r="L89" i="12" s="1"/>
  <c r="K91" i="12"/>
  <c r="L91" i="12" s="1"/>
  <c r="K96" i="12"/>
  <c r="L96" i="12" s="1"/>
  <c r="K85" i="12"/>
  <c r="L85" i="12" s="1"/>
  <c r="K90" i="12"/>
  <c r="L90" i="12" s="1"/>
  <c r="K97" i="12"/>
  <c r="L97" i="12" s="1"/>
  <c r="K88" i="12"/>
  <c r="L88" i="12" s="1"/>
  <c r="K94" i="12"/>
  <c r="L94" i="12" s="1"/>
  <c r="E33" i="10"/>
  <c r="F33" i="10" s="1"/>
  <c r="E84" i="10"/>
  <c r="F84" i="10" s="1"/>
  <c r="E52" i="12"/>
  <c r="F52" i="12" s="1"/>
  <c r="E51" i="12"/>
  <c r="F51" i="12" s="1"/>
  <c r="E49" i="12"/>
  <c r="F49" i="12" s="1"/>
  <c r="E48" i="12"/>
  <c r="F48" i="12" s="1"/>
  <c r="E50" i="12"/>
  <c r="F50" i="12" s="1"/>
  <c r="E53" i="12"/>
  <c r="F53" i="12" s="1"/>
  <c r="K67" i="12"/>
  <c r="L67" i="12" s="1"/>
  <c r="K68" i="12"/>
  <c r="L68" i="12" s="1"/>
  <c r="K66" i="12"/>
  <c r="L66" i="12" s="1"/>
  <c r="E21" i="10"/>
  <c r="F21" i="10" s="1"/>
  <c r="E40" i="9"/>
  <c r="F40" i="9" s="1"/>
  <c r="E53" i="9"/>
  <c r="F53" i="9" s="1"/>
  <c r="E61" i="9"/>
  <c r="F61" i="9" s="1"/>
  <c r="E73" i="9"/>
  <c r="F73" i="9" s="1"/>
  <c r="T61" i="12"/>
  <c r="U61" i="12" s="1"/>
  <c r="E113" i="7"/>
  <c r="F113" i="7" s="1"/>
  <c r="E43" i="10"/>
  <c r="F43" i="10" s="1"/>
  <c r="E39" i="10"/>
  <c r="F39" i="10" s="1"/>
  <c r="T95" i="9"/>
  <c r="U95" i="9" s="1"/>
  <c r="E73" i="13"/>
  <c r="F73" i="13" s="1"/>
  <c r="E102" i="13"/>
  <c r="F102" i="13" s="1"/>
  <c r="E24" i="7"/>
  <c r="F24" i="7" s="1"/>
  <c r="E110" i="13"/>
  <c r="F110" i="13" s="1"/>
  <c r="E30" i="9"/>
  <c r="F30" i="9" s="1"/>
  <c r="K54" i="12"/>
  <c r="L54" i="12" s="1"/>
  <c r="T99" i="9"/>
  <c r="U99" i="9" s="1"/>
  <c r="K122" i="7"/>
  <c r="L122" i="7" s="1"/>
  <c r="K118" i="7"/>
  <c r="L118" i="7" s="1"/>
  <c r="T117" i="12"/>
  <c r="U117" i="12" s="1"/>
  <c r="T58" i="12"/>
  <c r="U58" i="12" s="1"/>
  <c r="E81" i="13"/>
  <c r="F81" i="13" s="1"/>
  <c r="T101" i="13"/>
  <c r="U101" i="13" s="1"/>
  <c r="K95" i="12"/>
  <c r="L95" i="12" s="1"/>
  <c r="K87" i="12"/>
  <c r="L87" i="12" s="1"/>
  <c r="E22" i="7"/>
  <c r="F22" i="7" s="1"/>
  <c r="E111" i="13"/>
  <c r="F111" i="13" s="1"/>
  <c r="T67" i="9"/>
  <c r="U67" i="9" s="1"/>
  <c r="T49" i="9"/>
  <c r="U49" i="9" s="1"/>
  <c r="E112" i="13"/>
  <c r="F112" i="13" s="1"/>
  <c r="T114" i="9"/>
  <c r="U114" i="9" s="1"/>
  <c r="K119" i="9"/>
  <c r="L119" i="9" s="1"/>
  <c r="K117" i="9"/>
  <c r="L117" i="9" s="1"/>
  <c r="K116" i="9"/>
  <c r="L116" i="9" s="1"/>
  <c r="K118" i="9"/>
  <c r="L118" i="9" s="1"/>
  <c r="E95" i="10"/>
  <c r="F95" i="10" s="1"/>
  <c r="S21" i="7"/>
  <c r="K55" i="7"/>
  <c r="L55" i="7" s="1"/>
  <c r="K54" i="7"/>
  <c r="L54" i="7" s="1"/>
  <c r="K50" i="7"/>
  <c r="L50" i="7" s="1"/>
  <c r="K48" i="7"/>
  <c r="L48" i="7" s="1"/>
  <c r="K46" i="7"/>
  <c r="L46" i="7" s="1"/>
  <c r="K53" i="7"/>
  <c r="L53" i="7" s="1"/>
  <c r="S65" i="7"/>
  <c r="K71" i="7"/>
  <c r="L71" i="7" s="1"/>
  <c r="K70" i="7"/>
  <c r="L70" i="7" s="1"/>
  <c r="K89" i="7"/>
  <c r="L89" i="7" s="1"/>
  <c r="K78" i="7"/>
  <c r="L78" i="7" s="1"/>
  <c r="K87" i="7"/>
  <c r="L87" i="7" s="1"/>
  <c r="K80" i="7"/>
  <c r="L80" i="7" s="1"/>
  <c r="K79" i="7"/>
  <c r="L79" i="7" s="1"/>
  <c r="K96" i="7"/>
  <c r="L96" i="7" s="1"/>
  <c r="K97" i="7"/>
  <c r="L97" i="7" s="1"/>
  <c r="K98" i="7"/>
  <c r="L98" i="7" s="1"/>
  <c r="K100" i="7"/>
  <c r="L100" i="7" s="1"/>
  <c r="K106" i="7"/>
  <c r="L106" i="7" s="1"/>
  <c r="K105" i="7"/>
  <c r="L105" i="7" s="1"/>
  <c r="K109" i="7"/>
  <c r="L109" i="7" s="1"/>
  <c r="K108" i="7"/>
  <c r="L108" i="7" s="1"/>
  <c r="K104" i="7"/>
  <c r="L104" i="7" s="1"/>
  <c r="K107" i="7"/>
  <c r="L107" i="7" s="1"/>
  <c r="K103" i="7"/>
  <c r="L103" i="7" s="1"/>
  <c r="E43" i="13"/>
  <c r="F43" i="13" s="1"/>
  <c r="E53" i="13"/>
  <c r="F53" i="13" s="1"/>
  <c r="E54" i="13"/>
  <c r="F54" i="13" s="1"/>
  <c r="E68" i="13"/>
  <c r="F68" i="13" s="1"/>
  <c r="E69" i="13"/>
  <c r="F69" i="13" s="1"/>
  <c r="E67" i="13"/>
  <c r="F67" i="13" s="1"/>
  <c r="E62" i="13"/>
  <c r="F62" i="13" s="1"/>
  <c r="E66" i="13"/>
  <c r="F66" i="13" s="1"/>
  <c r="E32" i="12"/>
  <c r="F32" i="12" s="1"/>
  <c r="E29" i="12"/>
  <c r="F29" i="12" s="1"/>
  <c r="E33" i="12"/>
  <c r="F33" i="12" s="1"/>
  <c r="E30" i="12"/>
  <c r="F30" i="12" s="1"/>
  <c r="E25" i="12"/>
  <c r="F25" i="12" s="1"/>
  <c r="E27" i="12"/>
  <c r="F27" i="12" s="1"/>
  <c r="E31" i="12"/>
  <c r="F31" i="12" s="1"/>
  <c r="T47" i="12"/>
  <c r="U47" i="12" s="1"/>
  <c r="T45" i="12"/>
  <c r="U45" i="12" s="1"/>
  <c r="T108" i="12"/>
  <c r="U108" i="12" s="1"/>
  <c r="E86" i="10"/>
  <c r="F86" i="10" s="1"/>
  <c r="E80" i="10"/>
  <c r="F80" i="10" s="1"/>
  <c r="K76" i="7"/>
  <c r="L76" i="7" s="1"/>
  <c r="E19" i="12"/>
  <c r="F19" i="12" s="1"/>
  <c r="E85" i="12"/>
  <c r="F85" i="12" s="1"/>
  <c r="K35" i="9"/>
  <c r="L35" i="9" s="1"/>
  <c r="K34" i="9"/>
  <c r="L34" i="9" s="1"/>
  <c r="K41" i="9"/>
  <c r="L41" i="9" s="1"/>
  <c r="K18" i="12"/>
  <c r="L18" i="12" s="1"/>
  <c r="K79" i="12"/>
  <c r="L79" i="12" s="1"/>
  <c r="K34" i="12"/>
  <c r="L34" i="12" s="1"/>
  <c r="E90" i="13"/>
  <c r="F90" i="13" s="1"/>
  <c r="T72" i="9"/>
  <c r="U72" i="9" s="1"/>
  <c r="K16" i="9"/>
  <c r="L16" i="9" s="1"/>
  <c r="K29" i="7"/>
  <c r="L29" i="7" s="1"/>
  <c r="T132" i="13"/>
  <c r="U132" i="13" s="1"/>
  <c r="E63" i="13"/>
  <c r="F63" i="13" s="1"/>
  <c r="E64" i="13"/>
  <c r="F64" i="13" s="1"/>
  <c r="T65" i="12"/>
  <c r="U65" i="12" s="1"/>
  <c r="K34" i="7"/>
  <c r="L34" i="7" s="1"/>
  <c r="T35" i="9"/>
  <c r="U35" i="9" s="1"/>
  <c r="K113" i="7"/>
  <c r="L113" i="7" s="1"/>
  <c r="K86" i="7"/>
  <c r="L86" i="7" s="1"/>
  <c r="K84" i="7"/>
  <c r="L84" i="7" s="1"/>
  <c r="K58" i="7"/>
  <c r="L58" i="7" s="1"/>
  <c r="T91" i="12"/>
  <c r="U91" i="12" s="1"/>
  <c r="E23" i="7"/>
  <c r="F23" i="7" s="1"/>
  <c r="K51" i="7"/>
  <c r="L51" i="7" s="1"/>
  <c r="T37" i="9"/>
  <c r="U37" i="9" s="1"/>
  <c r="T43" i="9"/>
  <c r="U43" i="9" s="1"/>
  <c r="T44" i="9"/>
  <c r="U44" i="9" s="1"/>
  <c r="E103" i="9"/>
  <c r="F103" i="9" s="1"/>
  <c r="E105" i="9"/>
  <c r="F105" i="9" s="1"/>
  <c r="E110" i="9"/>
  <c r="F110" i="9" s="1"/>
  <c r="E102" i="9"/>
  <c r="F102" i="9" s="1"/>
  <c r="E97" i="9"/>
  <c r="F97" i="9" s="1"/>
  <c r="E106" i="9"/>
  <c r="F106" i="9" s="1"/>
  <c r="E111" i="9"/>
  <c r="F111" i="9" s="1"/>
  <c r="E108" i="9"/>
  <c r="F108" i="9" s="1"/>
  <c r="E107" i="9"/>
  <c r="F107" i="9" s="1"/>
  <c r="E101" i="9"/>
  <c r="F101" i="9" s="1"/>
  <c r="E109" i="9"/>
  <c r="F109" i="9" s="1"/>
  <c r="E100" i="9"/>
  <c r="F100" i="9" s="1"/>
  <c r="E99" i="9"/>
  <c r="F99" i="9" s="1"/>
  <c r="E104" i="9"/>
  <c r="F104" i="9" s="1"/>
  <c r="E98" i="9"/>
  <c r="F98" i="9" s="1"/>
  <c r="T121" i="9"/>
  <c r="U121" i="9" s="1"/>
  <c r="E71" i="10"/>
  <c r="F71" i="10" s="1"/>
  <c r="E72" i="10"/>
  <c r="F72" i="10" s="1"/>
  <c r="E73" i="10"/>
  <c r="F73" i="10" s="1"/>
  <c r="K23" i="7"/>
  <c r="L23" i="7" s="1"/>
  <c r="K39" i="7"/>
  <c r="L39" i="7" s="1"/>
  <c r="K33" i="7"/>
  <c r="L33" i="7" s="1"/>
  <c r="E37" i="7"/>
  <c r="F37" i="7" s="1"/>
  <c r="E40" i="7"/>
  <c r="F40" i="7" s="1"/>
  <c r="E33" i="7"/>
  <c r="F33" i="7" s="1"/>
  <c r="E36" i="7"/>
  <c r="F36" i="7" s="1"/>
  <c r="E35" i="7"/>
  <c r="F35" i="7" s="1"/>
  <c r="E39" i="7"/>
  <c r="F39" i="7" s="1"/>
  <c r="E28" i="7"/>
  <c r="F28" i="7" s="1"/>
  <c r="E42" i="7"/>
  <c r="F42" i="7" s="1"/>
  <c r="E34" i="7"/>
  <c r="F34" i="7" s="1"/>
  <c r="E38" i="7"/>
  <c r="F38" i="7" s="1"/>
  <c r="E26" i="7"/>
  <c r="F26" i="7" s="1"/>
  <c r="E29" i="7"/>
  <c r="F29" i="7" s="1"/>
  <c r="E41" i="7"/>
  <c r="F41" i="7" s="1"/>
  <c r="E25" i="7"/>
  <c r="F25" i="7" s="1"/>
  <c r="E45" i="7"/>
  <c r="F45" i="7" s="1"/>
  <c r="E44" i="7"/>
  <c r="F44" i="7" s="1"/>
  <c r="E43" i="7"/>
  <c r="F43" i="7" s="1"/>
  <c r="E31" i="7"/>
  <c r="F31" i="7" s="1"/>
  <c r="E30" i="7"/>
  <c r="F30" i="7" s="1"/>
  <c r="E57" i="7"/>
  <c r="F57" i="7" s="1"/>
  <c r="S62" i="7"/>
  <c r="K73" i="7"/>
  <c r="L73" i="7" s="1"/>
  <c r="K72" i="7"/>
  <c r="L72" i="7" s="1"/>
  <c r="E19" i="13"/>
  <c r="F19" i="13" s="1"/>
  <c r="E20" i="13"/>
  <c r="F20" i="13" s="1"/>
  <c r="E18" i="13"/>
  <c r="F18" i="13" s="1"/>
  <c r="E34" i="13"/>
  <c r="F34" i="13" s="1"/>
  <c r="E32" i="13"/>
  <c r="F32" i="13" s="1"/>
  <c r="E37" i="13"/>
  <c r="F37" i="13" s="1"/>
  <c r="E29" i="13"/>
  <c r="F29" i="13" s="1"/>
  <c r="E28" i="13"/>
  <c r="F28" i="13" s="1"/>
  <c r="E30" i="13"/>
  <c r="F30" i="13" s="1"/>
  <c r="E36" i="13"/>
  <c r="F36" i="13" s="1"/>
  <c r="E31" i="13"/>
  <c r="F31" i="13" s="1"/>
  <c r="E38" i="13"/>
  <c r="F38" i="13" s="1"/>
  <c r="E35" i="13"/>
  <c r="F35" i="13" s="1"/>
  <c r="E33" i="13"/>
  <c r="F33" i="13" s="1"/>
  <c r="E48" i="13"/>
  <c r="F48" i="13" s="1"/>
  <c r="T131" i="13"/>
  <c r="U131" i="13" s="1"/>
  <c r="E52" i="13"/>
  <c r="F52" i="13" s="1"/>
  <c r="T116" i="9"/>
  <c r="U116" i="9" s="1"/>
  <c r="T84" i="9"/>
  <c r="U84" i="9" s="1"/>
  <c r="T77" i="9"/>
  <c r="U77" i="9" s="1"/>
  <c r="T98" i="9"/>
  <c r="U98" i="9" s="1"/>
  <c r="T104" i="9"/>
  <c r="U104" i="9" s="1"/>
  <c r="K57" i="12"/>
  <c r="L57" i="12" s="1"/>
  <c r="T135" i="13"/>
  <c r="U135" i="13" s="1"/>
  <c r="T42" i="9"/>
  <c r="U42" i="9" s="1"/>
  <c r="K49" i="7"/>
  <c r="L49" i="7" s="1"/>
  <c r="K61" i="12"/>
  <c r="L61" i="12" s="1"/>
  <c r="T50" i="12"/>
  <c r="U50" i="12" s="1"/>
  <c r="T126" i="7" l="1"/>
  <c r="U126" i="7" s="1"/>
  <c r="T128" i="7"/>
  <c r="U128" i="7" s="1"/>
  <c r="T127" i="7"/>
  <c r="U127" i="7" s="1"/>
  <c r="T108" i="7"/>
  <c r="U108" i="7" s="1"/>
  <c r="T106" i="7"/>
  <c r="U106" i="7" s="1"/>
  <c r="T112" i="7"/>
  <c r="U112" i="7" s="1"/>
  <c r="T117" i="7"/>
  <c r="U117" i="7" s="1"/>
  <c r="T49" i="7"/>
  <c r="U49" i="7" s="1"/>
  <c r="T92" i="7"/>
  <c r="U92" i="7" s="1"/>
  <c r="T65" i="7"/>
  <c r="U65" i="7" s="1"/>
  <c r="T122" i="10"/>
  <c r="U122" i="10" s="1"/>
  <c r="T128" i="10"/>
  <c r="U128" i="10" s="1"/>
  <c r="T71" i="10"/>
  <c r="U71" i="10" s="1"/>
  <c r="T65" i="10"/>
  <c r="U65" i="10" s="1"/>
  <c r="T85" i="10"/>
  <c r="U85" i="10" s="1"/>
  <c r="T66" i="10"/>
  <c r="U66" i="10" s="1"/>
  <c r="T61" i="10"/>
  <c r="U61" i="10" s="1"/>
  <c r="T126" i="10"/>
  <c r="U126" i="10" s="1"/>
  <c r="T109" i="10"/>
  <c r="U109" i="10" s="1"/>
  <c r="T120" i="10"/>
  <c r="U120" i="10" s="1"/>
  <c r="T123" i="10"/>
  <c r="U123" i="10" s="1"/>
  <c r="T38" i="10"/>
  <c r="U38" i="10" s="1"/>
  <c r="T40" i="10"/>
  <c r="U40" i="10" s="1"/>
  <c r="T39" i="10"/>
  <c r="U39" i="10" s="1"/>
  <c r="T43" i="10"/>
  <c r="U43" i="10" s="1"/>
  <c r="T90" i="10"/>
  <c r="U90" i="10" s="1"/>
  <c r="T67" i="10"/>
  <c r="U67" i="10" s="1"/>
  <c r="T70" i="10"/>
  <c r="U70" i="10" s="1"/>
  <c r="T69" i="10"/>
  <c r="U69" i="10" s="1"/>
  <c r="T45" i="10"/>
  <c r="U45" i="10" s="1"/>
  <c r="T56" i="10"/>
  <c r="U56" i="10" s="1"/>
  <c r="T47" i="10"/>
  <c r="U47" i="10" s="1"/>
  <c r="T52" i="10"/>
  <c r="U52" i="10" s="1"/>
  <c r="T54" i="10"/>
  <c r="U54" i="10" s="1"/>
  <c r="T49" i="10"/>
  <c r="U49" i="10" s="1"/>
  <c r="T58" i="10"/>
  <c r="U58" i="10" s="1"/>
  <c r="T48" i="10"/>
  <c r="U48" i="10" s="1"/>
  <c r="T51" i="10"/>
  <c r="U51" i="10" s="1"/>
  <c r="T57" i="10"/>
  <c r="U57" i="10" s="1"/>
  <c r="T50" i="10"/>
  <c r="U50" i="10" s="1"/>
  <c r="T46" i="10"/>
  <c r="U46" i="10" s="1"/>
  <c r="T55" i="10"/>
  <c r="U55" i="10" s="1"/>
  <c r="T42" i="10"/>
  <c r="U42" i="10" s="1"/>
  <c r="T24" i="10"/>
  <c r="U24" i="10" s="1"/>
  <c r="T108" i="10"/>
  <c r="U108" i="10" s="1"/>
  <c r="T117" i="10"/>
  <c r="U117" i="10" s="1"/>
  <c r="T96" i="10"/>
  <c r="U96" i="10" s="1"/>
  <c r="T73" i="10"/>
  <c r="U73" i="10" s="1"/>
  <c r="T100" i="10"/>
  <c r="U100" i="10" s="1"/>
  <c r="T115" i="10"/>
  <c r="U115" i="10" s="1"/>
  <c r="T116" i="10"/>
  <c r="U116" i="10" s="1"/>
  <c r="T77" i="10"/>
  <c r="U77" i="10" s="1"/>
  <c r="T111" i="10"/>
  <c r="U111" i="10" s="1"/>
  <c r="T106" i="10"/>
  <c r="U106" i="10" s="1"/>
  <c r="T112" i="10"/>
  <c r="U112" i="10" s="1"/>
  <c r="T41" i="10"/>
  <c r="U41" i="10" s="1"/>
  <c r="T36" i="10"/>
  <c r="U36" i="10" s="1"/>
  <c r="T107" i="10"/>
  <c r="U107" i="10" s="1"/>
  <c r="T98" i="10"/>
  <c r="U98" i="10" s="1"/>
  <c r="T35" i="10"/>
  <c r="U35" i="10" s="1"/>
  <c r="T72" i="10"/>
  <c r="U72" i="10" s="1"/>
  <c r="T95" i="10"/>
  <c r="U95" i="10" s="1"/>
  <c r="T114" i="10"/>
  <c r="U114" i="10" s="1"/>
  <c r="T62" i="10"/>
  <c r="U62" i="10" s="1"/>
  <c r="T68" i="10"/>
  <c r="U68" i="10" s="1"/>
  <c r="T37" i="10"/>
  <c r="U37" i="10" s="1"/>
  <c r="T110" i="10"/>
  <c r="U110" i="10" s="1"/>
  <c r="T103" i="10"/>
  <c r="U103" i="10" s="1"/>
  <c r="T64" i="10"/>
  <c r="U64" i="10" s="1"/>
  <c r="B88" i="5" s="1"/>
  <c r="D21" i="5" s="1"/>
  <c r="D24" i="5" s="1"/>
  <c r="T78" i="10"/>
  <c r="U78" i="10" s="1"/>
  <c r="T130" i="10"/>
  <c r="U130" i="10" s="1"/>
  <c r="T124" i="10"/>
  <c r="U124" i="10" s="1"/>
  <c r="T132" i="10"/>
  <c r="U132" i="10" s="1"/>
  <c r="T105" i="10"/>
  <c r="U105" i="10" s="1"/>
  <c r="T60" i="10"/>
  <c r="U60" i="10" s="1"/>
  <c r="T102" i="10"/>
  <c r="U102" i="10" s="1"/>
  <c r="T104" i="10"/>
  <c r="U104" i="10" s="1"/>
  <c r="T33" i="10"/>
  <c r="U33" i="10" s="1"/>
  <c r="T63" i="10"/>
  <c r="U63" i="10" s="1"/>
  <c r="T82" i="10"/>
  <c r="U82" i="10" s="1"/>
  <c r="T125" i="10"/>
  <c r="U125" i="10" s="1"/>
  <c r="T131" i="10"/>
  <c r="U131" i="10" s="1"/>
  <c r="T129" i="10"/>
  <c r="U129" i="10" s="1"/>
  <c r="T34" i="10"/>
  <c r="U34" i="10" s="1"/>
  <c r="T17" i="10"/>
  <c r="U17" i="10" s="1"/>
  <c r="T113" i="10"/>
  <c r="U113" i="10" s="1"/>
  <c r="T119" i="10"/>
  <c r="U119" i="10" s="1"/>
  <c r="T101" i="10"/>
  <c r="U101" i="10" s="1"/>
  <c r="T80" i="10"/>
  <c r="U80" i="10" s="1"/>
  <c r="T134" i="10"/>
  <c r="U134" i="10" s="1"/>
  <c r="T75" i="9"/>
  <c r="U75" i="9" s="1"/>
  <c r="T51" i="9"/>
  <c r="U51" i="9" s="1"/>
  <c r="T97" i="10"/>
  <c r="U97" i="10" s="1"/>
  <c r="T84" i="10"/>
  <c r="U84" i="10" s="1"/>
  <c r="T74" i="10"/>
  <c r="U74" i="10" s="1"/>
  <c r="T83" i="10"/>
  <c r="U83" i="10" s="1"/>
  <c r="B35" i="2" s="1"/>
  <c r="T81" i="10"/>
  <c r="U81" i="10" s="1"/>
  <c r="T103" i="9"/>
  <c r="U103" i="9" s="1"/>
  <c r="T44" i="10"/>
  <c r="U44" i="10" s="1"/>
  <c r="T53" i="10"/>
  <c r="U53" i="10" s="1"/>
  <c r="T99" i="10"/>
  <c r="U99" i="10" s="1"/>
  <c r="T89" i="10"/>
  <c r="U89" i="10" s="1"/>
  <c r="T93" i="10"/>
  <c r="U93" i="10" s="1"/>
  <c r="T76" i="10"/>
  <c r="U76" i="10" s="1"/>
  <c r="T35" i="12"/>
  <c r="U35" i="12" s="1"/>
  <c r="T127" i="9"/>
  <c r="U127" i="9" s="1"/>
  <c r="T46" i="12"/>
  <c r="U46" i="12" s="1"/>
  <c r="T15" i="9"/>
  <c r="U15" i="9" s="1"/>
  <c r="T14" i="9"/>
  <c r="T23" i="9"/>
  <c r="U23" i="9" s="1"/>
  <c r="T20" i="9"/>
  <c r="U20" i="9" s="1"/>
  <c r="T27" i="9"/>
  <c r="U27" i="9" s="1"/>
  <c r="T25" i="9"/>
  <c r="U25" i="9" s="1"/>
  <c r="T19" i="9"/>
  <c r="U19" i="9" s="1"/>
  <c r="T16" i="9"/>
  <c r="U16" i="9" s="1"/>
  <c r="T18" i="9"/>
  <c r="U18" i="9" s="1"/>
  <c r="T22" i="9"/>
  <c r="U22" i="9" s="1"/>
  <c r="T24" i="9"/>
  <c r="U24" i="9" s="1"/>
  <c r="T17" i="9"/>
  <c r="U17" i="9" s="1"/>
  <c r="T26" i="9"/>
  <c r="U26" i="9" s="1"/>
  <c r="T21" i="9"/>
  <c r="U21" i="9" s="1"/>
  <c r="T51" i="13"/>
  <c r="U51" i="13" s="1"/>
  <c r="T69" i="13"/>
  <c r="U69" i="13" s="1"/>
  <c r="T19" i="10"/>
  <c r="U19" i="10" s="1"/>
  <c r="T55" i="13"/>
  <c r="U55" i="13" s="1"/>
  <c r="T43" i="13"/>
  <c r="U43" i="13" s="1"/>
  <c r="T35" i="13"/>
  <c r="U35" i="13" s="1"/>
  <c r="T126" i="9"/>
  <c r="U126" i="9" s="1"/>
  <c r="T83" i="13"/>
  <c r="U83" i="13" s="1"/>
  <c r="T77" i="13"/>
  <c r="U77" i="13" s="1"/>
  <c r="T45" i="13"/>
  <c r="U45" i="13" s="1"/>
  <c r="T66" i="13"/>
  <c r="U66" i="13" s="1"/>
  <c r="T68" i="13"/>
  <c r="U68" i="13" s="1"/>
  <c r="T20" i="10"/>
  <c r="U20" i="10" s="1"/>
  <c r="T57" i="13"/>
  <c r="U57" i="13" s="1"/>
  <c r="T90" i="13"/>
  <c r="U90" i="13" s="1"/>
  <c r="T58" i="13"/>
  <c r="U58" i="13" s="1"/>
  <c r="T120" i="9"/>
  <c r="U120" i="9" s="1"/>
  <c r="T112" i="9"/>
  <c r="U112" i="9" s="1"/>
  <c r="T79" i="9"/>
  <c r="U79" i="9" s="1"/>
  <c r="T85" i="9"/>
  <c r="U85" i="9" s="1"/>
  <c r="T71" i="13"/>
  <c r="U71" i="13" s="1"/>
  <c r="T74" i="13"/>
  <c r="U74" i="13" s="1"/>
  <c r="T75" i="13"/>
  <c r="U75" i="13" s="1"/>
  <c r="T49" i="13"/>
  <c r="U49" i="13" s="1"/>
  <c r="T53" i="13"/>
  <c r="U53" i="13" s="1"/>
  <c r="T63" i="13"/>
  <c r="U63" i="13" s="1"/>
  <c r="T89" i="7"/>
  <c r="U89" i="7" s="1"/>
  <c r="T85" i="13"/>
  <c r="U85" i="13" s="1"/>
  <c r="T59" i="13"/>
  <c r="U59" i="13" s="1"/>
  <c r="T79" i="10"/>
  <c r="U79" i="10" s="1"/>
  <c r="T75" i="10"/>
  <c r="U75" i="10" s="1"/>
  <c r="T88" i="10"/>
  <c r="U88" i="10" s="1"/>
  <c r="T91" i="10"/>
  <c r="U91" i="10" s="1"/>
  <c r="T94" i="10"/>
  <c r="U94" i="10" s="1"/>
  <c r="T93" i="9"/>
  <c r="U93" i="9" s="1"/>
  <c r="T81" i="13"/>
  <c r="U81" i="13" s="1"/>
  <c r="T61" i="13"/>
  <c r="U61" i="13" s="1"/>
  <c r="T62" i="13"/>
  <c r="U62" i="13" s="1"/>
  <c r="T79" i="13"/>
  <c r="U79" i="13" s="1"/>
  <c r="T80" i="13"/>
  <c r="U80" i="13" s="1"/>
  <c r="T50" i="13"/>
  <c r="U50" i="13" s="1"/>
  <c r="T39" i="13"/>
  <c r="U39" i="13" s="1"/>
  <c r="T86" i="13"/>
  <c r="U86" i="13" s="1"/>
  <c r="T37" i="13"/>
  <c r="U37" i="13" s="1"/>
  <c r="T86" i="7"/>
  <c r="U86" i="7" s="1"/>
  <c r="T84" i="13"/>
  <c r="U84" i="13" s="1"/>
  <c r="T48" i="13"/>
  <c r="U48" i="13" s="1"/>
  <c r="T65" i="13"/>
  <c r="U65" i="13" s="1"/>
  <c r="T82" i="13"/>
  <c r="U82" i="13" s="1"/>
  <c r="T59" i="10"/>
  <c r="U59" i="10" s="1"/>
  <c r="T92" i="10"/>
  <c r="U92" i="10" s="1"/>
  <c r="T86" i="10"/>
  <c r="U86" i="10" s="1"/>
  <c r="T87" i="10"/>
  <c r="U87" i="10" s="1"/>
  <c r="T119" i="9"/>
  <c r="U119" i="9" s="1"/>
  <c r="T21" i="7"/>
  <c r="U21" i="7" s="1"/>
  <c r="T31" i="7"/>
  <c r="U31" i="7" s="1"/>
  <c r="T29" i="10"/>
  <c r="U29" i="10" s="1"/>
  <c r="T28" i="10"/>
  <c r="U28" i="10" s="1"/>
  <c r="T25" i="10"/>
  <c r="U25" i="10" s="1"/>
  <c r="T125" i="7"/>
  <c r="U125" i="7" s="1"/>
  <c r="T124" i="7"/>
  <c r="U124" i="7" s="1"/>
  <c r="T91" i="7"/>
  <c r="U91" i="7" s="1"/>
  <c r="T70" i="7"/>
  <c r="U70" i="7" s="1"/>
  <c r="T28" i="7"/>
  <c r="U28" i="7" s="1"/>
  <c r="T51" i="7"/>
  <c r="U51" i="7" s="1"/>
  <c r="T68" i="7"/>
  <c r="U68" i="7" s="1"/>
  <c r="T26" i="10"/>
  <c r="U26" i="10" s="1"/>
  <c r="T42" i="7"/>
  <c r="U42" i="7" s="1"/>
  <c r="D20" i="3"/>
  <c r="F13" i="3"/>
  <c r="T52" i="7"/>
  <c r="U52" i="7" s="1"/>
  <c r="T50" i="7"/>
  <c r="U50" i="7" s="1"/>
  <c r="T76" i="7"/>
  <c r="U76" i="7" s="1"/>
  <c r="T84" i="7"/>
  <c r="U84" i="7" s="1"/>
  <c r="T82" i="7"/>
  <c r="U82" i="7" s="1"/>
  <c r="T15" i="7"/>
  <c r="U15" i="7" s="1"/>
  <c r="T20" i="7"/>
  <c r="U20" i="7" s="1"/>
  <c r="T110" i="7"/>
  <c r="U110" i="7" s="1"/>
  <c r="T95" i="7"/>
  <c r="U95" i="7" s="1"/>
  <c r="T71" i="7"/>
  <c r="U71" i="7" s="1"/>
  <c r="T123" i="7"/>
  <c r="U123" i="7" s="1"/>
  <c r="T113" i="7"/>
  <c r="U113" i="7" s="1"/>
  <c r="T75" i="7"/>
  <c r="U75" i="7" s="1"/>
  <c r="T69" i="7"/>
  <c r="U69" i="7" s="1"/>
  <c r="T99" i="13"/>
  <c r="U99" i="13" s="1"/>
  <c r="T95" i="13"/>
  <c r="U95" i="13" s="1"/>
  <c r="T97" i="13"/>
  <c r="U97" i="13" s="1"/>
  <c r="T93" i="13"/>
  <c r="U93" i="13" s="1"/>
  <c r="T98" i="13"/>
  <c r="U98" i="13" s="1"/>
  <c r="T96" i="13"/>
  <c r="U96" i="13" s="1"/>
  <c r="T92" i="13"/>
  <c r="U92" i="13" s="1"/>
  <c r="T94" i="13"/>
  <c r="U94" i="13" s="1"/>
  <c r="T23" i="10"/>
  <c r="U23" i="10" s="1"/>
  <c r="T30" i="7"/>
  <c r="U30" i="7" s="1"/>
  <c r="T39" i="7"/>
  <c r="U39" i="7" s="1"/>
  <c r="T38" i="7"/>
  <c r="U38" i="7" s="1"/>
  <c r="T43" i="7"/>
  <c r="U43" i="7" s="1"/>
  <c r="T88" i="13"/>
  <c r="U88" i="13" s="1"/>
  <c r="T47" i="7"/>
  <c r="U47" i="7" s="1"/>
  <c r="T48" i="7"/>
  <c r="U48" i="7" s="1"/>
  <c r="T38" i="13"/>
  <c r="U38" i="13" s="1"/>
  <c r="T67" i="13"/>
  <c r="U67" i="13" s="1"/>
  <c r="T72" i="13"/>
  <c r="U72" i="13" s="1"/>
  <c r="T98" i="7"/>
  <c r="U98" i="7" s="1"/>
  <c r="T107" i="7"/>
  <c r="U107" i="7" s="1"/>
  <c r="T83" i="7"/>
  <c r="U83" i="7" s="1"/>
  <c r="T87" i="7"/>
  <c r="U87" i="7" s="1"/>
  <c r="T64" i="7"/>
  <c r="U64" i="7" s="1"/>
  <c r="B1073" i="4" s="1"/>
  <c r="D21" i="4" s="1"/>
  <c r="T14" i="7"/>
  <c r="T100" i="7"/>
  <c r="U100" i="7" s="1"/>
  <c r="T90" i="7"/>
  <c r="U90" i="7" s="1"/>
  <c r="T111" i="7"/>
  <c r="U111" i="7" s="1"/>
  <c r="T119" i="7"/>
  <c r="U119" i="7" s="1"/>
  <c r="T56" i="13"/>
  <c r="U56" i="13" s="1"/>
  <c r="T44" i="13"/>
  <c r="U44" i="13" s="1"/>
  <c r="T33" i="13"/>
  <c r="U33" i="13" s="1"/>
  <c r="T40" i="13"/>
  <c r="U40" i="13" s="1"/>
  <c r="D15" i="1"/>
  <c r="I901" i="1"/>
  <c r="K901" i="1" s="1"/>
  <c r="F13" i="1"/>
  <c r="T116" i="7"/>
  <c r="U116" i="7" s="1"/>
  <c r="T78" i="7"/>
  <c r="U78" i="7" s="1"/>
  <c r="T70" i="13"/>
  <c r="U70" i="13" s="1"/>
  <c r="T121" i="7"/>
  <c r="U121" i="7" s="1"/>
  <c r="T103" i="7"/>
  <c r="U103" i="7" s="1"/>
  <c r="T42" i="13"/>
  <c r="U42" i="13" s="1"/>
  <c r="T89" i="13"/>
  <c r="U89" i="13" s="1"/>
  <c r="T91" i="13"/>
  <c r="U91" i="13" s="1"/>
  <c r="T64" i="13"/>
  <c r="U64" i="13" s="1"/>
  <c r="T34" i="13"/>
  <c r="U34" i="13" s="1"/>
  <c r="T60" i="13"/>
  <c r="U60" i="13" s="1"/>
  <c r="T104" i="7"/>
  <c r="U104" i="7" s="1"/>
  <c r="T87" i="13"/>
  <c r="U87" i="13" s="1"/>
  <c r="T36" i="7"/>
  <c r="U36" i="7" s="1"/>
  <c r="T41" i="7"/>
  <c r="U41" i="7" s="1"/>
  <c r="T55" i="7"/>
  <c r="U55" i="7" s="1"/>
  <c r="T54" i="7"/>
  <c r="U54" i="7" s="1"/>
  <c r="T23" i="7"/>
  <c r="U23" i="7" s="1"/>
  <c r="F13" i="5"/>
  <c r="T17" i="7"/>
  <c r="U17" i="7" s="1"/>
  <c r="T19" i="7"/>
  <c r="U19" i="7" s="1"/>
  <c r="T115" i="7"/>
  <c r="U115" i="7" s="1"/>
  <c r="T45" i="7"/>
  <c r="U45" i="7" s="1"/>
  <c r="T94" i="7"/>
  <c r="U94" i="7" s="1"/>
  <c r="F13" i="4"/>
  <c r="T16" i="7"/>
  <c r="U16" i="7" s="1"/>
  <c r="T61" i="7"/>
  <c r="U61" i="7" s="1"/>
  <c r="T59" i="7"/>
  <c r="U59" i="7" s="1"/>
  <c r="T62" i="7"/>
  <c r="U62" i="7" s="1"/>
  <c r="T58" i="7"/>
  <c r="U58" i="7" s="1"/>
  <c r="T56" i="7"/>
  <c r="U56" i="7" s="1"/>
  <c r="T60" i="7"/>
  <c r="U60" i="7" s="1"/>
  <c r="T57" i="7"/>
  <c r="U57" i="7" s="1"/>
  <c r="T24" i="7"/>
  <c r="U24" i="7" s="1"/>
  <c r="T27" i="7"/>
  <c r="U27" i="7" s="1"/>
  <c r="T74" i="7"/>
  <c r="U74" i="7" s="1"/>
  <c r="T72" i="7"/>
  <c r="U72" i="7" s="1"/>
  <c r="T25" i="7"/>
  <c r="U25" i="7" s="1"/>
  <c r="T34" i="7"/>
  <c r="U34" i="7" s="1"/>
  <c r="T97" i="7"/>
  <c r="U97" i="7" s="1"/>
  <c r="T96" i="7"/>
  <c r="U96" i="7" s="1"/>
  <c r="T102" i="7"/>
  <c r="U102" i="7" s="1"/>
  <c r="T109" i="7"/>
  <c r="U109" i="7" s="1"/>
  <c r="T85" i="7"/>
  <c r="U85" i="7" s="1"/>
  <c r="T18" i="10"/>
  <c r="U18" i="10" s="1"/>
  <c r="T120" i="7"/>
  <c r="U120" i="7" s="1"/>
  <c r="T114" i="7"/>
  <c r="U114" i="7" s="1"/>
  <c r="T44" i="7"/>
  <c r="U44" i="7" s="1"/>
  <c r="T32" i="7"/>
  <c r="U32" i="7" s="1"/>
  <c r="T80" i="7"/>
  <c r="U80" i="7" s="1"/>
  <c r="T67" i="7"/>
  <c r="U67" i="7" s="1"/>
  <c r="T26" i="7"/>
  <c r="U26" i="7" s="1"/>
  <c r="T22" i="10"/>
  <c r="U22" i="10" s="1"/>
  <c r="T21" i="10"/>
  <c r="U21" i="10" s="1"/>
  <c r="T101" i="7"/>
  <c r="U101" i="7" s="1"/>
  <c r="T27" i="10"/>
  <c r="U27" i="10" s="1"/>
  <c r="T35" i="7"/>
  <c r="U35" i="7" s="1"/>
  <c r="T33" i="7"/>
  <c r="U33" i="7" s="1"/>
  <c r="T37" i="7"/>
  <c r="U37" i="7" s="1"/>
  <c r="T46" i="7"/>
  <c r="U46" i="7" s="1"/>
  <c r="T53" i="7"/>
  <c r="U53" i="7" s="1"/>
  <c r="T22" i="7"/>
  <c r="U22" i="7" s="1"/>
  <c r="T73" i="13"/>
  <c r="U73" i="13" s="1"/>
  <c r="T99" i="7"/>
  <c r="U99" i="7" s="1"/>
  <c r="T88" i="7"/>
  <c r="U88" i="7" s="1"/>
  <c r="T81" i="7"/>
  <c r="U81" i="7" s="1"/>
  <c r="T15" i="10"/>
  <c r="U15" i="10" s="1"/>
  <c r="T14" i="10"/>
  <c r="T18" i="7"/>
  <c r="U18" i="7" s="1"/>
  <c r="T118" i="7"/>
  <c r="U118" i="7" s="1"/>
  <c r="T73" i="7"/>
  <c r="U73" i="7" s="1"/>
  <c r="T30" i="10"/>
  <c r="U30" i="10" s="1"/>
  <c r="T32" i="10"/>
  <c r="U32" i="10" s="1"/>
  <c r="T31" i="10"/>
  <c r="U31" i="10" s="1"/>
  <c r="T40" i="7"/>
  <c r="U40" i="7" s="1"/>
  <c r="D15" i="2"/>
  <c r="D38" i="2"/>
  <c r="F38" i="2" s="1"/>
  <c r="F13" i="2"/>
  <c r="T47" i="13"/>
  <c r="U47" i="13" s="1"/>
  <c r="D24" i="3"/>
  <c r="F21" i="3"/>
  <c r="T79" i="7"/>
  <c r="U79" i="7" s="1"/>
  <c r="T54" i="13"/>
  <c r="U54" i="13" s="1"/>
  <c r="T93" i="7"/>
  <c r="U93" i="7" s="1"/>
  <c r="T29" i="7"/>
  <c r="U29" i="7" s="1"/>
  <c r="T122" i="7"/>
  <c r="U122" i="7" s="1"/>
  <c r="T105" i="7"/>
  <c r="U105" i="7" s="1"/>
  <c r="T41" i="13"/>
  <c r="U41" i="13" s="1"/>
  <c r="T46" i="13"/>
  <c r="U46" i="13" s="1"/>
  <c r="T77" i="7"/>
  <c r="U77" i="7" s="1"/>
  <c r="T16" i="10"/>
  <c r="U16" i="10" s="1"/>
  <c r="T36" i="13"/>
  <c r="U36" i="13" s="1"/>
  <c r="T66" i="7"/>
  <c r="U66" i="7" s="1"/>
  <c r="T52" i="13"/>
  <c r="U52" i="13" s="1"/>
  <c r="T63" i="7"/>
  <c r="U63" i="7" s="1"/>
  <c r="F21" i="5" l="1"/>
  <c r="D20" i="5"/>
  <c r="F20" i="5" s="1"/>
  <c r="D20" i="4"/>
  <c r="D23" i="5"/>
  <c r="F20" i="3"/>
  <c r="D23" i="3"/>
  <c r="F21" i="4"/>
  <c r="D24" i="4"/>
  <c r="D23" i="4" l="1"/>
  <c r="F20" i="4"/>
</calcChain>
</file>

<file path=xl/comments1.xml><?xml version="1.0" encoding="utf-8"?>
<comments xmlns="http://schemas.openxmlformats.org/spreadsheetml/2006/main">
  <authors>
    <author>Plaga</author>
  </authors>
  <commentList>
    <comment ref="D9" authorId="0" shapeId="0">
      <text>
        <r>
          <rPr>
            <sz val="8"/>
            <color indexed="81"/>
            <rFont val="Tahoma"/>
            <family val="2"/>
          </rPr>
          <t xml:space="preserve">vorschüssig bzw. nachschüssig </t>
        </r>
      </text>
    </comment>
    <comment ref="E13" authorId="0" shapeId="0">
      <text>
        <r>
          <rPr>
            <sz val="8"/>
            <color indexed="81"/>
            <rFont val="Tahoma"/>
            <family val="2"/>
          </rPr>
          <t>Korrekturfaktor gilt ebenfalls für Leibrente Mann bzw. Frau</t>
        </r>
      </text>
    </comment>
  </commentList>
</comments>
</file>

<file path=xl/comments2.xml><?xml version="1.0" encoding="utf-8"?>
<comments xmlns="http://schemas.openxmlformats.org/spreadsheetml/2006/main">
  <authors>
    <author>Plaga</author>
  </authors>
  <commentList>
    <comment ref="D9" authorId="0" shapeId="0">
      <text>
        <r>
          <rPr>
            <sz val="8"/>
            <color indexed="81"/>
            <rFont val="Tahoma"/>
            <family val="2"/>
          </rPr>
          <t xml:space="preserve">vorschüssig bzw. nachschüssig </t>
        </r>
      </text>
    </comment>
    <comment ref="E13" authorId="0" shapeId="0">
      <text>
        <r>
          <rPr>
            <sz val="8"/>
            <color indexed="81"/>
            <rFont val="Tahoma"/>
            <family val="2"/>
          </rPr>
          <t>Korrekturfaktor gilt ebenfalls für Leibrente Mann bzw. Frau</t>
        </r>
      </text>
    </comment>
  </commentList>
</comments>
</file>

<file path=xl/comments3.xml><?xml version="1.0" encoding="utf-8"?>
<comments xmlns="http://schemas.openxmlformats.org/spreadsheetml/2006/main">
  <authors>
    <author>Plaga</author>
  </authors>
  <commentList>
    <comment ref="D9" authorId="0" shapeId="0">
      <text>
        <r>
          <rPr>
            <sz val="8"/>
            <color indexed="81"/>
            <rFont val="Tahoma"/>
            <family val="2"/>
          </rPr>
          <t xml:space="preserve">vorschüssig bzw. nachschüssig </t>
        </r>
      </text>
    </comment>
    <comment ref="E13" authorId="0" shapeId="0">
      <text>
        <r>
          <rPr>
            <sz val="8"/>
            <color indexed="81"/>
            <rFont val="Tahoma"/>
            <family val="2"/>
          </rPr>
          <t>Korrekturfaktor gilt ebenfalls für Leibrente Mann bzw. Frau</t>
        </r>
      </text>
    </comment>
  </commentList>
</comments>
</file>

<file path=xl/comments4.xml><?xml version="1.0" encoding="utf-8"?>
<comments xmlns="http://schemas.openxmlformats.org/spreadsheetml/2006/main">
  <authors>
    <author>Plaga</author>
  </authors>
  <commentList>
    <comment ref="E13" authorId="0" shapeId="0">
      <text>
        <r>
          <rPr>
            <sz val="8"/>
            <color indexed="81"/>
            <rFont val="Tahoma"/>
            <family val="2"/>
          </rPr>
          <t>Korrekturfaktor gilt ebenfalls für Leibrente Mann bzw. Frau</t>
        </r>
      </text>
    </comment>
  </commentList>
</comments>
</file>

<file path=xl/sharedStrings.xml><?xml version="1.0" encoding="utf-8"?>
<sst xmlns="http://schemas.openxmlformats.org/spreadsheetml/2006/main" count="234" uniqueCount="60">
  <si>
    <t>Frauen</t>
  </si>
  <si>
    <t>Männer</t>
  </si>
  <si>
    <t>Alter x</t>
  </si>
  <si>
    <t>Zinssatz</t>
  </si>
  <si>
    <t>Alter des Mannes</t>
  </si>
  <si>
    <t>Alter der Frau</t>
  </si>
  <si>
    <t>Mann Alter</t>
  </si>
  <si>
    <t>Frau Alter</t>
  </si>
  <si>
    <t>Disk</t>
  </si>
  <si>
    <t>y</t>
  </si>
  <si>
    <t>dy</t>
  </si>
  <si>
    <t>dx</t>
  </si>
  <si>
    <t>Faktor</t>
  </si>
  <si>
    <t>x</t>
  </si>
  <si>
    <t>Differenz</t>
  </si>
  <si>
    <t>vorschüssig</t>
  </si>
  <si>
    <t>dxy (Funktionsbestandteil)</t>
  </si>
  <si>
    <t>Nachschüssig</t>
  </si>
  <si>
    <t>Vorschüssig</t>
  </si>
  <si>
    <t>nachschüssig</t>
  </si>
  <si>
    <t>Alter des 2. Mannes</t>
  </si>
  <si>
    <t>Alter der 2. Frau</t>
  </si>
  <si>
    <t>Alter der 1. Frau</t>
  </si>
  <si>
    <t>Alter des 1. Mannes</t>
  </si>
  <si>
    <t>dxx (Funktionsbestandteil)</t>
  </si>
  <si>
    <t>dyy (Funktionsbestandteil)</t>
  </si>
  <si>
    <t>Verbundene Leibrente - 2 Männer</t>
  </si>
  <si>
    <t>Verbundene Leibrente - 2 Frauen</t>
  </si>
  <si>
    <t>(jährlich) bis zum Tod der letztversterbenden Person</t>
  </si>
  <si>
    <t>Verbundene Leibrente Mann - Frau</t>
  </si>
  <si>
    <t>Korrigiert</t>
  </si>
  <si>
    <r>
      <t xml:space="preserve">Leibrentenfaktor Frau (jährlich) </t>
    </r>
    <r>
      <rPr>
        <sz val="10"/>
        <color indexed="22"/>
        <rFont val="Arial"/>
        <family val="2"/>
      </rPr>
      <t>bei unverbundener Verrentung anzusetzen</t>
    </r>
  </si>
  <si>
    <t>Datum:</t>
  </si>
  <si>
    <t>Stand:</t>
  </si>
  <si>
    <t>LBF - jährlich vorsch.</t>
  </si>
  <si>
    <t>LBF</t>
  </si>
  <si>
    <t>abw. Zahlungsweise</t>
  </si>
  <si>
    <t>Drucken Leibrentenbarwertfaktor Mann</t>
  </si>
  <si>
    <r>
      <t xml:space="preserve">(jährlich) bis zum Tod der </t>
    </r>
    <r>
      <rPr>
        <sz val="14"/>
        <color indexed="10"/>
        <rFont val="Arial"/>
        <family val="2"/>
      </rPr>
      <t>erst</t>
    </r>
    <r>
      <rPr>
        <sz val="14"/>
        <rFont val="Arial"/>
        <family val="2"/>
      </rPr>
      <t>versterbenden Person</t>
    </r>
  </si>
  <si>
    <r>
      <t xml:space="preserve">(bis zum Tod der letzt- bzw. </t>
    </r>
    <r>
      <rPr>
        <b/>
        <sz val="12"/>
        <color indexed="10"/>
        <rFont val="Arial"/>
        <family val="2"/>
      </rPr>
      <t>erst</t>
    </r>
    <r>
      <rPr>
        <b/>
        <sz val="12"/>
        <rFont val="Arial"/>
        <family val="2"/>
      </rPr>
      <t>versterbenden Person - verbundene Leibrente)</t>
    </r>
  </si>
  <si>
    <t>Korrekturfaktor bei</t>
  </si>
  <si>
    <t>Leibrentenbarwertfaktor Mann (jährlich)</t>
  </si>
  <si>
    <t>Leibrentenbarwertfaktor 1. Frau (jährlich)</t>
  </si>
  <si>
    <t>Leibrentenbarwertfaktor Frau (jährlich)</t>
  </si>
  <si>
    <t>Leibrentenbarwertfaktor des 1. Mannes (jährlich)</t>
  </si>
  <si>
    <t>Leibrentenbarwertfaktorfaktor des 2. Mannes (jährlich)</t>
  </si>
  <si>
    <t>Leibrentenbarwertfaktor 2. Frau (jährlich)</t>
  </si>
  <si>
    <t>An das Leben gebundener Abzinsungsfaktor (letztversterbende Person)</t>
  </si>
  <si>
    <r>
      <t>An das Leben gebundener Abzinsungsfaktor (</t>
    </r>
    <r>
      <rPr>
        <b/>
        <sz val="12"/>
        <color indexed="10"/>
        <rFont val="Arial"/>
        <family val="2"/>
      </rPr>
      <t>erst</t>
    </r>
    <r>
      <rPr>
        <b/>
        <sz val="12"/>
        <rFont val="Arial"/>
        <family val="2"/>
      </rPr>
      <t>versterbende Person)</t>
    </r>
  </si>
  <si>
    <t xml:space="preserve">An das Leben gebundener Abzinsungsfaktor </t>
  </si>
  <si>
    <t>An das Leben gebundener Abzinsungsfaktor</t>
  </si>
  <si>
    <t>(jährlich-nachschüssig)</t>
  </si>
  <si>
    <t>Anzahl der Zinsperioden im Jahr</t>
  </si>
  <si>
    <t>Kapitalisierungszinsatz in %</t>
  </si>
  <si>
    <t>Vorschüssig/Nachschüssig</t>
  </si>
  <si>
    <t xml:space="preserve">Geschäftsstelle des Gutachterausschusses für Grundstückswerte in der Landeshauptstadt Kiel </t>
  </si>
  <si>
    <t xml:space="preserve">Geschäftsstelle des Gutachterausschusses für Grundstückswerte in der Landeshauptstadt Kiel  </t>
  </si>
  <si>
    <t>2017-2019</t>
  </si>
  <si>
    <t>Absterbeordnung     2017-2019</t>
  </si>
  <si>
    <t>https://www.gutachterausschuss-kiel.de/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</si>
</sst>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"/>
    <numFmt numFmtId="165" formatCode="0.00000"/>
    <numFmt numFmtId="166" formatCode="#,##0.00_ ;[Red]\-#,##0.00\ "/>
    <numFmt numFmtId="167" formatCode="0.00_ ;[Red]\-0.00\ "/>
    <numFmt numFmtId="168" formatCode="###\ ##0"/>
  </numFmts>
  <fonts count="2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1"/>
      <color indexed="22"/>
      <name val="Arial"/>
      <family val="2"/>
    </font>
    <font>
      <sz val="10"/>
      <color indexed="22"/>
      <name val="Arial"/>
      <family val="2"/>
    </font>
    <font>
      <sz val="14"/>
      <color indexed="22"/>
      <name val="Arial"/>
      <family val="2"/>
    </font>
    <font>
      <sz val="11"/>
      <color indexed="44"/>
      <name val="Arial"/>
      <family val="2"/>
    </font>
    <font>
      <sz val="10"/>
      <color indexed="44"/>
      <name val="Arial"/>
      <family val="2"/>
    </font>
    <font>
      <sz val="11"/>
      <color indexed="47"/>
      <name val="Arial"/>
      <family val="2"/>
    </font>
    <font>
      <sz val="10"/>
      <color indexed="47"/>
      <name val="Arial"/>
      <family val="2"/>
    </font>
    <font>
      <sz val="9"/>
      <name val="Arial"/>
      <family val="2"/>
    </font>
    <font>
      <sz val="14"/>
      <color indexed="47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4"/>
      <color indexed="44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sz val="8"/>
      <name val="MetaNormalLF-Roman"/>
      <family val="2"/>
    </font>
    <font>
      <sz val="10"/>
      <name val="MetaNormalLF-Roman"/>
      <family val="2"/>
    </font>
    <font>
      <u/>
      <sz val="10.4"/>
      <color theme="10"/>
      <name val="Arial"/>
      <family val="2"/>
    </font>
    <font>
      <sz val="10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</cellStyleXfs>
  <cellXfs count="27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1" fontId="5" fillId="0" borderId="1" xfId="0" applyNumberFormat="1" applyFont="1" applyBorder="1" applyAlignment="1" applyProtection="1">
      <alignment horizontal="center"/>
      <protection hidden="1"/>
    </xf>
    <xf numFmtId="0" fontId="5" fillId="0" borderId="1" xfId="0" applyFont="1" applyBorder="1" applyProtection="1">
      <protection hidden="1"/>
    </xf>
    <xf numFmtId="1" fontId="5" fillId="0" borderId="0" xfId="0" applyNumberFormat="1" applyFont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6" fillId="2" borderId="2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0" fontId="6" fillId="2" borderId="3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Protection="1">
      <protection hidden="1"/>
    </xf>
    <xf numFmtId="1" fontId="5" fillId="3" borderId="1" xfId="0" applyNumberFormat="1" applyFont="1" applyFill="1" applyBorder="1" applyAlignment="1" applyProtection="1">
      <alignment horizontal="center"/>
      <protection hidden="1"/>
    </xf>
    <xf numFmtId="1" fontId="5" fillId="4" borderId="1" xfId="0" applyNumberFormat="1" applyFont="1" applyFill="1" applyBorder="1" applyAlignment="1" applyProtection="1">
      <alignment horizontal="center"/>
      <protection hidden="1"/>
    </xf>
    <xf numFmtId="164" fontId="5" fillId="4" borderId="1" xfId="0" applyNumberFormat="1" applyFont="1" applyFill="1" applyBorder="1" applyAlignment="1" applyProtection="1">
      <alignment horizontal="center"/>
      <protection hidden="1"/>
    </xf>
    <xf numFmtId="164" fontId="6" fillId="4" borderId="1" xfId="0" applyNumberFormat="1" applyFont="1" applyFill="1" applyBorder="1" applyAlignment="1" applyProtection="1">
      <alignment horizontal="center"/>
      <protection hidden="1"/>
    </xf>
    <xf numFmtId="1" fontId="5" fillId="5" borderId="1" xfId="0" applyNumberFormat="1" applyFont="1" applyFill="1" applyBorder="1" applyAlignment="1" applyProtection="1">
      <alignment horizontal="center"/>
      <protection hidden="1"/>
    </xf>
    <xf numFmtId="164" fontId="5" fillId="5" borderId="1" xfId="0" applyNumberFormat="1" applyFont="1" applyFill="1" applyBorder="1" applyAlignment="1" applyProtection="1">
      <alignment horizontal="center"/>
      <protection hidden="1"/>
    </xf>
    <xf numFmtId="164" fontId="6" fillId="5" borderId="1" xfId="0" applyNumberFormat="1" applyFont="1" applyFill="1" applyBorder="1" applyAlignment="1" applyProtection="1">
      <alignment horizontal="center"/>
      <protection hidden="1"/>
    </xf>
    <xf numFmtId="1" fontId="5" fillId="0" borderId="1" xfId="0" applyNumberFormat="1" applyFont="1" applyBorder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5" fillId="4" borderId="1" xfId="0" applyFont="1" applyFill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5" borderId="1" xfId="0" applyFont="1" applyFill="1" applyBorder="1" applyAlignment="1" applyProtection="1">
      <alignment horizontal="center"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0" fontId="5" fillId="3" borderId="3" xfId="0" applyFont="1" applyFill="1" applyBorder="1" applyAlignment="1" applyProtection="1">
      <alignment horizontal="center"/>
      <protection hidden="1"/>
    </xf>
    <xf numFmtId="1" fontId="5" fillId="0" borderId="3" xfId="0" applyNumberFormat="1" applyFont="1" applyBorder="1" applyAlignment="1" applyProtection="1">
      <alignment horizontal="center"/>
      <protection hidden="1"/>
    </xf>
    <xf numFmtId="0" fontId="5" fillId="0" borderId="3" xfId="0" applyFont="1" applyBorder="1" applyProtection="1">
      <protection hidden="1"/>
    </xf>
    <xf numFmtId="1" fontId="0" fillId="0" borderId="0" xfId="0" applyNumberFormat="1" applyAlignment="1" applyProtection="1">
      <alignment horizontal="center"/>
      <protection hidden="1"/>
    </xf>
    <xf numFmtId="0" fontId="5" fillId="5" borderId="2" xfId="0" applyFont="1" applyFill="1" applyBorder="1" applyAlignment="1" applyProtection="1">
      <alignment horizontal="center"/>
      <protection hidden="1"/>
    </xf>
    <xf numFmtId="0" fontId="6" fillId="5" borderId="2" xfId="0" applyFont="1" applyFill="1" applyBorder="1" applyAlignment="1" applyProtection="1">
      <alignment horizontal="center"/>
      <protection hidden="1"/>
    </xf>
    <xf numFmtId="0" fontId="5" fillId="4" borderId="3" xfId="0" applyFont="1" applyFill="1" applyBorder="1" applyAlignment="1" applyProtection="1">
      <alignment horizontal="center"/>
      <protection hidden="1"/>
    </xf>
    <xf numFmtId="0" fontId="6" fillId="4" borderId="3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 vertical="center"/>
    </xf>
    <xf numFmtId="0" fontId="1" fillId="4" borderId="0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/>
      <protection locked="0" hidden="1"/>
    </xf>
    <xf numFmtId="0" fontId="5" fillId="2" borderId="3" xfId="0" applyFont="1" applyFill="1" applyBorder="1" applyAlignment="1" applyProtection="1">
      <alignment horizontal="center"/>
      <protection locked="0" hidden="1"/>
    </xf>
    <xf numFmtId="1" fontId="9" fillId="4" borderId="1" xfId="0" applyNumberFormat="1" applyFont="1" applyFill="1" applyBorder="1" applyAlignment="1" applyProtection="1">
      <alignment horizontal="center"/>
      <protection locked="0" hidden="1"/>
    </xf>
    <xf numFmtId="1" fontId="9" fillId="5" borderId="1" xfId="0" applyNumberFormat="1" applyFont="1" applyFill="1" applyBorder="1" applyAlignment="1" applyProtection="1">
      <alignment horizontal="center"/>
      <protection locked="0" hidden="1"/>
    </xf>
    <xf numFmtId="0" fontId="3" fillId="2" borderId="4" xfId="0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3" fillId="6" borderId="5" xfId="0" applyFont="1" applyFill="1" applyBorder="1" applyAlignment="1" applyProtection="1">
      <alignment horizontal="center"/>
      <protection locked="0" hidden="1"/>
    </xf>
    <xf numFmtId="0" fontId="11" fillId="2" borderId="4" xfId="0" applyFont="1" applyFill="1" applyBorder="1" applyAlignment="1" applyProtection="1">
      <alignment horizontal="right" vertical="center"/>
      <protection hidden="1"/>
    </xf>
    <xf numFmtId="164" fontId="12" fillId="2" borderId="0" xfId="0" applyNumberFormat="1" applyFont="1" applyFill="1" applyBorder="1" applyAlignment="1" applyProtection="1">
      <alignment horizontal="center" vertical="center"/>
      <protection hidden="1"/>
    </xf>
    <xf numFmtId="164" fontId="2" fillId="2" borderId="0" xfId="0" applyNumberFormat="1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Protection="1">
      <protection hidden="1"/>
    </xf>
    <xf numFmtId="0" fontId="3" fillId="2" borderId="7" xfId="0" applyFont="1" applyFill="1" applyBorder="1" applyProtection="1">
      <protection hidden="1"/>
    </xf>
    <xf numFmtId="0" fontId="3" fillId="7" borderId="4" xfId="0" applyFont="1" applyFill="1" applyBorder="1" applyAlignment="1" applyProtection="1">
      <alignment horizontal="left"/>
      <protection hidden="1"/>
    </xf>
    <xf numFmtId="0" fontId="3" fillId="7" borderId="0" xfId="0" applyFont="1" applyFill="1" applyBorder="1" applyProtection="1">
      <protection hidden="1"/>
    </xf>
    <xf numFmtId="0" fontId="3" fillId="7" borderId="0" xfId="0" applyFont="1" applyFill="1" applyBorder="1" applyAlignment="1" applyProtection="1">
      <alignment horizontal="center"/>
      <protection hidden="1"/>
    </xf>
    <xf numFmtId="0" fontId="0" fillId="7" borderId="8" xfId="0" applyFill="1" applyBorder="1" applyAlignment="1" applyProtection="1">
      <alignment horizontal="center"/>
      <protection hidden="1"/>
    </xf>
    <xf numFmtId="0" fontId="3" fillId="7" borderId="4" xfId="0" applyFont="1" applyFill="1" applyBorder="1" applyProtection="1">
      <protection hidden="1"/>
    </xf>
    <xf numFmtId="0" fontId="0" fillId="7" borderId="0" xfId="0" applyFill="1" applyBorder="1" applyProtection="1">
      <protection hidden="1"/>
    </xf>
    <xf numFmtId="0" fontId="14" fillId="7" borderId="4" xfId="0" applyFont="1" applyFill="1" applyBorder="1" applyAlignment="1" applyProtection="1">
      <alignment horizontal="right" vertical="center"/>
      <protection hidden="1"/>
    </xf>
    <xf numFmtId="164" fontId="15" fillId="7" borderId="0" xfId="0" applyNumberFormat="1" applyFont="1" applyFill="1" applyBorder="1" applyAlignment="1" applyProtection="1">
      <alignment horizontal="center" vertical="center"/>
      <protection hidden="1"/>
    </xf>
    <xf numFmtId="164" fontId="2" fillId="7" borderId="0" xfId="0" applyNumberFormat="1" applyFont="1" applyFill="1" applyBorder="1" applyAlignment="1" applyProtection="1">
      <alignment horizontal="center" vertical="center"/>
      <protection hidden="1"/>
    </xf>
    <xf numFmtId="0" fontId="3" fillId="7" borderId="6" xfId="0" applyFont="1" applyFill="1" applyBorder="1" applyProtection="1">
      <protection hidden="1"/>
    </xf>
    <xf numFmtId="0" fontId="0" fillId="7" borderId="7" xfId="0" applyFill="1" applyBorder="1" applyProtection="1">
      <protection hidden="1"/>
    </xf>
    <xf numFmtId="0" fontId="3" fillId="7" borderId="7" xfId="0" applyFont="1" applyFill="1" applyBorder="1" applyProtection="1">
      <protection hidden="1"/>
    </xf>
    <xf numFmtId="0" fontId="3" fillId="8" borderId="4" xfId="0" applyFont="1" applyFill="1" applyBorder="1" applyProtection="1">
      <protection hidden="1"/>
    </xf>
    <xf numFmtId="0" fontId="3" fillId="8" borderId="0" xfId="0" applyFont="1" applyFill="1" applyBorder="1" applyProtection="1">
      <protection hidden="1"/>
    </xf>
    <xf numFmtId="0" fontId="3" fillId="8" borderId="0" xfId="0" applyFont="1" applyFill="1" applyBorder="1" applyAlignment="1" applyProtection="1">
      <alignment horizontal="center"/>
      <protection hidden="1"/>
    </xf>
    <xf numFmtId="0" fontId="16" fillId="8" borderId="4" xfId="0" applyFont="1" applyFill="1" applyBorder="1" applyAlignment="1" applyProtection="1">
      <alignment horizontal="right" vertical="center"/>
      <protection hidden="1"/>
    </xf>
    <xf numFmtId="164" fontId="17" fillId="8" borderId="0" xfId="0" applyNumberFormat="1" applyFont="1" applyFill="1" applyBorder="1" applyAlignment="1" applyProtection="1">
      <alignment horizontal="center" vertical="center"/>
      <protection hidden="1"/>
    </xf>
    <xf numFmtId="0" fontId="8" fillId="8" borderId="4" xfId="0" applyFont="1" applyFill="1" applyBorder="1" applyAlignment="1" applyProtection="1">
      <alignment horizontal="right" vertical="center"/>
      <protection hidden="1"/>
    </xf>
    <xf numFmtId="164" fontId="2" fillId="8" borderId="0" xfId="0" applyNumberFormat="1" applyFont="1" applyFill="1" applyBorder="1" applyAlignment="1" applyProtection="1">
      <alignment horizontal="center" vertical="center"/>
      <protection hidden="1"/>
    </xf>
    <xf numFmtId="0" fontId="3" fillId="8" borderId="6" xfId="0" applyFont="1" applyFill="1" applyBorder="1" applyProtection="1">
      <protection hidden="1"/>
    </xf>
    <xf numFmtId="0" fontId="3" fillId="8" borderId="7" xfId="0" applyFont="1" applyFill="1" applyBorder="1" applyProtection="1">
      <protection hidden="1"/>
    </xf>
    <xf numFmtId="0" fontId="13" fillId="2" borderId="4" xfId="0" applyFont="1" applyFill="1" applyBorder="1" applyProtection="1">
      <protection hidden="1"/>
    </xf>
    <xf numFmtId="0" fontId="12" fillId="2" borderId="0" xfId="0" applyFont="1" applyFill="1" applyBorder="1" applyProtection="1">
      <protection hidden="1"/>
    </xf>
    <xf numFmtId="0" fontId="13" fillId="2" borderId="0" xfId="0" applyFont="1" applyFill="1" applyBorder="1" applyProtection="1">
      <protection hidden="1"/>
    </xf>
    <xf numFmtId="164" fontId="13" fillId="2" borderId="0" xfId="0" applyNumberFormat="1" applyFont="1" applyFill="1" applyBorder="1" applyAlignment="1" applyProtection="1">
      <alignment horizontal="right"/>
      <protection hidden="1"/>
    </xf>
    <xf numFmtId="0" fontId="13" fillId="2" borderId="0" xfId="0" applyFont="1" applyFill="1" applyBorder="1" applyAlignment="1" applyProtection="1">
      <alignment horizontal="right"/>
      <protection hidden="1"/>
    </xf>
    <xf numFmtId="0" fontId="12" fillId="2" borderId="0" xfId="0" applyFont="1" applyFill="1" applyBorder="1" applyAlignment="1" applyProtection="1">
      <alignment horizontal="right"/>
      <protection hidden="1"/>
    </xf>
    <xf numFmtId="164" fontId="13" fillId="2" borderId="0" xfId="0" applyNumberFormat="1" applyFont="1" applyFill="1" applyBorder="1" applyAlignment="1" applyProtection="1">
      <alignment horizontal="center" vertical="center"/>
      <protection hidden="1"/>
    </xf>
    <xf numFmtId="0" fontId="19" fillId="8" borderId="4" xfId="0" applyFont="1" applyFill="1" applyBorder="1" applyProtection="1">
      <protection hidden="1"/>
    </xf>
    <xf numFmtId="0" fontId="17" fillId="8" borderId="0" xfId="0" applyFont="1" applyFill="1" applyBorder="1" applyProtection="1">
      <protection hidden="1"/>
    </xf>
    <xf numFmtId="0" fontId="19" fillId="8" borderId="0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right"/>
      <protection hidden="1"/>
    </xf>
    <xf numFmtId="0" fontId="2" fillId="8" borderId="0" xfId="0" applyFont="1" applyFill="1" applyBorder="1" applyAlignment="1" applyProtection="1">
      <alignment horizontal="right"/>
      <protection hidden="1"/>
    </xf>
    <xf numFmtId="0" fontId="2" fillId="7" borderId="0" xfId="0" applyFont="1" applyFill="1" applyBorder="1" applyAlignment="1" applyProtection="1">
      <alignment horizontal="right"/>
      <protection hidden="1"/>
    </xf>
    <xf numFmtId="164" fontId="13" fillId="2" borderId="0" xfId="0" applyNumberFormat="1" applyFont="1" applyFill="1" applyBorder="1" applyAlignment="1" applyProtection="1">
      <alignment horizontal="center"/>
      <protection hidden="1"/>
    </xf>
    <xf numFmtId="0" fontId="17" fillId="8" borderId="0" xfId="0" applyFont="1" applyFill="1" applyBorder="1" applyAlignment="1" applyProtection="1">
      <alignment horizontal="center"/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0" fontId="3" fillId="2" borderId="10" xfId="0" applyFont="1" applyFill="1" applyBorder="1" applyAlignment="1" applyProtection="1">
      <alignment horizontal="center"/>
      <protection hidden="1"/>
    </xf>
    <xf numFmtId="164" fontId="20" fillId="3" borderId="5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7" borderId="0" xfId="0" applyFont="1" applyFill="1" applyBorder="1" applyAlignment="1" applyProtection="1">
      <alignment horizontal="center" vertical="center"/>
      <protection hidden="1"/>
    </xf>
    <xf numFmtId="0" fontId="2" fillId="8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Protection="1">
      <protection hidden="1"/>
    </xf>
    <xf numFmtId="0" fontId="2" fillId="2" borderId="8" xfId="0" applyFont="1" applyFill="1" applyBorder="1" applyAlignment="1" applyProtection="1">
      <alignment horizontal="center"/>
      <protection hidden="1"/>
    </xf>
    <xf numFmtId="0" fontId="3" fillId="6" borderId="10" xfId="0" applyFont="1" applyFill="1" applyBorder="1" applyAlignment="1" applyProtection="1">
      <alignment horizontal="center"/>
      <protection locked="0" hidden="1"/>
    </xf>
    <xf numFmtId="0" fontId="2" fillId="2" borderId="7" xfId="0" applyFont="1" applyFill="1" applyBorder="1" applyProtection="1">
      <protection hidden="1"/>
    </xf>
    <xf numFmtId="164" fontId="3" fillId="2" borderId="7" xfId="0" applyNumberFormat="1" applyFont="1" applyFill="1" applyBorder="1" applyAlignment="1" applyProtection="1">
      <alignment horizontal="right"/>
      <protection hidden="1"/>
    </xf>
    <xf numFmtId="164" fontId="3" fillId="2" borderId="7" xfId="0" applyNumberFormat="1" applyFont="1" applyFill="1" applyBorder="1" applyAlignment="1" applyProtection="1">
      <alignment horizontal="center" vertical="center"/>
      <protection hidden="1"/>
    </xf>
    <xf numFmtId="164" fontId="3" fillId="2" borderId="11" xfId="0" applyNumberFormat="1" applyFont="1" applyFill="1" applyBorder="1" applyAlignment="1" applyProtection="1">
      <alignment horizontal="center"/>
      <protection hidden="1"/>
    </xf>
    <xf numFmtId="0" fontId="3" fillId="8" borderId="5" xfId="0" applyFont="1" applyFill="1" applyBorder="1" applyAlignment="1" applyProtection="1">
      <alignment horizontal="center"/>
      <protection locked="0" hidden="1"/>
    </xf>
    <xf numFmtId="0" fontId="3" fillId="8" borderId="10" xfId="0" applyFont="1" applyFill="1" applyBorder="1" applyAlignment="1" applyProtection="1">
      <alignment horizontal="center"/>
      <protection locked="0" hidden="1"/>
    </xf>
    <xf numFmtId="164" fontId="2" fillId="5" borderId="5" xfId="0" applyNumberFormat="1" applyFont="1" applyFill="1" applyBorder="1" applyAlignment="1" applyProtection="1">
      <alignment horizontal="center"/>
      <protection hidden="1"/>
    </xf>
    <xf numFmtId="164" fontId="3" fillId="5" borderId="10" xfId="0" applyNumberFormat="1" applyFont="1" applyFill="1" applyBorder="1" applyAlignment="1" applyProtection="1">
      <alignment horizontal="center"/>
      <protection hidden="1"/>
    </xf>
    <xf numFmtId="0" fontId="2" fillId="8" borderId="0" xfId="0" applyFont="1" applyFill="1" applyBorder="1" applyProtection="1">
      <protection hidden="1"/>
    </xf>
    <xf numFmtId="0" fontId="2" fillId="8" borderId="8" xfId="0" applyFont="1" applyFill="1" applyBorder="1" applyAlignment="1" applyProtection="1">
      <alignment horizontal="center"/>
      <protection hidden="1"/>
    </xf>
    <xf numFmtId="0" fontId="2" fillId="8" borderId="7" xfId="0" applyFont="1" applyFill="1" applyBorder="1" applyProtection="1">
      <protection hidden="1"/>
    </xf>
    <xf numFmtId="0" fontId="3" fillId="8" borderId="9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164" fontId="3" fillId="2" borderId="8" xfId="0" applyNumberFormat="1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164" fontId="2" fillId="9" borderId="5" xfId="0" applyNumberFormat="1" applyFont="1" applyFill="1" applyBorder="1" applyAlignment="1" applyProtection="1">
      <alignment horizontal="center" vertical="center"/>
      <protection hidden="1"/>
    </xf>
    <xf numFmtId="164" fontId="3" fillId="9" borderId="5" xfId="0" applyNumberFormat="1" applyFont="1" applyFill="1" applyBorder="1" applyAlignment="1" applyProtection="1">
      <alignment horizontal="center" vertical="center"/>
      <protection hidden="1"/>
    </xf>
    <xf numFmtId="0" fontId="3" fillId="7" borderId="9" xfId="0" applyFont="1" applyFill="1" applyBorder="1" applyAlignment="1" applyProtection="1">
      <alignment horizontal="center"/>
      <protection hidden="1"/>
    </xf>
    <xf numFmtId="0" fontId="3" fillId="7" borderId="10" xfId="0" applyFont="1" applyFill="1" applyBorder="1" applyAlignment="1" applyProtection="1">
      <alignment horizontal="center"/>
      <protection hidden="1"/>
    </xf>
    <xf numFmtId="0" fontId="3" fillId="8" borderId="10" xfId="0" applyFont="1" applyFill="1" applyBorder="1" applyAlignment="1" applyProtection="1">
      <alignment horizontal="center"/>
      <protection hidden="1"/>
    </xf>
    <xf numFmtId="0" fontId="17" fillId="8" borderId="0" xfId="0" applyFont="1" applyFill="1" applyProtection="1">
      <protection hidden="1"/>
    </xf>
    <xf numFmtId="0" fontId="12" fillId="2" borderId="0" xfId="0" applyFont="1" applyFill="1" applyProtection="1">
      <protection hidden="1"/>
    </xf>
    <xf numFmtId="0" fontId="12" fillId="2" borderId="0" xfId="0" applyFont="1" applyFill="1" applyBorder="1" applyAlignment="1" applyProtection="1">
      <alignment horizontal="center"/>
      <protection hidden="1"/>
    </xf>
    <xf numFmtId="0" fontId="12" fillId="2" borderId="8" xfId="0" applyFont="1" applyFill="1" applyBorder="1" applyAlignment="1" applyProtection="1">
      <alignment horizontal="center"/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alignment horizontal="right" vertical="center"/>
      <protection hidden="1"/>
    </xf>
    <xf numFmtId="0" fontId="15" fillId="7" borderId="0" xfId="0" applyFont="1" applyFill="1" applyProtection="1">
      <protection hidden="1"/>
    </xf>
    <xf numFmtId="0" fontId="15" fillId="7" borderId="0" xfId="0" applyFont="1" applyFill="1" applyBorder="1" applyAlignment="1" applyProtection="1">
      <alignment horizontal="center"/>
      <protection hidden="1"/>
    </xf>
    <xf numFmtId="0" fontId="15" fillId="7" borderId="8" xfId="0" applyFont="1" applyFill="1" applyBorder="1" applyAlignment="1" applyProtection="1">
      <alignment horizontal="center"/>
      <protection hidden="1"/>
    </xf>
    <xf numFmtId="0" fontId="15" fillId="7" borderId="0" xfId="0" applyFont="1" applyFill="1" applyBorder="1" applyProtection="1">
      <protection hidden="1"/>
    </xf>
    <xf numFmtId="0" fontId="22" fillId="7" borderId="4" xfId="0" applyFont="1" applyFill="1" applyBorder="1" applyProtection="1">
      <protection hidden="1"/>
    </xf>
    <xf numFmtId="0" fontId="22" fillId="7" borderId="0" xfId="0" applyFont="1" applyFill="1" applyBorder="1" applyProtection="1">
      <protection hidden="1"/>
    </xf>
    <xf numFmtId="0" fontId="22" fillId="7" borderId="0" xfId="0" applyFont="1" applyFill="1" applyBorder="1" applyAlignment="1" applyProtection="1">
      <alignment horizontal="center"/>
      <protection hidden="1"/>
    </xf>
    <xf numFmtId="0" fontId="15" fillId="7" borderId="0" xfId="0" applyFont="1" applyFill="1" applyAlignment="1" applyProtection="1">
      <alignment horizontal="center"/>
      <protection hidden="1"/>
    </xf>
    <xf numFmtId="0" fontId="19" fillId="8" borderId="0" xfId="0" applyFont="1" applyFill="1" applyBorder="1" applyAlignment="1" applyProtection="1">
      <alignment horizontal="center"/>
      <protection hidden="1"/>
    </xf>
    <xf numFmtId="164" fontId="2" fillId="5" borderId="12" xfId="0" applyNumberFormat="1" applyFont="1" applyFill="1" applyBorder="1" applyAlignment="1" applyProtection="1">
      <alignment horizontal="center" vertical="center"/>
      <protection hidden="1"/>
    </xf>
    <xf numFmtId="0" fontId="0" fillId="7" borderId="8" xfId="0" applyFill="1" applyBorder="1" applyAlignment="1" applyProtection="1">
      <alignment horizontal="center" vertical="center"/>
      <protection hidden="1"/>
    </xf>
    <xf numFmtId="164" fontId="3" fillId="5" borderId="5" xfId="0" applyNumberFormat="1" applyFont="1" applyFill="1" applyBorder="1" applyAlignment="1" applyProtection="1">
      <alignment horizontal="center" vertical="center"/>
      <protection hidden="1"/>
    </xf>
    <xf numFmtId="164" fontId="2" fillId="9" borderId="13" xfId="0" applyNumberFormat="1" applyFont="1" applyFill="1" applyBorder="1" applyAlignment="1" applyProtection="1">
      <alignment horizontal="center" vertical="center"/>
      <protection hidden="1"/>
    </xf>
    <xf numFmtId="164" fontId="2" fillId="9" borderId="12" xfId="0" applyNumberFormat="1" applyFont="1" applyFill="1" applyBorder="1" applyAlignment="1" applyProtection="1">
      <alignment horizontal="center" vertical="center"/>
      <protection hidden="1"/>
    </xf>
    <xf numFmtId="164" fontId="3" fillId="9" borderId="8" xfId="0" applyNumberFormat="1" applyFont="1" applyFill="1" applyBorder="1" applyAlignment="1" applyProtection="1">
      <alignment horizontal="center" vertical="center"/>
      <protection hidden="1"/>
    </xf>
    <xf numFmtId="164" fontId="3" fillId="9" borderId="14" xfId="0" applyNumberFormat="1" applyFont="1" applyFill="1" applyBorder="1" applyAlignment="1" applyProtection="1">
      <alignment horizontal="center" vertical="center"/>
      <protection hidden="1"/>
    </xf>
    <xf numFmtId="0" fontId="2" fillId="8" borderId="8" xfId="0" applyFont="1" applyFill="1" applyBorder="1" applyAlignment="1" applyProtection="1">
      <alignment horizontal="center" vertical="center"/>
      <protection hidden="1"/>
    </xf>
    <xf numFmtId="0" fontId="20" fillId="8" borderId="9" xfId="0" applyFont="1" applyFill="1" applyBorder="1" applyAlignment="1" applyProtection="1">
      <alignment horizontal="center"/>
      <protection hidden="1"/>
    </xf>
    <xf numFmtId="0" fontId="20" fillId="8" borderId="10" xfId="0" applyFont="1" applyFill="1" applyBorder="1" applyAlignment="1" applyProtection="1">
      <alignment horizontal="center"/>
      <protection hidden="1"/>
    </xf>
    <xf numFmtId="0" fontId="20" fillId="7" borderId="9" xfId="0" applyFont="1" applyFill="1" applyBorder="1" applyAlignment="1" applyProtection="1">
      <alignment horizontal="center"/>
      <protection hidden="1"/>
    </xf>
    <xf numFmtId="0" fontId="20" fillId="7" borderId="10" xfId="0" applyFont="1" applyFill="1" applyBorder="1" applyAlignment="1" applyProtection="1">
      <alignment horizontal="center"/>
      <protection hidden="1"/>
    </xf>
    <xf numFmtId="0" fontId="20" fillId="2" borderId="9" xfId="0" applyFont="1" applyFill="1" applyBorder="1" applyAlignment="1" applyProtection="1">
      <alignment horizontal="center"/>
      <protection hidden="1"/>
    </xf>
    <xf numFmtId="0" fontId="20" fillId="2" borderId="10" xfId="0" applyFont="1" applyFill="1" applyBorder="1" applyAlignment="1" applyProtection="1">
      <alignment horizontal="center"/>
      <protection hidden="1"/>
    </xf>
    <xf numFmtId="0" fontId="2" fillId="2" borderId="9" xfId="0" applyFont="1" applyFill="1" applyBorder="1" applyAlignment="1" applyProtection="1">
      <alignment horizontal="center"/>
      <protection hidden="1"/>
    </xf>
    <xf numFmtId="0" fontId="2" fillId="2" borderId="10" xfId="0" applyFont="1" applyFill="1" applyBorder="1" applyAlignment="1" applyProtection="1">
      <alignment horizontal="left"/>
      <protection hidden="1"/>
    </xf>
    <xf numFmtId="165" fontId="3" fillId="10" borderId="5" xfId="0" applyNumberFormat="1" applyFont="1" applyFill="1" applyBorder="1" applyAlignment="1" applyProtection="1">
      <alignment horizontal="center"/>
      <protection hidden="1"/>
    </xf>
    <xf numFmtId="165" fontId="3" fillId="10" borderId="5" xfId="0" applyNumberFormat="1" applyFont="1" applyFill="1" applyBorder="1" applyAlignment="1" applyProtection="1">
      <alignment horizontal="left"/>
      <protection hidden="1"/>
    </xf>
    <xf numFmtId="0" fontId="2" fillId="10" borderId="15" xfId="0" applyFont="1" applyFill="1" applyBorder="1" applyProtection="1">
      <protection hidden="1"/>
    </xf>
    <xf numFmtId="165" fontId="10" fillId="10" borderId="5" xfId="0" applyNumberFormat="1" applyFont="1" applyFill="1" applyBorder="1" applyAlignment="1" applyProtection="1">
      <alignment horizontal="left"/>
      <protection hidden="1"/>
    </xf>
    <xf numFmtId="0" fontId="2" fillId="10" borderId="14" xfId="0" applyFont="1" applyFill="1" applyBorder="1" applyProtection="1">
      <protection hidden="1"/>
    </xf>
    <xf numFmtId="0" fontId="3" fillId="2" borderId="8" xfId="0" applyFont="1" applyFill="1" applyBorder="1" applyProtection="1">
      <protection hidden="1"/>
    </xf>
    <xf numFmtId="0" fontId="21" fillId="2" borderId="4" xfId="0" applyFont="1" applyFill="1" applyBorder="1" applyProtection="1">
      <protection hidden="1"/>
    </xf>
    <xf numFmtId="0" fontId="21" fillId="2" borderId="0" xfId="0" applyFont="1" applyFill="1" applyBorder="1" applyProtection="1">
      <protection hidden="1"/>
    </xf>
    <xf numFmtId="0" fontId="0" fillId="2" borderId="8" xfId="0" applyFill="1" applyBorder="1" applyAlignment="1" applyProtection="1">
      <alignment horizontal="center"/>
      <protection hidden="1"/>
    </xf>
    <xf numFmtId="0" fontId="15" fillId="7" borderId="4" xfId="0" applyFont="1" applyFill="1" applyBorder="1" applyProtection="1">
      <protection hidden="1"/>
    </xf>
    <xf numFmtId="0" fontId="17" fillId="8" borderId="4" xfId="0" applyFont="1" applyFill="1" applyBorder="1" applyProtection="1">
      <protection hidden="1"/>
    </xf>
    <xf numFmtId="0" fontId="17" fillId="8" borderId="8" xfId="0" applyFont="1" applyFill="1" applyBorder="1" applyAlignment="1" applyProtection="1">
      <alignment horizontal="center"/>
      <protection hidden="1"/>
    </xf>
    <xf numFmtId="0" fontId="12" fillId="11" borderId="0" xfId="0" applyFont="1" applyFill="1" applyProtection="1">
      <protection hidden="1"/>
    </xf>
    <xf numFmtId="0" fontId="17" fillId="11" borderId="0" xfId="0" applyFont="1" applyFill="1" applyProtection="1">
      <protection hidden="1"/>
    </xf>
    <xf numFmtId="0" fontId="3" fillId="11" borderId="4" xfId="0" applyFont="1" applyFill="1" applyBorder="1" applyProtection="1">
      <protection hidden="1"/>
    </xf>
    <xf numFmtId="0" fontId="3" fillId="11" borderId="0" xfId="0" applyFont="1" applyFill="1" applyBorder="1" applyProtection="1">
      <protection hidden="1"/>
    </xf>
    <xf numFmtId="0" fontId="3" fillId="11" borderId="0" xfId="0" applyFont="1" applyFill="1" applyBorder="1" applyAlignment="1" applyProtection="1">
      <alignment horizontal="center"/>
      <protection hidden="1"/>
    </xf>
    <xf numFmtId="0" fontId="2" fillId="11" borderId="0" xfId="0" applyFont="1" applyFill="1" applyBorder="1" applyAlignment="1" applyProtection="1">
      <alignment horizontal="right"/>
      <protection hidden="1"/>
    </xf>
    <xf numFmtId="0" fontId="2" fillId="11" borderId="0" xfId="0" applyFont="1" applyFill="1" applyBorder="1" applyProtection="1">
      <protection hidden="1"/>
    </xf>
    <xf numFmtId="0" fontId="2" fillId="11" borderId="8" xfId="0" applyFont="1" applyFill="1" applyBorder="1" applyAlignment="1" applyProtection="1">
      <alignment horizontal="center"/>
      <protection hidden="1"/>
    </xf>
    <xf numFmtId="0" fontId="3" fillId="11" borderId="9" xfId="0" applyFont="1" applyFill="1" applyBorder="1" applyAlignment="1" applyProtection="1">
      <alignment horizontal="center" wrapText="1"/>
      <protection hidden="1"/>
    </xf>
    <xf numFmtId="0" fontId="20" fillId="11" borderId="9" xfId="0" applyFont="1" applyFill="1" applyBorder="1" applyAlignment="1" applyProtection="1">
      <alignment horizontal="center"/>
      <protection hidden="1"/>
    </xf>
    <xf numFmtId="0" fontId="3" fillId="11" borderId="9" xfId="0" applyFont="1" applyFill="1" applyBorder="1" applyAlignment="1" applyProtection="1">
      <alignment horizontal="center"/>
      <protection hidden="1"/>
    </xf>
    <xf numFmtId="0" fontId="2" fillId="11" borderId="10" xfId="0" applyFont="1" applyFill="1" applyBorder="1" applyAlignment="1" applyProtection="1">
      <alignment horizontal="center" wrapText="1"/>
      <protection hidden="1"/>
    </xf>
    <xf numFmtId="0" fontId="20" fillId="11" borderId="10" xfId="0" applyFont="1" applyFill="1" applyBorder="1" applyAlignment="1" applyProtection="1">
      <alignment horizontal="center"/>
      <protection hidden="1"/>
    </xf>
    <xf numFmtId="0" fontId="3" fillId="11" borderId="16" xfId="0" applyFont="1" applyFill="1" applyBorder="1" applyAlignment="1" applyProtection="1">
      <alignment horizontal="center"/>
      <protection hidden="1"/>
    </xf>
    <xf numFmtId="0" fontId="2" fillId="11" borderId="0" xfId="0" applyFont="1" applyFill="1" applyBorder="1" applyAlignment="1" applyProtection="1">
      <alignment wrapText="1"/>
      <protection hidden="1"/>
    </xf>
    <xf numFmtId="0" fontId="3" fillId="11" borderId="6" xfId="0" applyFont="1" applyFill="1" applyBorder="1" applyProtection="1">
      <protection hidden="1"/>
    </xf>
    <xf numFmtId="0" fontId="2" fillId="11" borderId="7" xfId="0" applyFont="1" applyFill="1" applyBorder="1" applyProtection="1">
      <protection hidden="1"/>
    </xf>
    <xf numFmtId="0" fontId="3" fillId="11" borderId="7" xfId="0" applyFont="1" applyFill="1" applyBorder="1" applyProtection="1">
      <protection hidden="1"/>
    </xf>
    <xf numFmtId="164" fontId="3" fillId="11" borderId="15" xfId="0" applyNumberFormat="1" applyFont="1" applyFill="1" applyBorder="1" applyAlignment="1" applyProtection="1">
      <alignment horizontal="right"/>
      <protection hidden="1"/>
    </xf>
    <xf numFmtId="164" fontId="3" fillId="11" borderId="7" xfId="0" applyNumberFormat="1" applyFont="1" applyFill="1" applyBorder="1" applyAlignment="1" applyProtection="1">
      <alignment horizontal="center" vertical="center"/>
      <protection hidden="1"/>
    </xf>
    <xf numFmtId="164" fontId="3" fillId="11" borderId="14" xfId="0" applyNumberFormat="1" applyFont="1" applyFill="1" applyBorder="1" applyAlignment="1" applyProtection="1">
      <alignment horizontal="center"/>
      <protection hidden="1"/>
    </xf>
    <xf numFmtId="0" fontId="17" fillId="11" borderId="0" xfId="0" applyFont="1" applyFill="1" applyBorder="1" applyProtection="1">
      <protection hidden="1"/>
    </xf>
    <xf numFmtId="0" fontId="19" fillId="11" borderId="0" xfId="0" applyFont="1" applyFill="1" applyBorder="1" applyProtection="1">
      <protection hidden="1"/>
    </xf>
    <xf numFmtId="0" fontId="19" fillId="11" borderId="0" xfId="0" applyFont="1" applyFill="1" applyBorder="1" applyAlignment="1" applyProtection="1">
      <alignment horizontal="right"/>
      <protection hidden="1"/>
    </xf>
    <xf numFmtId="164" fontId="19" fillId="11" borderId="0" xfId="0" applyNumberFormat="1" applyFont="1" applyFill="1" applyBorder="1" applyAlignment="1" applyProtection="1">
      <alignment horizontal="center" vertical="center"/>
      <protection hidden="1"/>
    </xf>
    <xf numFmtId="0" fontId="17" fillId="11" borderId="0" xfId="0" applyFont="1" applyFill="1" applyBorder="1" applyAlignment="1" applyProtection="1">
      <alignment horizontal="center"/>
      <protection hidden="1"/>
    </xf>
    <xf numFmtId="0" fontId="17" fillId="11" borderId="0" xfId="0" applyFont="1" applyFill="1" applyBorder="1" applyAlignment="1" applyProtection="1">
      <alignment horizontal="right"/>
      <protection hidden="1"/>
    </xf>
    <xf numFmtId="164" fontId="19" fillId="11" borderId="0" xfId="0" applyNumberFormat="1" applyFont="1" applyFill="1" applyBorder="1" applyAlignment="1" applyProtection="1">
      <alignment horizontal="right"/>
      <protection hidden="1"/>
    </xf>
    <xf numFmtId="0" fontId="19" fillId="11" borderId="0" xfId="0" applyFont="1" applyFill="1" applyBorder="1" applyAlignment="1" applyProtection="1">
      <alignment horizontal="center"/>
      <protection hidden="1"/>
    </xf>
    <xf numFmtId="164" fontId="20" fillId="12" borderId="12" xfId="0" applyNumberFormat="1" applyFont="1" applyFill="1" applyBorder="1" applyAlignment="1" applyProtection="1">
      <alignment horizontal="center" vertical="center"/>
      <protection hidden="1"/>
    </xf>
    <xf numFmtId="165" fontId="3" fillId="0" borderId="5" xfId="0" applyNumberFormat="1" applyFont="1" applyFill="1" applyBorder="1" applyAlignment="1" applyProtection="1">
      <alignment horizontal="left"/>
      <protection hidden="1"/>
    </xf>
    <xf numFmtId="0" fontId="2" fillId="0" borderId="15" xfId="0" applyFont="1" applyFill="1" applyBorder="1" applyProtection="1">
      <protection hidden="1"/>
    </xf>
    <xf numFmtId="165" fontId="3" fillId="0" borderId="5" xfId="0" applyNumberFormat="1" applyFont="1" applyFill="1" applyBorder="1" applyAlignment="1" applyProtection="1">
      <alignment horizontal="center"/>
      <protection hidden="1"/>
    </xf>
    <xf numFmtId="165" fontId="10" fillId="0" borderId="5" xfId="0" applyNumberFormat="1" applyFont="1" applyFill="1" applyBorder="1" applyAlignment="1" applyProtection="1">
      <alignment horizontal="left"/>
      <protection hidden="1"/>
    </xf>
    <xf numFmtId="0" fontId="2" fillId="0" borderId="14" xfId="0" applyFont="1" applyFill="1" applyBorder="1" applyProtection="1">
      <protection hidden="1"/>
    </xf>
    <xf numFmtId="0" fontId="3" fillId="13" borderId="5" xfId="0" applyFont="1" applyFill="1" applyBorder="1" applyAlignment="1" applyProtection="1">
      <alignment horizontal="center"/>
      <protection locked="0" hidden="1"/>
    </xf>
    <xf numFmtId="0" fontId="3" fillId="13" borderId="10" xfId="0" applyFont="1" applyFill="1" applyBorder="1" applyAlignment="1" applyProtection="1">
      <alignment horizontal="center"/>
      <protection locked="0" hidden="1"/>
    </xf>
    <xf numFmtId="164" fontId="2" fillId="14" borderId="5" xfId="0" applyNumberFormat="1" applyFont="1" applyFill="1" applyBorder="1" applyAlignment="1" applyProtection="1">
      <alignment horizontal="center"/>
      <protection hidden="1"/>
    </xf>
    <xf numFmtId="164" fontId="3" fillId="14" borderId="5" xfId="0" applyNumberFormat="1" applyFont="1" applyFill="1" applyBorder="1" applyAlignment="1" applyProtection="1">
      <alignment horizontal="center"/>
      <protection hidden="1"/>
    </xf>
    <xf numFmtId="1" fontId="25" fillId="0" borderId="1" xfId="0" applyNumberFormat="1" applyFont="1" applyBorder="1"/>
    <xf numFmtId="166" fontId="3" fillId="8" borderId="5" xfId="0" applyNumberFormat="1" applyFont="1" applyFill="1" applyBorder="1" applyAlignment="1" applyProtection="1">
      <alignment horizontal="center" vertical="center"/>
      <protection locked="0"/>
    </xf>
    <xf numFmtId="167" fontId="3" fillId="6" borderId="5" xfId="0" applyNumberFormat="1" applyFont="1" applyFill="1" applyBorder="1" applyAlignment="1" applyProtection="1">
      <alignment horizontal="center"/>
      <protection locked="0" hidden="1"/>
    </xf>
    <xf numFmtId="167" fontId="3" fillId="13" borderId="5" xfId="0" applyNumberFormat="1" applyFont="1" applyFill="1" applyBorder="1" applyAlignment="1" applyProtection="1">
      <alignment horizontal="center"/>
      <protection locked="0" hidden="1"/>
    </xf>
    <xf numFmtId="167" fontId="3" fillId="6" borderId="5" xfId="0" applyNumberFormat="1" applyFont="1" applyFill="1" applyBorder="1" applyAlignment="1" applyProtection="1">
      <alignment horizontal="center" vertical="center"/>
      <protection locked="0" hidden="1"/>
    </xf>
    <xf numFmtId="0" fontId="25" fillId="0" borderId="1" xfId="0" applyFont="1" applyBorder="1"/>
    <xf numFmtId="0" fontId="25" fillId="0" borderId="3" xfId="0" applyFont="1" applyBorder="1"/>
    <xf numFmtId="168" fontId="26" fillId="15" borderId="0" xfId="2" applyNumberFormat="1" applyFont="1" applyFill="1"/>
    <xf numFmtId="14" fontId="0" fillId="0" borderId="0" xfId="0" applyNumberFormat="1"/>
    <xf numFmtId="14" fontId="18" fillId="2" borderId="8" xfId="0" applyNumberFormat="1" applyFont="1" applyFill="1" applyBorder="1" applyAlignment="1" applyProtection="1">
      <alignment horizontal="left"/>
      <protection hidden="1"/>
    </xf>
    <xf numFmtId="14" fontId="18" fillId="11" borderId="8" xfId="0" applyNumberFormat="1" applyFont="1" applyFill="1" applyBorder="1" applyAlignment="1" applyProtection="1">
      <alignment horizontal="left"/>
      <protection hidden="1"/>
    </xf>
    <xf numFmtId="14" fontId="18" fillId="7" borderId="8" xfId="0" applyNumberFormat="1" applyFont="1" applyFill="1" applyBorder="1" applyAlignment="1" applyProtection="1">
      <alignment horizontal="left"/>
      <protection hidden="1"/>
    </xf>
    <xf numFmtId="14" fontId="18" fillId="8" borderId="8" xfId="0" applyNumberFormat="1" applyFont="1" applyFill="1" applyBorder="1" applyAlignment="1" applyProtection="1">
      <alignment horizontal="left"/>
      <protection hidden="1"/>
    </xf>
    <xf numFmtId="0" fontId="27" fillId="2" borderId="12" xfId="1" applyFill="1" applyBorder="1" applyAlignment="1" applyProtection="1">
      <alignment horizontal="center" wrapText="1"/>
      <protection hidden="1"/>
    </xf>
    <xf numFmtId="0" fontId="7" fillId="2" borderId="12" xfId="0" applyFont="1" applyFill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7" fillId="2" borderId="14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horizontal="center" vertical="center" wrapText="1"/>
      <protection hidden="1"/>
    </xf>
    <xf numFmtId="0" fontId="3" fillId="2" borderId="15" xfId="0" applyFont="1" applyFill="1" applyBorder="1" applyAlignment="1" applyProtection="1">
      <alignment horizontal="center" vertical="center" wrapText="1"/>
      <protection hidden="1"/>
    </xf>
    <xf numFmtId="0" fontId="3" fillId="2" borderId="14" xfId="0" applyFont="1" applyFill="1" applyBorder="1" applyAlignment="1" applyProtection="1">
      <alignment horizontal="center" vertical="center" wrapText="1"/>
      <protection hidden="1"/>
    </xf>
    <xf numFmtId="0" fontId="7" fillId="11" borderId="12" xfId="0" applyFont="1" applyFill="1" applyBorder="1" applyAlignment="1" applyProtection="1">
      <alignment horizontal="center" vertical="center"/>
      <protection hidden="1"/>
    </xf>
    <xf numFmtId="0" fontId="7" fillId="11" borderId="15" xfId="0" applyFont="1" applyFill="1" applyBorder="1" applyAlignment="1" applyProtection="1">
      <alignment horizontal="center" vertical="center"/>
      <protection hidden="1"/>
    </xf>
    <xf numFmtId="0" fontId="7" fillId="11" borderId="14" xfId="0" applyFont="1" applyFill="1" applyBorder="1" applyAlignment="1" applyProtection="1">
      <alignment horizontal="center" vertical="center"/>
      <protection hidden="1"/>
    </xf>
    <xf numFmtId="0" fontId="3" fillId="11" borderId="12" xfId="0" applyFont="1" applyFill="1" applyBorder="1" applyAlignment="1" applyProtection="1">
      <alignment horizontal="center" vertical="center" wrapText="1"/>
      <protection hidden="1"/>
    </xf>
    <xf numFmtId="0" fontId="3" fillId="11" borderId="15" xfId="0" applyFont="1" applyFill="1" applyBorder="1" applyAlignment="1" applyProtection="1">
      <alignment horizontal="center" vertical="center" wrapText="1"/>
      <protection hidden="1"/>
    </xf>
    <xf numFmtId="0" fontId="3" fillId="11" borderId="14" xfId="0" applyFont="1" applyFill="1" applyBorder="1" applyAlignment="1" applyProtection="1">
      <alignment horizontal="center" vertical="center" wrapText="1"/>
      <protection hidden="1"/>
    </xf>
    <xf numFmtId="0" fontId="27" fillId="11" borderId="12" xfId="1" applyFill="1" applyBorder="1" applyAlignment="1" applyProtection="1">
      <alignment horizontal="center" wrapText="1"/>
      <protection hidden="1"/>
    </xf>
    <xf numFmtId="0" fontId="7" fillId="2" borderId="12" xfId="0" applyFont="1" applyFill="1" applyBorder="1" applyAlignment="1" applyProtection="1">
      <alignment horizontal="center" vertical="center" wrapText="1"/>
      <protection hidden="1"/>
    </xf>
    <xf numFmtId="0" fontId="7" fillId="2" borderId="15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center" vertical="center" wrapText="1"/>
      <protection hidden="1"/>
    </xf>
    <xf numFmtId="0" fontId="10" fillId="2" borderId="14" xfId="0" applyFont="1" applyFill="1" applyBorder="1" applyAlignment="1" applyProtection="1">
      <alignment horizontal="center" vertical="center" wrapText="1"/>
      <protection hidden="1"/>
    </xf>
    <xf numFmtId="164" fontId="20" fillId="3" borderId="9" xfId="0" applyNumberFormat="1" applyFont="1" applyFill="1" applyBorder="1" applyAlignment="1" applyProtection="1">
      <alignment horizontal="center" vertical="center"/>
      <protection hidden="1"/>
    </xf>
    <xf numFmtId="164" fontId="20" fillId="3" borderId="16" xfId="0" applyNumberFormat="1" applyFont="1" applyFill="1" applyBorder="1" applyAlignment="1" applyProtection="1">
      <alignment horizontal="center" vertical="center"/>
      <protection hidden="1"/>
    </xf>
    <xf numFmtId="164" fontId="20" fillId="3" borderId="10" xfId="0" applyNumberFormat="1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/>
      <protection hidden="1"/>
    </xf>
    <xf numFmtId="0" fontId="2" fillId="2" borderId="10" xfId="0" applyFont="1" applyFill="1" applyBorder="1" applyAlignment="1" applyProtection="1">
      <alignment horizontal="center"/>
      <protection hidden="1"/>
    </xf>
    <xf numFmtId="0" fontId="3" fillId="7" borderId="12" xfId="0" applyFont="1" applyFill="1" applyBorder="1" applyAlignment="1" applyProtection="1">
      <alignment horizontal="center" vertical="center" wrapText="1"/>
      <protection hidden="1"/>
    </xf>
    <xf numFmtId="0" fontId="3" fillId="7" borderId="15" xfId="0" applyFont="1" applyFill="1" applyBorder="1" applyAlignment="1" applyProtection="1">
      <alignment horizontal="center" vertical="center" wrapText="1"/>
      <protection hidden="1"/>
    </xf>
    <xf numFmtId="0" fontId="3" fillId="7" borderId="14" xfId="0" applyFont="1" applyFill="1" applyBorder="1" applyAlignment="1" applyProtection="1">
      <alignment horizontal="center" vertical="center" wrapText="1"/>
      <protection hidden="1"/>
    </xf>
    <xf numFmtId="0" fontId="7" fillId="7" borderId="12" xfId="0" applyFont="1" applyFill="1" applyBorder="1" applyAlignment="1" applyProtection="1">
      <alignment horizontal="center" vertical="center"/>
      <protection hidden="1"/>
    </xf>
    <xf numFmtId="0" fontId="7" fillId="7" borderId="15" xfId="0" applyFont="1" applyFill="1" applyBorder="1" applyAlignment="1" applyProtection="1">
      <alignment horizontal="center" vertical="center"/>
      <protection hidden="1"/>
    </xf>
    <xf numFmtId="0" fontId="10" fillId="7" borderId="15" xfId="0" applyFont="1" applyFill="1" applyBorder="1" applyAlignment="1" applyProtection="1">
      <alignment horizontal="center" vertical="center" wrapText="1"/>
      <protection hidden="1"/>
    </xf>
    <xf numFmtId="0" fontId="10" fillId="7" borderId="14" xfId="0" applyFont="1" applyFill="1" applyBorder="1" applyAlignment="1" applyProtection="1">
      <alignment horizontal="center" vertical="center" wrapText="1"/>
      <protection hidden="1"/>
    </xf>
    <xf numFmtId="0" fontId="2" fillId="7" borderId="9" xfId="0" applyFont="1" applyFill="1" applyBorder="1" applyAlignment="1" applyProtection="1">
      <alignment horizontal="center" wrapText="1"/>
      <protection hidden="1"/>
    </xf>
    <xf numFmtId="0" fontId="2" fillId="7" borderId="10" xfId="0" applyFont="1" applyFill="1" applyBorder="1" applyAlignment="1" applyProtection="1">
      <alignment horizontal="center" wrapText="1"/>
      <protection hidden="1"/>
    </xf>
    <xf numFmtId="0" fontId="3" fillId="8" borderId="12" xfId="0" applyFont="1" applyFill="1" applyBorder="1" applyAlignment="1" applyProtection="1">
      <alignment horizontal="center" vertical="center" wrapText="1"/>
      <protection hidden="1"/>
    </xf>
    <xf numFmtId="0" fontId="3" fillId="8" borderId="15" xfId="0" applyFont="1" applyFill="1" applyBorder="1" applyAlignment="1" applyProtection="1">
      <alignment horizontal="center" vertical="center" wrapText="1"/>
      <protection hidden="1"/>
    </xf>
    <xf numFmtId="0" fontId="3" fillId="8" borderId="14" xfId="0" applyFont="1" applyFill="1" applyBorder="1" applyAlignment="1" applyProtection="1">
      <alignment horizontal="center" vertical="center" wrapText="1"/>
      <protection hidden="1"/>
    </xf>
    <xf numFmtId="0" fontId="7" fillId="8" borderId="12" xfId="0" applyFont="1" applyFill="1" applyBorder="1" applyAlignment="1" applyProtection="1">
      <alignment horizontal="center" vertical="center"/>
      <protection hidden="1"/>
    </xf>
    <xf numFmtId="0" fontId="7" fillId="8" borderId="15" xfId="0" applyFont="1" applyFill="1" applyBorder="1" applyAlignment="1" applyProtection="1">
      <alignment horizontal="center" vertical="center"/>
      <protection hidden="1"/>
    </xf>
    <xf numFmtId="0" fontId="10" fillId="8" borderId="15" xfId="0" applyFont="1" applyFill="1" applyBorder="1" applyAlignment="1" applyProtection="1">
      <alignment horizontal="center" vertical="center" wrapText="1"/>
      <protection hidden="1"/>
    </xf>
    <xf numFmtId="0" fontId="10" fillId="8" borderId="14" xfId="0" applyFont="1" applyFill="1" applyBorder="1" applyAlignment="1" applyProtection="1">
      <alignment horizontal="center" vertical="center" wrapText="1"/>
      <protection hidden="1"/>
    </xf>
    <xf numFmtId="0" fontId="2" fillId="8" borderId="9" xfId="0" applyFont="1" applyFill="1" applyBorder="1" applyAlignment="1" applyProtection="1">
      <alignment horizontal="center" wrapText="1"/>
      <protection hidden="1"/>
    </xf>
    <xf numFmtId="0" fontId="2" fillId="8" borderId="10" xfId="0" applyFont="1" applyFill="1" applyBorder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4" borderId="17" xfId="0" applyFont="1" applyFill="1" applyBorder="1" applyAlignment="1" applyProtection="1">
      <alignment horizontal="center"/>
      <protection hidden="1"/>
    </xf>
    <xf numFmtId="0" fontId="1" fillId="4" borderId="12" xfId="0" applyFont="1" applyFill="1" applyBorder="1" applyAlignment="1" applyProtection="1">
      <alignment horizontal="center"/>
      <protection hidden="1"/>
    </xf>
    <xf numFmtId="0" fontId="1" fillId="4" borderId="15" xfId="0" applyFont="1" applyFill="1" applyBorder="1" applyAlignment="1" applyProtection="1">
      <alignment horizontal="center"/>
      <protection hidden="1"/>
    </xf>
    <xf numFmtId="0" fontId="1" fillId="4" borderId="14" xfId="0" applyFont="1" applyFill="1" applyBorder="1" applyAlignment="1" applyProtection="1">
      <alignment horizontal="center"/>
      <protection hidden="1"/>
    </xf>
    <xf numFmtId="0" fontId="1" fillId="5" borderId="12" xfId="0" applyFont="1" applyFill="1" applyBorder="1" applyAlignment="1" applyProtection="1">
      <alignment horizontal="center"/>
      <protection hidden="1"/>
    </xf>
    <xf numFmtId="0" fontId="1" fillId="5" borderId="15" xfId="0" applyFont="1" applyFill="1" applyBorder="1" applyAlignment="1" applyProtection="1">
      <alignment horizontal="center"/>
      <protection hidden="1"/>
    </xf>
    <xf numFmtId="0" fontId="1" fillId="5" borderId="14" xfId="0" applyFont="1" applyFill="1" applyBorder="1" applyAlignment="1" applyProtection="1">
      <alignment horizontal="center"/>
      <protection hidden="1"/>
    </xf>
    <xf numFmtId="0" fontId="1" fillId="5" borderId="17" xfId="0" applyFont="1" applyFill="1" applyBorder="1" applyAlignment="1" applyProtection="1">
      <alignment horizontal="center"/>
      <protection hidden="1"/>
    </xf>
    <xf numFmtId="0" fontId="27" fillId="16" borderId="6" xfId="1" applyFill="1" applyBorder="1" applyAlignment="1" applyProtection="1">
      <alignment horizontal="center"/>
      <protection hidden="1"/>
    </xf>
    <xf numFmtId="0" fontId="27" fillId="16" borderId="7" xfId="1" applyFill="1" applyBorder="1" applyAlignment="1" applyProtection="1">
      <alignment horizontal="center"/>
      <protection hidden="1"/>
    </xf>
    <xf numFmtId="0" fontId="27" fillId="16" borderId="11" xfId="1" applyFill="1" applyBorder="1" applyAlignment="1" applyProtection="1">
      <alignment horizontal="center"/>
      <protection hidden="1"/>
    </xf>
    <xf numFmtId="0" fontId="27" fillId="7" borderId="6" xfId="1" applyFill="1" applyBorder="1" applyAlignment="1" applyProtection="1">
      <alignment horizontal="center"/>
      <protection hidden="1"/>
    </xf>
    <xf numFmtId="0" fontId="27" fillId="7" borderId="7" xfId="1" applyFill="1" applyBorder="1" applyAlignment="1" applyProtection="1">
      <alignment horizontal="center"/>
      <protection hidden="1"/>
    </xf>
    <xf numFmtId="0" fontId="27" fillId="7" borderId="11" xfId="1" applyFill="1" applyBorder="1" applyAlignment="1" applyProtection="1">
      <alignment horizontal="center"/>
      <protection hidden="1"/>
    </xf>
    <xf numFmtId="0" fontId="27" fillId="2" borderId="15" xfId="1" applyFill="1" applyBorder="1" applyAlignment="1" applyProtection="1">
      <alignment horizontal="center" wrapText="1"/>
      <protection hidden="1"/>
    </xf>
    <xf numFmtId="0" fontId="27" fillId="2" borderId="14" xfId="1" applyFill="1" applyBorder="1" applyAlignment="1" applyProtection="1">
      <alignment horizontal="center" wrapText="1"/>
      <protection hidden="1"/>
    </xf>
    <xf numFmtId="0" fontId="27" fillId="11" borderId="15" xfId="1" applyFill="1" applyBorder="1" applyAlignment="1" applyProtection="1">
      <alignment horizontal="center" wrapText="1"/>
      <protection hidden="1"/>
    </xf>
    <xf numFmtId="0" fontId="27" fillId="11" borderId="14" xfId="1" applyFill="1" applyBorder="1" applyAlignment="1" applyProtection="1">
      <alignment horizontal="center" wrapText="1"/>
      <protection hidden="1"/>
    </xf>
  </cellXfs>
  <cellStyles count="5">
    <cellStyle name="Link" xfId="1" builtinId="8"/>
    <cellStyle name="Standard" xfId="0" builtinId="0"/>
    <cellStyle name="Standard 2" xfId="4"/>
    <cellStyle name="Standard 3" xfId="3"/>
    <cellStyle name="Standard_Sterbetafel_2009_11_D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495300</xdr:colOff>
          <xdr:row>895</xdr:row>
          <xdr:rowOff>219075</xdr:rowOff>
        </xdr:from>
        <xdr:to>
          <xdr:col>9</xdr:col>
          <xdr:colOff>1190625</xdr:colOff>
          <xdr:row>899</xdr:row>
          <xdr:rowOff>152400</xdr:rowOff>
        </xdr:to>
        <xdr:sp macro="" textlink="">
          <xdr:nvSpPr>
            <xdr:cNvPr id="9224" name="Button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Drucken Leibrentenbarwertfaktor Mann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hyperlink" Target="http://www.gutachterausschuss-kiel.de/" TargetMode="External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gutachterausschuss-kiel.d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tachterausschuss-kiel.de/" TargetMode="Externa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6" Type="http://schemas.openxmlformats.org/officeDocument/2006/relationships/vmlDrawing" Target="../drawings/vmlDrawing2.vm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s://www.gutachterausschuss-kiel.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tachterausschuss-kiel.de/" TargetMode="External"/><Relationship Id="rId7" Type="http://schemas.openxmlformats.org/officeDocument/2006/relationships/comments" Target="../comments2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vmlDrawing" Target="../drawings/vmlDrawing3.vm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s://www.gutachterausschuss-kiel.d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tachterausschuss-kiel.de/" TargetMode="External"/><Relationship Id="rId7" Type="http://schemas.openxmlformats.org/officeDocument/2006/relationships/comments" Target="../comments3.x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vmlDrawing" Target="../drawings/vmlDrawing4.vml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https://www.gutachterausschuss-kiel.de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tachterausschuss-kiel.de/" TargetMode="External"/><Relationship Id="rId7" Type="http://schemas.openxmlformats.org/officeDocument/2006/relationships/comments" Target="../comments4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vmlDrawing" Target="../drawings/vmlDrawing5.vml"/><Relationship Id="rId5" Type="http://schemas.openxmlformats.org/officeDocument/2006/relationships/printerSettings" Target="../printerSettings/printerSettings15.bin"/><Relationship Id="rId4" Type="http://schemas.openxmlformats.org/officeDocument/2006/relationships/hyperlink" Target="https://www.gutachterausschuss-kiel.de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N903"/>
  <sheetViews>
    <sheetView showGridLines="0" showRowColHeaders="0" tabSelected="1" showOutlineSymbols="0" zoomScale="105" zoomScaleNormal="105" workbookViewId="0">
      <selection activeCell="D5" sqref="D5"/>
    </sheetView>
  </sheetViews>
  <sheetFormatPr baseColWidth="10" defaultRowHeight="12.75"/>
  <cols>
    <col min="1" max="1" width="51.85546875" style="117" customWidth="1"/>
    <col min="2" max="2" width="15" style="117" customWidth="1"/>
    <col min="3" max="3" width="16.5703125" style="117" customWidth="1"/>
    <col min="4" max="4" width="18.42578125" style="121" customWidth="1"/>
    <col min="5" max="5" width="23" style="121" customWidth="1"/>
    <col min="6" max="6" width="15" style="121" customWidth="1"/>
    <col min="7" max="16384" width="11.42578125" style="117"/>
  </cols>
  <sheetData>
    <row r="1" spans="1:7" ht="18.75" customHeight="1" thickBot="1">
      <c r="A1" s="216" t="s">
        <v>55</v>
      </c>
      <c r="B1" s="217"/>
      <c r="C1" s="217"/>
      <c r="D1" s="217"/>
      <c r="E1" s="217"/>
      <c r="F1" s="218"/>
    </row>
    <row r="2" spans="1:7" ht="18.75" customHeight="1" thickBot="1">
      <c r="A2" s="212" t="s">
        <v>59</v>
      </c>
      <c r="B2" s="271"/>
      <c r="C2" s="271"/>
      <c r="D2" s="271"/>
      <c r="E2" s="271"/>
      <c r="F2" s="272"/>
    </row>
    <row r="3" spans="1:7" ht="57" customHeight="1" thickBot="1">
      <c r="A3" s="213" t="str">
        <f>"Leibrentenbarwertfaktor "&amp;Absterbeordnung!B6&amp; " -   Eine Person - männlich "</f>
        <v xml:space="preserve">Leibrentenbarwertfaktor 2017-2019 -   Eine Person - männlich </v>
      </c>
      <c r="B3" s="214"/>
      <c r="C3" s="214"/>
      <c r="D3" s="214"/>
      <c r="E3" s="214"/>
      <c r="F3" s="215"/>
    </row>
    <row r="4" spans="1:7" ht="18.75" thickBot="1">
      <c r="A4" s="40"/>
      <c r="B4" s="41"/>
      <c r="C4" s="41"/>
      <c r="D4" s="42"/>
      <c r="E4" s="81" t="s">
        <v>33</v>
      </c>
      <c r="F4" s="208">
        <f>Absterbeordnung!E1</f>
        <v>44103</v>
      </c>
    </row>
    <row r="5" spans="1:7" ht="18.75" thickBot="1">
      <c r="A5" s="40" t="s">
        <v>4</v>
      </c>
      <c r="B5" s="93"/>
      <c r="C5" s="41"/>
      <c r="D5" s="100">
        <v>60</v>
      </c>
      <c r="E5" s="42"/>
      <c r="F5" s="94"/>
    </row>
    <row r="6" spans="1:7" ht="18">
      <c r="A6" s="40"/>
      <c r="B6" s="93"/>
      <c r="C6" s="41"/>
      <c r="D6" s="42"/>
      <c r="E6" s="42"/>
      <c r="F6" s="94"/>
    </row>
    <row r="7" spans="1:7" ht="18.75" thickBot="1">
      <c r="A7" s="40"/>
      <c r="B7" s="93"/>
      <c r="C7" s="41"/>
      <c r="D7" s="42"/>
      <c r="E7" s="42"/>
      <c r="F7" s="94"/>
    </row>
    <row r="8" spans="1:7" ht="18.75" thickBot="1">
      <c r="A8" s="40" t="s">
        <v>3</v>
      </c>
      <c r="B8" s="93"/>
      <c r="C8" s="41"/>
      <c r="D8" s="200">
        <v>2</v>
      </c>
      <c r="E8" s="42"/>
      <c r="F8" s="94"/>
    </row>
    <row r="9" spans="1:7" ht="18.75" thickBot="1">
      <c r="A9" s="40" t="s">
        <v>54</v>
      </c>
      <c r="B9" s="93"/>
      <c r="C9" s="41"/>
      <c r="D9" s="100" t="s">
        <v>18</v>
      </c>
      <c r="E9" s="42"/>
      <c r="F9" s="94"/>
    </row>
    <row r="10" spans="1:7" ht="18.75" thickBot="1">
      <c r="A10" s="40" t="s">
        <v>52</v>
      </c>
      <c r="B10" s="93"/>
      <c r="C10" s="41"/>
      <c r="D10" s="101">
        <v>12</v>
      </c>
      <c r="E10" s="42"/>
      <c r="F10" s="94"/>
    </row>
    <row r="11" spans="1:7" ht="18">
      <c r="A11" s="40"/>
      <c r="B11" s="93"/>
      <c r="C11" s="41"/>
      <c r="D11" s="146"/>
      <c r="E11" s="144" t="s">
        <v>40</v>
      </c>
      <c r="F11" s="86" t="s">
        <v>35</v>
      </c>
    </row>
    <row r="12" spans="1:7" ht="18.75" thickBot="1">
      <c r="A12" s="40"/>
      <c r="B12" s="93"/>
      <c r="C12" s="41"/>
      <c r="D12" s="147" t="s">
        <v>34</v>
      </c>
      <c r="E12" s="145" t="s">
        <v>36</v>
      </c>
      <c r="F12" s="87" t="s">
        <v>30</v>
      </c>
    </row>
    <row r="13" spans="1:7" ht="18.75" thickBot="1">
      <c r="A13" s="40" t="s">
        <v>41</v>
      </c>
      <c r="B13" s="93"/>
      <c r="C13" s="41"/>
      <c r="D13" s="102">
        <f>LOOKUP(D5,Daten1M!A15:A136,Daten1M!F15:F136)</f>
        <v>17.598469934060859</v>
      </c>
      <c r="E13" s="88">
        <f>IF(D9="vorschüssig",B49,IF(D9="nachschüssig",B50,0))</f>
        <v>-0.46161041666666663</v>
      </c>
      <c r="F13" s="103">
        <f>D13+E13</f>
        <v>17.136859517394193</v>
      </c>
    </row>
    <row r="14" spans="1:7" ht="18.75" thickBot="1">
      <c r="A14" s="40"/>
      <c r="B14" s="93"/>
      <c r="C14" s="41"/>
      <c r="D14" s="41"/>
      <c r="E14" s="41"/>
      <c r="F14" s="153"/>
    </row>
    <row r="15" spans="1:7" ht="18.75" thickBot="1">
      <c r="A15" s="149" t="s">
        <v>50</v>
      </c>
      <c r="B15" s="150"/>
      <c r="C15" s="150"/>
      <c r="D15" s="148">
        <f>1-((D13-1)*(D8/100))</f>
        <v>0.66803060131878289</v>
      </c>
      <c r="E15" s="151" t="s">
        <v>51</v>
      </c>
      <c r="F15" s="152"/>
      <c r="G15" s="72"/>
    </row>
    <row r="16" spans="1:7" s="72" customFormat="1">
      <c r="A16" s="117"/>
      <c r="B16" s="117"/>
      <c r="C16" s="117"/>
      <c r="D16" s="121"/>
      <c r="E16" s="121"/>
      <c r="F16" s="121"/>
    </row>
    <row r="17" spans="1:6" s="72" customFormat="1">
      <c r="A17" s="117"/>
      <c r="B17" s="117"/>
      <c r="C17" s="117"/>
      <c r="D17" s="121"/>
      <c r="E17" s="121"/>
      <c r="F17" s="121"/>
    </row>
    <row r="18" spans="1:6" s="72" customFormat="1">
      <c r="A18" s="117"/>
      <c r="B18" s="117"/>
      <c r="C18" s="117"/>
      <c r="D18" s="121"/>
      <c r="E18" s="121"/>
      <c r="F18" s="121"/>
    </row>
    <row r="19" spans="1:6" s="72" customFormat="1">
      <c r="A19" s="117"/>
      <c r="B19" s="117"/>
      <c r="C19" s="117"/>
      <c r="D19" s="121"/>
      <c r="E19" s="121"/>
      <c r="F19" s="121"/>
    </row>
    <row r="20" spans="1:6" s="72" customFormat="1">
      <c r="A20" s="117"/>
      <c r="B20" s="117"/>
      <c r="C20" s="117"/>
      <c r="D20" s="121"/>
      <c r="E20" s="121"/>
      <c r="F20" s="121"/>
    </row>
    <row r="21" spans="1:6" s="72" customFormat="1">
      <c r="A21" s="117"/>
      <c r="B21" s="117"/>
      <c r="C21" s="117"/>
      <c r="D21" s="121"/>
      <c r="E21" s="121"/>
      <c r="F21" s="121"/>
    </row>
    <row r="22" spans="1:6" s="72" customFormat="1">
      <c r="A22" s="117"/>
      <c r="B22" s="117"/>
      <c r="C22" s="117"/>
      <c r="D22" s="121"/>
      <c r="E22" s="121"/>
      <c r="F22" s="121"/>
    </row>
    <row r="23" spans="1:6" s="72" customFormat="1">
      <c r="A23" s="117"/>
      <c r="B23" s="117"/>
      <c r="C23" s="117"/>
      <c r="D23" s="121"/>
      <c r="E23" s="121"/>
      <c r="F23" s="121"/>
    </row>
    <row r="24" spans="1:6" s="72" customFormat="1">
      <c r="A24" s="117"/>
      <c r="B24" s="117"/>
      <c r="C24" s="117"/>
      <c r="D24" s="121"/>
      <c r="E24" s="121"/>
      <c r="F24" s="121"/>
    </row>
    <row r="25" spans="1:6" s="72" customFormat="1">
      <c r="A25" s="117"/>
      <c r="B25" s="117"/>
      <c r="C25" s="117"/>
      <c r="D25" s="121"/>
      <c r="E25" s="121"/>
      <c r="F25" s="121"/>
    </row>
    <row r="26" spans="1:6" s="72" customFormat="1">
      <c r="A26" s="117"/>
      <c r="B26" s="117"/>
      <c r="C26" s="117"/>
      <c r="D26" s="121"/>
      <c r="E26" s="121"/>
      <c r="F26" s="121"/>
    </row>
    <row r="27" spans="1:6" s="72" customFormat="1">
      <c r="A27" s="117"/>
      <c r="B27" s="117"/>
      <c r="C27" s="117"/>
      <c r="D27" s="121"/>
      <c r="E27" s="121"/>
      <c r="F27" s="121"/>
    </row>
    <row r="28" spans="1:6" s="72" customFormat="1">
      <c r="A28" s="117"/>
      <c r="B28" s="117"/>
      <c r="C28" s="117"/>
      <c r="D28" s="121"/>
      <c r="E28" s="121"/>
      <c r="F28" s="121"/>
    </row>
    <row r="29" spans="1:6" s="72" customFormat="1">
      <c r="A29" s="117"/>
      <c r="B29" s="117"/>
      <c r="C29" s="117"/>
      <c r="D29" s="121"/>
      <c r="E29" s="121"/>
      <c r="F29" s="121"/>
    </row>
    <row r="30" spans="1:6" s="72" customFormat="1">
      <c r="A30" s="117"/>
      <c r="B30" s="117"/>
      <c r="C30" s="117"/>
      <c r="D30" s="121"/>
      <c r="E30" s="121"/>
      <c r="F30" s="121"/>
    </row>
    <row r="31" spans="1:6" s="72" customFormat="1">
      <c r="A31" s="117"/>
      <c r="B31" s="117"/>
      <c r="C31" s="117"/>
      <c r="D31" s="121"/>
      <c r="E31" s="121"/>
      <c r="F31" s="121"/>
    </row>
    <row r="32" spans="1:6" s="72" customFormat="1">
      <c r="A32" s="117"/>
      <c r="B32" s="117"/>
      <c r="C32" s="117"/>
      <c r="D32" s="121"/>
      <c r="E32" s="121"/>
      <c r="F32" s="121"/>
    </row>
    <row r="33" spans="1:6" s="72" customFormat="1">
      <c r="A33" s="117"/>
      <c r="B33" s="117"/>
      <c r="C33" s="117"/>
      <c r="D33" s="121"/>
      <c r="E33" s="121"/>
      <c r="F33" s="121"/>
    </row>
    <row r="34" spans="1:6" s="72" customFormat="1">
      <c r="A34" s="117"/>
      <c r="B34" s="117"/>
      <c r="C34" s="117"/>
      <c r="D34" s="121"/>
      <c r="E34" s="121"/>
      <c r="F34" s="121"/>
    </row>
    <row r="35" spans="1:6" s="72" customFormat="1">
      <c r="A35" s="117"/>
      <c r="B35" s="117"/>
      <c r="C35" s="117"/>
      <c r="D35" s="121"/>
      <c r="E35" s="121"/>
      <c r="F35" s="121"/>
    </row>
    <row r="36" spans="1:6" s="72" customFormat="1">
      <c r="A36" s="117"/>
      <c r="B36" s="117"/>
      <c r="C36" s="117"/>
      <c r="D36" s="121"/>
      <c r="E36" s="121"/>
      <c r="F36" s="121"/>
    </row>
    <row r="37" spans="1:6" s="72" customFormat="1">
      <c r="A37" s="117"/>
      <c r="B37" s="117"/>
      <c r="C37" s="117"/>
      <c r="D37" s="121"/>
      <c r="E37" s="121"/>
      <c r="F37" s="121"/>
    </row>
    <row r="38" spans="1:6" s="72" customFormat="1">
      <c r="A38" s="117"/>
      <c r="B38" s="117"/>
      <c r="C38" s="117"/>
      <c r="D38" s="121"/>
      <c r="E38" s="121"/>
      <c r="F38" s="121"/>
    </row>
    <row r="39" spans="1:6" s="72" customFormat="1">
      <c r="A39" s="117"/>
      <c r="B39" s="117"/>
      <c r="C39" s="117"/>
      <c r="D39" s="121"/>
      <c r="E39" s="121"/>
      <c r="F39" s="121"/>
    </row>
    <row r="40" spans="1:6" s="72" customFormat="1">
      <c r="A40" s="117"/>
      <c r="B40" s="117"/>
      <c r="C40" s="117"/>
      <c r="D40" s="121"/>
      <c r="E40" s="121"/>
      <c r="F40" s="121"/>
    </row>
    <row r="41" spans="1:6" s="72" customFormat="1">
      <c r="A41" s="117"/>
      <c r="B41" s="117"/>
      <c r="C41" s="117"/>
      <c r="D41" s="121"/>
      <c r="E41" s="121"/>
      <c r="F41" s="121"/>
    </row>
    <row r="42" spans="1:6" s="72" customFormat="1">
      <c r="A42" s="117"/>
      <c r="B42" s="117"/>
      <c r="C42" s="117"/>
      <c r="D42" s="121"/>
      <c r="E42" s="121"/>
      <c r="F42" s="121"/>
    </row>
    <row r="43" spans="1:6" s="72" customFormat="1">
      <c r="A43" s="117"/>
      <c r="B43" s="117"/>
      <c r="C43" s="117"/>
      <c r="D43" s="121"/>
      <c r="E43" s="121"/>
      <c r="F43" s="121"/>
    </row>
    <row r="44" spans="1:6" s="72" customFormat="1">
      <c r="A44" s="117"/>
      <c r="B44" s="117"/>
      <c r="C44" s="117"/>
      <c r="D44" s="121"/>
      <c r="E44" s="121"/>
      <c r="F44" s="121"/>
    </row>
    <row r="45" spans="1:6" s="72" customFormat="1"/>
    <row r="46" spans="1:6" s="72" customFormat="1"/>
    <row r="47" spans="1:6" s="72" customFormat="1">
      <c r="A47" s="72" t="s">
        <v>52</v>
      </c>
      <c r="B47" s="72">
        <f>nachschüssig</f>
        <v>12</v>
      </c>
    </row>
    <row r="48" spans="1:6" s="72" customFormat="1">
      <c r="A48" s="72" t="s">
        <v>53</v>
      </c>
      <c r="B48" s="72">
        <f>D8</f>
        <v>2</v>
      </c>
      <c r="C48" s="72" t="s">
        <v>37</v>
      </c>
    </row>
    <row r="49" spans="1:14" s="72" customFormat="1">
      <c r="A49" s="117" t="s">
        <v>18</v>
      </c>
      <c r="B49" s="117">
        <f>(-1*((B47-1)/(2*B47)))-(((B47*B47-1)/(6*B47^2))*(B48/100))+(((B47^2-1)/(12*B47^2))*((B48/100)^2))</f>
        <v>-0.46161041666666663</v>
      </c>
      <c r="C49" s="117"/>
    </row>
    <row r="50" spans="1:14" s="72" customFormat="1" ht="22.5" customHeight="1">
      <c r="A50" s="72" t="s">
        <v>17</v>
      </c>
      <c r="B50" s="72">
        <f>(-1+((B47-1)/(2*B47)))-(((B47*B47-1)/(6*B47^2))*(B48/100))+(((B47^2-1)/(12*B47^2))*((B48/100)^2))</f>
        <v>-0.54494375000000006</v>
      </c>
    </row>
    <row r="51" spans="1:14" s="72" customFormat="1"/>
    <row r="52" spans="1:14" s="72" customFormat="1">
      <c r="F52" s="118"/>
    </row>
    <row r="53" spans="1:14" s="72" customFormat="1">
      <c r="D53" s="118"/>
      <c r="E53" s="118"/>
      <c r="F53" s="118"/>
    </row>
    <row r="54" spans="1:14">
      <c r="A54" s="72"/>
      <c r="B54" s="72"/>
      <c r="C54" s="72"/>
      <c r="D54" s="118"/>
      <c r="E54" s="118"/>
      <c r="F54" s="118"/>
    </row>
    <row r="55" spans="1:14">
      <c r="A55" s="72"/>
      <c r="B55" s="72"/>
      <c r="C55" s="72"/>
      <c r="D55" s="118"/>
      <c r="E55" s="118"/>
      <c r="F55" s="118"/>
    </row>
    <row r="58" spans="1:14">
      <c r="B58" s="117" t="s">
        <v>15</v>
      </c>
      <c r="C58" s="117">
        <v>1</v>
      </c>
    </row>
    <row r="59" spans="1:14">
      <c r="B59" s="117" t="s">
        <v>19</v>
      </c>
      <c r="C59" s="117">
        <v>2</v>
      </c>
    </row>
    <row r="60" spans="1:14">
      <c r="C60" s="117">
        <v>4</v>
      </c>
    </row>
    <row r="61" spans="1:14">
      <c r="C61" s="117">
        <v>12</v>
      </c>
    </row>
    <row r="63" spans="1:14">
      <c r="B63" s="118">
        <v>2</v>
      </c>
      <c r="C63" s="118">
        <v>2.5</v>
      </c>
      <c r="D63" s="118">
        <v>3</v>
      </c>
      <c r="E63" s="118">
        <v>3.5</v>
      </c>
      <c r="F63" s="118">
        <v>4</v>
      </c>
      <c r="G63" s="118">
        <v>4.5</v>
      </c>
      <c r="H63" s="118">
        <v>5</v>
      </c>
      <c r="I63" s="118">
        <v>5.5</v>
      </c>
      <c r="J63" s="118">
        <v>6</v>
      </c>
      <c r="K63" s="118">
        <v>7</v>
      </c>
      <c r="L63" s="118">
        <v>8</v>
      </c>
      <c r="M63" s="118">
        <v>9</v>
      </c>
      <c r="N63" s="119">
        <v>10</v>
      </c>
    </row>
    <row r="895" spans="6:11" ht="18.75" thickBot="1">
      <c r="F895" s="48"/>
      <c r="G895" s="96"/>
      <c r="H895" s="49"/>
      <c r="I895" s="97"/>
      <c r="J895" s="98"/>
      <c r="K895" s="99"/>
    </row>
    <row r="896" spans="6:11" ht="18">
      <c r="F896" s="71" t="s">
        <v>31</v>
      </c>
      <c r="G896" s="72"/>
      <c r="H896" s="73"/>
      <c r="I896" s="74" t="e">
        <f>LOOKUP(D6,Daten!A15:A136,Daten!L15:L136)</f>
        <v>#N/A</v>
      </c>
      <c r="J896" s="77"/>
      <c r="K896" s="84" t="e">
        <f>I896+E13</f>
        <v>#N/A</v>
      </c>
    </row>
    <row r="897" spans="6:11" ht="18">
      <c r="F897" s="73"/>
      <c r="G897" s="73"/>
      <c r="H897" s="73"/>
      <c r="I897" s="75"/>
      <c r="J897" s="77"/>
      <c r="K897" s="76"/>
    </row>
    <row r="898" spans="6:11" ht="18">
      <c r="F898" s="73"/>
      <c r="G898" s="73"/>
      <c r="H898" s="73"/>
      <c r="I898" s="75"/>
      <c r="J898" s="77"/>
      <c r="K898" s="76"/>
    </row>
    <row r="899" spans="6:11" ht="18">
      <c r="F899" s="122" t="s">
        <v>16</v>
      </c>
      <c r="G899" s="46">
        <f>LOOKUP(D5,Daten!N15:N127,Daten!U15:U127)</f>
        <v>15.234670626091043</v>
      </c>
      <c r="H899" s="73"/>
      <c r="I899" s="76"/>
      <c r="J899" s="77"/>
      <c r="K899" s="76"/>
    </row>
    <row r="900" spans="6:11" ht="18">
      <c r="F900" s="73" t="s">
        <v>29</v>
      </c>
      <c r="G900" s="46"/>
      <c r="H900" s="73"/>
      <c r="I900" s="76"/>
      <c r="J900" s="77"/>
      <c r="K900" s="76"/>
    </row>
    <row r="901" spans="6:11" ht="18">
      <c r="F901" s="73" t="s">
        <v>28</v>
      </c>
      <c r="G901" s="72"/>
      <c r="H901" s="73"/>
      <c r="I901" s="74" t="e">
        <f>D13+I896-G899</f>
        <v>#N/A</v>
      </c>
      <c r="J901" s="77"/>
      <c r="K901" s="74" t="e">
        <f>I901+E13</f>
        <v>#N/A</v>
      </c>
    </row>
    <row r="902" spans="6:11" ht="18">
      <c r="F902" s="73"/>
      <c r="G902" s="72"/>
      <c r="H902" s="73"/>
      <c r="I902" s="120"/>
      <c r="J902" s="120"/>
      <c r="K902" s="118"/>
    </row>
    <row r="903" spans="6:11" ht="18">
      <c r="F903" s="73"/>
      <c r="G903" s="72"/>
      <c r="H903" s="73"/>
      <c r="I903" s="120"/>
      <c r="J903" s="120"/>
      <c r="K903" s="118"/>
    </row>
  </sheetData>
  <sheetProtection password="F002" sheet="1" objects="1" scenarios="1"/>
  <dataConsolidate/>
  <customSheetViews>
    <customSheetView guid="{AC77A39F-ABA0-4848-B5DA-4147A1099D4C}" scale="104" showPageBreaks="1" showGridLines="0" outlineSymbols="0" zeroValues="0" fitToPage="1" printArea="1">
      <selection activeCell="D27" sqref="D27"/>
      <pageMargins left="0.78740157499999996" right="0.78740157499999996" top="0.984251969" bottom="0.984251969" header="0.4921259845" footer="0.4921259845"/>
      <pageSetup paperSize="9" scale="94" orientation="landscape" r:id="rId1"/>
      <headerFooter alignWithMargins="0"/>
    </customSheetView>
    <customSheetView guid="{AAA317AB-9C4F-4A7B-BD58-62DAAE088BDA}" scale="104" showPageBreaks="1" showGridLines="0" showRowCol="0" outlineSymbols="0" zeroValues="0" fitToPage="1" printArea="1">
      <selection activeCell="D27" sqref="D27"/>
      <pageMargins left="0.78740157499999996" right="0.78740157499999996" top="0.984251969" bottom="0.984251969" header="0.4921259845" footer="0.4921259845"/>
      <pageSetup paperSize="9" scale="94" orientation="landscape" r:id="rId2"/>
      <headerFooter alignWithMargins="0"/>
    </customSheetView>
  </customSheetViews>
  <mergeCells count="3">
    <mergeCell ref="A2:F2"/>
    <mergeCell ref="A3:F3"/>
    <mergeCell ref="A1:F1"/>
  </mergeCells>
  <phoneticPr fontId="0" type="noConversion"/>
  <dataValidations count="2">
    <dataValidation type="list" allowBlank="1" showInputMessage="1" showErrorMessage="1" errorTitle="Rente Vor. - bzw. Nachschüssig" error="Lediglich vorschüssig oder nachschüssig zulässig" sqref="D9">
      <formula1>$A$49:$A$50</formula1>
    </dataValidation>
    <dataValidation type="whole" allowBlank="1" showInputMessage="1" showErrorMessage="1" errorTitle="Raten pro Jahr" error="Die Zahlen zwischen 1 und 12 sind zulässig!" sqref="D10">
      <formula1>1</formula1>
      <formula2>12</formula2>
    </dataValidation>
  </dataValidations>
  <hyperlinks>
    <hyperlink ref="A2" r:id="rId3" display="www.gutachterausschuss-kiel.de"/>
    <hyperlink ref="A2:F2" r:id="rId4" display="https://www.gutachterausschuss-kiel.de/"/>
  </hyperlinks>
  <pageMargins left="0.78740157499999996" right="0.78740157499999996" top="0.984251969" bottom="0.984251969" header="0.4921259845" footer="0.4921259845"/>
  <pageSetup paperSize="9" scale="94" orientation="landscape" r:id="rId5"/>
  <headerFooter alignWithMargins="0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4" r:id="rId8" name="Button 8">
              <controlPr defaultSize="0" print="0" autoFill="0" autoPict="0" macro="[0]!MannDru">
                <anchor moveWithCells="1" sizeWithCells="1">
                  <from>
                    <xdr:col>8</xdr:col>
                    <xdr:colOff>495300</xdr:colOff>
                    <xdr:row>895</xdr:row>
                    <xdr:rowOff>219075</xdr:rowOff>
                  </from>
                  <to>
                    <xdr:col>9</xdr:col>
                    <xdr:colOff>1190625</xdr:colOff>
                    <xdr:row>899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AB233"/>
  <sheetViews>
    <sheetView workbookViewId="0">
      <selection activeCell="M1" sqref="M1:M65536"/>
    </sheetView>
  </sheetViews>
  <sheetFormatPr baseColWidth="10" defaultRowHeight="12.75"/>
  <cols>
    <col min="1" max="1" width="10" style="2" bestFit="1" customWidth="1"/>
    <col min="2" max="2" width="6.140625" style="2" bestFit="1" customWidth="1"/>
    <col min="3" max="3" width="5.7109375" style="3" bestFit="1" customWidth="1"/>
    <col min="4" max="4" width="5.28515625" style="2" bestFit="1" customWidth="1"/>
    <col min="5" max="5" width="7" style="2" bestFit="1" customWidth="1"/>
    <col min="6" max="6" width="6.5703125" style="4" bestFit="1" customWidth="1"/>
    <col min="7" max="7" width="5" style="2" customWidth="1"/>
    <col min="8" max="8" width="6.140625" style="2" bestFit="1" customWidth="1"/>
    <col min="9" max="9" width="5.7109375" style="3" bestFit="1" customWidth="1"/>
    <col min="10" max="10" width="5.28515625" style="2" bestFit="1" customWidth="1"/>
    <col min="11" max="11" width="7" style="2" bestFit="1" customWidth="1"/>
    <col min="12" max="12" width="6.5703125" style="4" bestFit="1" customWidth="1"/>
    <col min="13" max="13" width="6.5703125" style="4" customWidth="1"/>
    <col min="14" max="14" width="7.28515625" style="2" customWidth="1"/>
    <col min="15" max="15" width="6.42578125" style="2" customWidth="1"/>
    <col min="16" max="17" width="11.42578125" style="2"/>
    <col min="18" max="19" width="11.42578125" style="5"/>
    <col min="20" max="28" width="11.42578125" style="6"/>
    <col min="29" max="16384" width="11.42578125" style="2"/>
  </cols>
  <sheetData>
    <row r="1" spans="1:21">
      <c r="A1" s="2" t="s">
        <v>6</v>
      </c>
      <c r="B1" s="2">
        <f>Mann!D5</f>
        <v>60</v>
      </c>
    </row>
    <row r="2" spans="1:21">
      <c r="A2" s="2" t="s">
        <v>7</v>
      </c>
      <c r="B2" s="2">
        <f>'2 Männer'!D6</f>
        <v>50</v>
      </c>
    </row>
    <row r="3" spans="1:21">
      <c r="A3" s="2" t="s">
        <v>14</v>
      </c>
      <c r="B3" s="2">
        <f>B1-B2</f>
        <v>10</v>
      </c>
    </row>
    <row r="5" spans="1:21">
      <c r="A5" s="2" t="s">
        <v>3</v>
      </c>
      <c r="B5" s="2">
        <f>Mann!D8</f>
        <v>2</v>
      </c>
    </row>
    <row r="10" spans="1:21" ht="13.5" thickBot="1"/>
    <row r="11" spans="1:21" ht="13.5" thickBot="1">
      <c r="B11" s="257" t="s">
        <v>1</v>
      </c>
      <c r="C11" s="257"/>
      <c r="D11" s="257"/>
      <c r="E11" s="257"/>
      <c r="F11" s="257"/>
      <c r="H11" s="258" t="s">
        <v>1</v>
      </c>
      <c r="I11" s="259"/>
      <c r="J11" s="259"/>
      <c r="K11" s="259"/>
      <c r="L11" s="260"/>
      <c r="M11" s="35"/>
    </row>
    <row r="12" spans="1:21">
      <c r="A12" s="8" t="s">
        <v>2</v>
      </c>
      <c r="B12" s="8" t="s">
        <v>13</v>
      </c>
      <c r="C12" s="8" t="s">
        <v>8</v>
      </c>
      <c r="D12" s="8" t="s">
        <v>11</v>
      </c>
      <c r="E12" s="8"/>
      <c r="F12" s="9" t="s">
        <v>12</v>
      </c>
      <c r="G12" s="8"/>
      <c r="H12" s="32" t="s">
        <v>13</v>
      </c>
      <c r="I12" s="32" t="s">
        <v>8</v>
      </c>
      <c r="J12" s="32" t="s">
        <v>11</v>
      </c>
      <c r="K12" s="32"/>
      <c r="L12" s="33" t="s">
        <v>12</v>
      </c>
      <c r="M12" s="33"/>
      <c r="N12" s="12" t="s">
        <v>2</v>
      </c>
      <c r="O12" s="12"/>
      <c r="P12" s="12" t="s">
        <v>1</v>
      </c>
      <c r="Q12" s="12" t="s">
        <v>1</v>
      </c>
    </row>
    <row r="13" spans="1:21">
      <c r="A13" s="13"/>
      <c r="B13" s="14"/>
      <c r="C13" s="15"/>
      <c r="D13" s="14"/>
      <c r="E13" s="14"/>
      <c r="F13" s="16"/>
      <c r="G13" s="5"/>
      <c r="H13" s="14"/>
      <c r="I13" s="15"/>
      <c r="J13" s="14"/>
      <c r="K13" s="14"/>
      <c r="L13" s="16"/>
      <c r="M13" s="16"/>
      <c r="N13" s="20"/>
      <c r="O13" s="20"/>
      <c r="P13" s="20"/>
      <c r="Q13" s="20"/>
    </row>
    <row r="14" spans="1:21">
      <c r="A14" s="21">
        <v>0</v>
      </c>
      <c r="B14" s="22">
        <f>Absterbeordnung!B8</f>
        <v>100000</v>
      </c>
      <c r="C14" s="15"/>
      <c r="D14" s="22"/>
      <c r="E14" s="22"/>
      <c r="F14" s="16"/>
      <c r="G14" s="23"/>
      <c r="H14" s="14">
        <f t="shared" ref="H14:H45" si="0">B14</f>
        <v>100000</v>
      </c>
      <c r="I14" s="15"/>
      <c r="J14" s="22"/>
      <c r="K14" s="22"/>
      <c r="L14" s="16"/>
      <c r="M14" s="16"/>
      <c r="N14" s="6">
        <v>0</v>
      </c>
      <c r="O14" s="6">
        <f t="shared" ref="O14:O45" si="1">N14+$B$3</f>
        <v>10</v>
      </c>
      <c r="P14" s="6">
        <f t="shared" ref="P14:P45" si="2">B14</f>
        <v>100000</v>
      </c>
      <c r="Q14" s="6">
        <f t="shared" ref="Q14:Q45" si="3">B14</f>
        <v>100000</v>
      </c>
      <c r="R14" s="5" t="e">
        <f t="shared" ref="R14:R45" si="4">LOOKUP(N14,$O$14:$O$136,$Q$14:$Q$136)</f>
        <v>#N/A</v>
      </c>
      <c r="T14" s="20" t="e">
        <f>SUM(S14:$S$136)</f>
        <v>#N/A</v>
      </c>
    </row>
    <row r="15" spans="1:21">
      <c r="A15" s="21">
        <v>1</v>
      </c>
      <c r="B15" s="22">
        <f>Absterbeordnung!B9</f>
        <v>99651.993837493559</v>
      </c>
      <c r="C15" s="15">
        <f t="shared" ref="C15:C46" si="5">1/(((1+($B$5/100))^A15))</f>
        <v>0.98039215686274506</v>
      </c>
      <c r="D15" s="14">
        <f t="shared" ref="D15:D46" si="6">B15*C15</f>
        <v>97698.033174013282</v>
      </c>
      <c r="E15" s="14">
        <f>SUM(D15:$D$127)</f>
        <v>3884943.1427501007</v>
      </c>
      <c r="F15" s="16">
        <f t="shared" ref="F15:F46" si="7">E15/D15</f>
        <v>39.76480402456513</v>
      </c>
      <c r="G15" s="5"/>
      <c r="H15" s="14">
        <f t="shared" si="0"/>
        <v>99651.993837493559</v>
      </c>
      <c r="I15" s="15">
        <f t="shared" ref="I15:I46" si="8">1/(((1+($B$5/100))^A15))</f>
        <v>0.98039215686274506</v>
      </c>
      <c r="J15" s="14">
        <f t="shared" ref="J15:J46" si="9">H15*I15</f>
        <v>97698.033174013282</v>
      </c>
      <c r="K15" s="14">
        <f>SUM($J15:J$127)</f>
        <v>3884943.1427501007</v>
      </c>
      <c r="L15" s="16">
        <f t="shared" ref="L15:L46" si="10">K15/J15</f>
        <v>39.76480402456513</v>
      </c>
      <c r="M15" s="16"/>
      <c r="N15" s="6">
        <v>1</v>
      </c>
      <c r="O15" s="6">
        <f t="shared" si="1"/>
        <v>11</v>
      </c>
      <c r="P15" s="6">
        <f t="shared" si="2"/>
        <v>99651.993837493559</v>
      </c>
      <c r="Q15" s="6">
        <f t="shared" si="3"/>
        <v>99651.993837493559</v>
      </c>
      <c r="R15" s="5" t="e">
        <f t="shared" si="4"/>
        <v>#N/A</v>
      </c>
      <c r="S15" s="5" t="e">
        <f t="shared" ref="S15:S46" si="11">P15*R15*I15</f>
        <v>#N/A</v>
      </c>
      <c r="T15" s="20" t="e">
        <f>SUM(S15:$S$136)</f>
        <v>#N/A</v>
      </c>
      <c r="U15" s="6" t="e">
        <f t="shared" ref="U15:U46" si="12">T15/S15</f>
        <v>#N/A</v>
      </c>
    </row>
    <row r="16" spans="1:21">
      <c r="A16" s="21">
        <v>2</v>
      </c>
      <c r="B16" s="22">
        <f>Absterbeordnung!B10</f>
        <v>99625.272288095162</v>
      </c>
      <c r="C16" s="15">
        <f t="shared" si="5"/>
        <v>0.96116878123798544</v>
      </c>
      <c r="D16" s="14">
        <f t="shared" si="6"/>
        <v>95756.701545650867</v>
      </c>
      <c r="E16" s="14">
        <f>SUM(D16:$D$127)</f>
        <v>3787245.1095760874</v>
      </c>
      <c r="F16" s="16">
        <f t="shared" si="7"/>
        <v>39.550705574069546</v>
      </c>
      <c r="G16" s="5"/>
      <c r="H16" s="14">
        <f t="shared" si="0"/>
        <v>99625.272288095162</v>
      </c>
      <c r="I16" s="15">
        <f t="shared" si="8"/>
        <v>0.96116878123798544</v>
      </c>
      <c r="J16" s="14">
        <f t="shared" si="9"/>
        <v>95756.701545650867</v>
      </c>
      <c r="K16" s="14">
        <f>SUM($J16:J$127)</f>
        <v>3787245.1095760874</v>
      </c>
      <c r="L16" s="16">
        <f t="shared" si="10"/>
        <v>39.550705574069546</v>
      </c>
      <c r="M16" s="16"/>
      <c r="N16" s="6">
        <v>2</v>
      </c>
      <c r="O16" s="6">
        <f t="shared" si="1"/>
        <v>12</v>
      </c>
      <c r="P16" s="6">
        <f t="shared" si="2"/>
        <v>99625.272288095162</v>
      </c>
      <c r="Q16" s="6">
        <f t="shared" si="3"/>
        <v>99625.272288095162</v>
      </c>
      <c r="R16" s="5" t="e">
        <f t="shared" si="4"/>
        <v>#N/A</v>
      </c>
      <c r="S16" s="5" t="e">
        <f t="shared" si="11"/>
        <v>#N/A</v>
      </c>
      <c r="T16" s="20" t="e">
        <f>SUM(S16:$S$136)</f>
        <v>#N/A</v>
      </c>
      <c r="U16" s="6" t="e">
        <f t="shared" si="12"/>
        <v>#N/A</v>
      </c>
    </row>
    <row r="17" spans="1:21">
      <c r="A17" s="21">
        <v>3</v>
      </c>
      <c r="B17" s="22">
        <f>Absterbeordnung!B11</f>
        <v>99610.405390087355</v>
      </c>
      <c r="C17" s="15">
        <f t="shared" si="5"/>
        <v>0.94232233454704462</v>
      </c>
      <c r="D17" s="14">
        <f t="shared" si="6"/>
        <v>93865.109752364631</v>
      </c>
      <c r="E17" s="14">
        <f>SUM(D17:$D$127)</f>
        <v>3691488.4080304364</v>
      </c>
      <c r="F17" s="16">
        <f t="shared" si="7"/>
        <v>39.327588469979297</v>
      </c>
      <c r="G17" s="5"/>
      <c r="H17" s="14">
        <f t="shared" si="0"/>
        <v>99610.405390087355</v>
      </c>
      <c r="I17" s="15">
        <f t="shared" si="8"/>
        <v>0.94232233454704462</v>
      </c>
      <c r="J17" s="14">
        <f t="shared" si="9"/>
        <v>93865.109752364631</v>
      </c>
      <c r="K17" s="14">
        <f>SUM($J17:J$127)</f>
        <v>3691488.4080304364</v>
      </c>
      <c r="L17" s="16">
        <f t="shared" si="10"/>
        <v>39.327588469979297</v>
      </c>
      <c r="M17" s="16"/>
      <c r="N17" s="6">
        <v>3</v>
      </c>
      <c r="O17" s="6">
        <f t="shared" si="1"/>
        <v>13</v>
      </c>
      <c r="P17" s="6">
        <f t="shared" si="2"/>
        <v>99610.405390087355</v>
      </c>
      <c r="Q17" s="6">
        <f t="shared" si="3"/>
        <v>99610.405390087355</v>
      </c>
      <c r="R17" s="5" t="e">
        <f t="shared" si="4"/>
        <v>#N/A</v>
      </c>
      <c r="S17" s="5" t="e">
        <f t="shared" si="11"/>
        <v>#N/A</v>
      </c>
      <c r="T17" s="20" t="e">
        <f>SUM(S17:$S$136)</f>
        <v>#N/A</v>
      </c>
      <c r="U17" s="6" t="e">
        <f t="shared" si="12"/>
        <v>#N/A</v>
      </c>
    </row>
    <row r="18" spans="1:21">
      <c r="A18" s="21">
        <v>4</v>
      </c>
      <c r="B18" s="22">
        <f>Absterbeordnung!B12</f>
        <v>99598.537524421321</v>
      </c>
      <c r="C18" s="15">
        <f t="shared" si="5"/>
        <v>0.9238454260265142</v>
      </c>
      <c r="D18" s="14">
        <f t="shared" si="6"/>
        <v>92013.653330866771</v>
      </c>
      <c r="E18" s="14">
        <f>SUM(D18:$D$127)</f>
        <v>3597623.2982780715</v>
      </c>
      <c r="F18" s="16">
        <f t="shared" si="7"/>
        <v>39.098798580919052</v>
      </c>
      <c r="G18" s="5"/>
      <c r="H18" s="14">
        <f t="shared" si="0"/>
        <v>99598.537524421321</v>
      </c>
      <c r="I18" s="15">
        <f t="shared" si="8"/>
        <v>0.9238454260265142</v>
      </c>
      <c r="J18" s="14">
        <f t="shared" si="9"/>
        <v>92013.653330866771</v>
      </c>
      <c r="K18" s="14">
        <f>SUM($J18:J$127)</f>
        <v>3597623.2982780715</v>
      </c>
      <c r="L18" s="16">
        <f t="shared" si="10"/>
        <v>39.098798580919052</v>
      </c>
      <c r="M18" s="16"/>
      <c r="N18" s="6">
        <v>4</v>
      </c>
      <c r="O18" s="6">
        <f t="shared" si="1"/>
        <v>14</v>
      </c>
      <c r="P18" s="6">
        <f t="shared" si="2"/>
        <v>99598.537524421321</v>
      </c>
      <c r="Q18" s="6">
        <f t="shared" si="3"/>
        <v>99598.537524421321</v>
      </c>
      <c r="R18" s="5" t="e">
        <f t="shared" si="4"/>
        <v>#N/A</v>
      </c>
      <c r="S18" s="5" t="e">
        <f t="shared" si="11"/>
        <v>#N/A</v>
      </c>
      <c r="T18" s="20" t="e">
        <f>SUM(S18:$S$136)</f>
        <v>#N/A</v>
      </c>
      <c r="U18" s="6" t="e">
        <f t="shared" si="12"/>
        <v>#N/A</v>
      </c>
    </row>
    <row r="19" spans="1:21">
      <c r="A19" s="21">
        <v>5</v>
      </c>
      <c r="B19" s="22">
        <f>Absterbeordnung!B13</f>
        <v>99588.132498963998</v>
      </c>
      <c r="C19" s="15">
        <f t="shared" si="5"/>
        <v>0.90573080982991594</v>
      </c>
      <c r="D19" s="14">
        <f t="shared" si="6"/>
        <v>90200.039897735638</v>
      </c>
      <c r="E19" s="14">
        <f>SUM(D19:$D$127)</f>
        <v>3505609.6449472047</v>
      </c>
      <c r="F19" s="16">
        <f t="shared" si="7"/>
        <v>38.8648347486508</v>
      </c>
      <c r="G19" s="5"/>
      <c r="H19" s="14">
        <f t="shared" si="0"/>
        <v>99588.132498963998</v>
      </c>
      <c r="I19" s="15">
        <f t="shared" si="8"/>
        <v>0.90573080982991594</v>
      </c>
      <c r="J19" s="14">
        <f t="shared" si="9"/>
        <v>90200.039897735638</v>
      </c>
      <c r="K19" s="14">
        <f>SUM($J19:J$127)</f>
        <v>3505609.6449472047</v>
      </c>
      <c r="L19" s="16">
        <f t="shared" si="10"/>
        <v>38.8648347486508</v>
      </c>
      <c r="M19" s="16"/>
      <c r="N19" s="6">
        <v>5</v>
      </c>
      <c r="O19" s="6">
        <f t="shared" si="1"/>
        <v>15</v>
      </c>
      <c r="P19" s="6">
        <f t="shared" si="2"/>
        <v>99588.132498963998</v>
      </c>
      <c r="Q19" s="6">
        <f t="shared" si="3"/>
        <v>99588.132498963998</v>
      </c>
      <c r="R19" s="5" t="e">
        <f t="shared" si="4"/>
        <v>#N/A</v>
      </c>
      <c r="S19" s="5" t="e">
        <f t="shared" si="11"/>
        <v>#N/A</v>
      </c>
      <c r="T19" s="20" t="e">
        <f>SUM(S19:$S$136)</f>
        <v>#N/A</v>
      </c>
      <c r="U19" s="6" t="e">
        <f t="shared" si="12"/>
        <v>#N/A</v>
      </c>
    </row>
    <row r="20" spans="1:21">
      <c r="A20" s="21">
        <v>6</v>
      </c>
      <c r="B20" s="22">
        <f>Absterbeordnung!B14</f>
        <v>99578.584092012868</v>
      </c>
      <c r="C20" s="15">
        <f t="shared" si="5"/>
        <v>0.88797138218619198</v>
      </c>
      <c r="D20" s="14">
        <f t="shared" si="6"/>
        <v>88422.932952328614</v>
      </c>
      <c r="E20" s="14">
        <f>SUM(D20:$D$127)</f>
        <v>3415409.605049469</v>
      </c>
      <c r="F20" s="16">
        <f t="shared" si="7"/>
        <v>38.625834848645162</v>
      </c>
      <c r="G20" s="5"/>
      <c r="H20" s="14">
        <f t="shared" si="0"/>
        <v>99578.584092012868</v>
      </c>
      <c r="I20" s="15">
        <f t="shared" si="8"/>
        <v>0.88797138218619198</v>
      </c>
      <c r="J20" s="14">
        <f t="shared" si="9"/>
        <v>88422.932952328614</v>
      </c>
      <c r="K20" s="14">
        <f>SUM($J20:J$127)</f>
        <v>3415409.605049469</v>
      </c>
      <c r="L20" s="16">
        <f t="shared" si="10"/>
        <v>38.625834848645162</v>
      </c>
      <c r="M20" s="16"/>
      <c r="N20" s="6">
        <v>6</v>
      </c>
      <c r="O20" s="6">
        <f t="shared" si="1"/>
        <v>16</v>
      </c>
      <c r="P20" s="6">
        <f t="shared" si="2"/>
        <v>99578.584092012868</v>
      </c>
      <c r="Q20" s="6">
        <f t="shared" si="3"/>
        <v>99578.584092012868</v>
      </c>
      <c r="R20" s="5" t="e">
        <f t="shared" si="4"/>
        <v>#N/A</v>
      </c>
      <c r="S20" s="5" t="e">
        <f t="shared" si="11"/>
        <v>#N/A</v>
      </c>
      <c r="T20" s="20" t="e">
        <f>SUM(S20:$S$136)</f>
        <v>#N/A</v>
      </c>
      <c r="U20" s="6" t="e">
        <f t="shared" si="12"/>
        <v>#N/A</v>
      </c>
    </row>
    <row r="21" spans="1:21">
      <c r="A21" s="21">
        <v>7</v>
      </c>
      <c r="B21" s="22">
        <f>Absterbeordnung!B15</f>
        <v>99569.725303615574</v>
      </c>
      <c r="C21" s="15">
        <f t="shared" si="5"/>
        <v>0.87056017861391388</v>
      </c>
      <c r="D21" s="14">
        <f t="shared" si="6"/>
        <v>86681.437844853921</v>
      </c>
      <c r="E21" s="14">
        <f>SUM(D21:$D$127)</f>
        <v>3326986.6720971405</v>
      </c>
      <c r="F21" s="16">
        <f t="shared" si="7"/>
        <v>38.381766094511732</v>
      </c>
      <c r="G21" s="5"/>
      <c r="H21" s="14">
        <f t="shared" si="0"/>
        <v>99569.725303615574</v>
      </c>
      <c r="I21" s="15">
        <f t="shared" si="8"/>
        <v>0.87056017861391388</v>
      </c>
      <c r="J21" s="14">
        <f t="shared" si="9"/>
        <v>86681.437844853921</v>
      </c>
      <c r="K21" s="14">
        <f>SUM($J21:J$127)</f>
        <v>3326986.6720971405</v>
      </c>
      <c r="L21" s="16">
        <f t="shared" si="10"/>
        <v>38.381766094511732</v>
      </c>
      <c r="M21" s="16"/>
      <c r="N21" s="6">
        <v>7</v>
      </c>
      <c r="O21" s="6">
        <f t="shared" si="1"/>
        <v>17</v>
      </c>
      <c r="P21" s="6">
        <f t="shared" si="2"/>
        <v>99569.725303615574</v>
      </c>
      <c r="Q21" s="6">
        <f t="shared" si="3"/>
        <v>99569.725303615574</v>
      </c>
      <c r="R21" s="5" t="e">
        <f t="shared" si="4"/>
        <v>#N/A</v>
      </c>
      <c r="S21" s="5" t="e">
        <f t="shared" si="11"/>
        <v>#N/A</v>
      </c>
      <c r="T21" s="20" t="e">
        <f>SUM(S21:$S$136)</f>
        <v>#N/A</v>
      </c>
      <c r="U21" s="6" t="e">
        <f t="shared" si="12"/>
        <v>#N/A</v>
      </c>
    </row>
    <row r="22" spans="1:21">
      <c r="A22" s="21">
        <v>8</v>
      </c>
      <c r="B22" s="22">
        <f>Absterbeordnung!B16</f>
        <v>99561.197718657801</v>
      </c>
      <c r="C22" s="15">
        <f t="shared" si="5"/>
        <v>0.85349037119011162</v>
      </c>
      <c r="D22" s="14">
        <f t="shared" si="6"/>
        <v>84974.523597029343</v>
      </c>
      <c r="E22" s="14">
        <f>SUM(D22:$D$127)</f>
        <v>3240305.2342522871</v>
      </c>
      <c r="F22" s="16">
        <f t="shared" si="7"/>
        <v>38.132667264115923</v>
      </c>
      <c r="G22" s="5"/>
      <c r="H22" s="14">
        <f t="shared" si="0"/>
        <v>99561.197718657801</v>
      </c>
      <c r="I22" s="15">
        <f t="shared" si="8"/>
        <v>0.85349037119011162</v>
      </c>
      <c r="J22" s="14">
        <f t="shared" si="9"/>
        <v>84974.523597029343</v>
      </c>
      <c r="K22" s="14">
        <f>SUM($J22:J$127)</f>
        <v>3240305.2342522871</v>
      </c>
      <c r="L22" s="16">
        <f t="shared" si="10"/>
        <v>38.132667264115923</v>
      </c>
      <c r="M22" s="16"/>
      <c r="N22" s="6">
        <v>8</v>
      </c>
      <c r="O22" s="6">
        <f t="shared" si="1"/>
        <v>18</v>
      </c>
      <c r="P22" s="6">
        <f t="shared" si="2"/>
        <v>99561.197718657801</v>
      </c>
      <c r="Q22" s="6">
        <f t="shared" si="3"/>
        <v>99561.197718657801</v>
      </c>
      <c r="R22" s="5" t="e">
        <f t="shared" si="4"/>
        <v>#N/A</v>
      </c>
      <c r="S22" s="5" t="e">
        <f t="shared" si="11"/>
        <v>#N/A</v>
      </c>
      <c r="T22" s="20" t="e">
        <f>SUM(S22:$S$136)</f>
        <v>#N/A</v>
      </c>
      <c r="U22" s="6" t="e">
        <f t="shared" si="12"/>
        <v>#N/A</v>
      </c>
    </row>
    <row r="23" spans="1:21">
      <c r="A23" s="21">
        <v>9</v>
      </c>
      <c r="B23" s="22">
        <f>Absterbeordnung!B17</f>
        <v>99553.851354812345</v>
      </c>
      <c r="C23" s="15">
        <f t="shared" si="5"/>
        <v>0.83675526587265847</v>
      </c>
      <c r="D23" s="14">
        <f t="shared" si="6"/>
        <v>83302.209359043118</v>
      </c>
      <c r="E23" s="14">
        <f>SUM(D23:$D$127)</f>
        <v>3155330.7106552571</v>
      </c>
      <c r="F23" s="16">
        <f t="shared" si="7"/>
        <v>37.878115537793008</v>
      </c>
      <c r="G23" s="5"/>
      <c r="H23" s="14">
        <f t="shared" si="0"/>
        <v>99553.851354812345</v>
      </c>
      <c r="I23" s="15">
        <f t="shared" si="8"/>
        <v>0.83675526587265847</v>
      </c>
      <c r="J23" s="14">
        <f t="shared" si="9"/>
        <v>83302.209359043118</v>
      </c>
      <c r="K23" s="14">
        <f>SUM($J23:J$127)</f>
        <v>3155330.7106552571</v>
      </c>
      <c r="L23" s="16">
        <f t="shared" si="10"/>
        <v>37.878115537793008</v>
      </c>
      <c r="M23" s="16"/>
      <c r="N23" s="6">
        <v>9</v>
      </c>
      <c r="O23" s="6">
        <f t="shared" si="1"/>
        <v>19</v>
      </c>
      <c r="P23" s="6">
        <f t="shared" si="2"/>
        <v>99553.851354812345</v>
      </c>
      <c r="Q23" s="6">
        <f t="shared" si="3"/>
        <v>99553.851354812345</v>
      </c>
      <c r="R23" s="5" t="e">
        <f t="shared" si="4"/>
        <v>#N/A</v>
      </c>
      <c r="S23" s="5" t="e">
        <f t="shared" si="11"/>
        <v>#N/A</v>
      </c>
      <c r="T23" s="20" t="e">
        <f>SUM(S23:$S$136)</f>
        <v>#N/A</v>
      </c>
      <c r="U23" s="6" t="e">
        <f t="shared" si="12"/>
        <v>#N/A</v>
      </c>
    </row>
    <row r="24" spans="1:21">
      <c r="A24" s="21">
        <v>10</v>
      </c>
      <c r="B24" s="22">
        <f>Absterbeordnung!B18</f>
        <v>99545.856585755304</v>
      </c>
      <c r="C24" s="15">
        <f t="shared" si="5"/>
        <v>0.82034829987515534</v>
      </c>
      <c r="D24" s="14">
        <f t="shared" si="6"/>
        <v>81662.274209740397</v>
      </c>
      <c r="E24" s="14">
        <f>SUM(D24:$D$127)</f>
        <v>3072028.5012962143</v>
      </c>
      <c r="F24" s="16">
        <f t="shared" si="7"/>
        <v>37.618698854823137</v>
      </c>
      <c r="G24" s="5"/>
      <c r="H24" s="14">
        <f t="shared" si="0"/>
        <v>99545.856585755304</v>
      </c>
      <c r="I24" s="15">
        <f t="shared" si="8"/>
        <v>0.82034829987515534</v>
      </c>
      <c r="J24" s="14">
        <f t="shared" si="9"/>
        <v>81662.274209740397</v>
      </c>
      <c r="K24" s="14">
        <f>SUM($J24:J$127)</f>
        <v>3072028.5012962143</v>
      </c>
      <c r="L24" s="16">
        <f t="shared" si="10"/>
        <v>37.618698854823137</v>
      </c>
      <c r="M24" s="16"/>
      <c r="N24" s="6">
        <v>10</v>
      </c>
      <c r="O24" s="6">
        <f t="shared" si="1"/>
        <v>20</v>
      </c>
      <c r="P24" s="6">
        <f t="shared" si="2"/>
        <v>99545.856585755304</v>
      </c>
      <c r="Q24" s="6">
        <f t="shared" si="3"/>
        <v>99545.856585755304</v>
      </c>
      <c r="R24" s="5">
        <f t="shared" si="4"/>
        <v>100000</v>
      </c>
      <c r="S24" s="5">
        <f t="shared" si="11"/>
        <v>8166227420.97404</v>
      </c>
      <c r="T24" s="20">
        <f>SUM(S24:$S$136)</f>
        <v>298512288453.62946</v>
      </c>
      <c r="U24" s="6">
        <f t="shared" si="12"/>
        <v>36.554491206910804</v>
      </c>
    </row>
    <row r="25" spans="1:21">
      <c r="A25" s="21">
        <v>11</v>
      </c>
      <c r="B25" s="22">
        <f>Absterbeordnung!B19</f>
        <v>99538.312225740083</v>
      </c>
      <c r="C25" s="15">
        <f t="shared" si="5"/>
        <v>0.80426303909328967</v>
      </c>
      <c r="D25" s="14">
        <f t="shared" si="6"/>
        <v>80054.985496890469</v>
      </c>
      <c r="E25" s="14">
        <f>SUM(D25:$D$127)</f>
        <v>2990366.2270864737</v>
      </c>
      <c r="F25" s="16">
        <f t="shared" si="7"/>
        <v>37.353903801564321</v>
      </c>
      <c r="G25" s="5"/>
      <c r="H25" s="14">
        <f t="shared" si="0"/>
        <v>99538.312225740083</v>
      </c>
      <c r="I25" s="15">
        <f t="shared" si="8"/>
        <v>0.80426303909328967</v>
      </c>
      <c r="J25" s="14">
        <f t="shared" si="9"/>
        <v>80054.985496890469</v>
      </c>
      <c r="K25" s="14">
        <f>SUM($J25:J$127)</f>
        <v>2990366.2270864737</v>
      </c>
      <c r="L25" s="16">
        <f t="shared" si="10"/>
        <v>37.353903801564321</v>
      </c>
      <c r="M25" s="16"/>
      <c r="N25" s="6">
        <v>11</v>
      </c>
      <c r="O25" s="6">
        <f t="shared" si="1"/>
        <v>21</v>
      </c>
      <c r="P25" s="6">
        <f t="shared" si="2"/>
        <v>99538.312225740083</v>
      </c>
      <c r="Q25" s="6">
        <f t="shared" si="3"/>
        <v>99538.312225740083</v>
      </c>
      <c r="R25" s="5">
        <f t="shared" si="4"/>
        <v>99651.993837493559</v>
      </c>
      <c r="S25" s="5">
        <f t="shared" si="11"/>
        <v>7977638921.3967648</v>
      </c>
      <c r="T25" s="20">
        <f>SUM(S25:$S$136)</f>
        <v>290346061032.65527</v>
      </c>
      <c r="U25" s="6">
        <f t="shared" si="12"/>
        <v>36.394986523383544</v>
      </c>
    </row>
    <row r="26" spans="1:21">
      <c r="A26" s="21">
        <v>12</v>
      </c>
      <c r="B26" s="22">
        <f>Absterbeordnung!B20</f>
        <v>99531.020337759241</v>
      </c>
      <c r="C26" s="15">
        <f t="shared" si="5"/>
        <v>0.78849317558165644</v>
      </c>
      <c r="D26" s="14">
        <f t="shared" si="6"/>
        <v>78479.530295002216</v>
      </c>
      <c r="E26" s="14">
        <f>SUM(D26:$D$127)</f>
        <v>2910311.2415895835</v>
      </c>
      <c r="F26" s="16">
        <f t="shared" si="7"/>
        <v>37.08369852176498</v>
      </c>
      <c r="G26" s="5"/>
      <c r="H26" s="14">
        <f t="shared" si="0"/>
        <v>99531.020337759241</v>
      </c>
      <c r="I26" s="15">
        <f t="shared" si="8"/>
        <v>0.78849317558165644</v>
      </c>
      <c r="J26" s="14">
        <f t="shared" si="9"/>
        <v>78479.530295002216</v>
      </c>
      <c r="K26" s="14">
        <f>SUM($J26:J$127)</f>
        <v>2910311.2415895835</v>
      </c>
      <c r="L26" s="16">
        <f t="shared" si="10"/>
        <v>37.08369852176498</v>
      </c>
      <c r="M26" s="16"/>
      <c r="N26" s="6">
        <v>12</v>
      </c>
      <c r="O26" s="6">
        <f t="shared" si="1"/>
        <v>22</v>
      </c>
      <c r="P26" s="6">
        <f t="shared" si="2"/>
        <v>99531.020337759241</v>
      </c>
      <c r="Q26" s="6">
        <f t="shared" si="3"/>
        <v>99531.020337759241</v>
      </c>
      <c r="R26" s="5">
        <f t="shared" si="4"/>
        <v>99625.272288095162</v>
      </c>
      <c r="S26" s="5">
        <f t="shared" si="11"/>
        <v>7818544574.6814089</v>
      </c>
      <c r="T26" s="20">
        <f>SUM(S26:$S$136)</f>
        <v>282368422111.25861</v>
      </c>
      <c r="U26" s="6">
        <f t="shared" si="12"/>
        <v>36.115215487246182</v>
      </c>
    </row>
    <row r="27" spans="1:21">
      <c r="A27" s="21">
        <v>13</v>
      </c>
      <c r="B27" s="22">
        <f>Absterbeordnung!B21</f>
        <v>99522.852025195374</v>
      </c>
      <c r="C27" s="15">
        <f t="shared" si="5"/>
        <v>0.77303252508005538</v>
      </c>
      <c r="D27" s="14">
        <f t="shared" si="6"/>
        <v>76934.401604205486</v>
      </c>
      <c r="E27" s="14">
        <f>SUM(D27:$D$127)</f>
        <v>2831831.7112945812</v>
      </c>
      <c r="F27" s="16">
        <f t="shared" si="7"/>
        <v>36.808393283711247</v>
      </c>
      <c r="G27" s="5"/>
      <c r="H27" s="14">
        <f t="shared" si="0"/>
        <v>99522.852025195374</v>
      </c>
      <c r="I27" s="15">
        <f t="shared" si="8"/>
        <v>0.77303252508005538</v>
      </c>
      <c r="J27" s="14">
        <f t="shared" si="9"/>
        <v>76934.401604205486</v>
      </c>
      <c r="K27" s="14">
        <f>SUM($J27:J$127)</f>
        <v>2831831.7112945812</v>
      </c>
      <c r="L27" s="16">
        <f t="shared" si="10"/>
        <v>36.808393283711247</v>
      </c>
      <c r="M27" s="16"/>
      <c r="N27" s="6">
        <v>13</v>
      </c>
      <c r="O27" s="6">
        <f t="shared" si="1"/>
        <v>23</v>
      </c>
      <c r="P27" s="6">
        <f t="shared" si="2"/>
        <v>99522.852025195374</v>
      </c>
      <c r="Q27" s="6">
        <f t="shared" si="3"/>
        <v>99522.852025195374</v>
      </c>
      <c r="R27" s="5">
        <f t="shared" si="4"/>
        <v>99610.405390087355</v>
      </c>
      <c r="S27" s="5">
        <f t="shared" si="11"/>
        <v>7663466932.2386961</v>
      </c>
      <c r="T27" s="20">
        <f>SUM(S27:$S$136)</f>
        <v>274549877536.57724</v>
      </c>
      <c r="U27" s="6">
        <f t="shared" si="12"/>
        <v>35.825805730510815</v>
      </c>
    </row>
    <row r="28" spans="1:21">
      <c r="A28" s="21">
        <v>14</v>
      </c>
      <c r="B28" s="22">
        <f>Absterbeordnung!B22</f>
        <v>99513.875493360814</v>
      </c>
      <c r="C28" s="15">
        <f t="shared" si="5"/>
        <v>0.75787502458828948</v>
      </c>
      <c r="D28" s="14">
        <f t="shared" si="6"/>
        <v>75419.080836406807</v>
      </c>
      <c r="E28" s="14">
        <f>SUM(D28:$D$127)</f>
        <v>2754897.3096903758</v>
      </c>
      <c r="F28" s="16">
        <f t="shared" si="7"/>
        <v>36.527855804369779</v>
      </c>
      <c r="G28" s="5"/>
      <c r="H28" s="14">
        <f t="shared" si="0"/>
        <v>99513.875493360814</v>
      </c>
      <c r="I28" s="15">
        <f t="shared" si="8"/>
        <v>0.75787502458828948</v>
      </c>
      <c r="J28" s="14">
        <f t="shared" si="9"/>
        <v>75419.080836406807</v>
      </c>
      <c r="K28" s="14">
        <f>SUM($J28:J$127)</f>
        <v>2754897.3096903758</v>
      </c>
      <c r="L28" s="16">
        <f t="shared" si="10"/>
        <v>36.527855804369779</v>
      </c>
      <c r="M28" s="16"/>
      <c r="N28" s="6">
        <v>14</v>
      </c>
      <c r="O28" s="6">
        <f t="shared" si="1"/>
        <v>24</v>
      </c>
      <c r="P28" s="6">
        <f t="shared" si="2"/>
        <v>99513.875493360814</v>
      </c>
      <c r="Q28" s="6">
        <f t="shared" si="3"/>
        <v>99513.875493360814</v>
      </c>
      <c r="R28" s="5">
        <f t="shared" si="4"/>
        <v>99598.537524421321</v>
      </c>
      <c r="S28" s="5">
        <f t="shared" si="11"/>
        <v>7511630152.7422285</v>
      </c>
      <c r="T28" s="20">
        <f>SUM(S28:$S$136)</f>
        <v>266886410604.33856</v>
      </c>
      <c r="U28" s="6">
        <f t="shared" si="12"/>
        <v>35.529759210376973</v>
      </c>
    </row>
    <row r="29" spans="1:21">
      <c r="A29" s="21">
        <v>15</v>
      </c>
      <c r="B29" s="22">
        <f>Absterbeordnung!B23</f>
        <v>99500.794838922055</v>
      </c>
      <c r="C29" s="15">
        <f t="shared" si="5"/>
        <v>0.74301472998851925</v>
      </c>
      <c r="D29" s="14">
        <f t="shared" si="6"/>
        <v>73930.556210884723</v>
      </c>
      <c r="E29" s="14">
        <f>SUM(D29:$D$127)</f>
        <v>2679478.2288539689</v>
      </c>
      <c r="F29" s="16">
        <f t="shared" si="7"/>
        <v>36.243176924177824</v>
      </c>
      <c r="G29" s="5"/>
      <c r="H29" s="14">
        <f t="shared" si="0"/>
        <v>99500.794838922055</v>
      </c>
      <c r="I29" s="15">
        <f t="shared" si="8"/>
        <v>0.74301472998851925</v>
      </c>
      <c r="J29" s="14">
        <f t="shared" si="9"/>
        <v>73930.556210884723</v>
      </c>
      <c r="K29" s="14">
        <f>SUM($J29:J$127)</f>
        <v>2679478.2288539689</v>
      </c>
      <c r="L29" s="16">
        <f t="shared" si="10"/>
        <v>36.243176924177824</v>
      </c>
      <c r="M29" s="16"/>
      <c r="N29" s="6">
        <v>15</v>
      </c>
      <c r="O29" s="6">
        <f t="shared" si="1"/>
        <v>25</v>
      </c>
      <c r="P29" s="6">
        <f t="shared" si="2"/>
        <v>99500.794838922055</v>
      </c>
      <c r="Q29" s="6">
        <f t="shared" si="3"/>
        <v>99500.794838922055</v>
      </c>
      <c r="R29" s="5">
        <f t="shared" si="4"/>
        <v>99588.132498963998</v>
      </c>
      <c r="S29" s="5">
        <f t="shared" si="11"/>
        <v>7362606027.6516933</v>
      </c>
      <c r="T29" s="20">
        <f>SUM(S29:$S$136)</f>
        <v>259374780451.59637</v>
      </c>
      <c r="U29" s="6">
        <f t="shared" si="12"/>
        <v>35.228664888147506</v>
      </c>
    </row>
    <row r="30" spans="1:21">
      <c r="A30" s="21">
        <v>16</v>
      </c>
      <c r="B30" s="22">
        <f>Absterbeordnung!B24</f>
        <v>99484.539506473579</v>
      </c>
      <c r="C30" s="15">
        <f t="shared" si="5"/>
        <v>0.72844581371423445</v>
      </c>
      <c r="D30" s="14">
        <f t="shared" si="6"/>
        <v>72469.096332779052</v>
      </c>
      <c r="E30" s="14">
        <f>SUM(D30:$D$127)</f>
        <v>2605547.6726430845</v>
      </c>
      <c r="F30" s="16">
        <f t="shared" si="7"/>
        <v>35.953914213009845</v>
      </c>
      <c r="G30" s="5"/>
      <c r="H30" s="14">
        <f t="shared" si="0"/>
        <v>99484.539506473579</v>
      </c>
      <c r="I30" s="15">
        <f t="shared" si="8"/>
        <v>0.72844581371423445</v>
      </c>
      <c r="J30" s="14">
        <f t="shared" si="9"/>
        <v>72469.096332779052</v>
      </c>
      <c r="K30" s="14">
        <f>SUM($J30:J$127)</f>
        <v>2605547.6726430845</v>
      </c>
      <c r="L30" s="16">
        <f t="shared" si="10"/>
        <v>35.953914213009845</v>
      </c>
      <c r="M30" s="16"/>
      <c r="N30" s="6">
        <v>16</v>
      </c>
      <c r="O30" s="6">
        <f t="shared" si="1"/>
        <v>26</v>
      </c>
      <c r="P30" s="6">
        <f t="shared" si="2"/>
        <v>99484.539506473579</v>
      </c>
      <c r="Q30" s="6">
        <f t="shared" si="3"/>
        <v>99484.539506473579</v>
      </c>
      <c r="R30" s="5">
        <f t="shared" si="4"/>
        <v>99578.584092012868</v>
      </c>
      <c r="S30" s="5">
        <f t="shared" si="11"/>
        <v>7216370003.24582</v>
      </c>
      <c r="T30" s="20">
        <f>SUM(S30:$S$136)</f>
        <v>252012174423.94467</v>
      </c>
      <c r="U30" s="6">
        <f t="shared" si="12"/>
        <v>34.922291167247963</v>
      </c>
    </row>
    <row r="31" spans="1:21">
      <c r="A31" s="21">
        <v>17</v>
      </c>
      <c r="B31" s="22">
        <f>Absterbeordnung!B25</f>
        <v>99462.084458657962</v>
      </c>
      <c r="C31" s="15">
        <f t="shared" si="5"/>
        <v>0.7141625624649357</v>
      </c>
      <c r="D31" s="14">
        <f t="shared" si="6"/>
        <v>71032.097105099034</v>
      </c>
      <c r="E31" s="14">
        <f>SUM(D31:$D$127)</f>
        <v>2533078.5763103049</v>
      </c>
      <c r="F31" s="16">
        <f t="shared" si="7"/>
        <v>35.661041691650524</v>
      </c>
      <c r="G31" s="5"/>
      <c r="H31" s="14">
        <f t="shared" si="0"/>
        <v>99462.084458657962</v>
      </c>
      <c r="I31" s="15">
        <f t="shared" si="8"/>
        <v>0.7141625624649357</v>
      </c>
      <c r="J31" s="14">
        <f t="shared" si="9"/>
        <v>71032.097105099034</v>
      </c>
      <c r="K31" s="14">
        <f>SUM($J31:J$127)</f>
        <v>2533078.5763103049</v>
      </c>
      <c r="L31" s="16">
        <f t="shared" si="10"/>
        <v>35.661041691650524</v>
      </c>
      <c r="M31" s="16"/>
      <c r="N31" s="6">
        <v>17</v>
      </c>
      <c r="O31" s="6">
        <f t="shared" si="1"/>
        <v>27</v>
      </c>
      <c r="P31" s="6">
        <f t="shared" si="2"/>
        <v>99462.084458657962</v>
      </c>
      <c r="Q31" s="6">
        <f t="shared" si="3"/>
        <v>99462.084458657962</v>
      </c>
      <c r="R31" s="5">
        <f t="shared" si="4"/>
        <v>99569.725303615574</v>
      </c>
      <c r="S31" s="5">
        <f t="shared" si="11"/>
        <v>7072646396.4944582</v>
      </c>
      <c r="T31" s="20">
        <f>SUM(S31:$S$136)</f>
        <v>244795804420.69885</v>
      </c>
      <c r="U31" s="6">
        <f t="shared" si="12"/>
        <v>34.611627769491115</v>
      </c>
    </row>
    <row r="32" spans="1:21">
      <c r="A32" s="21">
        <v>18</v>
      </c>
      <c r="B32" s="22">
        <f>Absterbeordnung!B26</f>
        <v>99435.809393050469</v>
      </c>
      <c r="C32" s="15">
        <f t="shared" si="5"/>
        <v>0.7001593749656233</v>
      </c>
      <c r="D32" s="14">
        <f t="shared" si="6"/>
        <v>69620.914153839069</v>
      </c>
      <c r="E32" s="14">
        <f>SUM(D32:$D$127)</f>
        <v>2462046.479205206</v>
      </c>
      <c r="F32" s="16">
        <f t="shared" si="7"/>
        <v>35.363604588197475</v>
      </c>
      <c r="G32" s="5"/>
      <c r="H32" s="14">
        <f t="shared" si="0"/>
        <v>99435.809393050469</v>
      </c>
      <c r="I32" s="15">
        <f t="shared" si="8"/>
        <v>0.7001593749656233</v>
      </c>
      <c r="J32" s="14">
        <f t="shared" si="9"/>
        <v>69620.914153839069</v>
      </c>
      <c r="K32" s="14">
        <f>SUM($J32:J$127)</f>
        <v>2462046.479205206</v>
      </c>
      <c r="L32" s="16">
        <f t="shared" si="10"/>
        <v>35.363604588197475</v>
      </c>
      <c r="M32" s="16"/>
      <c r="N32" s="6">
        <v>18</v>
      </c>
      <c r="O32" s="6">
        <f t="shared" si="1"/>
        <v>28</v>
      </c>
      <c r="P32" s="6">
        <f t="shared" si="2"/>
        <v>99435.809393050469</v>
      </c>
      <c r="Q32" s="6">
        <f t="shared" si="3"/>
        <v>99435.809393050469</v>
      </c>
      <c r="R32" s="5">
        <f t="shared" si="4"/>
        <v>99561.197718657801</v>
      </c>
      <c r="S32" s="5">
        <f t="shared" si="11"/>
        <v>6931541599.4240732</v>
      </c>
      <c r="T32" s="20">
        <f>SUM(S32:$S$136)</f>
        <v>237723158024.20438</v>
      </c>
      <c r="U32" s="6">
        <f t="shared" si="12"/>
        <v>34.295856789484795</v>
      </c>
    </row>
    <row r="33" spans="1:21">
      <c r="A33" s="21">
        <v>19</v>
      </c>
      <c r="B33" s="22">
        <f>Absterbeordnung!B27</f>
        <v>99397.022439675115</v>
      </c>
      <c r="C33" s="15">
        <f t="shared" si="5"/>
        <v>0.68643075977021895</v>
      </c>
      <c r="D33" s="14">
        <f t="shared" si="6"/>
        <v>68229.173632163685</v>
      </c>
      <c r="E33" s="14">
        <f>SUM(D33:$D$127)</f>
        <v>2392425.5650513666</v>
      </c>
      <c r="F33" s="16">
        <f t="shared" si="7"/>
        <v>35.064554320258708</v>
      </c>
      <c r="G33" s="5"/>
      <c r="H33" s="14">
        <f t="shared" si="0"/>
        <v>99397.022439675115</v>
      </c>
      <c r="I33" s="15">
        <f t="shared" si="8"/>
        <v>0.68643075977021895</v>
      </c>
      <c r="J33" s="14">
        <f t="shared" si="9"/>
        <v>68229.173632163685</v>
      </c>
      <c r="K33" s="14">
        <f>SUM($J33:J$127)</f>
        <v>2392425.5650513666</v>
      </c>
      <c r="L33" s="16">
        <f t="shared" si="10"/>
        <v>35.064554320258708</v>
      </c>
      <c r="M33" s="16"/>
      <c r="N33" s="6">
        <v>19</v>
      </c>
      <c r="O33" s="6">
        <f t="shared" si="1"/>
        <v>29</v>
      </c>
      <c r="P33" s="6">
        <f t="shared" si="2"/>
        <v>99397.022439675115</v>
      </c>
      <c r="Q33" s="6">
        <f t="shared" si="3"/>
        <v>99397.022439675115</v>
      </c>
      <c r="R33" s="5">
        <f t="shared" si="4"/>
        <v>99553.851354812345</v>
      </c>
      <c r="S33" s="5">
        <f t="shared" si="11"/>
        <v>6792477009.8381062</v>
      </c>
      <c r="T33" s="20">
        <f>SUM(S33:$S$136)</f>
        <v>230791616424.7803</v>
      </c>
      <c r="U33" s="6">
        <f t="shared" si="12"/>
        <v>33.977533687711528</v>
      </c>
    </row>
    <row r="34" spans="1:21">
      <c r="A34" s="21">
        <v>20</v>
      </c>
      <c r="B34" s="22">
        <f>Absterbeordnung!B28</f>
        <v>99357.450811013681</v>
      </c>
      <c r="C34" s="15">
        <f t="shared" si="5"/>
        <v>0.67297133310805779</v>
      </c>
      <c r="D34" s="14">
        <f t="shared" si="6"/>
        <v>66864.716126506159</v>
      </c>
      <c r="E34" s="14">
        <f>SUM(D34:$D$127)</f>
        <v>2324196.3914192026</v>
      </c>
      <c r="F34" s="16">
        <f t="shared" si="7"/>
        <v>34.759683822210334</v>
      </c>
      <c r="G34" s="5"/>
      <c r="H34" s="14">
        <f t="shared" si="0"/>
        <v>99357.450811013681</v>
      </c>
      <c r="I34" s="15">
        <f t="shared" si="8"/>
        <v>0.67297133310805779</v>
      </c>
      <c r="J34" s="14">
        <f t="shared" si="9"/>
        <v>66864.716126506159</v>
      </c>
      <c r="K34" s="14">
        <f>SUM($J34:J$127)</f>
        <v>2324196.3914192026</v>
      </c>
      <c r="L34" s="16">
        <f t="shared" si="10"/>
        <v>34.759683822210334</v>
      </c>
      <c r="M34" s="16"/>
      <c r="N34" s="6">
        <v>20</v>
      </c>
      <c r="O34" s="6">
        <f t="shared" si="1"/>
        <v>30</v>
      </c>
      <c r="P34" s="6">
        <f t="shared" si="2"/>
        <v>99357.450811013681</v>
      </c>
      <c r="Q34" s="6">
        <f t="shared" si="3"/>
        <v>99357.450811013681</v>
      </c>
      <c r="R34" s="5">
        <f t="shared" si="4"/>
        <v>99545.856585755304</v>
      </c>
      <c r="S34" s="5">
        <f t="shared" si="11"/>
        <v>6656105442.1764212</v>
      </c>
      <c r="T34" s="20">
        <f>SUM(S34:$S$136)</f>
        <v>223999139414.9422</v>
      </c>
      <c r="U34" s="6">
        <f t="shared" si="12"/>
        <v>33.653183736479193</v>
      </c>
    </row>
    <row r="35" spans="1:21">
      <c r="A35" s="21">
        <v>21</v>
      </c>
      <c r="B35" s="22">
        <f>Absterbeordnung!B29</f>
        <v>99315.723662783741</v>
      </c>
      <c r="C35" s="15">
        <f t="shared" si="5"/>
        <v>0.65977581677260566</v>
      </c>
      <c r="D35" s="14">
        <f t="shared" si="6"/>
        <v>65526.112697975543</v>
      </c>
      <c r="E35" s="14">
        <f>SUM(D35:$D$127)</f>
        <v>2257331.6752926959</v>
      </c>
      <c r="F35" s="16">
        <f t="shared" si="7"/>
        <v>34.449345190019748</v>
      </c>
      <c r="G35" s="5"/>
      <c r="H35" s="14">
        <f t="shared" si="0"/>
        <v>99315.723662783741</v>
      </c>
      <c r="I35" s="15">
        <f t="shared" si="8"/>
        <v>0.65977581677260566</v>
      </c>
      <c r="J35" s="14">
        <f t="shared" si="9"/>
        <v>65526.112697975543</v>
      </c>
      <c r="K35" s="14">
        <f>SUM($J35:J$127)</f>
        <v>2257331.6752926959</v>
      </c>
      <c r="L35" s="16">
        <f t="shared" si="10"/>
        <v>34.449345190019748</v>
      </c>
      <c r="M35" s="16"/>
      <c r="N35" s="6">
        <v>21</v>
      </c>
      <c r="O35" s="6">
        <f t="shared" si="1"/>
        <v>31</v>
      </c>
      <c r="P35" s="6">
        <f t="shared" si="2"/>
        <v>99315.723662783741</v>
      </c>
      <c r="Q35" s="6">
        <f t="shared" si="3"/>
        <v>99315.723662783741</v>
      </c>
      <c r="R35" s="5">
        <f t="shared" si="4"/>
        <v>99538.312225740083</v>
      </c>
      <c r="S35" s="5">
        <f t="shared" si="11"/>
        <v>6522358664.6701212</v>
      </c>
      <c r="T35" s="20">
        <f>SUM(S35:$S$136)</f>
        <v>217343033972.76575</v>
      </c>
      <c r="U35" s="6">
        <f t="shared" si="12"/>
        <v>33.322766371321322</v>
      </c>
    </row>
    <row r="36" spans="1:21">
      <c r="A36" s="21">
        <v>22</v>
      </c>
      <c r="B36" s="22">
        <f>Absterbeordnung!B30</f>
        <v>99275.600707580394</v>
      </c>
      <c r="C36" s="15">
        <f t="shared" si="5"/>
        <v>0.64683903605157411</v>
      </c>
      <c r="D36" s="14">
        <f t="shared" si="6"/>
        <v>64215.33386513227</v>
      </c>
      <c r="E36" s="14">
        <f>SUM(D36:$D$127)</f>
        <v>2191805.5625947206</v>
      </c>
      <c r="F36" s="16">
        <f t="shared" si="7"/>
        <v>34.132121265584985</v>
      </c>
      <c r="G36" s="5"/>
      <c r="H36" s="14">
        <f t="shared" si="0"/>
        <v>99275.600707580394</v>
      </c>
      <c r="I36" s="15">
        <f t="shared" si="8"/>
        <v>0.64683903605157411</v>
      </c>
      <c r="J36" s="14">
        <f t="shared" si="9"/>
        <v>64215.33386513227</v>
      </c>
      <c r="K36" s="14">
        <f>SUM($J36:J$127)</f>
        <v>2191805.5625947206</v>
      </c>
      <c r="L36" s="16">
        <f t="shared" si="10"/>
        <v>34.132121265584985</v>
      </c>
      <c r="M36" s="16"/>
      <c r="N36" s="6">
        <v>22</v>
      </c>
      <c r="O36" s="6">
        <f t="shared" si="1"/>
        <v>32</v>
      </c>
      <c r="P36" s="6">
        <f t="shared" si="2"/>
        <v>99275.600707580394</v>
      </c>
      <c r="Q36" s="6">
        <f t="shared" si="3"/>
        <v>99275.600707580394</v>
      </c>
      <c r="R36" s="5">
        <f t="shared" si="4"/>
        <v>99531.020337759241</v>
      </c>
      <c r="S36" s="5">
        <f t="shared" si="11"/>
        <v>6391417700.9264803</v>
      </c>
      <c r="T36" s="20">
        <f>SUM(S36:$S$136)</f>
        <v>210820675308.09561</v>
      </c>
      <c r="U36" s="6">
        <f t="shared" si="12"/>
        <v>32.984962831882463</v>
      </c>
    </row>
    <row r="37" spans="1:21">
      <c r="A37" s="21">
        <v>23</v>
      </c>
      <c r="B37" s="22">
        <f>Absterbeordnung!B31</f>
        <v>99233.886494510458</v>
      </c>
      <c r="C37" s="15">
        <f t="shared" si="5"/>
        <v>0.63415591769762181</v>
      </c>
      <c r="D37" s="14">
        <f t="shared" si="6"/>
        <v>62929.75635662792</v>
      </c>
      <c r="E37" s="14">
        <f>SUM(D37:$D$127)</f>
        <v>2127590.2287295889</v>
      </c>
      <c r="F37" s="16">
        <f t="shared" si="7"/>
        <v>33.808969745129254</v>
      </c>
      <c r="G37" s="5"/>
      <c r="H37" s="14">
        <f t="shared" si="0"/>
        <v>99233.886494510458</v>
      </c>
      <c r="I37" s="15">
        <f t="shared" si="8"/>
        <v>0.63415591769762181</v>
      </c>
      <c r="J37" s="14">
        <f t="shared" si="9"/>
        <v>62929.75635662792</v>
      </c>
      <c r="K37" s="14">
        <f>SUM($J37:J$127)</f>
        <v>2127590.2287295889</v>
      </c>
      <c r="L37" s="16">
        <f t="shared" si="10"/>
        <v>33.808969745129254</v>
      </c>
      <c r="M37" s="16"/>
      <c r="N37" s="6">
        <v>23</v>
      </c>
      <c r="O37" s="6">
        <f t="shared" si="1"/>
        <v>33</v>
      </c>
      <c r="P37" s="6">
        <f t="shared" si="2"/>
        <v>99233.886494510458</v>
      </c>
      <c r="Q37" s="6">
        <f t="shared" si="3"/>
        <v>99233.886494510458</v>
      </c>
      <c r="R37" s="5">
        <f t="shared" si="4"/>
        <v>99522.852025195374</v>
      </c>
      <c r="S37" s="5">
        <f t="shared" si="11"/>
        <v>6262948829.862278</v>
      </c>
      <c r="T37" s="20">
        <f>SUM(S37:$S$136)</f>
        <v>204429257607.16916</v>
      </c>
      <c r="U37" s="6">
        <f t="shared" si="12"/>
        <v>32.641055062182993</v>
      </c>
    </row>
    <row r="38" spans="1:21">
      <c r="A38" s="21">
        <v>24</v>
      </c>
      <c r="B38" s="22">
        <f>Absterbeordnung!B32</f>
        <v>99194.273709016314</v>
      </c>
      <c r="C38" s="15">
        <f t="shared" si="5"/>
        <v>0.62172148793884485</v>
      </c>
      <c r="D38" s="14">
        <f t="shared" si="6"/>
        <v>61671.211445382658</v>
      </c>
      <c r="E38" s="14">
        <f>SUM(D38:$D$127)</f>
        <v>2064660.472372961</v>
      </c>
      <c r="F38" s="16">
        <f t="shared" si="7"/>
        <v>33.478513296296576</v>
      </c>
      <c r="G38" s="5"/>
      <c r="H38" s="14">
        <f t="shared" si="0"/>
        <v>99194.273709016314</v>
      </c>
      <c r="I38" s="15">
        <f t="shared" si="8"/>
        <v>0.62172148793884485</v>
      </c>
      <c r="J38" s="14">
        <f t="shared" si="9"/>
        <v>61671.211445382658</v>
      </c>
      <c r="K38" s="14">
        <f>SUM($J38:J$127)</f>
        <v>2064660.472372961</v>
      </c>
      <c r="L38" s="16">
        <f t="shared" si="10"/>
        <v>33.478513296296576</v>
      </c>
      <c r="M38" s="16"/>
      <c r="N38" s="6">
        <v>24</v>
      </c>
      <c r="O38" s="6">
        <f t="shared" si="1"/>
        <v>34</v>
      </c>
      <c r="P38" s="6">
        <f t="shared" si="2"/>
        <v>99194.273709016314</v>
      </c>
      <c r="Q38" s="6">
        <f t="shared" si="3"/>
        <v>99194.273709016314</v>
      </c>
      <c r="R38" s="5">
        <f t="shared" si="4"/>
        <v>99513.875493360814</v>
      </c>
      <c r="S38" s="5">
        <f t="shared" si="11"/>
        <v>6137141257.3005381</v>
      </c>
      <c r="T38" s="20">
        <f>SUM(S38:$S$136)</f>
        <v>198166308777.30688</v>
      </c>
      <c r="U38" s="6">
        <f t="shared" si="12"/>
        <v>32.289676979746048</v>
      </c>
    </row>
    <row r="39" spans="1:21">
      <c r="A39" s="21">
        <v>25</v>
      </c>
      <c r="B39" s="22">
        <f>Absterbeordnung!B33</f>
        <v>99148.249409670942</v>
      </c>
      <c r="C39" s="15">
        <f t="shared" si="5"/>
        <v>0.60953087052827937</v>
      </c>
      <c r="D39" s="14">
        <f t="shared" si="6"/>
        <v>60433.918774031692</v>
      </c>
      <c r="E39" s="14">
        <f>SUM(D39:$D$127)</f>
        <v>2002989.2609275782</v>
      </c>
      <c r="F39" s="16">
        <f t="shared" si="7"/>
        <v>33.143461512349546</v>
      </c>
      <c r="G39" s="5"/>
      <c r="H39" s="14">
        <f t="shared" si="0"/>
        <v>99148.249409670942</v>
      </c>
      <c r="I39" s="15">
        <f t="shared" si="8"/>
        <v>0.60953087052827937</v>
      </c>
      <c r="J39" s="14">
        <f t="shared" si="9"/>
        <v>60433.918774031692</v>
      </c>
      <c r="K39" s="14">
        <f>SUM($J39:J$127)</f>
        <v>2002989.2609275782</v>
      </c>
      <c r="L39" s="16">
        <f t="shared" si="10"/>
        <v>33.143461512349546</v>
      </c>
      <c r="M39" s="16"/>
      <c r="N39" s="6">
        <v>25</v>
      </c>
      <c r="O39" s="6">
        <f t="shared" si="1"/>
        <v>35</v>
      </c>
      <c r="P39" s="6">
        <f t="shared" si="2"/>
        <v>99148.249409670942</v>
      </c>
      <c r="Q39" s="6">
        <f t="shared" si="3"/>
        <v>99148.249409670942</v>
      </c>
      <c r="R39" s="5">
        <f t="shared" si="4"/>
        <v>99500.794838922055</v>
      </c>
      <c r="S39" s="5">
        <f t="shared" si="11"/>
        <v>6013222953.2470064</v>
      </c>
      <c r="T39" s="20">
        <f>SUM(S39:$S$136)</f>
        <v>192029167520.00635</v>
      </c>
      <c r="U39" s="6">
        <f t="shared" si="12"/>
        <v>31.934483223562314</v>
      </c>
    </row>
    <row r="40" spans="1:21">
      <c r="A40" s="21">
        <v>26</v>
      </c>
      <c r="B40" s="22">
        <f>Absterbeordnung!B34</f>
        <v>99104.809876086249</v>
      </c>
      <c r="C40" s="15">
        <f t="shared" si="5"/>
        <v>0.59757928483164635</v>
      </c>
      <c r="D40" s="14">
        <f t="shared" si="6"/>
        <v>59222.981409127904</v>
      </c>
      <c r="E40" s="14">
        <f>SUM(D40:$D$127)</f>
        <v>1942555.3421535466</v>
      </c>
      <c r="F40" s="16">
        <f t="shared" si="7"/>
        <v>32.800701618411679</v>
      </c>
      <c r="G40" s="5"/>
      <c r="H40" s="14">
        <f t="shared" si="0"/>
        <v>99104.809876086249</v>
      </c>
      <c r="I40" s="15">
        <f t="shared" si="8"/>
        <v>0.59757928483164635</v>
      </c>
      <c r="J40" s="14">
        <f t="shared" si="9"/>
        <v>59222.981409127904</v>
      </c>
      <c r="K40" s="14">
        <f>SUM($J40:J$127)</f>
        <v>1942555.3421535466</v>
      </c>
      <c r="L40" s="16">
        <f t="shared" si="10"/>
        <v>32.800701618411679</v>
      </c>
      <c r="M40" s="16"/>
      <c r="N40" s="6">
        <v>26</v>
      </c>
      <c r="O40" s="6">
        <f t="shared" si="1"/>
        <v>36</v>
      </c>
      <c r="P40" s="6">
        <f t="shared" si="2"/>
        <v>99104.809876086249</v>
      </c>
      <c r="Q40" s="6">
        <f t="shared" si="3"/>
        <v>99104.809876086249</v>
      </c>
      <c r="R40" s="5">
        <f t="shared" si="4"/>
        <v>99484.539506473579</v>
      </c>
      <c r="S40" s="5">
        <f t="shared" si="11"/>
        <v>5891771033.6875353</v>
      </c>
      <c r="T40" s="20">
        <f>SUM(S40:$S$136)</f>
        <v>186015944566.75934</v>
      </c>
      <c r="U40" s="6">
        <f t="shared" si="12"/>
        <v>31.572161155477875</v>
      </c>
    </row>
    <row r="41" spans="1:21">
      <c r="A41" s="21">
        <v>27</v>
      </c>
      <c r="B41" s="22">
        <f>Absterbeordnung!B35</f>
        <v>99060.722721717757</v>
      </c>
      <c r="C41" s="15">
        <f t="shared" si="5"/>
        <v>0.58586204395259456</v>
      </c>
      <c r="D41" s="14">
        <f t="shared" si="6"/>
        <v>58035.917489166794</v>
      </c>
      <c r="E41" s="14">
        <f>SUM(D41:$D$127)</f>
        <v>1883332.3607444188</v>
      </c>
      <c r="F41" s="16">
        <f t="shared" si="7"/>
        <v>32.451151669928691</v>
      </c>
      <c r="G41" s="5"/>
      <c r="H41" s="14">
        <f t="shared" si="0"/>
        <v>99060.722721717757</v>
      </c>
      <c r="I41" s="15">
        <f t="shared" si="8"/>
        <v>0.58586204395259456</v>
      </c>
      <c r="J41" s="14">
        <f t="shared" si="9"/>
        <v>58035.917489166794</v>
      </c>
      <c r="K41" s="14">
        <f>SUM($J41:J$127)</f>
        <v>1883332.3607444188</v>
      </c>
      <c r="L41" s="16">
        <f t="shared" si="10"/>
        <v>32.451151669928691</v>
      </c>
      <c r="M41" s="16"/>
      <c r="N41" s="6">
        <v>27</v>
      </c>
      <c r="O41" s="6">
        <f t="shared" si="1"/>
        <v>37</v>
      </c>
      <c r="P41" s="6">
        <f t="shared" si="2"/>
        <v>99060.722721717757</v>
      </c>
      <c r="Q41" s="6">
        <f t="shared" si="3"/>
        <v>99060.722721717757</v>
      </c>
      <c r="R41" s="5">
        <f t="shared" si="4"/>
        <v>99462.084458657962</v>
      </c>
      <c r="S41" s="5">
        <f t="shared" si="11"/>
        <v>5772373326.9432125</v>
      </c>
      <c r="T41" s="20">
        <f>SUM(S41:$S$136)</f>
        <v>180124173533.07181</v>
      </c>
      <c r="U41" s="6">
        <f t="shared" si="12"/>
        <v>31.204525994935501</v>
      </c>
    </row>
    <row r="42" spans="1:21">
      <c r="A42" s="21">
        <v>28</v>
      </c>
      <c r="B42" s="22">
        <f>Absterbeordnung!B36</f>
        <v>99016.787247663786</v>
      </c>
      <c r="C42" s="15">
        <f t="shared" si="5"/>
        <v>0.57437455289470041</v>
      </c>
      <c r="D42" s="14">
        <f t="shared" si="6"/>
        <v>56872.722904446557</v>
      </c>
      <c r="E42" s="14">
        <f>SUM(D42:$D$127)</f>
        <v>1825296.4432552522</v>
      </c>
      <c r="F42" s="16">
        <f t="shared" si="7"/>
        <v>32.094409235900024</v>
      </c>
      <c r="G42" s="5"/>
      <c r="H42" s="14">
        <f t="shared" si="0"/>
        <v>99016.787247663786</v>
      </c>
      <c r="I42" s="15">
        <f t="shared" si="8"/>
        <v>0.57437455289470041</v>
      </c>
      <c r="J42" s="14">
        <f t="shared" si="9"/>
        <v>56872.722904446557</v>
      </c>
      <c r="K42" s="14">
        <f>SUM($J42:J$127)</f>
        <v>1825296.4432552522</v>
      </c>
      <c r="L42" s="16">
        <f t="shared" si="10"/>
        <v>32.094409235900024</v>
      </c>
      <c r="M42" s="16"/>
      <c r="N42" s="6">
        <v>28</v>
      </c>
      <c r="O42" s="6">
        <f t="shared" si="1"/>
        <v>38</v>
      </c>
      <c r="P42" s="6">
        <f t="shared" si="2"/>
        <v>99016.787247663786</v>
      </c>
      <c r="Q42" s="6">
        <f t="shared" si="3"/>
        <v>99016.787247663786</v>
      </c>
      <c r="R42" s="5">
        <f t="shared" si="4"/>
        <v>99435.809393050469</v>
      </c>
      <c r="S42" s="5">
        <f t="shared" si="11"/>
        <v>5655185234.3903236</v>
      </c>
      <c r="T42" s="20">
        <f>SUM(S42:$S$136)</f>
        <v>174351800206.12857</v>
      </c>
      <c r="U42" s="6">
        <f t="shared" si="12"/>
        <v>30.830431361621908</v>
      </c>
    </row>
    <row r="43" spans="1:21">
      <c r="A43" s="21">
        <v>29</v>
      </c>
      <c r="B43" s="22">
        <f>Absterbeordnung!B37</f>
        <v>98968.177722745939</v>
      </c>
      <c r="C43" s="15">
        <f t="shared" si="5"/>
        <v>0.56311230675951029</v>
      </c>
      <c r="D43" s="14">
        <f t="shared" si="6"/>
        <v>55730.198853240647</v>
      </c>
      <c r="E43" s="14">
        <f>SUM(D43:$D$127)</f>
        <v>1768423.7203508057</v>
      </c>
      <c r="F43" s="16">
        <f t="shared" si="7"/>
        <v>31.731875298126159</v>
      </c>
      <c r="G43" s="5"/>
      <c r="H43" s="14">
        <f t="shared" si="0"/>
        <v>98968.177722745939</v>
      </c>
      <c r="I43" s="15">
        <f t="shared" si="8"/>
        <v>0.56311230675951029</v>
      </c>
      <c r="J43" s="14">
        <f t="shared" si="9"/>
        <v>55730.198853240647</v>
      </c>
      <c r="K43" s="14">
        <f>SUM($J43:J$127)</f>
        <v>1768423.7203508057</v>
      </c>
      <c r="L43" s="16">
        <f t="shared" si="10"/>
        <v>31.731875298126159</v>
      </c>
      <c r="M43" s="16"/>
      <c r="N43" s="6">
        <v>29</v>
      </c>
      <c r="O43" s="6">
        <f t="shared" si="1"/>
        <v>39</v>
      </c>
      <c r="P43" s="6">
        <f t="shared" si="2"/>
        <v>98968.177722745939</v>
      </c>
      <c r="Q43" s="6">
        <f t="shared" si="3"/>
        <v>98968.177722745939</v>
      </c>
      <c r="R43" s="5">
        <f t="shared" si="4"/>
        <v>99397.022439675115</v>
      </c>
      <c r="S43" s="5">
        <f t="shared" si="11"/>
        <v>5539415825.9831171</v>
      </c>
      <c r="T43" s="20">
        <f>SUM(S43:$S$136)</f>
        <v>168696614971.73828</v>
      </c>
      <c r="U43" s="6">
        <f t="shared" si="12"/>
        <v>30.45386377755791</v>
      </c>
    </row>
    <row r="44" spans="1:21">
      <c r="A44" s="21">
        <v>30</v>
      </c>
      <c r="B44" s="22">
        <f>Absterbeordnung!B38</f>
        <v>98918.960866482477</v>
      </c>
      <c r="C44" s="15">
        <f t="shared" si="5"/>
        <v>0.55207088897991197</v>
      </c>
      <c r="D44" s="14">
        <f t="shared" si="6"/>
        <v>54610.278662528101</v>
      </c>
      <c r="E44" s="14">
        <f>SUM(D44:$D$127)</f>
        <v>1712693.5214975651</v>
      </c>
      <c r="F44" s="16">
        <f t="shared" si="7"/>
        <v>31.362109175113272</v>
      </c>
      <c r="G44" s="5"/>
      <c r="H44" s="14">
        <f t="shared" si="0"/>
        <v>98918.960866482477</v>
      </c>
      <c r="I44" s="15">
        <f t="shared" si="8"/>
        <v>0.55207088897991197</v>
      </c>
      <c r="J44" s="14">
        <f t="shared" si="9"/>
        <v>54610.278662528101</v>
      </c>
      <c r="K44" s="14">
        <f>SUM($J44:J$127)</f>
        <v>1712693.5214975651</v>
      </c>
      <c r="L44" s="16">
        <f t="shared" si="10"/>
        <v>31.362109175113272</v>
      </c>
      <c r="M44" s="16"/>
      <c r="N44" s="6">
        <v>30</v>
      </c>
      <c r="O44" s="6">
        <f t="shared" si="1"/>
        <v>40</v>
      </c>
      <c r="P44" s="6">
        <f t="shared" si="2"/>
        <v>98918.960866482477</v>
      </c>
      <c r="Q44" s="6">
        <f t="shared" si="3"/>
        <v>98918.960866482477</v>
      </c>
      <c r="R44" s="5">
        <f t="shared" si="4"/>
        <v>99357.450811013681</v>
      </c>
      <c r="S44" s="5">
        <f t="shared" si="11"/>
        <v>5425938075.9878864</v>
      </c>
      <c r="T44" s="20">
        <f>SUM(S44:$S$136)</f>
        <v>163157199145.75513</v>
      </c>
      <c r="U44" s="6">
        <f t="shared" si="12"/>
        <v>30.069860153361503</v>
      </c>
    </row>
    <row r="45" spans="1:21">
      <c r="A45" s="21">
        <v>31</v>
      </c>
      <c r="B45" s="22">
        <f>Absterbeordnung!B39</f>
        <v>98865.535381251408</v>
      </c>
      <c r="C45" s="15">
        <f t="shared" si="5"/>
        <v>0.54124596958814919</v>
      </c>
      <c r="D45" s="14">
        <f t="shared" si="6"/>
        <v>53510.572556276886</v>
      </c>
      <c r="E45" s="14">
        <f>SUM(D45:$D$127)</f>
        <v>1658083.2428350369</v>
      </c>
      <c r="F45" s="16">
        <f t="shared" si="7"/>
        <v>30.986086741853423</v>
      </c>
      <c r="G45" s="5"/>
      <c r="H45" s="14">
        <f t="shared" si="0"/>
        <v>98865.535381251408</v>
      </c>
      <c r="I45" s="15">
        <f t="shared" si="8"/>
        <v>0.54124596958814919</v>
      </c>
      <c r="J45" s="14">
        <f t="shared" si="9"/>
        <v>53510.572556276886</v>
      </c>
      <c r="K45" s="14">
        <f>SUM($J45:J$127)</f>
        <v>1658083.2428350369</v>
      </c>
      <c r="L45" s="16">
        <f t="shared" si="10"/>
        <v>30.986086741853423</v>
      </c>
      <c r="M45" s="16"/>
      <c r="N45" s="6">
        <v>31</v>
      </c>
      <c r="O45" s="6">
        <f t="shared" si="1"/>
        <v>41</v>
      </c>
      <c r="P45" s="6">
        <f t="shared" si="2"/>
        <v>98865.535381251408</v>
      </c>
      <c r="Q45" s="6">
        <f t="shared" si="3"/>
        <v>98865.535381251408</v>
      </c>
      <c r="R45" s="5">
        <f t="shared" si="4"/>
        <v>99315.723662783741</v>
      </c>
      <c r="S45" s="5">
        <f t="shared" si="11"/>
        <v>5314441237.0365343</v>
      </c>
      <c r="T45" s="20">
        <f>SUM(S45:$S$136)</f>
        <v>157731261069.76727</v>
      </c>
      <c r="U45" s="6">
        <f t="shared" si="12"/>
        <v>29.679745063419343</v>
      </c>
    </row>
    <row r="46" spans="1:21">
      <c r="A46" s="21">
        <v>32</v>
      </c>
      <c r="B46" s="22">
        <f>Absterbeordnung!B40</f>
        <v>98805.760325130148</v>
      </c>
      <c r="C46" s="15">
        <f t="shared" si="5"/>
        <v>0.53063330351779314</v>
      </c>
      <c r="D46" s="14">
        <f t="shared" si="6"/>
        <v>52429.627007911113</v>
      </c>
      <c r="E46" s="14">
        <f>SUM(D46:$D$127)</f>
        <v>1604572.6702787599</v>
      </c>
      <c r="F46" s="16">
        <f t="shared" si="7"/>
        <v>30.604312138948572</v>
      </c>
      <c r="G46" s="5"/>
      <c r="H46" s="14">
        <f t="shared" ref="H46:H77" si="13">B46</f>
        <v>98805.760325130148</v>
      </c>
      <c r="I46" s="15">
        <f t="shared" si="8"/>
        <v>0.53063330351779314</v>
      </c>
      <c r="J46" s="14">
        <f t="shared" si="9"/>
        <v>52429.627007911113</v>
      </c>
      <c r="K46" s="14">
        <f>SUM($J46:J$127)</f>
        <v>1604572.6702787599</v>
      </c>
      <c r="L46" s="16">
        <f t="shared" si="10"/>
        <v>30.604312138948572</v>
      </c>
      <c r="M46" s="16"/>
      <c r="N46" s="6">
        <v>32</v>
      </c>
      <c r="O46" s="6">
        <f t="shared" ref="O46:O77" si="14">N46+$B$3</f>
        <v>42</v>
      </c>
      <c r="P46" s="6">
        <f t="shared" ref="P46:P77" si="15">B46</f>
        <v>98805.760325130148</v>
      </c>
      <c r="Q46" s="6">
        <f t="shared" ref="Q46:Q77" si="16">B46</f>
        <v>98805.760325130148</v>
      </c>
      <c r="R46" s="5">
        <f t="shared" ref="R46:R77" si="17">LOOKUP(N46,$O$14:$O$136,$Q$14:$Q$136)</f>
        <v>99275.600707580394</v>
      </c>
      <c r="S46" s="5">
        <f t="shared" si="11"/>
        <v>5204982716.0847559</v>
      </c>
      <c r="T46" s="20">
        <f>SUM(S46:$S$136)</f>
        <v>152416819832.73074</v>
      </c>
      <c r="U46" s="6">
        <f t="shared" si="12"/>
        <v>29.282867618699861</v>
      </c>
    </row>
    <row r="47" spans="1:21">
      <c r="A47" s="21">
        <v>33</v>
      </c>
      <c r="B47" s="22">
        <f>Absterbeordnung!B41</f>
        <v>98743.95157880873</v>
      </c>
      <c r="C47" s="15">
        <f t="shared" ref="C47:C78" si="18">1/(((1+($B$5/100))^A47))</f>
        <v>0.52022872893901284</v>
      </c>
      <c r="D47" s="14">
        <f t="shared" ref="D47:D78" si="19">B47*C47</f>
        <v>51369.440420259096</v>
      </c>
      <c r="E47" s="14">
        <f>SUM(D47:$D$127)</f>
        <v>1552143.0432708492</v>
      </c>
      <c r="F47" s="16">
        <f t="shared" ref="F47:F78" si="20">E47/D47</f>
        <v>30.215299808068661</v>
      </c>
      <c r="G47" s="5"/>
      <c r="H47" s="14">
        <f t="shared" si="13"/>
        <v>98743.95157880873</v>
      </c>
      <c r="I47" s="15">
        <f t="shared" ref="I47:I78" si="21">1/(((1+($B$5/100))^A47))</f>
        <v>0.52022872893901284</v>
      </c>
      <c r="J47" s="14">
        <f t="shared" ref="J47:J78" si="22">H47*I47</f>
        <v>51369.440420259096</v>
      </c>
      <c r="K47" s="14">
        <f>SUM($J47:J$127)</f>
        <v>1552143.0432708492</v>
      </c>
      <c r="L47" s="16">
        <f t="shared" ref="L47:L78" si="23">K47/J47</f>
        <v>30.215299808068661</v>
      </c>
      <c r="M47" s="16"/>
      <c r="N47" s="6">
        <v>33</v>
      </c>
      <c r="O47" s="6">
        <f t="shared" si="14"/>
        <v>43</v>
      </c>
      <c r="P47" s="6">
        <f t="shared" si="15"/>
        <v>98743.95157880873</v>
      </c>
      <c r="Q47" s="6">
        <f t="shared" si="16"/>
        <v>98743.95157880873</v>
      </c>
      <c r="R47" s="5">
        <f t="shared" si="17"/>
        <v>99233.886494510458</v>
      </c>
      <c r="S47" s="5">
        <f t="shared" ref="S47:S78" si="24">P47*R47*I47</f>
        <v>5097589219.9505081</v>
      </c>
      <c r="T47" s="20">
        <f>SUM(S47:$S$136)</f>
        <v>147211837116.64597</v>
      </c>
      <c r="U47" s="6">
        <f t="shared" ref="U47:U78" si="25">T47/S47</f>
        <v>28.878717127794623</v>
      </c>
    </row>
    <row r="48" spans="1:21">
      <c r="A48" s="21">
        <v>34</v>
      </c>
      <c r="B48" s="22">
        <f>Absterbeordnung!B42</f>
        <v>98671.303047132023</v>
      </c>
      <c r="C48" s="15">
        <f t="shared" si="18"/>
        <v>0.51002816562648323</v>
      </c>
      <c r="D48" s="14">
        <f t="shared" si="19"/>
        <v>50325.143693103571</v>
      </c>
      <c r="E48" s="14">
        <f>SUM(D48:$D$127)</f>
        <v>1500773.6028505899</v>
      </c>
      <c r="F48" s="16">
        <f t="shared" si="20"/>
        <v>29.821546303031262</v>
      </c>
      <c r="G48" s="5"/>
      <c r="H48" s="14">
        <f t="shared" si="13"/>
        <v>98671.303047132023</v>
      </c>
      <c r="I48" s="15">
        <f t="shared" si="21"/>
        <v>0.51002816562648323</v>
      </c>
      <c r="J48" s="14">
        <f t="shared" si="22"/>
        <v>50325.143693103571</v>
      </c>
      <c r="K48" s="14">
        <f>SUM($J48:J$127)</f>
        <v>1500773.6028505899</v>
      </c>
      <c r="L48" s="16">
        <f t="shared" si="23"/>
        <v>29.821546303031262</v>
      </c>
      <c r="M48" s="16"/>
      <c r="N48" s="6">
        <v>34</v>
      </c>
      <c r="O48" s="6">
        <f t="shared" si="14"/>
        <v>44</v>
      </c>
      <c r="P48" s="6">
        <f t="shared" si="15"/>
        <v>98671.303047132023</v>
      </c>
      <c r="Q48" s="6">
        <f t="shared" si="16"/>
        <v>98671.303047132023</v>
      </c>
      <c r="R48" s="5">
        <f t="shared" si="17"/>
        <v>99194.273709016314</v>
      </c>
      <c r="S48" s="5">
        <f t="shared" si="24"/>
        <v>4991966077.939291</v>
      </c>
      <c r="T48" s="20">
        <f>SUM(S48:$S$136)</f>
        <v>142114247896.6954</v>
      </c>
      <c r="U48" s="6">
        <f t="shared" si="25"/>
        <v>28.468592469955421</v>
      </c>
    </row>
    <row r="49" spans="1:21">
      <c r="A49" s="21">
        <v>35</v>
      </c>
      <c r="B49" s="22">
        <f>Absterbeordnung!B43</f>
        <v>98600.540185845748</v>
      </c>
      <c r="C49" s="15">
        <f t="shared" si="18"/>
        <v>0.50002761335929735</v>
      </c>
      <c r="D49" s="14">
        <f t="shared" si="19"/>
        <v>49302.992785065937</v>
      </c>
      <c r="E49" s="14">
        <f>SUM(D49:$D$127)</f>
        <v>1450448.4591574867</v>
      </c>
      <c r="F49" s="16">
        <f t="shared" si="20"/>
        <v>29.419075338502228</v>
      </c>
      <c r="G49" s="5"/>
      <c r="H49" s="14">
        <f t="shared" si="13"/>
        <v>98600.540185845748</v>
      </c>
      <c r="I49" s="15">
        <f t="shared" si="21"/>
        <v>0.50002761335929735</v>
      </c>
      <c r="J49" s="14">
        <f t="shared" si="22"/>
        <v>49302.992785065937</v>
      </c>
      <c r="K49" s="14">
        <f>SUM($J49:J$127)</f>
        <v>1450448.4591574867</v>
      </c>
      <c r="L49" s="16">
        <f t="shared" si="23"/>
        <v>29.419075338502228</v>
      </c>
      <c r="M49" s="16"/>
      <c r="N49" s="6">
        <v>35</v>
      </c>
      <c r="O49" s="6">
        <f t="shared" si="14"/>
        <v>45</v>
      </c>
      <c r="P49" s="6">
        <f t="shared" si="15"/>
        <v>98600.540185845748</v>
      </c>
      <c r="Q49" s="6">
        <f t="shared" si="16"/>
        <v>98600.540185845748</v>
      </c>
      <c r="R49" s="5">
        <f t="shared" si="17"/>
        <v>99148.249409670942</v>
      </c>
      <c r="S49" s="5">
        <f t="shared" si="24"/>
        <v>4888305425.2969246</v>
      </c>
      <c r="T49" s="20">
        <f>SUM(S49:$S$136)</f>
        <v>137122281818.75612</v>
      </c>
      <c r="U49" s="6">
        <f t="shared" si="25"/>
        <v>28.051087215039772</v>
      </c>
    </row>
    <row r="50" spans="1:21">
      <c r="A50" s="21">
        <v>36</v>
      </c>
      <c r="B50" s="22">
        <f>Absterbeordnung!B44</f>
        <v>98525.994853382028</v>
      </c>
      <c r="C50" s="15">
        <f t="shared" si="18"/>
        <v>0.49022315035225233</v>
      </c>
      <c r="D50" s="14">
        <f t="shared" si="19"/>
        <v>48299.723588614739</v>
      </c>
      <c r="E50" s="14">
        <f>SUM(D50:$D$127)</f>
        <v>1401145.4663724203</v>
      </c>
      <c r="F50" s="16">
        <f t="shared" si="20"/>
        <v>29.009388921279452</v>
      </c>
      <c r="G50" s="5"/>
      <c r="H50" s="14">
        <f t="shared" si="13"/>
        <v>98525.994853382028</v>
      </c>
      <c r="I50" s="15">
        <f t="shared" si="21"/>
        <v>0.49022315035225233</v>
      </c>
      <c r="J50" s="14">
        <f t="shared" si="22"/>
        <v>48299.723588614739</v>
      </c>
      <c r="K50" s="14">
        <f>SUM($J50:J$127)</f>
        <v>1401145.4663724203</v>
      </c>
      <c r="L50" s="16">
        <f t="shared" si="23"/>
        <v>29.009388921279452</v>
      </c>
      <c r="M50" s="16"/>
      <c r="N50" s="6">
        <v>36</v>
      </c>
      <c r="O50" s="6">
        <f t="shared" si="14"/>
        <v>46</v>
      </c>
      <c r="P50" s="6">
        <f t="shared" si="15"/>
        <v>98525.994853382028</v>
      </c>
      <c r="Q50" s="6">
        <f t="shared" si="16"/>
        <v>98525.994853382028</v>
      </c>
      <c r="R50" s="5">
        <f t="shared" si="17"/>
        <v>99104.809876086249</v>
      </c>
      <c r="S50" s="5">
        <f t="shared" si="24"/>
        <v>4786734923.3171816</v>
      </c>
      <c r="T50" s="20">
        <f>SUM(S50:$S$136)</f>
        <v>132233976393.45918</v>
      </c>
      <c r="U50" s="6">
        <f t="shared" si="25"/>
        <v>27.625088606707671</v>
      </c>
    </row>
    <row r="51" spans="1:21">
      <c r="A51" s="21">
        <v>37</v>
      </c>
      <c r="B51" s="22">
        <f>Absterbeordnung!B45</f>
        <v>98439.924185358846</v>
      </c>
      <c r="C51" s="15">
        <f t="shared" si="18"/>
        <v>0.48061093171789437</v>
      </c>
      <c r="D51" s="14">
        <f t="shared" si="19"/>
        <v>47311.3036809642</v>
      </c>
      <c r="E51" s="14">
        <f>SUM(D51:$D$127)</f>
        <v>1352845.7427838056</v>
      </c>
      <c r="F51" s="16">
        <f t="shared" si="20"/>
        <v>28.594556427920327</v>
      </c>
      <c r="G51" s="5"/>
      <c r="H51" s="14">
        <f t="shared" si="13"/>
        <v>98439.924185358846</v>
      </c>
      <c r="I51" s="15">
        <f t="shared" si="21"/>
        <v>0.48061093171789437</v>
      </c>
      <c r="J51" s="14">
        <f t="shared" si="22"/>
        <v>47311.3036809642</v>
      </c>
      <c r="K51" s="14">
        <f>SUM($J51:J$127)</f>
        <v>1352845.7427838056</v>
      </c>
      <c r="L51" s="16">
        <f t="shared" si="23"/>
        <v>28.594556427920327</v>
      </c>
      <c r="M51" s="16"/>
      <c r="N51" s="6">
        <v>37</v>
      </c>
      <c r="O51" s="6">
        <f t="shared" si="14"/>
        <v>47</v>
      </c>
      <c r="P51" s="6">
        <f t="shared" si="15"/>
        <v>98439.924185358846</v>
      </c>
      <c r="Q51" s="6">
        <f t="shared" si="16"/>
        <v>98439.924185358846</v>
      </c>
      <c r="R51" s="5">
        <f t="shared" si="17"/>
        <v>99060.722721717757</v>
      </c>
      <c r="S51" s="5">
        <f t="shared" si="24"/>
        <v>4686691935.5429792</v>
      </c>
      <c r="T51" s="20">
        <f>SUM(S51:$S$136)</f>
        <v>127447241470.14198</v>
      </c>
      <c r="U51" s="6">
        <f t="shared" si="25"/>
        <v>27.193432643525462</v>
      </c>
    </row>
    <row r="52" spans="1:21">
      <c r="A52" s="21">
        <v>38</v>
      </c>
      <c r="B52" s="22">
        <f>Absterbeordnung!B46</f>
        <v>98343.33329993693</v>
      </c>
      <c r="C52" s="15">
        <f t="shared" si="18"/>
        <v>0.47118718795871989</v>
      </c>
      <c r="D52" s="14">
        <f t="shared" si="19"/>
        <v>46338.11867208442</v>
      </c>
      <c r="E52" s="14">
        <f>SUM(D52:$D$127)</f>
        <v>1305534.4391028415</v>
      </c>
      <c r="F52" s="16">
        <f t="shared" si="20"/>
        <v>28.174092443017926</v>
      </c>
      <c r="G52" s="5"/>
      <c r="H52" s="14">
        <f t="shared" si="13"/>
        <v>98343.33329993693</v>
      </c>
      <c r="I52" s="15">
        <f t="shared" si="21"/>
        <v>0.47118718795871989</v>
      </c>
      <c r="J52" s="14">
        <f t="shared" si="22"/>
        <v>46338.11867208442</v>
      </c>
      <c r="K52" s="14">
        <f>SUM($J52:J$127)</f>
        <v>1305534.4391028415</v>
      </c>
      <c r="L52" s="16">
        <f t="shared" si="23"/>
        <v>28.174092443017926</v>
      </c>
      <c r="M52" s="16"/>
      <c r="N52" s="6">
        <v>38</v>
      </c>
      <c r="O52" s="6">
        <f t="shared" si="14"/>
        <v>48</v>
      </c>
      <c r="P52" s="6">
        <f t="shared" si="15"/>
        <v>98343.33329993693</v>
      </c>
      <c r="Q52" s="6">
        <f t="shared" si="16"/>
        <v>98343.33329993693</v>
      </c>
      <c r="R52" s="5">
        <f t="shared" si="17"/>
        <v>99016.787247663786</v>
      </c>
      <c r="S52" s="5">
        <f t="shared" si="24"/>
        <v>4588251638.0107803</v>
      </c>
      <c r="T52" s="20">
        <f>SUM(S52:$S$136)</f>
        <v>122760549534.59901</v>
      </c>
      <c r="U52" s="6">
        <f t="shared" si="25"/>
        <v>26.755409079485755</v>
      </c>
    </row>
    <row r="53" spans="1:21">
      <c r="A53" s="21">
        <v>39</v>
      </c>
      <c r="B53" s="22">
        <f>Absterbeordnung!B47</f>
        <v>98243.01995375102</v>
      </c>
      <c r="C53" s="15">
        <f t="shared" si="18"/>
        <v>0.46194822348894127</v>
      </c>
      <c r="D53" s="14">
        <f t="shared" si="19"/>
        <v>45383.188537823895</v>
      </c>
      <c r="E53" s="14">
        <f>SUM(D53:$D$127)</f>
        <v>1259196.320430757</v>
      </c>
      <c r="F53" s="16">
        <f t="shared" si="20"/>
        <v>27.745875973022475</v>
      </c>
      <c r="G53" s="5"/>
      <c r="H53" s="14">
        <f t="shared" si="13"/>
        <v>98243.01995375102</v>
      </c>
      <c r="I53" s="15">
        <f t="shared" si="21"/>
        <v>0.46194822348894127</v>
      </c>
      <c r="J53" s="14">
        <f t="shared" si="22"/>
        <v>45383.188537823895</v>
      </c>
      <c r="K53" s="14">
        <f>SUM($J53:J$127)</f>
        <v>1259196.320430757</v>
      </c>
      <c r="L53" s="16">
        <f t="shared" si="23"/>
        <v>27.745875973022475</v>
      </c>
      <c r="M53" s="16"/>
      <c r="N53" s="6">
        <v>39</v>
      </c>
      <c r="O53" s="6">
        <f t="shared" si="14"/>
        <v>49</v>
      </c>
      <c r="P53" s="6">
        <f t="shared" si="15"/>
        <v>98243.01995375102</v>
      </c>
      <c r="Q53" s="6">
        <f t="shared" si="16"/>
        <v>98243.01995375102</v>
      </c>
      <c r="R53" s="5">
        <f t="shared" si="17"/>
        <v>98968.177722745939</v>
      </c>
      <c r="S53" s="5">
        <f t="shared" si="24"/>
        <v>4491491468.8362417</v>
      </c>
      <c r="T53" s="20">
        <f>SUM(S53:$S$136)</f>
        <v>118172297896.58821</v>
      </c>
      <c r="U53" s="6">
        <f t="shared" si="25"/>
        <v>26.310257676434368</v>
      </c>
    </row>
    <row r="54" spans="1:21">
      <c r="A54" s="21">
        <v>40</v>
      </c>
      <c r="B54" s="22">
        <f>Absterbeordnung!B48</f>
        <v>98134.119296911696</v>
      </c>
      <c r="C54" s="15">
        <f t="shared" si="18"/>
        <v>0.45289041518523643</v>
      </c>
      <c r="D54" s="14">
        <f t="shared" si="19"/>
        <v>44444.00203221586</v>
      </c>
      <c r="E54" s="14">
        <f>SUM(D54:$D$127)</f>
        <v>1213813.1318929333</v>
      </c>
      <c r="F54" s="16">
        <f t="shared" si="20"/>
        <v>27.311067329469651</v>
      </c>
      <c r="G54" s="5"/>
      <c r="H54" s="14">
        <f t="shared" si="13"/>
        <v>98134.119296911696</v>
      </c>
      <c r="I54" s="15">
        <f t="shared" si="21"/>
        <v>0.45289041518523643</v>
      </c>
      <c r="J54" s="14">
        <f t="shared" si="22"/>
        <v>44444.00203221586</v>
      </c>
      <c r="K54" s="14">
        <f>SUM($J54:J$127)</f>
        <v>1213813.1318929333</v>
      </c>
      <c r="L54" s="16">
        <f t="shared" si="23"/>
        <v>27.311067329469651</v>
      </c>
      <c r="M54" s="16"/>
      <c r="N54" s="6">
        <v>40</v>
      </c>
      <c r="O54" s="6">
        <f t="shared" si="14"/>
        <v>50</v>
      </c>
      <c r="P54" s="6">
        <f t="shared" si="15"/>
        <v>98134.119296911696</v>
      </c>
      <c r="Q54" s="6">
        <f t="shared" si="16"/>
        <v>98134.119296911696</v>
      </c>
      <c r="R54" s="5">
        <f t="shared" si="17"/>
        <v>98918.960866482477</v>
      </c>
      <c r="S54" s="5">
        <f t="shared" si="24"/>
        <v>4396354497.7746277</v>
      </c>
      <c r="T54" s="20">
        <f>SUM(S54:$S$136)</f>
        <v>113680806427.75197</v>
      </c>
      <c r="U54" s="6">
        <f t="shared" si="25"/>
        <v>25.857970845002509</v>
      </c>
    </row>
    <row r="55" spans="1:21">
      <c r="A55" s="21">
        <v>41</v>
      </c>
      <c r="B55" s="22">
        <f>Absterbeordnung!B49</f>
        <v>98017.495631492668</v>
      </c>
      <c r="C55" s="15">
        <f t="shared" si="18"/>
        <v>0.44401021096591808</v>
      </c>
      <c r="D55" s="14">
        <f t="shared" si="19"/>
        <v>43520.768913690015</v>
      </c>
      <c r="E55" s="14">
        <f>SUM(D55:$D$127)</f>
        <v>1169369.1298607173</v>
      </c>
      <c r="F55" s="16">
        <f t="shared" si="20"/>
        <v>26.869220352696416</v>
      </c>
      <c r="G55" s="5"/>
      <c r="H55" s="14">
        <f t="shared" si="13"/>
        <v>98017.495631492668</v>
      </c>
      <c r="I55" s="15">
        <f t="shared" si="21"/>
        <v>0.44401021096591808</v>
      </c>
      <c r="J55" s="14">
        <f t="shared" si="22"/>
        <v>43520.768913690015</v>
      </c>
      <c r="K55" s="14">
        <f>SUM($J55:J$127)</f>
        <v>1169369.1298607173</v>
      </c>
      <c r="L55" s="16">
        <f t="shared" si="23"/>
        <v>26.869220352696416</v>
      </c>
      <c r="M55" s="16"/>
      <c r="N55" s="6">
        <v>41</v>
      </c>
      <c r="O55" s="6">
        <f t="shared" si="14"/>
        <v>51</v>
      </c>
      <c r="P55" s="6">
        <f t="shared" si="15"/>
        <v>98017.495631492668</v>
      </c>
      <c r="Q55" s="6">
        <f t="shared" si="16"/>
        <v>98017.495631492668</v>
      </c>
      <c r="R55" s="5">
        <f t="shared" si="17"/>
        <v>98865.535381251408</v>
      </c>
      <c r="S55" s="5">
        <f t="shared" si="24"/>
        <v>4302704118.8556871</v>
      </c>
      <c r="T55" s="20">
        <f>SUM(S55:$S$136)</f>
        <v>109284451929.97734</v>
      </c>
      <c r="U55" s="6">
        <f t="shared" si="25"/>
        <v>25.399016272362637</v>
      </c>
    </row>
    <row r="56" spans="1:21">
      <c r="A56" s="21">
        <v>42</v>
      </c>
      <c r="B56" s="22">
        <f>Absterbeordnung!B50</f>
        <v>97880.463063223171</v>
      </c>
      <c r="C56" s="15">
        <f t="shared" si="18"/>
        <v>0.4353041283979589</v>
      </c>
      <c r="D56" s="14">
        <f t="shared" si="19"/>
        <v>42607.769660924976</v>
      </c>
      <c r="E56" s="14">
        <f>SUM(D56:$D$127)</f>
        <v>1125848.3609470271</v>
      </c>
      <c r="F56" s="16">
        <f t="shared" si="20"/>
        <v>26.423545984842473</v>
      </c>
      <c r="G56" s="5"/>
      <c r="H56" s="14">
        <f t="shared" si="13"/>
        <v>97880.463063223171</v>
      </c>
      <c r="I56" s="15">
        <f t="shared" si="21"/>
        <v>0.4353041283979589</v>
      </c>
      <c r="J56" s="14">
        <f t="shared" si="22"/>
        <v>42607.769660924976</v>
      </c>
      <c r="K56" s="14">
        <f>SUM($J56:J$127)</f>
        <v>1125848.3609470271</v>
      </c>
      <c r="L56" s="16">
        <f t="shared" si="23"/>
        <v>26.423545984842473</v>
      </c>
      <c r="M56" s="16"/>
      <c r="N56" s="6">
        <v>42</v>
      </c>
      <c r="O56" s="6">
        <f t="shared" si="14"/>
        <v>52</v>
      </c>
      <c r="P56" s="6">
        <f t="shared" si="15"/>
        <v>97880.463063223171</v>
      </c>
      <c r="Q56" s="6">
        <f t="shared" si="16"/>
        <v>97880.463063223171</v>
      </c>
      <c r="R56" s="5">
        <f t="shared" si="17"/>
        <v>98805.760325130148</v>
      </c>
      <c r="S56" s="5">
        <f t="shared" si="24"/>
        <v>4209893077.1057043</v>
      </c>
      <c r="T56" s="20">
        <f>SUM(S56:$S$136)</f>
        <v>104981747811.12166</v>
      </c>
      <c r="U56" s="6">
        <f t="shared" si="25"/>
        <v>24.936915472279992</v>
      </c>
    </row>
    <row r="57" spans="1:21">
      <c r="A57" s="21">
        <v>43</v>
      </c>
      <c r="B57" s="22">
        <f>Absterbeordnung!B51</f>
        <v>97743.935061129116</v>
      </c>
      <c r="C57" s="15">
        <f t="shared" si="18"/>
        <v>0.4267687533313323</v>
      </c>
      <c r="D57" s="14">
        <f t="shared" si="19"/>
        <v>41714.057311736775</v>
      </c>
      <c r="E57" s="14">
        <f>SUM(D57:$D$127)</f>
        <v>1083240.5912861021</v>
      </c>
      <c r="F57" s="16">
        <f t="shared" si="20"/>
        <v>25.968238553033746</v>
      </c>
      <c r="G57" s="5"/>
      <c r="H57" s="14">
        <f t="shared" si="13"/>
        <v>97743.935061129116</v>
      </c>
      <c r="I57" s="15">
        <f t="shared" si="21"/>
        <v>0.4267687533313323</v>
      </c>
      <c r="J57" s="14">
        <f t="shared" si="22"/>
        <v>41714.057311736775</v>
      </c>
      <c r="K57" s="14">
        <f>SUM($J57:J$127)</f>
        <v>1083240.5912861021</v>
      </c>
      <c r="L57" s="16">
        <f t="shared" si="23"/>
        <v>25.968238553033746</v>
      </c>
      <c r="M57" s="16"/>
      <c r="N57" s="6">
        <v>43</v>
      </c>
      <c r="O57" s="6">
        <f t="shared" si="14"/>
        <v>53</v>
      </c>
      <c r="P57" s="6">
        <f t="shared" si="15"/>
        <v>97743.935061129116</v>
      </c>
      <c r="Q57" s="6">
        <f t="shared" si="16"/>
        <v>97743.935061129116</v>
      </c>
      <c r="R57" s="5">
        <f t="shared" si="17"/>
        <v>98743.95157880873</v>
      </c>
      <c r="S57" s="5">
        <f t="shared" si="24"/>
        <v>4119010855.3457885</v>
      </c>
      <c r="T57" s="20">
        <f>SUM(S57:$S$136)</f>
        <v>100771854734.01598</v>
      </c>
      <c r="U57" s="6">
        <f t="shared" si="25"/>
        <v>24.465061703644441</v>
      </c>
    </row>
    <row r="58" spans="1:21">
      <c r="A58" s="21">
        <v>44</v>
      </c>
      <c r="B58" s="22">
        <f>Absterbeordnung!B52</f>
        <v>97591.928966606109</v>
      </c>
      <c r="C58" s="15">
        <f t="shared" si="18"/>
        <v>0.41840073856012966</v>
      </c>
      <c r="D58" s="14">
        <f t="shared" si="19"/>
        <v>40832.53515713571</v>
      </c>
      <c r="E58" s="14">
        <f>SUM(D58:$D$127)</f>
        <v>1041526.533974365</v>
      </c>
      <c r="F58" s="16">
        <f t="shared" si="20"/>
        <v>25.50727085561212</v>
      </c>
      <c r="G58" s="5"/>
      <c r="H58" s="14">
        <f t="shared" si="13"/>
        <v>97591.928966606109</v>
      </c>
      <c r="I58" s="15">
        <f t="shared" si="21"/>
        <v>0.41840073856012966</v>
      </c>
      <c r="J58" s="14">
        <f t="shared" si="22"/>
        <v>40832.53515713571</v>
      </c>
      <c r="K58" s="14">
        <f>SUM($J58:J$127)</f>
        <v>1041526.533974365</v>
      </c>
      <c r="L58" s="16">
        <f t="shared" si="23"/>
        <v>25.50727085561212</v>
      </c>
      <c r="M58" s="16"/>
      <c r="N58" s="6">
        <v>44</v>
      </c>
      <c r="O58" s="6">
        <f t="shared" si="14"/>
        <v>54</v>
      </c>
      <c r="P58" s="6">
        <f t="shared" si="15"/>
        <v>97591.928966606109</v>
      </c>
      <c r="Q58" s="6">
        <f t="shared" si="16"/>
        <v>97591.928966606109</v>
      </c>
      <c r="R58" s="5">
        <f t="shared" si="17"/>
        <v>98671.303047132023</v>
      </c>
      <c r="S58" s="5">
        <f t="shared" si="24"/>
        <v>4028999450.67241</v>
      </c>
      <c r="T58" s="20">
        <f>SUM(S58:$S$136)</f>
        <v>96652843878.670181</v>
      </c>
      <c r="U58" s="6">
        <f t="shared" si="25"/>
        <v>23.989291897902728</v>
      </c>
    </row>
    <row r="59" spans="1:21">
      <c r="A59" s="21">
        <v>45</v>
      </c>
      <c r="B59" s="22">
        <f>Absterbeordnung!B53</f>
        <v>97424.539520492544</v>
      </c>
      <c r="C59" s="15">
        <f t="shared" si="18"/>
        <v>0.41019680250993107</v>
      </c>
      <c r="D59" s="14">
        <f t="shared" si="19"/>
        <v>39963.234597308452</v>
      </c>
      <c r="E59" s="14">
        <f>SUM(D59:$D$127)</f>
        <v>1000693.9988172293</v>
      </c>
      <c r="F59" s="16">
        <f t="shared" si="20"/>
        <v>25.040365448412093</v>
      </c>
      <c r="G59" s="5"/>
      <c r="H59" s="14">
        <f t="shared" si="13"/>
        <v>97424.539520492544</v>
      </c>
      <c r="I59" s="15">
        <f t="shared" si="21"/>
        <v>0.41019680250993107</v>
      </c>
      <c r="J59" s="14">
        <f t="shared" si="22"/>
        <v>39963.234597308452</v>
      </c>
      <c r="K59" s="14">
        <f>SUM($J59:J$127)</f>
        <v>1000693.9988172293</v>
      </c>
      <c r="L59" s="16">
        <f t="shared" si="23"/>
        <v>25.040365448412093</v>
      </c>
      <c r="M59" s="16"/>
      <c r="N59" s="6">
        <v>45</v>
      </c>
      <c r="O59" s="6">
        <f t="shared" si="14"/>
        <v>55</v>
      </c>
      <c r="P59" s="6">
        <f t="shared" si="15"/>
        <v>97424.539520492544</v>
      </c>
      <c r="Q59" s="6">
        <f t="shared" si="16"/>
        <v>97424.539520492544</v>
      </c>
      <c r="R59" s="5">
        <f t="shared" si="17"/>
        <v>98600.540185845748</v>
      </c>
      <c r="S59" s="5">
        <f t="shared" si="24"/>
        <v>3940396518.8682938</v>
      </c>
      <c r="T59" s="20">
        <f>SUM(S59:$S$136)</f>
        <v>92623844427.997787</v>
      </c>
      <c r="U59" s="6">
        <f t="shared" si="25"/>
        <v>23.506224306227924</v>
      </c>
    </row>
    <row r="60" spans="1:21">
      <c r="A60" s="21">
        <v>46</v>
      </c>
      <c r="B60" s="22">
        <f>Absterbeordnung!B54</f>
        <v>97237.734883272773</v>
      </c>
      <c r="C60" s="15">
        <f t="shared" si="18"/>
        <v>0.40215372795091275</v>
      </c>
      <c r="D60" s="14">
        <f t="shared" si="19"/>
        <v>39104.517580810658</v>
      </c>
      <c r="E60" s="14">
        <f>SUM(D60:$D$127)</f>
        <v>960730.76421992085</v>
      </c>
      <c r="F60" s="16">
        <f t="shared" si="20"/>
        <v>24.568280691215328</v>
      </c>
      <c r="G60" s="5"/>
      <c r="H60" s="14">
        <f t="shared" si="13"/>
        <v>97237.734883272773</v>
      </c>
      <c r="I60" s="15">
        <f t="shared" si="21"/>
        <v>0.40215372795091275</v>
      </c>
      <c r="J60" s="14">
        <f t="shared" si="22"/>
        <v>39104.517580810658</v>
      </c>
      <c r="K60" s="14">
        <f>SUM($J60:J$127)</f>
        <v>960730.76421992085</v>
      </c>
      <c r="L60" s="16">
        <f t="shared" si="23"/>
        <v>24.568280691215328</v>
      </c>
      <c r="M60" s="16"/>
      <c r="N60" s="6">
        <v>46</v>
      </c>
      <c r="O60" s="6">
        <f t="shared" si="14"/>
        <v>56</v>
      </c>
      <c r="P60" s="6">
        <f t="shared" si="15"/>
        <v>97237.734883272773</v>
      </c>
      <c r="Q60" s="6">
        <f t="shared" si="16"/>
        <v>97237.734883272773</v>
      </c>
      <c r="R60" s="5">
        <f t="shared" si="17"/>
        <v>98525.994853382028</v>
      </c>
      <c r="S60" s="5">
        <f t="shared" si="24"/>
        <v>3852811497.9109373</v>
      </c>
      <c r="T60" s="20">
        <f>SUM(S60:$S$136)</f>
        <v>88683447909.129501</v>
      </c>
      <c r="U60" s="6">
        <f t="shared" si="25"/>
        <v>23.017852795864847</v>
      </c>
    </row>
    <row r="61" spans="1:21">
      <c r="A61" s="21">
        <v>47</v>
      </c>
      <c r="B61" s="22">
        <f>Absterbeordnung!B55</f>
        <v>97030.934048062103</v>
      </c>
      <c r="C61" s="15">
        <f t="shared" si="18"/>
        <v>0.39426836073618909</v>
      </c>
      <c r="D61" s="14">
        <f t="shared" si="19"/>
        <v>38256.227307830719</v>
      </c>
      <c r="E61" s="14">
        <f>SUM(D61:$D$127)</f>
        <v>921626.24663911015</v>
      </c>
      <c r="F61" s="16">
        <f t="shared" si="20"/>
        <v>24.090881707262891</v>
      </c>
      <c r="G61" s="5"/>
      <c r="H61" s="14">
        <f t="shared" si="13"/>
        <v>97030.934048062103</v>
      </c>
      <c r="I61" s="15">
        <f t="shared" si="21"/>
        <v>0.39426836073618909</v>
      </c>
      <c r="J61" s="14">
        <f t="shared" si="22"/>
        <v>38256.227307830719</v>
      </c>
      <c r="K61" s="14">
        <f>SUM($J61:J$127)</f>
        <v>921626.24663911015</v>
      </c>
      <c r="L61" s="16">
        <f t="shared" si="23"/>
        <v>24.090881707262891</v>
      </c>
      <c r="M61" s="16"/>
      <c r="N61" s="6">
        <v>47</v>
      </c>
      <c r="O61" s="6">
        <f t="shared" si="14"/>
        <v>57</v>
      </c>
      <c r="P61" s="6">
        <f t="shared" si="15"/>
        <v>97030.934048062103</v>
      </c>
      <c r="Q61" s="6">
        <f t="shared" si="16"/>
        <v>97030.934048062103</v>
      </c>
      <c r="R61" s="5">
        <f t="shared" si="17"/>
        <v>98439.924185358846</v>
      </c>
      <c r="S61" s="5">
        <f t="shared" si="24"/>
        <v>3765940115.8007112</v>
      </c>
      <c r="T61" s="20">
        <f>SUM(S61:$S$136)</f>
        <v>84830636411.218552</v>
      </c>
      <c r="U61" s="6">
        <f t="shared" si="25"/>
        <v>22.525752880481459</v>
      </c>
    </row>
    <row r="62" spans="1:21">
      <c r="A62" s="21">
        <v>48</v>
      </c>
      <c r="B62" s="22">
        <f>Absterbeordnung!B56</f>
        <v>96801.173493902941</v>
      </c>
      <c r="C62" s="15">
        <f t="shared" si="18"/>
        <v>0.38653760856489122</v>
      </c>
      <c r="D62" s="14">
        <f t="shared" si="19"/>
        <v>37417.294108608381</v>
      </c>
      <c r="E62" s="14">
        <f>SUM(D62:$D$127)</f>
        <v>883370.01933127944</v>
      </c>
      <c r="F62" s="16">
        <f t="shared" si="20"/>
        <v>23.608602395651257</v>
      </c>
      <c r="G62" s="5"/>
      <c r="H62" s="14">
        <f t="shared" si="13"/>
        <v>96801.173493902941</v>
      </c>
      <c r="I62" s="15">
        <f t="shared" si="21"/>
        <v>0.38653760856489122</v>
      </c>
      <c r="J62" s="14">
        <f t="shared" si="22"/>
        <v>37417.294108608381</v>
      </c>
      <c r="K62" s="14">
        <f>SUM($J62:J$127)</f>
        <v>883370.01933127944</v>
      </c>
      <c r="L62" s="16">
        <f t="shared" si="23"/>
        <v>23.608602395651257</v>
      </c>
      <c r="M62" s="16"/>
      <c r="N62" s="6">
        <v>48</v>
      </c>
      <c r="O62" s="6">
        <f t="shared" si="14"/>
        <v>58</v>
      </c>
      <c r="P62" s="6">
        <f t="shared" si="15"/>
        <v>96801.173493902941</v>
      </c>
      <c r="Q62" s="6">
        <f t="shared" si="16"/>
        <v>96801.173493902941</v>
      </c>
      <c r="R62" s="5">
        <f t="shared" si="17"/>
        <v>98343.33329993693</v>
      </c>
      <c r="S62" s="5">
        <f t="shared" si="24"/>
        <v>3679741425.7046404</v>
      </c>
      <c r="T62" s="20">
        <f>SUM(S62:$S$136)</f>
        <v>81064696295.417831</v>
      </c>
      <c r="U62" s="6">
        <f t="shared" si="25"/>
        <v>22.029998012671395</v>
      </c>
    </row>
    <row r="63" spans="1:21">
      <c r="A63" s="21">
        <v>49</v>
      </c>
      <c r="B63" s="22">
        <f>Absterbeordnung!B57</f>
        <v>96547.891967113625</v>
      </c>
      <c r="C63" s="15">
        <f t="shared" si="18"/>
        <v>0.37895843976950117</v>
      </c>
      <c r="D63" s="14">
        <f t="shared" si="19"/>
        <v>36587.638502891736</v>
      </c>
      <c r="E63" s="14">
        <f>SUM(D63:$D$127)</f>
        <v>845952.72522267117</v>
      </c>
      <c r="F63" s="16">
        <f t="shared" si="20"/>
        <v>23.121271550658033</v>
      </c>
      <c r="G63" s="5"/>
      <c r="H63" s="14">
        <f t="shared" si="13"/>
        <v>96547.891967113625</v>
      </c>
      <c r="I63" s="15">
        <f t="shared" si="21"/>
        <v>0.37895843976950117</v>
      </c>
      <c r="J63" s="14">
        <f t="shared" si="22"/>
        <v>36587.638502891736</v>
      </c>
      <c r="K63" s="14">
        <f>SUM($J63:J$127)</f>
        <v>845952.72522267117</v>
      </c>
      <c r="L63" s="16">
        <f t="shared" si="23"/>
        <v>23.121271550658033</v>
      </c>
      <c r="M63" s="16"/>
      <c r="N63" s="6">
        <v>49</v>
      </c>
      <c r="O63" s="6">
        <f t="shared" si="14"/>
        <v>59</v>
      </c>
      <c r="P63" s="6">
        <f t="shared" si="15"/>
        <v>96547.891967113625</v>
      </c>
      <c r="Q63" s="6">
        <f t="shared" si="16"/>
        <v>96547.891967113625</v>
      </c>
      <c r="R63" s="5">
        <f t="shared" si="17"/>
        <v>98243.01995375102</v>
      </c>
      <c r="S63" s="5">
        <f t="shared" si="24"/>
        <v>3594480099.5002217</v>
      </c>
      <c r="T63" s="20">
        <f>SUM(S63:$S$136)</f>
        <v>77384954869.713211</v>
      </c>
      <c r="U63" s="6">
        <f t="shared" si="25"/>
        <v>21.528831076425448</v>
      </c>
    </row>
    <row r="64" spans="1:21">
      <c r="A64" s="21">
        <v>50</v>
      </c>
      <c r="B64" s="22">
        <f>Absterbeordnung!B58</f>
        <v>96269.154238784133</v>
      </c>
      <c r="C64" s="15">
        <f t="shared" si="18"/>
        <v>0.37152788212696192</v>
      </c>
      <c r="D64" s="14">
        <f t="shared" si="19"/>
        <v>35766.674988489307</v>
      </c>
      <c r="E64" s="14">
        <f>SUM(D64:$D$127)</f>
        <v>809365.08671977953</v>
      </c>
      <c r="F64" s="16">
        <f t="shared" si="20"/>
        <v>22.629027914399515</v>
      </c>
      <c r="G64" s="5"/>
      <c r="H64" s="14">
        <f t="shared" si="13"/>
        <v>96269.154238784133</v>
      </c>
      <c r="I64" s="15">
        <f t="shared" si="21"/>
        <v>0.37152788212696192</v>
      </c>
      <c r="J64" s="14">
        <f t="shared" si="22"/>
        <v>35766.674988489307</v>
      </c>
      <c r="K64" s="14">
        <f>SUM($J64:J$127)</f>
        <v>809365.08671977953</v>
      </c>
      <c r="L64" s="16">
        <f t="shared" si="23"/>
        <v>22.629027914399515</v>
      </c>
      <c r="M64" s="16"/>
      <c r="N64" s="6">
        <v>50</v>
      </c>
      <c r="O64" s="6">
        <f t="shared" si="14"/>
        <v>60</v>
      </c>
      <c r="P64" s="6">
        <f t="shared" si="15"/>
        <v>96269.154238784133</v>
      </c>
      <c r="Q64" s="6">
        <f t="shared" si="16"/>
        <v>96269.154238784133</v>
      </c>
      <c r="R64" s="5">
        <f t="shared" si="17"/>
        <v>98134.119296911696</v>
      </c>
      <c r="S64" s="5">
        <f t="shared" si="24"/>
        <v>3509931150.1742778</v>
      </c>
      <c r="T64" s="20">
        <f>SUM(S64:$S$136)</f>
        <v>73790474770.212982</v>
      </c>
      <c r="U64" s="6">
        <f t="shared" si="25"/>
        <v>21.023339664810543</v>
      </c>
    </row>
    <row r="65" spans="1:21">
      <c r="A65" s="21">
        <v>51</v>
      </c>
      <c r="B65" s="22">
        <f>Absterbeordnung!B59</f>
        <v>95959.909835066734</v>
      </c>
      <c r="C65" s="15">
        <f t="shared" si="18"/>
        <v>0.36424302169309997</v>
      </c>
      <c r="D65" s="14">
        <f t="shared" si="19"/>
        <v>34952.727519722132</v>
      </c>
      <c r="E65" s="14">
        <f>SUM(D65:$D$127)</f>
        <v>773598.41173129017</v>
      </c>
      <c r="F65" s="16">
        <f t="shared" si="20"/>
        <v>22.132705131374543</v>
      </c>
      <c r="G65" s="5"/>
      <c r="H65" s="14">
        <f t="shared" si="13"/>
        <v>95959.909835066734</v>
      </c>
      <c r="I65" s="15">
        <f t="shared" si="21"/>
        <v>0.36424302169309997</v>
      </c>
      <c r="J65" s="14">
        <f t="shared" si="22"/>
        <v>34952.727519722132</v>
      </c>
      <c r="K65" s="14">
        <f>SUM($J65:J$127)</f>
        <v>773598.41173129017</v>
      </c>
      <c r="L65" s="16">
        <f t="shared" si="23"/>
        <v>22.132705131374543</v>
      </c>
      <c r="M65" s="16"/>
      <c r="N65" s="6">
        <v>51</v>
      </c>
      <c r="O65" s="6">
        <f t="shared" si="14"/>
        <v>61</v>
      </c>
      <c r="P65" s="6">
        <f t="shared" si="15"/>
        <v>95959.909835066734</v>
      </c>
      <c r="Q65" s="6">
        <f t="shared" si="16"/>
        <v>95959.909835066734</v>
      </c>
      <c r="R65" s="5">
        <f t="shared" si="17"/>
        <v>98017.495631492668</v>
      </c>
      <c r="S65" s="5">
        <f t="shared" si="24"/>
        <v>3425978816.9731169</v>
      </c>
      <c r="T65" s="20">
        <f>SUM(S65:$S$136)</f>
        <v>70280543620.038696</v>
      </c>
      <c r="U65" s="6">
        <f t="shared" si="25"/>
        <v>20.51400413565084</v>
      </c>
    </row>
    <row r="66" spans="1:21">
      <c r="A66" s="21">
        <v>52</v>
      </c>
      <c r="B66" s="22">
        <f>Absterbeordnung!B60</f>
        <v>95614.961078733686</v>
      </c>
      <c r="C66" s="15">
        <f t="shared" si="18"/>
        <v>0.35710100165990188</v>
      </c>
      <c r="D66" s="14">
        <f t="shared" si="19"/>
        <v>34144.198374888329</v>
      </c>
      <c r="E66" s="14">
        <f>SUM(D66:$D$127)</f>
        <v>738645.68421156809</v>
      </c>
      <c r="F66" s="16">
        <f t="shared" si="20"/>
        <v>21.633124201703676</v>
      </c>
      <c r="G66" s="5"/>
      <c r="H66" s="14">
        <f t="shared" si="13"/>
        <v>95614.961078733686</v>
      </c>
      <c r="I66" s="15">
        <f t="shared" si="21"/>
        <v>0.35710100165990188</v>
      </c>
      <c r="J66" s="14">
        <f t="shared" si="22"/>
        <v>34144.198374888329</v>
      </c>
      <c r="K66" s="14">
        <f>SUM($J66:J$127)</f>
        <v>738645.68421156809</v>
      </c>
      <c r="L66" s="16">
        <f t="shared" si="23"/>
        <v>21.633124201703676</v>
      </c>
      <c r="M66" s="16"/>
      <c r="N66" s="6">
        <v>52</v>
      </c>
      <c r="O66" s="6">
        <f t="shared" si="14"/>
        <v>62</v>
      </c>
      <c r="P66" s="6">
        <f t="shared" si="15"/>
        <v>95614.961078733686</v>
      </c>
      <c r="Q66" s="6">
        <f t="shared" si="16"/>
        <v>95614.961078733686</v>
      </c>
      <c r="R66" s="5">
        <f t="shared" si="17"/>
        <v>97880.463063223171</v>
      </c>
      <c r="S66" s="5">
        <f t="shared" si="24"/>
        <v>3342049947.8566222</v>
      </c>
      <c r="T66" s="20">
        <f>SUM(S66:$S$136)</f>
        <v>66854564803.065582</v>
      </c>
      <c r="U66" s="6">
        <f t="shared" si="25"/>
        <v>20.004059139194446</v>
      </c>
    </row>
    <row r="67" spans="1:21">
      <c r="A67" s="21">
        <v>53</v>
      </c>
      <c r="B67" s="22">
        <f>Absterbeordnung!B61</f>
        <v>95228.469018092626</v>
      </c>
      <c r="C67" s="15">
        <f t="shared" si="18"/>
        <v>0.35009902123519798</v>
      </c>
      <c r="D67" s="14">
        <f t="shared" si="19"/>
        <v>33339.393796960605</v>
      </c>
      <c r="E67" s="14">
        <f>SUM(D67:$D$127)</f>
        <v>704501.48583667981</v>
      </c>
      <c r="F67" s="16">
        <f t="shared" si="20"/>
        <v>21.131202628552469</v>
      </c>
      <c r="G67" s="5"/>
      <c r="H67" s="14">
        <f t="shared" si="13"/>
        <v>95228.469018092626</v>
      </c>
      <c r="I67" s="15">
        <f t="shared" si="21"/>
        <v>0.35009902123519798</v>
      </c>
      <c r="J67" s="14">
        <f t="shared" si="22"/>
        <v>33339.393796960605</v>
      </c>
      <c r="K67" s="14">
        <f>SUM($J67:J$127)</f>
        <v>704501.48583667981</v>
      </c>
      <c r="L67" s="16">
        <f t="shared" si="23"/>
        <v>21.131202628552469</v>
      </c>
      <c r="M67" s="16"/>
      <c r="N67" s="6">
        <v>53</v>
      </c>
      <c r="O67" s="6">
        <f t="shared" si="14"/>
        <v>63</v>
      </c>
      <c r="P67" s="6">
        <f t="shared" si="15"/>
        <v>95228.469018092626</v>
      </c>
      <c r="Q67" s="6">
        <f t="shared" si="16"/>
        <v>95228.469018092626</v>
      </c>
      <c r="R67" s="5">
        <f t="shared" si="17"/>
        <v>97743.935061129116</v>
      </c>
      <c r="S67" s="5">
        <f t="shared" si="24"/>
        <v>3258723542.2675281</v>
      </c>
      <c r="T67" s="20">
        <f>SUM(S67:$S$136)</f>
        <v>63512514855.208969</v>
      </c>
      <c r="U67" s="6">
        <f t="shared" si="25"/>
        <v>19.489997856956855</v>
      </c>
    </row>
    <row r="68" spans="1:21">
      <c r="A68" s="21">
        <v>54</v>
      </c>
      <c r="B68" s="22">
        <f>Absterbeordnung!B62</f>
        <v>94794.326076398254</v>
      </c>
      <c r="C68" s="15">
        <f t="shared" si="18"/>
        <v>0.34323433454431168</v>
      </c>
      <c r="D68" s="14">
        <f t="shared" si="19"/>
        <v>32536.667429409048</v>
      </c>
      <c r="E68" s="14">
        <f>SUM(D68:$D$127)</f>
        <v>671162.09203971934</v>
      </c>
      <c r="F68" s="16">
        <f t="shared" si="20"/>
        <v>20.627868342566437</v>
      </c>
      <c r="G68" s="5"/>
      <c r="H68" s="14">
        <f t="shared" si="13"/>
        <v>94794.326076398254</v>
      </c>
      <c r="I68" s="15">
        <f t="shared" si="21"/>
        <v>0.34323433454431168</v>
      </c>
      <c r="J68" s="14">
        <f t="shared" si="22"/>
        <v>32536.667429409048</v>
      </c>
      <c r="K68" s="14">
        <f>SUM($J68:J$127)</f>
        <v>671162.09203971934</v>
      </c>
      <c r="L68" s="16">
        <f t="shared" si="23"/>
        <v>20.627868342566437</v>
      </c>
      <c r="M68" s="16"/>
      <c r="N68" s="6">
        <v>54</v>
      </c>
      <c r="O68" s="6">
        <f t="shared" si="14"/>
        <v>64</v>
      </c>
      <c r="P68" s="6">
        <f t="shared" si="15"/>
        <v>94794.326076398254</v>
      </c>
      <c r="Q68" s="6">
        <f t="shared" si="16"/>
        <v>94794.326076398254</v>
      </c>
      <c r="R68" s="5">
        <f t="shared" si="17"/>
        <v>97591.928966606109</v>
      </c>
      <c r="S68" s="5">
        <f t="shared" si="24"/>
        <v>3175316136.5809741</v>
      </c>
      <c r="T68" s="20">
        <f>SUM(S68:$S$136)</f>
        <v>60253791312.941437</v>
      </c>
      <c r="U68" s="6">
        <f t="shared" si="25"/>
        <v>18.975682647403978</v>
      </c>
    </row>
    <row r="69" spans="1:21">
      <c r="A69" s="21">
        <v>55</v>
      </c>
      <c r="B69" s="22">
        <f>Absterbeordnung!B63</f>
        <v>94308.022882771853</v>
      </c>
      <c r="C69" s="15">
        <f t="shared" si="18"/>
        <v>0.33650424955324687</v>
      </c>
      <c r="D69" s="14">
        <f t="shared" si="19"/>
        <v>31735.050467017576</v>
      </c>
      <c r="E69" s="14">
        <f>SUM(D69:$D$127)</f>
        <v>638625.42461031023</v>
      </c>
      <c r="F69" s="16">
        <f t="shared" si="20"/>
        <v>20.123661856912356</v>
      </c>
      <c r="G69" s="5"/>
      <c r="H69" s="14">
        <f t="shared" si="13"/>
        <v>94308.022882771853</v>
      </c>
      <c r="I69" s="15">
        <f t="shared" si="21"/>
        <v>0.33650424955324687</v>
      </c>
      <c r="J69" s="14">
        <f t="shared" si="22"/>
        <v>31735.050467017576</v>
      </c>
      <c r="K69" s="14">
        <f>SUM($J69:J$127)</f>
        <v>638625.42461031023</v>
      </c>
      <c r="L69" s="16">
        <f t="shared" si="23"/>
        <v>20.123661856912356</v>
      </c>
      <c r="M69" s="16"/>
      <c r="N69" s="6">
        <v>55</v>
      </c>
      <c r="O69" s="6">
        <f t="shared" si="14"/>
        <v>65</v>
      </c>
      <c r="P69" s="6">
        <f t="shared" si="15"/>
        <v>94308.022882771853</v>
      </c>
      <c r="Q69" s="6">
        <f t="shared" si="16"/>
        <v>94308.022882771853</v>
      </c>
      <c r="R69" s="5">
        <f t="shared" si="17"/>
        <v>97424.539520492544</v>
      </c>
      <c r="S69" s="5">
        <f t="shared" si="24"/>
        <v>3091772678.4087791</v>
      </c>
      <c r="T69" s="20">
        <f>SUM(S69:$S$136)</f>
        <v>57078475176.360458</v>
      </c>
      <c r="U69" s="6">
        <f t="shared" si="25"/>
        <v>18.461407455653124</v>
      </c>
    </row>
    <row r="70" spans="1:21">
      <c r="A70" s="21">
        <v>56</v>
      </c>
      <c r="B70" s="22">
        <f>Absterbeordnung!B64</f>
        <v>93768.654070171193</v>
      </c>
      <c r="C70" s="15">
        <f t="shared" si="18"/>
        <v>0.3299061270129871</v>
      </c>
      <c r="D70" s="14">
        <f t="shared" si="19"/>
        <v>30934.853499510747</v>
      </c>
      <c r="E70" s="14">
        <f>SUM(D70:$D$127)</f>
        <v>606890.37414329278</v>
      </c>
      <c r="F70" s="16">
        <f t="shared" si="20"/>
        <v>19.618336778381416</v>
      </c>
      <c r="G70" s="5"/>
      <c r="H70" s="14">
        <f t="shared" si="13"/>
        <v>93768.654070171193</v>
      </c>
      <c r="I70" s="15">
        <f t="shared" si="21"/>
        <v>0.3299061270129871</v>
      </c>
      <c r="J70" s="14">
        <f t="shared" si="22"/>
        <v>30934.853499510747</v>
      </c>
      <c r="K70" s="14">
        <f>SUM($J70:J$127)</f>
        <v>606890.37414329278</v>
      </c>
      <c r="L70" s="16">
        <f t="shared" si="23"/>
        <v>19.618336778381416</v>
      </c>
      <c r="M70" s="16"/>
      <c r="N70" s="6">
        <v>56</v>
      </c>
      <c r="O70" s="6">
        <f t="shared" si="14"/>
        <v>66</v>
      </c>
      <c r="P70" s="6">
        <f t="shared" si="15"/>
        <v>93768.654070171193</v>
      </c>
      <c r="Q70" s="6">
        <f t="shared" si="16"/>
        <v>93768.654070171193</v>
      </c>
      <c r="R70" s="5">
        <f t="shared" si="17"/>
        <v>97237.734883272773</v>
      </c>
      <c r="S70" s="5">
        <f t="shared" si="24"/>
        <v>3008035083.2383089</v>
      </c>
      <c r="T70" s="20">
        <f>SUM(S70:$S$136)</f>
        <v>53986702497.951675</v>
      </c>
      <c r="U70" s="6">
        <f t="shared" si="25"/>
        <v>17.947497620217959</v>
      </c>
    </row>
    <row r="71" spans="1:21">
      <c r="A71" s="21">
        <v>57</v>
      </c>
      <c r="B71" s="22">
        <f>Absterbeordnung!B65</f>
        <v>93168.702207360388</v>
      </c>
      <c r="C71" s="15">
        <f t="shared" si="18"/>
        <v>0.32343737942449713</v>
      </c>
      <c r="D71" s="14">
        <f t="shared" si="19"/>
        <v>30134.240886330004</v>
      </c>
      <c r="E71" s="14">
        <f>SUM(D71:$D$127)</f>
        <v>575955.5206437821</v>
      </c>
      <c r="F71" s="16">
        <f t="shared" si="20"/>
        <v>19.112992519584477</v>
      </c>
      <c r="G71" s="5"/>
      <c r="H71" s="14">
        <f t="shared" si="13"/>
        <v>93168.702207360388</v>
      </c>
      <c r="I71" s="15">
        <f t="shared" si="21"/>
        <v>0.32343737942449713</v>
      </c>
      <c r="J71" s="14">
        <f t="shared" si="22"/>
        <v>30134.240886330004</v>
      </c>
      <c r="K71" s="14">
        <f>SUM($J71:J$127)</f>
        <v>575955.5206437821</v>
      </c>
      <c r="L71" s="16">
        <f t="shared" si="23"/>
        <v>19.112992519584477</v>
      </c>
      <c r="M71" s="16"/>
      <c r="N71" s="6">
        <v>57</v>
      </c>
      <c r="O71" s="6">
        <f t="shared" si="14"/>
        <v>67</v>
      </c>
      <c r="P71" s="6">
        <f t="shared" si="15"/>
        <v>93168.702207360388</v>
      </c>
      <c r="Q71" s="6">
        <f t="shared" si="16"/>
        <v>93168.702207360388</v>
      </c>
      <c r="R71" s="5">
        <f t="shared" si="17"/>
        <v>97030.934048062103</v>
      </c>
      <c r="S71" s="5">
        <f t="shared" si="24"/>
        <v>2923953540.0299029</v>
      </c>
      <c r="T71" s="20">
        <f>SUM(S71:$S$136)</f>
        <v>50978667414.713379</v>
      </c>
      <c r="U71" s="6">
        <f t="shared" si="25"/>
        <v>17.434841804699818</v>
      </c>
    </row>
    <row r="72" spans="1:21">
      <c r="A72" s="21">
        <v>58</v>
      </c>
      <c r="B72" s="22">
        <f>Absterbeordnung!B66</f>
        <v>92500.842552521499</v>
      </c>
      <c r="C72" s="15">
        <f t="shared" si="18"/>
        <v>0.31709547002401678</v>
      </c>
      <c r="D72" s="14">
        <f t="shared" si="19"/>
        <v>29331.598146809378</v>
      </c>
      <c r="E72" s="14">
        <f>SUM(D72:$D$127)</f>
        <v>545821.2797574522</v>
      </c>
      <c r="F72" s="16">
        <f t="shared" si="20"/>
        <v>18.608644405447283</v>
      </c>
      <c r="G72" s="5"/>
      <c r="H72" s="14">
        <f t="shared" si="13"/>
        <v>92500.842552521499</v>
      </c>
      <c r="I72" s="15">
        <f t="shared" si="21"/>
        <v>0.31709547002401678</v>
      </c>
      <c r="J72" s="14">
        <f t="shared" si="22"/>
        <v>29331.598146809378</v>
      </c>
      <c r="K72" s="14">
        <f>SUM($J72:J$127)</f>
        <v>545821.2797574522</v>
      </c>
      <c r="L72" s="16">
        <f t="shared" si="23"/>
        <v>18.608644405447283</v>
      </c>
      <c r="M72" s="16"/>
      <c r="N72" s="6">
        <v>58</v>
      </c>
      <c r="O72" s="6">
        <f t="shared" si="14"/>
        <v>68</v>
      </c>
      <c r="P72" s="6">
        <f t="shared" si="15"/>
        <v>92500.842552521499</v>
      </c>
      <c r="Q72" s="6">
        <f t="shared" si="16"/>
        <v>92500.842552521499</v>
      </c>
      <c r="R72" s="5">
        <f t="shared" si="17"/>
        <v>96801.173493902941</v>
      </c>
      <c r="S72" s="5">
        <f t="shared" si="24"/>
        <v>2839333121.0627365</v>
      </c>
      <c r="T72" s="20">
        <f>SUM(S72:$S$136)</f>
        <v>48054713874.683472</v>
      </c>
      <c r="U72" s="6">
        <f t="shared" si="25"/>
        <v>16.924648086624309</v>
      </c>
    </row>
    <row r="73" spans="1:21">
      <c r="A73" s="21">
        <v>59</v>
      </c>
      <c r="B73" s="22">
        <f>Absterbeordnung!B67</f>
        <v>91779.906134830162</v>
      </c>
      <c r="C73" s="15">
        <f t="shared" si="18"/>
        <v>0.3108779117882518</v>
      </c>
      <c r="D73" s="14">
        <f t="shared" si="19"/>
        <v>28532.345563317762</v>
      </c>
      <c r="E73" s="14">
        <f>SUM(D73:$D$127)</f>
        <v>516489.68161064287</v>
      </c>
      <c r="F73" s="16">
        <f t="shared" si="20"/>
        <v>18.10190054177183</v>
      </c>
      <c r="G73" s="5"/>
      <c r="H73" s="14">
        <f t="shared" si="13"/>
        <v>91779.906134830162</v>
      </c>
      <c r="I73" s="15">
        <f t="shared" si="21"/>
        <v>0.3108779117882518</v>
      </c>
      <c r="J73" s="14">
        <f t="shared" si="22"/>
        <v>28532.345563317762</v>
      </c>
      <c r="K73" s="14">
        <f>SUM($J73:J$127)</f>
        <v>516489.68161064287</v>
      </c>
      <c r="L73" s="16">
        <f t="shared" si="23"/>
        <v>18.10190054177183</v>
      </c>
      <c r="M73" s="16"/>
      <c r="N73" s="6">
        <v>59</v>
      </c>
      <c r="O73" s="6">
        <f t="shared" si="14"/>
        <v>69</v>
      </c>
      <c r="P73" s="6">
        <f t="shared" si="15"/>
        <v>91779.906134830162</v>
      </c>
      <c r="Q73" s="6">
        <f t="shared" si="16"/>
        <v>91779.906134830162</v>
      </c>
      <c r="R73" s="5">
        <f t="shared" si="17"/>
        <v>96547.891967113625</v>
      </c>
      <c r="S73" s="5">
        <f t="shared" si="24"/>
        <v>2754737817.0155573</v>
      </c>
      <c r="T73" s="20">
        <f>SUM(S73:$S$136)</f>
        <v>45215380753.620743</v>
      </c>
      <c r="U73" s="6">
        <f t="shared" si="25"/>
        <v>16.413678454019418</v>
      </c>
    </row>
    <row r="74" spans="1:21">
      <c r="A74" s="21">
        <v>60</v>
      </c>
      <c r="B74" s="22">
        <f>Absterbeordnung!B68</f>
        <v>90973.990862773164</v>
      </c>
      <c r="C74" s="15">
        <f t="shared" si="18"/>
        <v>0.30478226645907031</v>
      </c>
      <c r="D74" s="14">
        <f t="shared" si="19"/>
        <v>27727.259123982756</v>
      </c>
      <c r="E74" s="14">
        <f>SUM(D74:$D$127)</f>
        <v>487957.33604732511</v>
      </c>
      <c r="F74" s="16">
        <f t="shared" si="20"/>
        <v>17.598469934060859</v>
      </c>
      <c r="G74" s="5"/>
      <c r="H74" s="14">
        <f t="shared" si="13"/>
        <v>90973.990862773164</v>
      </c>
      <c r="I74" s="15">
        <f t="shared" si="21"/>
        <v>0.30478226645907031</v>
      </c>
      <c r="J74" s="14">
        <f t="shared" si="22"/>
        <v>27727.259123982756</v>
      </c>
      <c r="K74" s="14">
        <f>SUM($J74:J$127)</f>
        <v>487957.33604732511</v>
      </c>
      <c r="L74" s="16">
        <f t="shared" si="23"/>
        <v>17.598469934060859</v>
      </c>
      <c r="M74" s="16"/>
      <c r="N74" s="6">
        <v>60</v>
      </c>
      <c r="O74" s="6">
        <f t="shared" si="14"/>
        <v>70</v>
      </c>
      <c r="P74" s="6">
        <f t="shared" si="15"/>
        <v>90973.990862773164</v>
      </c>
      <c r="Q74" s="6">
        <f t="shared" si="16"/>
        <v>90973.990862773164</v>
      </c>
      <c r="R74" s="5">
        <f t="shared" si="17"/>
        <v>96269.154238784133</v>
      </c>
      <c r="S74" s="5">
        <f t="shared" si="24"/>
        <v>2669279785.225431</v>
      </c>
      <c r="T74" s="20">
        <f>SUM(S74:$S$136)</f>
        <v>42460642936.605194</v>
      </c>
      <c r="U74" s="6">
        <f t="shared" si="25"/>
        <v>15.907153372091802</v>
      </c>
    </row>
    <row r="75" spans="1:21">
      <c r="A75" s="21">
        <v>61</v>
      </c>
      <c r="B75" s="22">
        <f>Absterbeordnung!B69</f>
        <v>90100.509197972278</v>
      </c>
      <c r="C75" s="15">
        <f t="shared" si="18"/>
        <v>0.29880614358732388</v>
      </c>
      <c r="D75" s="14">
        <f t="shared" si="19"/>
        <v>26922.585688700299</v>
      </c>
      <c r="E75" s="14">
        <f>SUM(D75:$D$127)</f>
        <v>460230.07692334231</v>
      </c>
      <c r="F75" s="16">
        <f t="shared" si="20"/>
        <v>17.094571904975155</v>
      </c>
      <c r="G75" s="5"/>
      <c r="H75" s="14">
        <f t="shared" si="13"/>
        <v>90100.509197972278</v>
      </c>
      <c r="I75" s="15">
        <f t="shared" si="21"/>
        <v>0.29880614358732388</v>
      </c>
      <c r="J75" s="14">
        <f t="shared" si="22"/>
        <v>26922.585688700299</v>
      </c>
      <c r="K75" s="14">
        <f>SUM($J75:J$127)</f>
        <v>460230.07692334231</v>
      </c>
      <c r="L75" s="16">
        <f t="shared" si="23"/>
        <v>17.094571904975155</v>
      </c>
      <c r="M75" s="16"/>
      <c r="N75" s="6">
        <v>61</v>
      </c>
      <c r="O75" s="6">
        <f t="shared" si="14"/>
        <v>71</v>
      </c>
      <c r="P75" s="6">
        <f t="shared" si="15"/>
        <v>90100.509197972278</v>
      </c>
      <c r="Q75" s="6">
        <f t="shared" si="16"/>
        <v>90100.509197972278</v>
      </c>
      <c r="R75" s="5">
        <f t="shared" si="17"/>
        <v>95959.909835066734</v>
      </c>
      <c r="S75" s="5">
        <f t="shared" si="24"/>
        <v>2583488895.2145386</v>
      </c>
      <c r="T75" s="20">
        <f>SUM(S75:$S$136)</f>
        <v>39791363151.379761</v>
      </c>
      <c r="U75" s="6">
        <f t="shared" si="25"/>
        <v>15.402180835801657</v>
      </c>
    </row>
    <row r="76" spans="1:21">
      <c r="A76" s="21">
        <v>62</v>
      </c>
      <c r="B76" s="22">
        <f>Absterbeordnung!B70</f>
        <v>89140.175862138727</v>
      </c>
      <c r="C76" s="15">
        <f t="shared" si="18"/>
        <v>0.29294719959541554</v>
      </c>
      <c r="D76" s="14">
        <f t="shared" si="19"/>
        <v>26113.364890256395</v>
      </c>
      <c r="E76" s="14">
        <f>SUM(D76:$D$127)</f>
        <v>433307.49123464199</v>
      </c>
      <c r="F76" s="16">
        <f t="shared" si="20"/>
        <v>16.593322731699001</v>
      </c>
      <c r="G76" s="5"/>
      <c r="H76" s="14">
        <f t="shared" si="13"/>
        <v>89140.175862138727</v>
      </c>
      <c r="I76" s="15">
        <f t="shared" si="21"/>
        <v>0.29294719959541554</v>
      </c>
      <c r="J76" s="14">
        <f t="shared" si="22"/>
        <v>26113.364890256395</v>
      </c>
      <c r="K76" s="14">
        <f>SUM($J76:J$127)</f>
        <v>433307.49123464199</v>
      </c>
      <c r="L76" s="16">
        <f t="shared" si="23"/>
        <v>16.593322731699001</v>
      </c>
      <c r="M76" s="16"/>
      <c r="N76" s="6">
        <v>62</v>
      </c>
      <c r="O76" s="6">
        <f t="shared" si="14"/>
        <v>72</v>
      </c>
      <c r="P76" s="6">
        <f t="shared" si="15"/>
        <v>89140.175862138727</v>
      </c>
      <c r="Q76" s="6">
        <f t="shared" si="16"/>
        <v>89140.175862138727</v>
      </c>
      <c r="R76" s="5">
        <f t="shared" si="17"/>
        <v>95614.961078733686</v>
      </c>
      <c r="S76" s="5">
        <f t="shared" si="24"/>
        <v>2496828367.6166358</v>
      </c>
      <c r="T76" s="20">
        <f>SUM(S76:$S$136)</f>
        <v>37207874256.165222</v>
      </c>
      <c r="U76" s="6">
        <f t="shared" si="25"/>
        <v>14.902055238855784</v>
      </c>
    </row>
    <row r="77" spans="1:21">
      <c r="A77" s="21">
        <v>63</v>
      </c>
      <c r="B77" s="22">
        <f>Absterbeordnung!B71</f>
        <v>88089.498451384643</v>
      </c>
      <c r="C77" s="15">
        <f t="shared" si="18"/>
        <v>0.28720313685825061</v>
      </c>
      <c r="D77" s="14">
        <f t="shared" si="19"/>
        <v>25299.580279507678</v>
      </c>
      <c r="E77" s="14">
        <f>SUM(D77:$D$127)</f>
        <v>407194.1263443855</v>
      </c>
      <c r="F77" s="16">
        <f t="shared" si="20"/>
        <v>16.094896509971246</v>
      </c>
      <c r="G77" s="5"/>
      <c r="H77" s="14">
        <f t="shared" si="13"/>
        <v>88089.498451384643</v>
      </c>
      <c r="I77" s="15">
        <f t="shared" si="21"/>
        <v>0.28720313685825061</v>
      </c>
      <c r="J77" s="14">
        <f t="shared" si="22"/>
        <v>25299.580279507678</v>
      </c>
      <c r="K77" s="14">
        <f>SUM($J77:J$127)</f>
        <v>407194.1263443855</v>
      </c>
      <c r="L77" s="16">
        <f t="shared" si="23"/>
        <v>16.094896509971246</v>
      </c>
      <c r="M77" s="16"/>
      <c r="N77" s="6">
        <v>63</v>
      </c>
      <c r="O77" s="6">
        <f t="shared" si="14"/>
        <v>73</v>
      </c>
      <c r="P77" s="6">
        <f t="shared" si="15"/>
        <v>88089.498451384643</v>
      </c>
      <c r="Q77" s="6">
        <f t="shared" si="16"/>
        <v>88089.498451384643</v>
      </c>
      <c r="R77" s="5">
        <f t="shared" si="17"/>
        <v>95228.469018092626</v>
      </c>
      <c r="S77" s="5">
        <f t="shared" si="24"/>
        <v>2409240296.8178444</v>
      </c>
      <c r="T77" s="20">
        <f>SUM(S77:$S$136)</f>
        <v>34711045888.548584</v>
      </c>
      <c r="U77" s="6">
        <f t="shared" si="25"/>
        <v>14.40746526379929</v>
      </c>
    </row>
    <row r="78" spans="1:21">
      <c r="A78" s="21">
        <v>64</v>
      </c>
      <c r="B78" s="22">
        <f>Absterbeordnung!B72</f>
        <v>86952.053664430845</v>
      </c>
      <c r="C78" s="15">
        <f t="shared" si="18"/>
        <v>0.28157170280220639</v>
      </c>
      <c r="D78" s="14">
        <f t="shared" si="19"/>
        <v>24483.237812442621</v>
      </c>
      <c r="E78" s="14">
        <f>SUM(D78:$D$127)</f>
        <v>381894.54606487782</v>
      </c>
      <c r="F78" s="16">
        <f t="shared" si="20"/>
        <v>15.598204330262041</v>
      </c>
      <c r="G78" s="5"/>
      <c r="H78" s="14">
        <f t="shared" ref="H78:H109" si="26">B78</f>
        <v>86952.053664430845</v>
      </c>
      <c r="I78" s="15">
        <f t="shared" si="21"/>
        <v>0.28157170280220639</v>
      </c>
      <c r="J78" s="14">
        <f t="shared" si="22"/>
        <v>24483.237812442621</v>
      </c>
      <c r="K78" s="14">
        <f>SUM($J78:J$127)</f>
        <v>381894.54606487782</v>
      </c>
      <c r="L78" s="16">
        <f t="shared" si="23"/>
        <v>15.598204330262041</v>
      </c>
      <c r="M78" s="16"/>
      <c r="N78" s="6">
        <v>64</v>
      </c>
      <c r="O78" s="6">
        <f t="shared" ref="O78:O109" si="27">N78+$B$3</f>
        <v>74</v>
      </c>
      <c r="P78" s="6">
        <f t="shared" ref="P78:P109" si="28">B78</f>
        <v>86952.053664430845</v>
      </c>
      <c r="Q78" s="6">
        <f t="shared" ref="Q78:Q109" si="29">B78</f>
        <v>86952.053664430845</v>
      </c>
      <c r="R78" s="5">
        <f t="shared" ref="R78:R109" si="30">LOOKUP(N78,$O$14:$O$136,$Q$14:$Q$136)</f>
        <v>94794.326076398254</v>
      </c>
      <c r="S78" s="5">
        <f t="shared" si="24"/>
        <v>2320872028.5986896</v>
      </c>
      <c r="T78" s="20">
        <f>SUM(S78:$S$136)</f>
        <v>32301805591.730732</v>
      </c>
      <c r="U78" s="6">
        <f t="shared" si="25"/>
        <v>13.917960660344601</v>
      </c>
    </row>
    <row r="79" spans="1:21">
      <c r="A79" s="21">
        <v>65</v>
      </c>
      <c r="B79" s="22">
        <f>Absterbeordnung!B73</f>
        <v>85725.678795249885</v>
      </c>
      <c r="C79" s="15">
        <f t="shared" ref="C79:C110" si="31">1/(((1+($B$5/100))^A79))</f>
        <v>0.27605068902177099</v>
      </c>
      <c r="D79" s="14">
        <f t="shared" ref="D79:D110" si="32">B79*C79</f>
        <v>23664.632698287754</v>
      </c>
      <c r="E79" s="14">
        <f>SUM(D79:$D$127)</f>
        <v>357411.30825243524</v>
      </c>
      <c r="F79" s="16">
        <f t="shared" ref="F79:F110" si="33">E79/D79</f>
        <v>15.103184266971343</v>
      </c>
      <c r="G79" s="5"/>
      <c r="H79" s="14">
        <f t="shared" si="26"/>
        <v>85725.678795249885</v>
      </c>
      <c r="I79" s="15">
        <f t="shared" ref="I79:I110" si="34">1/(((1+($B$5/100))^A79))</f>
        <v>0.27605068902177099</v>
      </c>
      <c r="J79" s="14">
        <f t="shared" ref="J79:J110" si="35">H79*I79</f>
        <v>23664.632698287754</v>
      </c>
      <c r="K79" s="14">
        <f>SUM($J79:J$127)</f>
        <v>357411.30825243524</v>
      </c>
      <c r="L79" s="16">
        <f t="shared" ref="L79:L110" si="36">K79/J79</f>
        <v>15.103184266971343</v>
      </c>
      <c r="M79" s="16"/>
      <c r="N79" s="6">
        <v>65</v>
      </c>
      <c r="O79" s="6">
        <f t="shared" si="27"/>
        <v>75</v>
      </c>
      <c r="P79" s="6">
        <f t="shared" si="28"/>
        <v>85725.678795249885</v>
      </c>
      <c r="Q79" s="6">
        <f t="shared" si="29"/>
        <v>85725.678795249885</v>
      </c>
      <c r="R79" s="5">
        <f t="shared" si="30"/>
        <v>94308.022882771853</v>
      </c>
      <c r="S79" s="5">
        <f t="shared" ref="S79:S110" si="37">P79*R79*I79</f>
        <v>2231764722.0225124</v>
      </c>
      <c r="T79" s="20">
        <f>SUM(S79:$S$136)</f>
        <v>29980933563.132046</v>
      </c>
      <c r="U79" s="6">
        <f t="shared" ref="U79:U110" si="38">T79/S79</f>
        <v>13.433733971725367</v>
      </c>
    </row>
    <row r="80" spans="1:21">
      <c r="A80" s="21">
        <v>66</v>
      </c>
      <c r="B80" s="22">
        <f>Absterbeordnung!B74</f>
        <v>84417.882839995626</v>
      </c>
      <c r="C80" s="15">
        <f t="shared" si="31"/>
        <v>0.27063793041350098</v>
      </c>
      <c r="D80" s="14">
        <f t="shared" si="32"/>
        <v>22846.681101705813</v>
      </c>
      <c r="E80" s="14">
        <f>SUM(D80:$D$127)</f>
        <v>333746.67555414746</v>
      </c>
      <c r="F80" s="16">
        <f t="shared" si="33"/>
        <v>14.608103210633459</v>
      </c>
      <c r="G80" s="5"/>
      <c r="H80" s="14">
        <f t="shared" si="26"/>
        <v>84417.882839995626</v>
      </c>
      <c r="I80" s="15">
        <f t="shared" si="34"/>
        <v>0.27063793041350098</v>
      </c>
      <c r="J80" s="14">
        <f t="shared" si="35"/>
        <v>22846.681101705813</v>
      </c>
      <c r="K80" s="14">
        <f>SUM($J80:J$127)</f>
        <v>333746.67555414746</v>
      </c>
      <c r="L80" s="16">
        <f t="shared" si="36"/>
        <v>14.608103210633459</v>
      </c>
      <c r="M80" s="16"/>
      <c r="N80" s="6">
        <v>66</v>
      </c>
      <c r="O80" s="6">
        <f t="shared" si="27"/>
        <v>76</v>
      </c>
      <c r="P80" s="6">
        <f t="shared" si="28"/>
        <v>84417.882839995626</v>
      </c>
      <c r="Q80" s="6">
        <f t="shared" si="29"/>
        <v>84417.882839995626</v>
      </c>
      <c r="R80" s="5">
        <f t="shared" si="30"/>
        <v>93768.654070171193</v>
      </c>
      <c r="S80" s="5">
        <f t="shared" si="37"/>
        <v>2142302536.8773704</v>
      </c>
      <c r="T80" s="20">
        <f>SUM(S80:$S$136)</f>
        <v>27749168841.109531</v>
      </c>
      <c r="U80" s="6">
        <f t="shared" si="38"/>
        <v>12.952964561931967</v>
      </c>
    </row>
    <row r="81" spans="1:21">
      <c r="A81" s="21">
        <v>67</v>
      </c>
      <c r="B81" s="22">
        <f>Absterbeordnung!B75</f>
        <v>83011.861448129202</v>
      </c>
      <c r="C81" s="15">
        <f t="shared" si="31"/>
        <v>0.26533130432696173</v>
      </c>
      <c r="D81" s="14">
        <f t="shared" si="32"/>
        <v>22025.64547264115</v>
      </c>
      <c r="E81" s="14">
        <f>SUM(D81:$D$127)</f>
        <v>310899.99445244164</v>
      </c>
      <c r="F81" s="16">
        <f t="shared" si="33"/>
        <v>14.115363603696506</v>
      </c>
      <c r="G81" s="5"/>
      <c r="H81" s="14">
        <f t="shared" si="26"/>
        <v>83011.861448129202</v>
      </c>
      <c r="I81" s="15">
        <f t="shared" si="34"/>
        <v>0.26533130432696173</v>
      </c>
      <c r="J81" s="14">
        <f t="shared" si="35"/>
        <v>22025.64547264115</v>
      </c>
      <c r="K81" s="14">
        <f>SUM($J81:J$127)</f>
        <v>310899.99445244164</v>
      </c>
      <c r="L81" s="16">
        <f t="shared" si="36"/>
        <v>14.115363603696506</v>
      </c>
      <c r="M81" s="16"/>
      <c r="N81" s="6">
        <v>67</v>
      </c>
      <c r="O81" s="6">
        <f t="shared" si="27"/>
        <v>77</v>
      </c>
      <c r="P81" s="6">
        <f t="shared" si="28"/>
        <v>83011.861448129202</v>
      </c>
      <c r="Q81" s="6">
        <f t="shared" si="29"/>
        <v>83011.861448129202</v>
      </c>
      <c r="R81" s="5">
        <f t="shared" si="30"/>
        <v>93168.702207360388</v>
      </c>
      <c r="S81" s="5">
        <f t="shared" si="37"/>
        <v>2052100803.965399</v>
      </c>
      <c r="T81" s="20">
        <f>SUM(S81:$S$136)</f>
        <v>25606866304.232159</v>
      </c>
      <c r="U81" s="6">
        <f t="shared" si="38"/>
        <v>12.478366683912631</v>
      </c>
    </row>
    <row r="82" spans="1:21">
      <c r="A82" s="21">
        <v>68</v>
      </c>
      <c r="B82" s="22">
        <f>Absterbeordnung!B76</f>
        <v>81522.743896393877</v>
      </c>
      <c r="C82" s="15">
        <f t="shared" si="31"/>
        <v>0.26012872973231543</v>
      </c>
      <c r="D82" s="14">
        <f t="shared" si="32"/>
        <v>21206.407814061811</v>
      </c>
      <c r="E82" s="14">
        <f>SUM(D82:$D$127)</f>
        <v>288874.34897980047</v>
      </c>
      <c r="F82" s="16">
        <f t="shared" si="33"/>
        <v>13.622031204561202</v>
      </c>
      <c r="G82" s="5"/>
      <c r="H82" s="14">
        <f t="shared" si="26"/>
        <v>81522.743896393877</v>
      </c>
      <c r="I82" s="15">
        <f t="shared" si="34"/>
        <v>0.26012872973231543</v>
      </c>
      <c r="J82" s="14">
        <f t="shared" si="35"/>
        <v>21206.407814061811</v>
      </c>
      <c r="K82" s="14">
        <f>SUM($J82:J$127)</f>
        <v>288874.34897980047</v>
      </c>
      <c r="L82" s="16">
        <f t="shared" si="36"/>
        <v>13.622031204561202</v>
      </c>
      <c r="M82" s="16"/>
      <c r="N82" s="6">
        <v>68</v>
      </c>
      <c r="O82" s="6">
        <f t="shared" si="27"/>
        <v>78</v>
      </c>
      <c r="P82" s="6">
        <f t="shared" si="28"/>
        <v>81522.743896393877</v>
      </c>
      <c r="Q82" s="6">
        <f t="shared" si="29"/>
        <v>81522.743896393877</v>
      </c>
      <c r="R82" s="5">
        <f t="shared" si="30"/>
        <v>92500.842552521499</v>
      </c>
      <c r="S82" s="5">
        <f t="shared" si="37"/>
        <v>1961610590.3130932</v>
      </c>
      <c r="T82" s="20">
        <f>SUM(S82:$S$136)</f>
        <v>23554765500.266758</v>
      </c>
      <c r="U82" s="6">
        <f t="shared" si="38"/>
        <v>12.007870275877321</v>
      </c>
    </row>
    <row r="83" spans="1:21">
      <c r="A83" s="21">
        <v>69</v>
      </c>
      <c r="B83" s="22">
        <f>Absterbeordnung!B77</f>
        <v>79939.973708217003</v>
      </c>
      <c r="C83" s="15">
        <f t="shared" si="31"/>
        <v>0.25502816640423082</v>
      </c>
      <c r="D83" s="14">
        <f t="shared" si="32"/>
        <v>20386.944917209003</v>
      </c>
      <c r="E83" s="14">
        <f>SUM(D83:$D$127)</f>
        <v>267667.94116573862</v>
      </c>
      <c r="F83" s="16">
        <f t="shared" si="33"/>
        <v>13.129379720832771</v>
      </c>
      <c r="G83" s="5"/>
      <c r="H83" s="14">
        <f t="shared" si="26"/>
        <v>79939.973708217003</v>
      </c>
      <c r="I83" s="15">
        <f t="shared" si="34"/>
        <v>0.25502816640423082</v>
      </c>
      <c r="J83" s="14">
        <f t="shared" si="35"/>
        <v>20386.944917209003</v>
      </c>
      <c r="K83" s="14">
        <f>SUM($J83:J$127)</f>
        <v>267667.94116573862</v>
      </c>
      <c r="L83" s="16">
        <f t="shared" si="36"/>
        <v>13.129379720832771</v>
      </c>
      <c r="M83" s="16"/>
      <c r="N83" s="6">
        <v>69</v>
      </c>
      <c r="O83" s="6">
        <f t="shared" si="27"/>
        <v>79</v>
      </c>
      <c r="P83" s="6">
        <f t="shared" si="28"/>
        <v>79939.973708217003</v>
      </c>
      <c r="Q83" s="6">
        <f t="shared" si="29"/>
        <v>79939.973708217003</v>
      </c>
      <c r="R83" s="5">
        <f t="shared" si="30"/>
        <v>91779.906134830162</v>
      </c>
      <c r="S83" s="5">
        <f t="shared" si="37"/>
        <v>1871111890.8773952</v>
      </c>
      <c r="T83" s="20">
        <f>SUM(S83:$S$136)</f>
        <v>21593154909.953667</v>
      </c>
      <c r="U83" s="6">
        <f t="shared" si="38"/>
        <v>11.540279881300034</v>
      </c>
    </row>
    <row r="84" spans="1:21">
      <c r="A84" s="21">
        <v>70</v>
      </c>
      <c r="B84" s="22">
        <f>Absterbeordnung!B78</f>
        <v>78282.839141167453</v>
      </c>
      <c r="C84" s="15">
        <f t="shared" si="31"/>
        <v>0.25002761412179492</v>
      </c>
      <c r="D84" s="14">
        <f t="shared" si="32"/>
        <v>19572.87149714636</v>
      </c>
      <c r="E84" s="14">
        <f>SUM(D84:$D$127)</f>
        <v>247280.99624852958</v>
      </c>
      <c r="F84" s="16">
        <f t="shared" si="33"/>
        <v>12.633863982838802</v>
      </c>
      <c r="G84" s="5"/>
      <c r="H84" s="14">
        <f t="shared" si="26"/>
        <v>78282.839141167453</v>
      </c>
      <c r="I84" s="15">
        <f t="shared" si="34"/>
        <v>0.25002761412179492</v>
      </c>
      <c r="J84" s="14">
        <f t="shared" si="35"/>
        <v>19572.87149714636</v>
      </c>
      <c r="K84" s="14">
        <f>SUM($J84:J$127)</f>
        <v>247280.99624852958</v>
      </c>
      <c r="L84" s="16">
        <f t="shared" si="36"/>
        <v>12.633863982838802</v>
      </c>
      <c r="M84" s="16"/>
      <c r="N84" s="6">
        <v>70</v>
      </c>
      <c r="O84" s="6">
        <f t="shared" si="27"/>
        <v>80</v>
      </c>
      <c r="P84" s="6">
        <f t="shared" si="28"/>
        <v>78282.839141167453</v>
      </c>
      <c r="Q84" s="6">
        <f t="shared" si="29"/>
        <v>78282.839141167453</v>
      </c>
      <c r="R84" s="5">
        <f t="shared" si="30"/>
        <v>90973.990862773164</v>
      </c>
      <c r="S84" s="5">
        <f t="shared" si="37"/>
        <v>1780622232.7396262</v>
      </c>
      <c r="T84" s="20">
        <f>SUM(S84:$S$136)</f>
        <v>19722043019.076271</v>
      </c>
      <c r="U84" s="6">
        <f t="shared" si="38"/>
        <v>11.075927648467227</v>
      </c>
    </row>
    <row r="85" spans="1:21">
      <c r="A85" s="21">
        <v>71</v>
      </c>
      <c r="B85" s="22">
        <f>Absterbeordnung!B79</f>
        <v>76510.492554067037</v>
      </c>
      <c r="C85" s="15">
        <f t="shared" si="31"/>
        <v>0.24512511188411268</v>
      </c>
      <c r="D85" s="14">
        <f t="shared" si="32"/>
        <v>18754.643047624253</v>
      </c>
      <c r="E85" s="14">
        <f>SUM(D85:$D$127)</f>
        <v>227708.12475138321</v>
      </c>
      <c r="F85" s="16">
        <f t="shared" si="33"/>
        <v>12.141426748200796</v>
      </c>
      <c r="G85" s="5"/>
      <c r="H85" s="14">
        <f t="shared" si="26"/>
        <v>76510.492554067037</v>
      </c>
      <c r="I85" s="15">
        <f t="shared" si="34"/>
        <v>0.24512511188411268</v>
      </c>
      <c r="J85" s="14">
        <f t="shared" si="35"/>
        <v>18754.643047624253</v>
      </c>
      <c r="K85" s="14">
        <f>SUM($J85:J$127)</f>
        <v>227708.12475138321</v>
      </c>
      <c r="L85" s="16">
        <f t="shared" si="36"/>
        <v>12.141426748200796</v>
      </c>
      <c r="M85" s="16"/>
      <c r="N85" s="6">
        <v>71</v>
      </c>
      <c r="O85" s="6">
        <f t="shared" si="27"/>
        <v>81</v>
      </c>
      <c r="P85" s="6">
        <f t="shared" si="28"/>
        <v>76510.492554067037</v>
      </c>
      <c r="Q85" s="6">
        <f t="shared" si="29"/>
        <v>76510.492554067037</v>
      </c>
      <c r="R85" s="5">
        <f t="shared" si="30"/>
        <v>90100.509197972278</v>
      </c>
      <c r="S85" s="5">
        <f t="shared" si="37"/>
        <v>1689802888.417156</v>
      </c>
      <c r="T85" s="20">
        <f>SUM(S85:$S$136)</f>
        <v>17941420786.336647</v>
      </c>
      <c r="U85" s="6">
        <f t="shared" si="38"/>
        <v>10.617463675389049</v>
      </c>
    </row>
    <row r="86" spans="1:21">
      <c r="A86" s="21">
        <v>72</v>
      </c>
      <c r="B86" s="22">
        <f>Absterbeordnung!B80</f>
        <v>74649.984737057108</v>
      </c>
      <c r="C86" s="15">
        <f t="shared" si="31"/>
        <v>0.24031873714128693</v>
      </c>
      <c r="D86" s="14">
        <f t="shared" si="32"/>
        <v>17939.79005962591</v>
      </c>
      <c r="E86" s="14">
        <f>SUM(D86:$D$127)</f>
        <v>208953.48170375894</v>
      </c>
      <c r="F86" s="16">
        <f t="shared" si="33"/>
        <v>11.647487568654197</v>
      </c>
      <c r="G86" s="5"/>
      <c r="H86" s="14">
        <f t="shared" si="26"/>
        <v>74649.984737057108</v>
      </c>
      <c r="I86" s="15">
        <f t="shared" si="34"/>
        <v>0.24031873714128693</v>
      </c>
      <c r="J86" s="14">
        <f t="shared" si="35"/>
        <v>17939.79005962591</v>
      </c>
      <c r="K86" s="14">
        <f>SUM($J86:J$127)</f>
        <v>208953.48170375894</v>
      </c>
      <c r="L86" s="16">
        <f t="shared" si="36"/>
        <v>11.647487568654197</v>
      </c>
      <c r="M86" s="16"/>
      <c r="N86" s="6">
        <v>72</v>
      </c>
      <c r="O86" s="6">
        <f t="shared" si="27"/>
        <v>82</v>
      </c>
      <c r="P86" s="6">
        <f t="shared" si="28"/>
        <v>74649.984737057108</v>
      </c>
      <c r="Q86" s="6">
        <f t="shared" si="29"/>
        <v>74649.984737057108</v>
      </c>
      <c r="R86" s="5">
        <f t="shared" si="30"/>
        <v>89140.175862138727</v>
      </c>
      <c r="S86" s="5">
        <f t="shared" si="37"/>
        <v>1599156040.8449018</v>
      </c>
      <c r="T86" s="20">
        <f>SUM(S86:$S$136)</f>
        <v>16251617897.919498</v>
      </c>
      <c r="U86" s="6">
        <f t="shared" si="38"/>
        <v>10.16262170971951</v>
      </c>
    </row>
    <row r="87" spans="1:21">
      <c r="A87" s="21">
        <v>73</v>
      </c>
      <c r="B87" s="22">
        <f>Absterbeordnung!B81</f>
        <v>72680.837221667811</v>
      </c>
      <c r="C87" s="15">
        <f t="shared" si="31"/>
        <v>0.2356066050404774</v>
      </c>
      <c r="D87" s="14">
        <f t="shared" si="32"/>
        <v>17124.085309296715</v>
      </c>
      <c r="E87" s="14">
        <f>SUM(D87:$D$127)</f>
        <v>191013.69164413301</v>
      </c>
      <c r="F87" s="16">
        <f t="shared" si="33"/>
        <v>11.154679984012409</v>
      </c>
      <c r="G87" s="5"/>
      <c r="H87" s="14">
        <f t="shared" si="26"/>
        <v>72680.837221667811</v>
      </c>
      <c r="I87" s="15">
        <f t="shared" si="34"/>
        <v>0.2356066050404774</v>
      </c>
      <c r="J87" s="14">
        <f t="shared" si="35"/>
        <v>17124.085309296715</v>
      </c>
      <c r="K87" s="14">
        <f>SUM($J87:J$127)</f>
        <v>191013.69164413301</v>
      </c>
      <c r="L87" s="16">
        <f t="shared" si="36"/>
        <v>11.154679984012409</v>
      </c>
      <c r="M87" s="16"/>
      <c r="N87" s="6">
        <v>73</v>
      </c>
      <c r="O87" s="6">
        <f t="shared" si="27"/>
        <v>83</v>
      </c>
      <c r="P87" s="6">
        <f t="shared" si="28"/>
        <v>72680.837221667811</v>
      </c>
      <c r="Q87" s="6">
        <f t="shared" si="29"/>
        <v>72680.837221667811</v>
      </c>
      <c r="R87" s="5">
        <f t="shared" si="30"/>
        <v>88089.498451384643</v>
      </c>
      <c r="S87" s="5">
        <f t="shared" si="37"/>
        <v>1508452086.3346715</v>
      </c>
      <c r="T87" s="20">
        <f>SUM(S87:$S$136)</f>
        <v>14652461857.074596</v>
      </c>
      <c r="U87" s="6">
        <f t="shared" si="38"/>
        <v>9.7135745906772808</v>
      </c>
    </row>
    <row r="88" spans="1:21">
      <c r="A88" s="21">
        <v>74</v>
      </c>
      <c r="B88" s="22">
        <f>Absterbeordnung!B82</f>
        <v>70613.239797432849</v>
      </c>
      <c r="C88" s="15">
        <f t="shared" si="31"/>
        <v>0.23098686768674251</v>
      </c>
      <c r="D88" s="14">
        <f t="shared" si="32"/>
        <v>16310.731078021841</v>
      </c>
      <c r="E88" s="14">
        <f>SUM(D88:$D$127)</f>
        <v>173889.60633483631</v>
      </c>
      <c r="F88" s="16">
        <f t="shared" si="33"/>
        <v>10.661055320147279</v>
      </c>
      <c r="G88" s="5"/>
      <c r="H88" s="14">
        <f t="shared" si="26"/>
        <v>70613.239797432849</v>
      </c>
      <c r="I88" s="15">
        <f t="shared" si="34"/>
        <v>0.23098686768674251</v>
      </c>
      <c r="J88" s="14">
        <f t="shared" si="35"/>
        <v>16310.731078021841</v>
      </c>
      <c r="K88" s="14">
        <f>SUM($J88:J$127)</f>
        <v>173889.60633483631</v>
      </c>
      <c r="L88" s="16">
        <f t="shared" si="36"/>
        <v>10.661055320147279</v>
      </c>
      <c r="M88" s="16"/>
      <c r="N88" s="6">
        <v>74</v>
      </c>
      <c r="O88" s="6">
        <f t="shared" si="27"/>
        <v>84</v>
      </c>
      <c r="P88" s="6">
        <f t="shared" si="28"/>
        <v>70613.239797432849</v>
      </c>
      <c r="Q88" s="6">
        <f t="shared" si="29"/>
        <v>70613.239797432849</v>
      </c>
      <c r="R88" s="5">
        <f t="shared" si="30"/>
        <v>86952.053664430845</v>
      </c>
      <c r="S88" s="5">
        <f t="shared" si="37"/>
        <v>1418251564.0022552</v>
      </c>
      <c r="T88" s="20">
        <f>SUM(S88:$S$136)</f>
        <v>13144009770.739925</v>
      </c>
      <c r="U88" s="6">
        <f t="shared" si="38"/>
        <v>9.2677562319395577</v>
      </c>
    </row>
    <row r="89" spans="1:21">
      <c r="A89" s="21">
        <v>75</v>
      </c>
      <c r="B89" s="22">
        <f>Absterbeordnung!B83</f>
        <v>68408.321804960273</v>
      </c>
      <c r="C89" s="15">
        <f t="shared" si="31"/>
        <v>0.22645771341837509</v>
      </c>
      <c r="D89" s="14">
        <f t="shared" si="32"/>
        <v>15491.592134739672</v>
      </c>
      <c r="E89" s="14">
        <f>SUM(D89:$D$127)</f>
        <v>157578.87525681444</v>
      </c>
      <c r="F89" s="16">
        <f t="shared" si="33"/>
        <v>10.171896722186874</v>
      </c>
      <c r="G89" s="5"/>
      <c r="H89" s="14">
        <f t="shared" si="26"/>
        <v>68408.321804960273</v>
      </c>
      <c r="I89" s="15">
        <f t="shared" si="34"/>
        <v>0.22645771341837509</v>
      </c>
      <c r="J89" s="14">
        <f t="shared" si="35"/>
        <v>15491.592134739672</v>
      </c>
      <c r="K89" s="14">
        <f>SUM($J89:J$127)</f>
        <v>157578.87525681444</v>
      </c>
      <c r="L89" s="16">
        <f t="shared" si="36"/>
        <v>10.171896722186874</v>
      </c>
      <c r="M89" s="16"/>
      <c r="N89" s="6">
        <v>75</v>
      </c>
      <c r="O89" s="6">
        <f t="shared" si="27"/>
        <v>85</v>
      </c>
      <c r="P89" s="6">
        <f t="shared" si="28"/>
        <v>68408.321804960273</v>
      </c>
      <c r="Q89" s="6">
        <f t="shared" si="29"/>
        <v>68408.321804960273</v>
      </c>
      <c r="R89" s="5">
        <f t="shared" si="30"/>
        <v>85725.678795249885</v>
      </c>
      <c r="S89" s="5">
        <f t="shared" si="37"/>
        <v>1328027251.3697128</v>
      </c>
      <c r="T89" s="20">
        <f>SUM(S89:$S$136)</f>
        <v>11725758206.737669</v>
      </c>
      <c r="U89" s="6">
        <f t="shared" si="38"/>
        <v>8.8294560180477095</v>
      </c>
    </row>
    <row r="90" spans="1:21">
      <c r="A90" s="21">
        <v>76</v>
      </c>
      <c r="B90" s="22">
        <f>Absterbeordnung!B84</f>
        <v>66088.899423579627</v>
      </c>
      <c r="C90" s="15">
        <f t="shared" si="31"/>
        <v>0.22201736609644609</v>
      </c>
      <c r="D90" s="14">
        <f t="shared" si="32"/>
        <v>14672.883378236083</v>
      </c>
      <c r="E90" s="14">
        <f>SUM(D90:$D$127)</f>
        <v>142087.28312207479</v>
      </c>
      <c r="F90" s="16">
        <f t="shared" si="33"/>
        <v>9.6836647207889115</v>
      </c>
      <c r="G90" s="5"/>
      <c r="H90" s="14">
        <f t="shared" si="26"/>
        <v>66088.899423579627</v>
      </c>
      <c r="I90" s="15">
        <f t="shared" si="34"/>
        <v>0.22201736609644609</v>
      </c>
      <c r="J90" s="14">
        <f t="shared" si="35"/>
        <v>14672.883378236083</v>
      </c>
      <c r="K90" s="14">
        <f>SUM($J90:J$127)</f>
        <v>142087.28312207479</v>
      </c>
      <c r="L90" s="16">
        <f t="shared" si="36"/>
        <v>9.6836647207889115</v>
      </c>
      <c r="M90" s="16"/>
      <c r="N90" s="6">
        <v>76</v>
      </c>
      <c r="O90" s="6">
        <f t="shared" si="27"/>
        <v>86</v>
      </c>
      <c r="P90" s="6">
        <f t="shared" si="28"/>
        <v>66088.899423579627</v>
      </c>
      <c r="Q90" s="6">
        <f t="shared" si="29"/>
        <v>66088.899423579627</v>
      </c>
      <c r="R90" s="5">
        <f t="shared" si="30"/>
        <v>84417.882839995626</v>
      </c>
      <c r="S90" s="5">
        <f t="shared" si="37"/>
        <v>1238653749.9488528</v>
      </c>
      <c r="T90" s="20">
        <f>SUM(S90:$S$136)</f>
        <v>10397730955.367956</v>
      </c>
      <c r="U90" s="6">
        <f t="shared" si="38"/>
        <v>8.3943805569533101</v>
      </c>
    </row>
    <row r="91" spans="1:21">
      <c r="A91" s="21">
        <v>77</v>
      </c>
      <c r="B91" s="22">
        <f>Absterbeordnung!B85</f>
        <v>63661.493143605505</v>
      </c>
      <c r="C91" s="15">
        <f t="shared" si="31"/>
        <v>0.2176640844082805</v>
      </c>
      <c r="D91" s="14">
        <f t="shared" si="32"/>
        <v>13856.820617166919</v>
      </c>
      <c r="E91" s="14">
        <f>SUM(D91:$D$127)</f>
        <v>127414.39974383866</v>
      </c>
      <c r="F91" s="16">
        <f t="shared" si="33"/>
        <v>9.1950674158246439</v>
      </c>
      <c r="G91" s="5"/>
      <c r="H91" s="14">
        <f t="shared" si="26"/>
        <v>63661.493143605505</v>
      </c>
      <c r="I91" s="15">
        <f t="shared" si="34"/>
        <v>0.2176640844082805</v>
      </c>
      <c r="J91" s="14">
        <f t="shared" si="35"/>
        <v>13856.820617166919</v>
      </c>
      <c r="K91" s="14">
        <f>SUM($J91:J$127)</f>
        <v>127414.39974383866</v>
      </c>
      <c r="L91" s="16">
        <f t="shared" si="36"/>
        <v>9.1950674158246439</v>
      </c>
      <c r="M91" s="16"/>
      <c r="N91" s="6">
        <v>77</v>
      </c>
      <c r="O91" s="6">
        <f t="shared" si="27"/>
        <v>87</v>
      </c>
      <c r="P91" s="6">
        <f t="shared" si="28"/>
        <v>63661.493143605505</v>
      </c>
      <c r="Q91" s="6">
        <f t="shared" si="29"/>
        <v>63661.493143605505</v>
      </c>
      <c r="R91" s="5">
        <f t="shared" si="30"/>
        <v>83011.861448129202</v>
      </c>
      <c r="S91" s="5">
        <f t="shared" si="37"/>
        <v>1150280473.1838403</v>
      </c>
      <c r="T91" s="20">
        <f>SUM(S91:$S$136)</f>
        <v>9159077205.4191036</v>
      </c>
      <c r="U91" s="6">
        <f t="shared" si="38"/>
        <v>7.9624729958840916</v>
      </c>
    </row>
    <row r="92" spans="1:21">
      <c r="A92" s="21">
        <v>78</v>
      </c>
      <c r="B92" s="22">
        <f>Absterbeordnung!B86</f>
        <v>61083.573251322581</v>
      </c>
      <c r="C92" s="15">
        <f t="shared" si="31"/>
        <v>0.21339616118458871</v>
      </c>
      <c r="D92" s="14">
        <f t="shared" si="32"/>
        <v>13035.000043269865</v>
      </c>
      <c r="E92" s="14">
        <f>SUM(D92:$D$127)</f>
        <v>113557.57912667174</v>
      </c>
      <c r="F92" s="16">
        <f t="shared" si="33"/>
        <v>8.711743670864271</v>
      </c>
      <c r="G92" s="5"/>
      <c r="H92" s="14">
        <f t="shared" si="26"/>
        <v>61083.573251322581</v>
      </c>
      <c r="I92" s="15">
        <f t="shared" si="34"/>
        <v>0.21339616118458871</v>
      </c>
      <c r="J92" s="14">
        <f t="shared" si="35"/>
        <v>13035.000043269865</v>
      </c>
      <c r="K92" s="14">
        <f>SUM($J92:J$127)</f>
        <v>113557.57912667174</v>
      </c>
      <c r="L92" s="16">
        <f t="shared" si="36"/>
        <v>8.711743670864271</v>
      </c>
      <c r="M92" s="16"/>
      <c r="N92" s="6">
        <v>78</v>
      </c>
      <c r="O92" s="6">
        <f t="shared" si="27"/>
        <v>88</v>
      </c>
      <c r="P92" s="6">
        <f t="shared" si="28"/>
        <v>61083.573251322581</v>
      </c>
      <c r="Q92" s="6">
        <f t="shared" si="29"/>
        <v>61083.573251322581</v>
      </c>
      <c r="R92" s="5">
        <f t="shared" si="30"/>
        <v>81522.743896393877</v>
      </c>
      <c r="S92" s="5">
        <f t="shared" si="37"/>
        <v>1062648970.2169722</v>
      </c>
      <c r="T92" s="20">
        <f>SUM(S92:$S$136)</f>
        <v>8008796732.2352667</v>
      </c>
      <c r="U92" s="6">
        <f t="shared" si="38"/>
        <v>7.5366343512289165</v>
      </c>
    </row>
    <row r="93" spans="1:21">
      <c r="A93" s="21">
        <v>79</v>
      </c>
      <c r="B93" s="22">
        <f>Absterbeordnung!B87</f>
        <v>58361.397378741065</v>
      </c>
      <c r="C93" s="15">
        <f t="shared" si="31"/>
        <v>0.20921192272998898</v>
      </c>
      <c r="D93" s="14">
        <f t="shared" si="32"/>
        <v>12209.900158815357</v>
      </c>
      <c r="E93" s="14">
        <f>SUM(D93:$D$127)</f>
        <v>100522.57908340187</v>
      </c>
      <c r="F93" s="16">
        <f t="shared" si="33"/>
        <v>8.2328747799650213</v>
      </c>
      <c r="G93" s="5"/>
      <c r="H93" s="14">
        <f t="shared" si="26"/>
        <v>58361.397378741065</v>
      </c>
      <c r="I93" s="15">
        <f t="shared" si="34"/>
        <v>0.20921192272998898</v>
      </c>
      <c r="J93" s="14">
        <f t="shared" si="35"/>
        <v>12209.900158815357</v>
      </c>
      <c r="K93" s="14">
        <f>SUM($J93:J$127)</f>
        <v>100522.57908340187</v>
      </c>
      <c r="L93" s="16">
        <f t="shared" si="36"/>
        <v>8.2328747799650213</v>
      </c>
      <c r="M93" s="16"/>
      <c r="N93" s="6">
        <v>79</v>
      </c>
      <c r="O93" s="6">
        <f t="shared" si="27"/>
        <v>89</v>
      </c>
      <c r="P93" s="6">
        <f t="shared" si="28"/>
        <v>58361.397378741065</v>
      </c>
      <c r="Q93" s="6">
        <f t="shared" si="29"/>
        <v>58361.397378741065</v>
      </c>
      <c r="R93" s="5">
        <f t="shared" si="30"/>
        <v>79939.973708217003</v>
      </c>
      <c r="S93" s="5">
        <f t="shared" si="37"/>
        <v>976059097.67565429</v>
      </c>
      <c r="T93" s="20">
        <f>SUM(S93:$S$136)</f>
        <v>6946147762.0182934</v>
      </c>
      <c r="U93" s="6">
        <f t="shared" si="38"/>
        <v>7.1165237623004129</v>
      </c>
    </row>
    <row r="94" spans="1:21">
      <c r="A94" s="21">
        <v>80</v>
      </c>
      <c r="B94" s="22">
        <f>Absterbeordnung!B88</f>
        <v>55447.592936397668</v>
      </c>
      <c r="C94" s="15">
        <f t="shared" si="31"/>
        <v>0.20510972816665585</v>
      </c>
      <c r="D94" s="14">
        <f t="shared" si="32"/>
        <v>11372.840714679913</v>
      </c>
      <c r="E94" s="14">
        <f>SUM(D94:$D$127)</f>
        <v>88312.678924586522</v>
      </c>
      <c r="F94" s="16">
        <f t="shared" si="33"/>
        <v>7.7652260451158597</v>
      </c>
      <c r="G94" s="5"/>
      <c r="H94" s="14">
        <f t="shared" si="26"/>
        <v>55447.592936397668</v>
      </c>
      <c r="I94" s="15">
        <f t="shared" si="34"/>
        <v>0.20510972816665585</v>
      </c>
      <c r="J94" s="14">
        <f t="shared" si="35"/>
        <v>11372.840714679913</v>
      </c>
      <c r="K94" s="14">
        <f>SUM($J94:J$127)</f>
        <v>88312.678924586522</v>
      </c>
      <c r="L94" s="16">
        <f t="shared" si="36"/>
        <v>7.7652260451158597</v>
      </c>
      <c r="M94" s="16"/>
      <c r="N94" s="6">
        <v>80</v>
      </c>
      <c r="O94" s="6">
        <f t="shared" si="27"/>
        <v>90</v>
      </c>
      <c r="P94" s="6">
        <f t="shared" si="28"/>
        <v>55447.592936397668</v>
      </c>
      <c r="Q94" s="6">
        <f t="shared" si="29"/>
        <v>55447.592936397668</v>
      </c>
      <c r="R94" s="5">
        <f t="shared" si="30"/>
        <v>78282.839141167453</v>
      </c>
      <c r="S94" s="5">
        <f t="shared" si="37"/>
        <v>890298260.24540734</v>
      </c>
      <c r="T94" s="20">
        <f>SUM(S94:$S$136)</f>
        <v>5970088664.3426399</v>
      </c>
      <c r="U94" s="6">
        <f t="shared" si="38"/>
        <v>6.7057175453729494</v>
      </c>
    </row>
    <row r="95" spans="1:21">
      <c r="A95" s="21">
        <v>81</v>
      </c>
      <c r="B95" s="22">
        <f>Absterbeordnung!B89</f>
        <v>52373.751607841114</v>
      </c>
      <c r="C95" s="15">
        <f t="shared" si="31"/>
        <v>0.20108796879083907</v>
      </c>
      <c r="D95" s="14">
        <f t="shared" si="32"/>
        <v>10531.731328776712</v>
      </c>
      <c r="E95" s="14">
        <f>SUM(D95:$D$127)</f>
        <v>76939.838209906608</v>
      </c>
      <c r="F95" s="16">
        <f t="shared" si="33"/>
        <v>7.3055261103820213</v>
      </c>
      <c r="G95" s="5"/>
      <c r="H95" s="14">
        <f t="shared" si="26"/>
        <v>52373.751607841114</v>
      </c>
      <c r="I95" s="15">
        <f t="shared" si="34"/>
        <v>0.20108796879083907</v>
      </c>
      <c r="J95" s="14">
        <f t="shared" si="35"/>
        <v>10531.731328776712</v>
      </c>
      <c r="K95" s="14">
        <f>SUM($J95:J$127)</f>
        <v>76939.838209906608</v>
      </c>
      <c r="L95" s="16">
        <f t="shared" si="36"/>
        <v>7.3055261103820213</v>
      </c>
      <c r="M95" s="16"/>
      <c r="N95" s="6">
        <v>81</v>
      </c>
      <c r="O95" s="6">
        <f t="shared" si="27"/>
        <v>91</v>
      </c>
      <c r="P95" s="6">
        <f t="shared" si="28"/>
        <v>52373.751607841114</v>
      </c>
      <c r="Q95" s="6">
        <f t="shared" si="29"/>
        <v>52373.751607841114</v>
      </c>
      <c r="R95" s="5">
        <f t="shared" si="30"/>
        <v>76510.492554067037</v>
      </c>
      <c r="S95" s="5">
        <f t="shared" si="37"/>
        <v>805787951.41180515</v>
      </c>
      <c r="T95" s="20">
        <f>SUM(S95:$S$136)</f>
        <v>5079790404.0972319</v>
      </c>
      <c r="U95" s="6">
        <f t="shared" si="38"/>
        <v>6.3041280217668074</v>
      </c>
    </row>
    <row r="96" spans="1:21">
      <c r="A96" s="21">
        <v>82</v>
      </c>
      <c r="B96" s="22">
        <f>Absterbeordnung!B90</f>
        <v>49099.969195929662</v>
      </c>
      <c r="C96" s="15">
        <f t="shared" si="31"/>
        <v>0.19714506744199911</v>
      </c>
      <c r="D96" s="14">
        <f t="shared" si="32"/>
        <v>9679.8167385316319</v>
      </c>
      <c r="E96" s="14">
        <f>SUM(D96:$D$127)</f>
        <v>66408.106881129905</v>
      </c>
      <c r="F96" s="16">
        <f t="shared" si="33"/>
        <v>6.8604715021912286</v>
      </c>
      <c r="G96" s="5"/>
      <c r="H96" s="14">
        <f t="shared" si="26"/>
        <v>49099.969195929662</v>
      </c>
      <c r="I96" s="15">
        <f t="shared" si="34"/>
        <v>0.19714506744199911</v>
      </c>
      <c r="J96" s="14">
        <f t="shared" si="35"/>
        <v>9679.8167385316319</v>
      </c>
      <c r="K96" s="14">
        <f>SUM($J96:J$127)</f>
        <v>66408.106881129905</v>
      </c>
      <c r="L96" s="16">
        <f t="shared" si="36"/>
        <v>6.8604715021912286</v>
      </c>
      <c r="M96" s="16"/>
      <c r="N96" s="6">
        <v>82</v>
      </c>
      <c r="O96" s="6">
        <f t="shared" si="27"/>
        <v>92</v>
      </c>
      <c r="P96" s="6">
        <f t="shared" si="28"/>
        <v>49099.969195929662</v>
      </c>
      <c r="Q96" s="6">
        <f t="shared" si="29"/>
        <v>49099.969195929662</v>
      </c>
      <c r="R96" s="5">
        <f t="shared" si="30"/>
        <v>74649.984737057108</v>
      </c>
      <c r="S96" s="5">
        <f t="shared" si="37"/>
        <v>722598171.7888962</v>
      </c>
      <c r="T96" s="20">
        <f>SUM(S96:$S$136)</f>
        <v>4274002452.6854258</v>
      </c>
      <c r="U96" s="6">
        <f t="shared" si="38"/>
        <v>5.9147706423121926</v>
      </c>
    </row>
    <row r="97" spans="1:21">
      <c r="A97" s="21">
        <v>83</v>
      </c>
      <c r="B97" s="22">
        <f>Absterbeordnung!B91</f>
        <v>45617.225286119385</v>
      </c>
      <c r="C97" s="15">
        <f t="shared" si="31"/>
        <v>0.19327947788431285</v>
      </c>
      <c r="D97" s="14">
        <f t="shared" si="32"/>
        <v>8816.8734858322277</v>
      </c>
      <c r="E97" s="14">
        <f>SUM(D97:$D$127)</f>
        <v>56728.290142598293</v>
      </c>
      <c r="F97" s="16">
        <f t="shared" si="33"/>
        <v>6.4340596736195188</v>
      </c>
      <c r="G97" s="5"/>
      <c r="H97" s="14">
        <f t="shared" si="26"/>
        <v>45617.225286119385</v>
      </c>
      <c r="I97" s="15">
        <f t="shared" si="34"/>
        <v>0.19327947788431285</v>
      </c>
      <c r="J97" s="14">
        <f t="shared" si="35"/>
        <v>8816.8734858322277</v>
      </c>
      <c r="K97" s="14">
        <f>SUM($J97:J$127)</f>
        <v>56728.290142598293</v>
      </c>
      <c r="L97" s="16">
        <f t="shared" si="36"/>
        <v>6.4340596736195188</v>
      </c>
      <c r="M97" s="16"/>
      <c r="N97" s="6">
        <v>83</v>
      </c>
      <c r="O97" s="6">
        <f t="shared" si="27"/>
        <v>93</v>
      </c>
      <c r="P97" s="6">
        <f t="shared" si="28"/>
        <v>45617.225286119385</v>
      </c>
      <c r="Q97" s="6">
        <f t="shared" si="29"/>
        <v>45617.225286119385</v>
      </c>
      <c r="R97" s="5">
        <f t="shared" si="30"/>
        <v>72680.837221667811</v>
      </c>
      <c r="S97" s="5">
        <f t="shared" si="37"/>
        <v>640817746.62781107</v>
      </c>
      <c r="T97" s="20">
        <f>SUM(S97:$S$136)</f>
        <v>3551404280.8965297</v>
      </c>
      <c r="U97" s="6">
        <f t="shared" si="38"/>
        <v>5.5419880294906942</v>
      </c>
    </row>
    <row r="98" spans="1:21">
      <c r="A98" s="21">
        <v>84</v>
      </c>
      <c r="B98" s="22">
        <f>Absterbeordnung!B92</f>
        <v>41995.202705950251</v>
      </c>
      <c r="C98" s="15">
        <f t="shared" si="31"/>
        <v>0.18948968420030671</v>
      </c>
      <c r="D98" s="14">
        <f t="shared" si="32"/>
        <v>7957.6576986783784</v>
      </c>
      <c r="E98" s="14">
        <f>SUM(D98:$D$127)</f>
        <v>47911.416656766065</v>
      </c>
      <c r="F98" s="16">
        <f t="shared" si="33"/>
        <v>6.0207938656023465</v>
      </c>
      <c r="G98" s="5"/>
      <c r="H98" s="14">
        <f t="shared" si="26"/>
        <v>41995.202705950251</v>
      </c>
      <c r="I98" s="15">
        <f t="shared" si="34"/>
        <v>0.18948968420030671</v>
      </c>
      <c r="J98" s="14">
        <f t="shared" si="35"/>
        <v>7957.6576986783784</v>
      </c>
      <c r="K98" s="14">
        <f>SUM($J98:J$127)</f>
        <v>47911.416656766065</v>
      </c>
      <c r="L98" s="16">
        <f t="shared" si="36"/>
        <v>6.0207938656023465</v>
      </c>
      <c r="M98" s="16"/>
      <c r="N98" s="6">
        <v>84</v>
      </c>
      <c r="O98" s="6">
        <f t="shared" si="27"/>
        <v>94</v>
      </c>
      <c r="P98" s="6">
        <f t="shared" si="28"/>
        <v>41995.202705950251</v>
      </c>
      <c r="Q98" s="6">
        <f t="shared" si="29"/>
        <v>41995.202705950251</v>
      </c>
      <c r="R98" s="5">
        <f t="shared" si="30"/>
        <v>70613.239797432849</v>
      </c>
      <c r="S98" s="5">
        <f t="shared" si="37"/>
        <v>561915991.30266404</v>
      </c>
      <c r="T98" s="20">
        <f>SUM(S98:$S$136)</f>
        <v>2910586534.2687182</v>
      </c>
      <c r="U98" s="6">
        <f t="shared" si="38"/>
        <v>5.1797538765914792</v>
      </c>
    </row>
    <row r="99" spans="1:21">
      <c r="A99" s="21">
        <v>85</v>
      </c>
      <c r="B99" s="22">
        <f>Absterbeordnung!B93</f>
        <v>38185.30692616856</v>
      </c>
      <c r="C99" s="15">
        <f t="shared" si="31"/>
        <v>0.18577420019637911</v>
      </c>
      <c r="D99" s="14">
        <f t="shared" si="32"/>
        <v>7093.8448534622194</v>
      </c>
      <c r="E99" s="14">
        <f>SUM(D99:$D$127)</f>
        <v>39953.758958087681</v>
      </c>
      <c r="F99" s="16">
        <f t="shared" si="33"/>
        <v>5.6321726487417978</v>
      </c>
      <c r="G99" s="5"/>
      <c r="H99" s="14">
        <f t="shared" si="26"/>
        <v>38185.30692616856</v>
      </c>
      <c r="I99" s="15">
        <f t="shared" si="34"/>
        <v>0.18577420019637911</v>
      </c>
      <c r="J99" s="14">
        <f t="shared" si="35"/>
        <v>7093.8448534622194</v>
      </c>
      <c r="K99" s="14">
        <f>SUM($J99:J$127)</f>
        <v>39953.758958087681</v>
      </c>
      <c r="L99" s="16">
        <f t="shared" si="36"/>
        <v>5.6321726487417978</v>
      </c>
      <c r="M99" s="16"/>
      <c r="N99" s="6">
        <v>85</v>
      </c>
      <c r="O99" s="6">
        <f t="shared" si="27"/>
        <v>95</v>
      </c>
      <c r="P99" s="6">
        <f t="shared" si="28"/>
        <v>38185.30692616856</v>
      </c>
      <c r="Q99" s="6">
        <f t="shared" si="29"/>
        <v>38185.30692616856</v>
      </c>
      <c r="R99" s="5">
        <f t="shared" si="30"/>
        <v>68408.321804960273</v>
      </c>
      <c r="S99" s="5">
        <f t="shared" si="37"/>
        <v>485278021.57010472</v>
      </c>
      <c r="T99" s="20">
        <f>SUM(S99:$S$136)</f>
        <v>2348670542.9660544</v>
      </c>
      <c r="U99" s="6">
        <f t="shared" si="38"/>
        <v>4.8398452816119519</v>
      </c>
    </row>
    <row r="100" spans="1:21">
      <c r="A100" s="13">
        <v>86</v>
      </c>
      <c r="B100" s="22">
        <f>Absterbeordnung!B94</f>
        <v>34292.711771038892</v>
      </c>
      <c r="C100" s="15">
        <f t="shared" si="31"/>
        <v>0.18213156881997952</v>
      </c>
      <c r="D100" s="14">
        <f t="shared" si="32"/>
        <v>6245.7853939506922</v>
      </c>
      <c r="E100" s="14">
        <f>SUM(D100:$D$127)</f>
        <v>32859.914104625452</v>
      </c>
      <c r="F100" s="16">
        <f t="shared" si="33"/>
        <v>5.2611340339121595</v>
      </c>
      <c r="G100" s="5"/>
      <c r="H100" s="14">
        <f t="shared" si="26"/>
        <v>34292.711771038892</v>
      </c>
      <c r="I100" s="15">
        <f t="shared" si="34"/>
        <v>0.18213156881997952</v>
      </c>
      <c r="J100" s="14">
        <f t="shared" si="35"/>
        <v>6245.7853939506922</v>
      </c>
      <c r="K100" s="14">
        <f>SUM($J100:J$127)</f>
        <v>32859.914104625452</v>
      </c>
      <c r="L100" s="16">
        <f t="shared" si="36"/>
        <v>5.2611340339121595</v>
      </c>
      <c r="M100" s="16"/>
      <c r="N100" s="20">
        <v>86</v>
      </c>
      <c r="O100" s="6">
        <f t="shared" si="27"/>
        <v>96</v>
      </c>
      <c r="P100" s="6">
        <f t="shared" si="28"/>
        <v>34292.711771038892</v>
      </c>
      <c r="Q100" s="6">
        <f t="shared" si="29"/>
        <v>34292.711771038892</v>
      </c>
      <c r="R100" s="5">
        <f t="shared" si="30"/>
        <v>66088.899423579627</v>
      </c>
      <c r="S100" s="5">
        <f t="shared" si="37"/>
        <v>412777082.72206998</v>
      </c>
      <c r="T100" s="20">
        <f>SUM(S100:$S$136)</f>
        <v>1863392521.3959489</v>
      </c>
      <c r="U100" s="6">
        <f t="shared" si="38"/>
        <v>4.5142828887392561</v>
      </c>
    </row>
    <row r="101" spans="1:21">
      <c r="A101" s="13">
        <v>87</v>
      </c>
      <c r="B101" s="22">
        <f>Absterbeordnung!B95</f>
        <v>30315.147252037263</v>
      </c>
      <c r="C101" s="15">
        <f t="shared" si="31"/>
        <v>0.17856036158821526</v>
      </c>
      <c r="D101" s="14">
        <f t="shared" si="32"/>
        <v>5413.0836549237638</v>
      </c>
      <c r="E101" s="14">
        <f>SUM(D101:$D$127)</f>
        <v>26614.128710674762</v>
      </c>
      <c r="F101" s="16">
        <f t="shared" si="33"/>
        <v>4.916629855972471</v>
      </c>
      <c r="G101" s="5"/>
      <c r="H101" s="14">
        <f t="shared" si="26"/>
        <v>30315.147252037263</v>
      </c>
      <c r="I101" s="15">
        <f t="shared" si="34"/>
        <v>0.17856036158821526</v>
      </c>
      <c r="J101" s="14">
        <f t="shared" si="35"/>
        <v>5413.0836549237638</v>
      </c>
      <c r="K101" s="14">
        <f>SUM($J101:J$127)</f>
        <v>26614.128710674762</v>
      </c>
      <c r="L101" s="16">
        <f t="shared" si="36"/>
        <v>4.916629855972471</v>
      </c>
      <c r="M101" s="16"/>
      <c r="N101" s="20">
        <v>87</v>
      </c>
      <c r="O101" s="6">
        <f t="shared" si="27"/>
        <v>97</v>
      </c>
      <c r="P101" s="6">
        <f t="shared" si="28"/>
        <v>30315.147252037263</v>
      </c>
      <c r="Q101" s="6">
        <f t="shared" si="29"/>
        <v>30315.147252037263</v>
      </c>
      <c r="R101" s="5">
        <f t="shared" si="30"/>
        <v>63661.493143605505</v>
      </c>
      <c r="S101" s="5">
        <f t="shared" si="37"/>
        <v>344604987.98369223</v>
      </c>
      <c r="T101" s="20">
        <f>SUM(S101:$S$136)</f>
        <v>1450615438.6738789</v>
      </c>
      <c r="U101" s="6">
        <f t="shared" si="38"/>
        <v>4.20950215248343</v>
      </c>
    </row>
    <row r="102" spans="1:21">
      <c r="A102" s="13">
        <v>88</v>
      </c>
      <c r="B102" s="22">
        <f>Absterbeordnung!B96</f>
        <v>26399.876442193381</v>
      </c>
      <c r="C102" s="15">
        <f t="shared" si="31"/>
        <v>0.17505917802766199</v>
      </c>
      <c r="D102" s="14">
        <f t="shared" si="32"/>
        <v>4621.5406700022113</v>
      </c>
      <c r="E102" s="14">
        <f>SUM(D102:$D$127)</f>
        <v>21201.045055751005</v>
      </c>
      <c r="F102" s="16">
        <f t="shared" si="33"/>
        <v>4.5874409790146586</v>
      </c>
      <c r="G102" s="5"/>
      <c r="H102" s="14">
        <f t="shared" si="26"/>
        <v>26399.876442193381</v>
      </c>
      <c r="I102" s="15">
        <f t="shared" si="34"/>
        <v>0.17505917802766199</v>
      </c>
      <c r="J102" s="14">
        <f t="shared" si="35"/>
        <v>4621.5406700022113</v>
      </c>
      <c r="K102" s="14">
        <f>SUM($J102:J$127)</f>
        <v>21201.045055751005</v>
      </c>
      <c r="L102" s="16">
        <f t="shared" si="36"/>
        <v>4.5874409790146586</v>
      </c>
      <c r="M102" s="16"/>
      <c r="N102" s="20">
        <v>88</v>
      </c>
      <c r="O102" s="6">
        <f t="shared" si="27"/>
        <v>98</v>
      </c>
      <c r="P102" s="6">
        <f t="shared" si="28"/>
        <v>26399.876442193381</v>
      </c>
      <c r="Q102" s="6">
        <f t="shared" si="29"/>
        <v>26399.876442193381</v>
      </c>
      <c r="R102" s="5">
        <f t="shared" si="30"/>
        <v>61083.573251322581</v>
      </c>
      <c r="S102" s="5">
        <f t="shared" si="37"/>
        <v>282300218.0500465</v>
      </c>
      <c r="T102" s="20">
        <f>SUM(S102:$S$136)</f>
        <v>1106010450.690187</v>
      </c>
      <c r="U102" s="6">
        <f t="shared" si="38"/>
        <v>3.9178519178264049</v>
      </c>
    </row>
    <row r="103" spans="1:21">
      <c r="A103" s="13">
        <v>89</v>
      </c>
      <c r="B103" s="22">
        <f>Absterbeordnung!B97</f>
        <v>22508.660760649265</v>
      </c>
      <c r="C103" s="15">
        <f t="shared" si="31"/>
        <v>0.17162664512515882</v>
      </c>
      <c r="D103" s="14">
        <f t="shared" si="32"/>
        <v>3863.0859326105387</v>
      </c>
      <c r="E103" s="14">
        <f>SUM(D103:$D$127)</f>
        <v>16579.504385748791</v>
      </c>
      <c r="F103" s="16">
        <f t="shared" si="33"/>
        <v>4.2917772669232184</v>
      </c>
      <c r="G103" s="5"/>
      <c r="H103" s="14">
        <f t="shared" si="26"/>
        <v>22508.660760649265</v>
      </c>
      <c r="I103" s="15">
        <f t="shared" si="34"/>
        <v>0.17162664512515882</v>
      </c>
      <c r="J103" s="14">
        <f t="shared" si="35"/>
        <v>3863.0859326105387</v>
      </c>
      <c r="K103" s="14">
        <f>SUM($J103:J$127)</f>
        <v>16579.504385748791</v>
      </c>
      <c r="L103" s="16">
        <f t="shared" si="36"/>
        <v>4.2917772669232184</v>
      </c>
      <c r="M103" s="16"/>
      <c r="N103" s="20">
        <v>89</v>
      </c>
      <c r="O103" s="6">
        <f t="shared" si="27"/>
        <v>99</v>
      </c>
      <c r="P103" s="6">
        <f t="shared" si="28"/>
        <v>22508.660760649265</v>
      </c>
      <c r="Q103" s="6">
        <f t="shared" si="29"/>
        <v>22508.660760649265</v>
      </c>
      <c r="R103" s="5">
        <f t="shared" si="30"/>
        <v>58361.397378741065</v>
      </c>
      <c r="S103" s="5">
        <f t="shared" si="37"/>
        <v>225455093.22130817</v>
      </c>
      <c r="T103" s="20">
        <f>SUM(S103:$S$136)</f>
        <v>823710232.64014041</v>
      </c>
      <c r="U103" s="6">
        <f t="shared" si="38"/>
        <v>3.6535445745356534</v>
      </c>
    </row>
    <row r="104" spans="1:21">
      <c r="A104" s="13">
        <v>90</v>
      </c>
      <c r="B104" s="22">
        <f>Absterbeordnung!B98</f>
        <v>18816.888516782299</v>
      </c>
      <c r="C104" s="15">
        <f t="shared" si="31"/>
        <v>0.16826141678937137</v>
      </c>
      <c r="D104" s="14">
        <f t="shared" si="32"/>
        <v>3166.1563214014427</v>
      </c>
      <c r="E104" s="14">
        <f>SUM(D104:$D$127)</f>
        <v>12716.418453138258</v>
      </c>
      <c r="F104" s="16">
        <f t="shared" si="33"/>
        <v>4.0163583734581882</v>
      </c>
      <c r="G104" s="5"/>
      <c r="H104" s="14">
        <f t="shared" si="26"/>
        <v>18816.888516782299</v>
      </c>
      <c r="I104" s="15">
        <f t="shared" si="34"/>
        <v>0.16826141678937137</v>
      </c>
      <c r="J104" s="14">
        <f t="shared" si="35"/>
        <v>3166.1563214014427</v>
      </c>
      <c r="K104" s="14">
        <f>SUM($J104:J$127)</f>
        <v>12716.418453138258</v>
      </c>
      <c r="L104" s="16">
        <f t="shared" si="36"/>
        <v>4.0163583734581882</v>
      </c>
      <c r="M104" s="16"/>
      <c r="N104" s="20">
        <v>90</v>
      </c>
      <c r="O104" s="6">
        <f t="shared" si="27"/>
        <v>100</v>
      </c>
      <c r="P104" s="6">
        <f t="shared" si="28"/>
        <v>18816.888516782299</v>
      </c>
      <c r="Q104" s="6">
        <f t="shared" si="29"/>
        <v>18816.888516782299</v>
      </c>
      <c r="R104" s="5">
        <f t="shared" si="30"/>
        <v>55447.592936397668</v>
      </c>
      <c r="S104" s="5">
        <f t="shared" si="37"/>
        <v>175555746.88206944</v>
      </c>
      <c r="T104" s="20">
        <f>SUM(S104:$S$136)</f>
        <v>598255139.4188323</v>
      </c>
      <c r="U104" s="6">
        <f t="shared" si="38"/>
        <v>3.4077787258124541</v>
      </c>
    </row>
    <row r="105" spans="1:21">
      <c r="A105" s="13">
        <v>91</v>
      </c>
      <c r="B105" s="22">
        <f>Absterbeordnung!B99</f>
        <v>15389.838991552024</v>
      </c>
      <c r="C105" s="15">
        <f t="shared" si="31"/>
        <v>0.16496217332291313</v>
      </c>
      <c r="D105" s="14">
        <f t="shared" si="32"/>
        <v>2538.7412871361316</v>
      </c>
      <c r="E105" s="14">
        <f>SUM(D105:$D$127)</f>
        <v>9550.2621317368175</v>
      </c>
      <c r="F105" s="16">
        <f t="shared" si="33"/>
        <v>3.7618099095517312</v>
      </c>
      <c r="G105" s="5"/>
      <c r="H105" s="14">
        <f t="shared" si="26"/>
        <v>15389.838991552024</v>
      </c>
      <c r="I105" s="15">
        <f t="shared" si="34"/>
        <v>0.16496217332291313</v>
      </c>
      <c r="J105" s="14">
        <f t="shared" si="35"/>
        <v>2538.7412871361316</v>
      </c>
      <c r="K105" s="14">
        <f>SUM($J105:J$127)</f>
        <v>9550.2621317368175</v>
      </c>
      <c r="L105" s="16">
        <f t="shared" si="36"/>
        <v>3.7618099095517312</v>
      </c>
      <c r="M105" s="16"/>
      <c r="N105" s="20">
        <v>91</v>
      </c>
      <c r="O105" s="6">
        <f t="shared" si="27"/>
        <v>101</v>
      </c>
      <c r="P105" s="6">
        <f t="shared" si="28"/>
        <v>15389.838991552024</v>
      </c>
      <c r="Q105" s="6">
        <f t="shared" si="29"/>
        <v>15389.838991552024</v>
      </c>
      <c r="R105" s="5">
        <f t="shared" si="30"/>
        <v>52373.751607841114</v>
      </c>
      <c r="S105" s="5">
        <f t="shared" si="37"/>
        <v>132963405.56903858</v>
      </c>
      <c r="T105" s="20">
        <f>SUM(S105:$S$136)</f>
        <v>422699392.53676301</v>
      </c>
      <c r="U105" s="6">
        <f t="shared" si="38"/>
        <v>3.1790656288303687</v>
      </c>
    </row>
    <row r="106" spans="1:21">
      <c r="A106" s="13">
        <v>92</v>
      </c>
      <c r="B106" s="22">
        <f>Absterbeordnung!B100</f>
        <v>12345.599769875656</v>
      </c>
      <c r="C106" s="15">
        <f t="shared" si="31"/>
        <v>0.16172762090481677</v>
      </c>
      <c r="D106" s="14">
        <f t="shared" si="32"/>
        <v>1996.6244794250433</v>
      </c>
      <c r="E106" s="14">
        <f>SUM(D106:$D$127)</f>
        <v>7011.5208446006855</v>
      </c>
      <c r="F106" s="16">
        <f t="shared" si="33"/>
        <v>3.511687308681978</v>
      </c>
      <c r="G106" s="5"/>
      <c r="H106" s="14">
        <f t="shared" si="26"/>
        <v>12345.599769875656</v>
      </c>
      <c r="I106" s="15">
        <f t="shared" si="34"/>
        <v>0.16172762090481677</v>
      </c>
      <c r="J106" s="14">
        <f t="shared" si="35"/>
        <v>1996.6244794250433</v>
      </c>
      <c r="K106" s="14">
        <f>SUM($J106:J$127)</f>
        <v>7011.5208446006855</v>
      </c>
      <c r="L106" s="16">
        <f t="shared" si="36"/>
        <v>3.511687308681978</v>
      </c>
      <c r="M106" s="16"/>
      <c r="N106" s="20">
        <v>92</v>
      </c>
      <c r="O106" s="6">
        <f t="shared" si="27"/>
        <v>102</v>
      </c>
      <c r="P106" s="6">
        <f t="shared" si="28"/>
        <v>12345.599769875656</v>
      </c>
      <c r="Q106" s="6">
        <f t="shared" si="29"/>
        <v>12345.599769875656</v>
      </c>
      <c r="R106" s="5">
        <f t="shared" si="30"/>
        <v>49099.969195929662</v>
      </c>
      <c r="S106" s="5">
        <f t="shared" si="37"/>
        <v>98034200.43560873</v>
      </c>
      <c r="T106" s="20">
        <f>SUM(S106:$S$136)</f>
        <v>289735986.96772438</v>
      </c>
      <c r="U106" s="6">
        <f t="shared" si="38"/>
        <v>2.9554582551834052</v>
      </c>
    </row>
    <row r="107" spans="1:21">
      <c r="A107" s="13">
        <v>93</v>
      </c>
      <c r="B107" s="22">
        <f>Absterbeordnung!B101</f>
        <v>9581.7733334100812</v>
      </c>
      <c r="C107" s="15">
        <f t="shared" si="31"/>
        <v>0.15855649108315373</v>
      </c>
      <c r="D107" s="14">
        <f t="shared" si="32"/>
        <v>1519.2523580996358</v>
      </c>
      <c r="E107" s="14">
        <f>SUM(D107:$D$127)</f>
        <v>5014.8963651756403</v>
      </c>
      <c r="F107" s="16">
        <f t="shared" si="33"/>
        <v>3.3008975358435828</v>
      </c>
      <c r="G107" s="5"/>
      <c r="H107" s="14">
        <f t="shared" si="26"/>
        <v>9581.7733334100812</v>
      </c>
      <c r="I107" s="15">
        <f t="shared" si="34"/>
        <v>0.15855649108315373</v>
      </c>
      <c r="J107" s="14">
        <f t="shared" si="35"/>
        <v>1519.2523580996358</v>
      </c>
      <c r="K107" s="14">
        <f>SUM($J107:J$127)</f>
        <v>5014.8963651756403</v>
      </c>
      <c r="L107" s="16">
        <f t="shared" si="36"/>
        <v>3.3008975358435828</v>
      </c>
      <c r="M107" s="16"/>
      <c r="N107" s="20">
        <v>93</v>
      </c>
      <c r="O107" s="6">
        <f t="shared" si="27"/>
        <v>103</v>
      </c>
      <c r="P107" s="6">
        <f t="shared" si="28"/>
        <v>9581.7733334100812</v>
      </c>
      <c r="Q107" s="6">
        <f t="shared" si="29"/>
        <v>9581.7733334100812</v>
      </c>
      <c r="R107" s="5">
        <f t="shared" si="30"/>
        <v>45617.225286119385</v>
      </c>
      <c r="S107" s="5">
        <f t="shared" si="37"/>
        <v>69304077.085899204</v>
      </c>
      <c r="T107" s="20">
        <f>SUM(S107:$S$136)</f>
        <v>191701786.53211558</v>
      </c>
      <c r="U107" s="6">
        <f t="shared" si="38"/>
        <v>2.7660968097809033</v>
      </c>
    </row>
    <row r="108" spans="1:21">
      <c r="A108" s="13">
        <v>94</v>
      </c>
      <c r="B108" s="22">
        <f>Absterbeordnung!B102</f>
        <v>7256.4398372586093</v>
      </c>
      <c r="C108" s="15">
        <f t="shared" si="31"/>
        <v>0.15544754027760166</v>
      </c>
      <c r="D108" s="14">
        <f t="shared" si="32"/>
        <v>1127.9957238742509</v>
      </c>
      <c r="E108" s="14">
        <f>SUM(D108:$D$127)</f>
        <v>3495.6440070760059</v>
      </c>
      <c r="F108" s="16">
        <f t="shared" si="33"/>
        <v>3.0989869315016132</v>
      </c>
      <c r="G108" s="5"/>
      <c r="H108" s="14">
        <f t="shared" si="26"/>
        <v>7256.4398372586093</v>
      </c>
      <c r="I108" s="15">
        <f t="shared" si="34"/>
        <v>0.15544754027760166</v>
      </c>
      <c r="J108" s="14">
        <f t="shared" si="35"/>
        <v>1127.9957238742509</v>
      </c>
      <c r="K108" s="14">
        <f>SUM($J108:J$127)</f>
        <v>3495.6440070760059</v>
      </c>
      <c r="L108" s="16">
        <f t="shared" si="36"/>
        <v>3.0989869315016132</v>
      </c>
      <c r="M108" s="16"/>
      <c r="N108" s="20">
        <v>94</v>
      </c>
      <c r="O108" s="6">
        <f t="shared" si="27"/>
        <v>104</v>
      </c>
      <c r="P108" s="6">
        <f t="shared" si="28"/>
        <v>7256.4398372586093</v>
      </c>
      <c r="Q108" s="6">
        <f t="shared" si="29"/>
        <v>7256.4398372586093</v>
      </c>
      <c r="R108" s="5">
        <f t="shared" si="30"/>
        <v>41995.202705950251</v>
      </c>
      <c r="S108" s="5">
        <f t="shared" si="37"/>
        <v>47370409.075544253</v>
      </c>
      <c r="T108" s="20">
        <f>SUM(S108:$S$136)</f>
        <v>122397709.44621645</v>
      </c>
      <c r="U108" s="6">
        <f t="shared" si="38"/>
        <v>2.5838432015864998</v>
      </c>
    </row>
    <row r="109" spans="1:21">
      <c r="A109" s="13">
        <v>95</v>
      </c>
      <c r="B109" s="22">
        <f>Absterbeordnung!B103</f>
        <v>5315.2566340728354</v>
      </c>
      <c r="C109" s="15">
        <f t="shared" si="31"/>
        <v>0.15239954929176638</v>
      </c>
      <c r="D109" s="14">
        <f t="shared" si="32"/>
        <v>810.04271540277136</v>
      </c>
      <c r="E109" s="14">
        <f>SUM(D109:$D$127)</f>
        <v>2367.648283201755</v>
      </c>
      <c r="F109" s="16">
        <f t="shared" si="33"/>
        <v>2.9228684341967166</v>
      </c>
      <c r="G109" s="5"/>
      <c r="H109" s="14">
        <f t="shared" si="26"/>
        <v>5315.2566340728354</v>
      </c>
      <c r="I109" s="15">
        <f t="shared" si="34"/>
        <v>0.15239954929176638</v>
      </c>
      <c r="J109" s="14">
        <f t="shared" si="35"/>
        <v>810.04271540277136</v>
      </c>
      <c r="K109" s="14">
        <f>SUM($J109:J$127)</f>
        <v>2367.648283201755</v>
      </c>
      <c r="L109" s="16">
        <f t="shared" si="36"/>
        <v>2.9228684341967166</v>
      </c>
      <c r="M109" s="16"/>
      <c r="N109" s="20">
        <v>95</v>
      </c>
      <c r="O109" s="6">
        <f t="shared" si="27"/>
        <v>105</v>
      </c>
      <c r="P109" s="6">
        <f t="shared" si="28"/>
        <v>5315.2566340728354</v>
      </c>
      <c r="Q109" s="6">
        <f t="shared" si="29"/>
        <v>5315.2566340728354</v>
      </c>
      <c r="R109" s="5">
        <f t="shared" si="30"/>
        <v>38185.30692616856</v>
      </c>
      <c r="S109" s="5">
        <f t="shared" si="37"/>
        <v>30931729.710961834</v>
      </c>
      <c r="T109" s="20">
        <f>SUM(S109:$S$136)</f>
        <v>75027300.370672196</v>
      </c>
      <c r="U109" s="6">
        <f t="shared" si="38"/>
        <v>2.4255772655378993</v>
      </c>
    </row>
    <row r="110" spans="1:21">
      <c r="A110" s="13">
        <v>96</v>
      </c>
      <c r="B110" s="22">
        <f>Absterbeordnung!B104</f>
        <v>3785.9354885780858</v>
      </c>
      <c r="C110" s="15">
        <f t="shared" si="31"/>
        <v>0.14941132283506506</v>
      </c>
      <c r="D110" s="14">
        <f t="shared" si="32"/>
        <v>565.66162951667013</v>
      </c>
      <c r="E110" s="14">
        <f>SUM(D110:$D$127)</f>
        <v>1557.605567798983</v>
      </c>
      <c r="F110" s="16">
        <f t="shared" si="33"/>
        <v>2.7535994780658535</v>
      </c>
      <c r="G110" s="5"/>
      <c r="H110" s="14">
        <f t="shared" ref="H110:H136" si="39">B110</f>
        <v>3785.9354885780858</v>
      </c>
      <c r="I110" s="15">
        <f t="shared" si="34"/>
        <v>0.14941132283506506</v>
      </c>
      <c r="J110" s="14">
        <f t="shared" si="35"/>
        <v>565.66162951667013</v>
      </c>
      <c r="K110" s="14">
        <f>SUM($J110:J$127)</f>
        <v>1557.605567798983</v>
      </c>
      <c r="L110" s="16">
        <f t="shared" si="36"/>
        <v>2.7535994780658535</v>
      </c>
      <c r="M110" s="16"/>
      <c r="N110" s="20">
        <v>96</v>
      </c>
      <c r="O110" s="6">
        <f t="shared" ref="O110:O136" si="40">N110+$B$3</f>
        <v>106</v>
      </c>
      <c r="P110" s="6">
        <f t="shared" ref="P110:P136" si="41">B110</f>
        <v>3785.9354885780858</v>
      </c>
      <c r="Q110" s="6">
        <f t="shared" ref="Q110:Q136" si="42">B110</f>
        <v>3785.9354885780858</v>
      </c>
      <c r="R110" s="5">
        <f t="shared" ref="R110:R136" si="43">LOOKUP(N110,$O$14:$O$136,$Q$14:$Q$136)</f>
        <v>34292.711771038892</v>
      </c>
      <c r="S110" s="5">
        <f t="shared" si="37"/>
        <v>19398071.220951356</v>
      </c>
      <c r="T110" s="20">
        <f>SUM(S110:$S$136)</f>
        <v>44095570.659710325</v>
      </c>
      <c r="U110" s="6">
        <f t="shared" si="38"/>
        <v>2.2731935643211703</v>
      </c>
    </row>
    <row r="111" spans="1:21">
      <c r="A111" s="13">
        <v>97</v>
      </c>
      <c r="B111" s="22">
        <f>Absterbeordnung!B105</f>
        <v>2593.6457309690445</v>
      </c>
      <c r="C111" s="15">
        <f t="shared" ref="C111:C136" si="44">1/(((1+($B$5/100))^A111))</f>
        <v>0.14648168905398534</v>
      </c>
      <c r="D111" s="14">
        <f t="shared" ref="D111:D136" si="45">B111*C111</f>
        <v>379.92160748000413</v>
      </c>
      <c r="E111" s="14">
        <f>SUM(D111:$D$127)</f>
        <v>991.94393828231296</v>
      </c>
      <c r="F111" s="16">
        <f t="shared" ref="F111:F136" si="46">E111/D111</f>
        <v>2.610917407045664</v>
      </c>
      <c r="G111" s="5"/>
      <c r="H111" s="14">
        <f t="shared" si="39"/>
        <v>2593.6457309690445</v>
      </c>
      <c r="I111" s="15">
        <f t="shared" ref="I111:I136" si="47">1/(((1+($B$5/100))^A111))</f>
        <v>0.14648168905398534</v>
      </c>
      <c r="J111" s="14">
        <f t="shared" ref="J111:J136" si="48">H111*I111</f>
        <v>379.92160748000413</v>
      </c>
      <c r="K111" s="14">
        <f>SUM($J111:J$127)</f>
        <v>991.94393828231296</v>
      </c>
      <c r="L111" s="16">
        <f t="shared" ref="L111:L136" si="49">K111/J111</f>
        <v>2.610917407045664</v>
      </c>
      <c r="M111" s="16"/>
      <c r="N111" s="20">
        <v>97</v>
      </c>
      <c r="O111" s="6">
        <f t="shared" si="40"/>
        <v>107</v>
      </c>
      <c r="P111" s="6">
        <f t="shared" si="41"/>
        <v>2593.6457309690445</v>
      </c>
      <c r="Q111" s="6">
        <f t="shared" si="42"/>
        <v>2593.6457309690445</v>
      </c>
      <c r="R111" s="5">
        <f t="shared" si="43"/>
        <v>30315.147252037263</v>
      </c>
      <c r="S111" s="5">
        <f t="shared" ref="S111:S136" si="50">P111*R111*I111</f>
        <v>11517379.474987026</v>
      </c>
      <c r="T111" s="20">
        <f>SUM(S111:$S$136)</f>
        <v>24697499.438758988</v>
      </c>
      <c r="U111" s="6">
        <f t="shared" ref="U111:U136" si="51">T111/S111</f>
        <v>2.1443679521366823</v>
      </c>
    </row>
    <row r="112" spans="1:21">
      <c r="A112" s="13">
        <v>98</v>
      </c>
      <c r="B112" s="22">
        <f>Absterbeordnung!B106</f>
        <v>1707.0145626146859</v>
      </c>
      <c r="C112" s="15">
        <f t="shared" si="44"/>
        <v>0.14360949907253467</v>
      </c>
      <c r="D112" s="14">
        <f t="shared" si="45"/>
        <v>245.14350624661691</v>
      </c>
      <c r="E112" s="14">
        <f>SUM(D112:$D$127)</f>
        <v>612.02233080230883</v>
      </c>
      <c r="F112" s="16">
        <f t="shared" si="46"/>
        <v>2.4965879789065593</v>
      </c>
      <c r="G112" s="5"/>
      <c r="H112" s="14">
        <f t="shared" si="39"/>
        <v>1707.0145626146859</v>
      </c>
      <c r="I112" s="15">
        <f t="shared" si="47"/>
        <v>0.14360949907253467</v>
      </c>
      <c r="J112" s="14">
        <f t="shared" si="48"/>
        <v>245.14350624661691</v>
      </c>
      <c r="K112" s="14">
        <f>SUM($J112:J$127)</f>
        <v>612.02233080230883</v>
      </c>
      <c r="L112" s="16">
        <f t="shared" si="49"/>
        <v>2.4965879789065593</v>
      </c>
      <c r="M112" s="16"/>
      <c r="N112" s="20">
        <v>98</v>
      </c>
      <c r="O112" s="6">
        <f t="shared" si="40"/>
        <v>108</v>
      </c>
      <c r="P112" s="6">
        <f t="shared" si="41"/>
        <v>1707.0145626146859</v>
      </c>
      <c r="Q112" s="6">
        <f t="shared" si="42"/>
        <v>1707.0145626146859</v>
      </c>
      <c r="R112" s="5">
        <f t="shared" si="43"/>
        <v>26399.876442193381</v>
      </c>
      <c r="S112" s="5">
        <f t="shared" si="50"/>
        <v>6471758.2755167475</v>
      </c>
      <c r="T112" s="20">
        <f>SUM(S112:$S$136)</f>
        <v>13180119.963771958</v>
      </c>
      <c r="U112" s="6">
        <f t="shared" si="51"/>
        <v>2.0365593711423919</v>
      </c>
    </row>
    <row r="113" spans="1:21">
      <c r="A113" s="13">
        <v>99</v>
      </c>
      <c r="B113" s="22">
        <f>Absterbeordnung!B107</f>
        <v>1095.2331962782241</v>
      </c>
      <c r="C113" s="15">
        <f t="shared" si="44"/>
        <v>0.14079362654170063</v>
      </c>
      <c r="D113" s="14">
        <f t="shared" si="45"/>
        <v>154.2018536128694</v>
      </c>
      <c r="E113" s="14">
        <f>SUM(D113:$D$127)</f>
        <v>366.87882455569178</v>
      </c>
      <c r="F113" s="16">
        <f t="shared" si="46"/>
        <v>2.379211507254364</v>
      </c>
      <c r="G113" s="5"/>
      <c r="H113" s="14">
        <f t="shared" si="39"/>
        <v>1095.2331962782241</v>
      </c>
      <c r="I113" s="15">
        <f t="shared" si="47"/>
        <v>0.14079362654170063</v>
      </c>
      <c r="J113" s="14">
        <f t="shared" si="48"/>
        <v>154.2018536128694</v>
      </c>
      <c r="K113" s="14">
        <f>SUM($J113:J$127)</f>
        <v>366.87882455569178</v>
      </c>
      <c r="L113" s="16">
        <f t="shared" si="49"/>
        <v>2.379211507254364</v>
      </c>
      <c r="M113" s="16"/>
      <c r="N113" s="20">
        <v>99</v>
      </c>
      <c r="O113" s="6">
        <f t="shared" si="40"/>
        <v>109</v>
      </c>
      <c r="P113" s="6">
        <f t="shared" si="41"/>
        <v>1095.2331962782241</v>
      </c>
      <c r="Q113" s="6">
        <f t="shared" si="42"/>
        <v>1095.2331962782241</v>
      </c>
      <c r="R113" s="5">
        <f t="shared" si="43"/>
        <v>22508.660760649265</v>
      </c>
      <c r="S113" s="5">
        <f t="shared" si="50"/>
        <v>3470877.2116353754</v>
      </c>
      <c r="T113" s="20">
        <f>SUM(S113:$S$136)</f>
        <v>6708361.6882552104</v>
      </c>
      <c r="U113" s="6">
        <f t="shared" si="51"/>
        <v>1.9327568448019017</v>
      </c>
    </row>
    <row r="114" spans="1:21">
      <c r="A114" s="13">
        <v>100</v>
      </c>
      <c r="B114" s="22">
        <f>Absterbeordnung!B108</f>
        <v>677.25575296569195</v>
      </c>
      <c r="C114" s="15">
        <f t="shared" si="44"/>
        <v>0.13803296719774574</v>
      </c>
      <c r="D114" s="14">
        <f t="shared" si="45"/>
        <v>93.48362113359795</v>
      </c>
      <c r="E114" s="14">
        <f>SUM(D114:$D$127)</f>
        <v>212.67697094282246</v>
      </c>
      <c r="F114" s="16">
        <f t="shared" si="46"/>
        <v>2.2750185365507467</v>
      </c>
      <c r="G114" s="5"/>
      <c r="H114" s="14">
        <f t="shared" si="39"/>
        <v>677.25575296569195</v>
      </c>
      <c r="I114" s="15">
        <f t="shared" si="47"/>
        <v>0.13803296719774574</v>
      </c>
      <c r="J114" s="14">
        <f t="shared" si="48"/>
        <v>93.48362113359795</v>
      </c>
      <c r="K114" s="14">
        <f>SUM($J114:J$127)</f>
        <v>212.67697094282246</v>
      </c>
      <c r="L114" s="16">
        <f t="shared" si="49"/>
        <v>2.2750185365507467</v>
      </c>
      <c r="M114" s="16"/>
      <c r="N114" s="20">
        <v>100</v>
      </c>
      <c r="O114" s="6">
        <f t="shared" si="40"/>
        <v>110</v>
      </c>
      <c r="P114" s="6">
        <f t="shared" si="41"/>
        <v>677.25575296569195</v>
      </c>
      <c r="Q114" s="6">
        <f t="shared" si="42"/>
        <v>677.25575296569195</v>
      </c>
      <c r="R114" s="5">
        <f t="shared" si="43"/>
        <v>18816.888516782299</v>
      </c>
      <c r="S114" s="5">
        <f t="shared" si="50"/>
        <v>1759070.8770160263</v>
      </c>
      <c r="T114" s="20">
        <f>SUM(S114:$S$136)</f>
        <v>3237484.4766198345</v>
      </c>
      <c r="U114" s="6">
        <f t="shared" si="51"/>
        <v>1.8404514104125771</v>
      </c>
    </row>
    <row r="115" spans="1:21">
      <c r="A115" s="13">
        <v>101</v>
      </c>
      <c r="B115" s="22">
        <f>Absterbeordnung!B109</f>
        <v>403.5</v>
      </c>
      <c r="C115" s="15">
        <f t="shared" si="44"/>
        <v>0.13532643842916248</v>
      </c>
      <c r="D115" s="14">
        <f t="shared" si="45"/>
        <v>54.604217906167058</v>
      </c>
      <c r="E115" s="14">
        <f>SUM(D115:$D$127)</f>
        <v>119.19334980922447</v>
      </c>
      <c r="F115" s="16">
        <f t="shared" si="46"/>
        <v>2.1828597566226224</v>
      </c>
      <c r="G115" s="5"/>
      <c r="H115" s="14">
        <f t="shared" si="39"/>
        <v>403.5</v>
      </c>
      <c r="I115" s="15">
        <f t="shared" si="47"/>
        <v>0.13532643842916248</v>
      </c>
      <c r="J115" s="14">
        <f t="shared" si="48"/>
        <v>54.604217906167058</v>
      </c>
      <c r="K115" s="14">
        <f>SUM($J115:J$127)</f>
        <v>119.19334980922447</v>
      </c>
      <c r="L115" s="16">
        <f t="shared" si="49"/>
        <v>2.1828597566226224</v>
      </c>
      <c r="M115" s="16"/>
      <c r="N115" s="20">
        <v>101</v>
      </c>
      <c r="O115" s="6">
        <f t="shared" si="40"/>
        <v>111</v>
      </c>
      <c r="P115" s="6">
        <f t="shared" si="41"/>
        <v>403.5</v>
      </c>
      <c r="Q115" s="6">
        <f t="shared" si="42"/>
        <v>403.5</v>
      </c>
      <c r="R115" s="5">
        <f t="shared" si="43"/>
        <v>15389.838991552024</v>
      </c>
      <c r="S115" s="5">
        <f t="shared" si="50"/>
        <v>840350.12183553295</v>
      </c>
      <c r="T115" s="20">
        <f>SUM(S115:$S$136)</f>
        <v>1478413.5996038078</v>
      </c>
      <c r="U115" s="6">
        <f t="shared" si="51"/>
        <v>1.7592829002923045</v>
      </c>
    </row>
    <row r="116" spans="1:21">
      <c r="A116" s="21">
        <v>102</v>
      </c>
      <c r="B116" s="22">
        <f>Absterbeordnung!B110</f>
        <v>231.7</v>
      </c>
      <c r="C116" s="15">
        <f t="shared" si="44"/>
        <v>0.13267297885212007</v>
      </c>
      <c r="D116" s="14">
        <f t="shared" si="45"/>
        <v>30.740329200036218</v>
      </c>
      <c r="E116" s="14">
        <f>SUM(D116:$D$127)</f>
        <v>64.589131903057421</v>
      </c>
      <c r="F116" s="16">
        <f t="shared" si="46"/>
        <v>2.1011203713127875</v>
      </c>
      <c r="G116" s="5"/>
      <c r="H116" s="14">
        <f t="shared" si="39"/>
        <v>231.7</v>
      </c>
      <c r="I116" s="15">
        <f t="shared" si="47"/>
        <v>0.13267297885212007</v>
      </c>
      <c r="J116" s="14">
        <f t="shared" si="48"/>
        <v>30.740329200036218</v>
      </c>
      <c r="K116" s="14">
        <f>SUM($J116:J$127)</f>
        <v>64.589131903057421</v>
      </c>
      <c r="L116" s="16">
        <f t="shared" si="49"/>
        <v>2.1011203713127875</v>
      </c>
      <c r="M116" s="16"/>
      <c r="N116" s="6">
        <v>102</v>
      </c>
      <c r="O116" s="6">
        <f t="shared" si="40"/>
        <v>112</v>
      </c>
      <c r="P116" s="6">
        <f t="shared" si="41"/>
        <v>231.7</v>
      </c>
      <c r="Q116" s="6">
        <f t="shared" si="42"/>
        <v>231.7</v>
      </c>
      <c r="R116" s="5">
        <f t="shared" si="43"/>
        <v>12345.599769875656</v>
      </c>
      <c r="S116" s="5">
        <f t="shared" si="50"/>
        <v>379507.80109786906</v>
      </c>
      <c r="T116" s="20">
        <f>SUM(S116:$S$136)</f>
        <v>638063.47776827507</v>
      </c>
      <c r="U116" s="6">
        <f t="shared" si="51"/>
        <v>1.6812921260707592</v>
      </c>
    </row>
    <row r="117" spans="1:21">
      <c r="A117" s="21">
        <v>103</v>
      </c>
      <c r="B117" s="22">
        <f>Absterbeordnung!B111</f>
        <v>128.19999999999999</v>
      </c>
      <c r="C117" s="15">
        <f t="shared" si="44"/>
        <v>0.13007154789423539</v>
      </c>
      <c r="D117" s="14">
        <f t="shared" si="45"/>
        <v>16.675172440040974</v>
      </c>
      <c r="E117" s="14">
        <f>SUM(D117:$D$127)</f>
        <v>33.8488027030212</v>
      </c>
      <c r="F117" s="16">
        <f t="shared" si="46"/>
        <v>2.0298922139924827</v>
      </c>
      <c r="G117" s="5"/>
      <c r="H117" s="14">
        <f t="shared" si="39"/>
        <v>128.19999999999999</v>
      </c>
      <c r="I117" s="15">
        <f t="shared" si="47"/>
        <v>0.13007154789423539</v>
      </c>
      <c r="J117" s="14">
        <f t="shared" si="48"/>
        <v>16.675172440040974</v>
      </c>
      <c r="K117" s="14">
        <f>SUM($J117:J$127)</f>
        <v>33.8488027030212</v>
      </c>
      <c r="L117" s="16">
        <f t="shared" si="49"/>
        <v>2.0298922139924827</v>
      </c>
      <c r="M117" s="16"/>
      <c r="N117" s="6">
        <v>103</v>
      </c>
      <c r="O117" s="6">
        <f t="shared" si="40"/>
        <v>113</v>
      </c>
      <c r="P117" s="6">
        <f t="shared" si="41"/>
        <v>128.19999999999999</v>
      </c>
      <c r="Q117" s="6">
        <f t="shared" si="42"/>
        <v>128.19999999999999</v>
      </c>
      <c r="R117" s="5">
        <f t="shared" si="43"/>
        <v>9581.7733334100812</v>
      </c>
      <c r="S117" s="5">
        <f t="shared" si="50"/>
        <v>159777.72261599934</v>
      </c>
      <c r="T117" s="20">
        <f>SUM(S117:$S$136)</f>
        <v>258555.67667040619</v>
      </c>
      <c r="U117" s="6">
        <f t="shared" si="51"/>
        <v>1.6182210663485557</v>
      </c>
    </row>
    <row r="118" spans="1:21">
      <c r="A118" s="21">
        <v>104</v>
      </c>
      <c r="B118" s="22">
        <f>Absterbeordnung!B112</f>
        <v>68.5</v>
      </c>
      <c r="C118" s="15">
        <f t="shared" si="44"/>
        <v>0.12752112538650526</v>
      </c>
      <c r="D118" s="14">
        <f t="shared" si="45"/>
        <v>8.7351970889756103</v>
      </c>
      <c r="E118" s="14">
        <f>SUM(D118:$D$127)</f>
        <v>17.173630262980236</v>
      </c>
      <c r="F118" s="16">
        <f t="shared" si="46"/>
        <v>1.9660266492045704</v>
      </c>
      <c r="G118" s="5"/>
      <c r="H118" s="14">
        <f t="shared" si="39"/>
        <v>68.5</v>
      </c>
      <c r="I118" s="15">
        <f t="shared" si="47"/>
        <v>0.12752112538650526</v>
      </c>
      <c r="J118" s="14">
        <f t="shared" si="48"/>
        <v>8.7351970889756103</v>
      </c>
      <c r="K118" s="14">
        <f>SUM($J118:J$127)</f>
        <v>17.173630262980236</v>
      </c>
      <c r="L118" s="16">
        <f t="shared" si="49"/>
        <v>1.9660266492045704</v>
      </c>
      <c r="M118" s="16"/>
      <c r="N118" s="6">
        <v>104</v>
      </c>
      <c r="O118" s="6">
        <f t="shared" si="40"/>
        <v>114</v>
      </c>
      <c r="P118" s="6">
        <f t="shared" si="41"/>
        <v>68.5</v>
      </c>
      <c r="Q118" s="6">
        <f t="shared" si="42"/>
        <v>68.5</v>
      </c>
      <c r="R118" s="5">
        <f t="shared" si="43"/>
        <v>7256.4398372586093</v>
      </c>
      <c r="S118" s="5">
        <f t="shared" si="50"/>
        <v>63386.432142748054</v>
      </c>
      <c r="T118" s="20">
        <f>SUM(S118:$S$136)</f>
        <v>98777.954054406844</v>
      </c>
      <c r="U118" s="6">
        <f t="shared" si="51"/>
        <v>1.5583453858383458</v>
      </c>
    </row>
    <row r="119" spans="1:21">
      <c r="A119" s="21">
        <v>105</v>
      </c>
      <c r="B119" s="22">
        <f>Absterbeordnung!B113</f>
        <v>35.299999999999997</v>
      </c>
      <c r="C119" s="15">
        <f t="shared" si="44"/>
        <v>0.12502071116324046</v>
      </c>
      <c r="D119" s="14">
        <f t="shared" si="45"/>
        <v>4.4132311040623877</v>
      </c>
      <c r="E119" s="14">
        <f>SUM(D119:$D$127)</f>
        <v>8.4384331740046239</v>
      </c>
      <c r="F119" s="16">
        <f t="shared" si="46"/>
        <v>1.9120759767683659</v>
      </c>
      <c r="G119" s="5"/>
      <c r="H119" s="14">
        <f t="shared" si="39"/>
        <v>35.299999999999997</v>
      </c>
      <c r="I119" s="15">
        <f t="shared" si="47"/>
        <v>0.12502071116324046</v>
      </c>
      <c r="J119" s="14">
        <f t="shared" si="48"/>
        <v>4.4132311040623877</v>
      </c>
      <c r="K119" s="14">
        <f>SUM($J119:J$127)</f>
        <v>8.4384331740046239</v>
      </c>
      <c r="L119" s="16">
        <f t="shared" si="49"/>
        <v>1.9120759767683659</v>
      </c>
      <c r="M119" s="16"/>
      <c r="N119" s="6">
        <v>105</v>
      </c>
      <c r="O119" s="6">
        <f t="shared" si="40"/>
        <v>115</v>
      </c>
      <c r="P119" s="6">
        <f t="shared" si="41"/>
        <v>35.299999999999997</v>
      </c>
      <c r="Q119" s="6">
        <f t="shared" si="42"/>
        <v>35.299999999999997</v>
      </c>
      <c r="R119" s="5">
        <f t="shared" si="43"/>
        <v>5315.2566340728354</v>
      </c>
      <c r="S119" s="5">
        <f t="shared" si="50"/>
        <v>23457.455903564191</v>
      </c>
      <c r="T119" s="20">
        <f>SUM(S119:$S$136)</f>
        <v>35391.521911658783</v>
      </c>
      <c r="U119" s="6">
        <f t="shared" si="51"/>
        <v>1.508753637101852</v>
      </c>
    </row>
    <row r="120" spans="1:21">
      <c r="A120" s="21">
        <v>106</v>
      </c>
      <c r="B120" s="22">
        <f>Absterbeordnung!B114</f>
        <v>17.600000000000001</v>
      </c>
      <c r="C120" s="15">
        <f t="shared" si="44"/>
        <v>0.12256932466984359</v>
      </c>
      <c r="D120" s="14">
        <f t="shared" si="45"/>
        <v>2.1572201141892475</v>
      </c>
      <c r="E120" s="14">
        <f>SUM(D120:$D$127)</f>
        <v>4.0252020699422344</v>
      </c>
      <c r="F120" s="16">
        <f t="shared" si="46"/>
        <v>1.8659208874728272</v>
      </c>
      <c r="G120" s="5"/>
      <c r="H120" s="14">
        <f t="shared" si="39"/>
        <v>17.600000000000001</v>
      </c>
      <c r="I120" s="15">
        <f t="shared" si="47"/>
        <v>0.12256932466984359</v>
      </c>
      <c r="J120" s="14">
        <f t="shared" si="48"/>
        <v>2.1572201141892475</v>
      </c>
      <c r="K120" s="14">
        <f>SUM($J120:J$127)</f>
        <v>4.0252020699422344</v>
      </c>
      <c r="L120" s="16">
        <f t="shared" si="49"/>
        <v>1.8659208874728272</v>
      </c>
      <c r="M120" s="16"/>
      <c r="N120" s="6">
        <v>106</v>
      </c>
      <c r="O120" s="6">
        <f t="shared" si="40"/>
        <v>116</v>
      </c>
      <c r="P120" s="6">
        <f t="shared" si="41"/>
        <v>17.600000000000001</v>
      </c>
      <c r="Q120" s="6">
        <f t="shared" si="42"/>
        <v>17.600000000000001</v>
      </c>
      <c r="R120" s="5">
        <f t="shared" si="43"/>
        <v>3785.9354885780858</v>
      </c>
      <c r="S120" s="5">
        <f t="shared" si="50"/>
        <v>8167.0961869835419</v>
      </c>
      <c r="T120" s="20">
        <f>SUM(S120:$S$136)</f>
        <v>11934.066008094596</v>
      </c>
      <c r="U120" s="6">
        <f t="shared" si="51"/>
        <v>1.4612373522813078</v>
      </c>
    </row>
    <row r="121" spans="1:21">
      <c r="A121" s="21">
        <v>107</v>
      </c>
      <c r="B121" s="22">
        <f>Absterbeordnung!B115</f>
        <v>8.5</v>
      </c>
      <c r="C121" s="15">
        <f t="shared" si="44"/>
        <v>0.12016600457827803</v>
      </c>
      <c r="D121" s="14">
        <f t="shared" si="45"/>
        <v>1.0214110389153632</v>
      </c>
      <c r="E121" s="14">
        <f>SUM(D121:$D$127)</f>
        <v>1.8679819557529871</v>
      </c>
      <c r="F121" s="16">
        <f t="shared" si="46"/>
        <v>1.8288249143426116</v>
      </c>
      <c r="G121" s="5"/>
      <c r="H121" s="14">
        <f t="shared" si="39"/>
        <v>8.5</v>
      </c>
      <c r="I121" s="15">
        <f t="shared" si="47"/>
        <v>0.12016600457827803</v>
      </c>
      <c r="J121" s="14">
        <f t="shared" si="48"/>
        <v>1.0214110389153632</v>
      </c>
      <c r="K121" s="14">
        <f>SUM($J121:J$127)</f>
        <v>1.8679819557529871</v>
      </c>
      <c r="L121" s="16">
        <f t="shared" si="49"/>
        <v>1.8288249143426116</v>
      </c>
      <c r="M121" s="16"/>
      <c r="N121" s="6">
        <v>107</v>
      </c>
      <c r="O121" s="6">
        <f t="shared" si="40"/>
        <v>117</v>
      </c>
      <c r="P121" s="6">
        <f t="shared" si="41"/>
        <v>8.5</v>
      </c>
      <c r="Q121" s="6">
        <f t="shared" si="42"/>
        <v>8.5</v>
      </c>
      <c r="R121" s="5">
        <f t="shared" si="43"/>
        <v>2593.6457309690445</v>
      </c>
      <c r="S121" s="5">
        <f t="shared" si="50"/>
        <v>2649.1783806474887</v>
      </c>
      <c r="T121" s="20">
        <f>SUM(S121:$S$136)</f>
        <v>3766.9698211110554</v>
      </c>
      <c r="U121" s="6">
        <f t="shared" si="51"/>
        <v>1.4219389108068918</v>
      </c>
    </row>
    <row r="122" spans="1:21">
      <c r="A122" s="21">
        <v>108</v>
      </c>
      <c r="B122" s="22">
        <f>Absterbeordnung!B116</f>
        <v>4</v>
      </c>
      <c r="C122" s="15">
        <f t="shared" si="44"/>
        <v>0.11780980841007649</v>
      </c>
      <c r="D122" s="14">
        <f t="shared" si="45"/>
        <v>0.47123923364030595</v>
      </c>
      <c r="E122" s="14">
        <f>SUM(D122:$D$127)</f>
        <v>0.84657091683762364</v>
      </c>
      <c r="F122" s="16">
        <f t="shared" si="46"/>
        <v>1.7964780018376103</v>
      </c>
      <c r="G122" s="5"/>
      <c r="H122" s="14">
        <f t="shared" si="39"/>
        <v>4</v>
      </c>
      <c r="I122" s="15">
        <f t="shared" si="47"/>
        <v>0.11780980841007649</v>
      </c>
      <c r="J122" s="14">
        <f t="shared" si="48"/>
        <v>0.47123923364030595</v>
      </c>
      <c r="K122" s="14">
        <f>SUM($J122:J$127)</f>
        <v>0.84657091683762364</v>
      </c>
      <c r="L122" s="16">
        <f t="shared" si="49"/>
        <v>1.7964780018376103</v>
      </c>
      <c r="M122" s="16"/>
      <c r="N122" s="6">
        <v>108</v>
      </c>
      <c r="O122" s="6">
        <f t="shared" si="40"/>
        <v>118</v>
      </c>
      <c r="P122" s="6">
        <f t="shared" si="41"/>
        <v>4</v>
      </c>
      <c r="Q122" s="6">
        <f t="shared" si="42"/>
        <v>4</v>
      </c>
      <c r="R122" s="5">
        <f t="shared" si="43"/>
        <v>1707.0145626146859</v>
      </c>
      <c r="S122" s="5">
        <f t="shared" si="50"/>
        <v>804.41223429938668</v>
      </c>
      <c r="T122" s="20">
        <f>SUM(S122:$S$136)</f>
        <v>1117.791440463566</v>
      </c>
      <c r="U122" s="6">
        <f t="shared" si="51"/>
        <v>1.3895753853583803</v>
      </c>
    </row>
    <row r="123" spans="1:21">
      <c r="A123" s="21">
        <v>109</v>
      </c>
      <c r="B123" s="22">
        <f>Absterbeordnung!B117</f>
        <v>1.8</v>
      </c>
      <c r="C123" s="15">
        <f t="shared" si="44"/>
        <v>0.11549981216674166</v>
      </c>
      <c r="D123" s="14">
        <f t="shared" si="45"/>
        <v>0.20789966190013498</v>
      </c>
      <c r="E123" s="14">
        <f>SUM(D123:$D$127)</f>
        <v>0.3753316831973178</v>
      </c>
      <c r="F123" s="16">
        <f t="shared" si="46"/>
        <v>1.8053501374985839</v>
      </c>
      <c r="G123" s="5"/>
      <c r="H123" s="14">
        <f t="shared" si="39"/>
        <v>1.8</v>
      </c>
      <c r="I123" s="15">
        <f t="shared" si="47"/>
        <v>0.11549981216674166</v>
      </c>
      <c r="J123" s="14">
        <f t="shared" si="48"/>
        <v>0.20789966190013498</v>
      </c>
      <c r="K123" s="14">
        <f>SUM($J123:J$127)</f>
        <v>0.3753316831973178</v>
      </c>
      <c r="L123" s="16">
        <f t="shared" si="49"/>
        <v>1.8053501374985839</v>
      </c>
      <c r="M123" s="16"/>
      <c r="N123" s="6">
        <v>109</v>
      </c>
      <c r="O123" s="6">
        <f t="shared" si="40"/>
        <v>119</v>
      </c>
      <c r="P123" s="6">
        <f t="shared" si="41"/>
        <v>1.8</v>
      </c>
      <c r="Q123" s="6">
        <f t="shared" si="42"/>
        <v>1.8</v>
      </c>
      <c r="R123" s="5">
        <f t="shared" si="43"/>
        <v>1095.2331962782241</v>
      </c>
      <c r="S123" s="5">
        <f t="shared" si="50"/>
        <v>227.69861120804697</v>
      </c>
      <c r="T123" s="20">
        <f>SUM(S123:$S$136)</f>
        <v>313.37920616417955</v>
      </c>
      <c r="U123" s="6">
        <f t="shared" si="51"/>
        <v>1.3762894929466509</v>
      </c>
    </row>
    <row r="124" spans="1:21">
      <c r="A124" s="21">
        <v>110</v>
      </c>
      <c r="B124" s="22">
        <f>Absterbeordnung!B118</f>
        <v>0.8</v>
      </c>
      <c r="C124" s="15">
        <f t="shared" si="44"/>
        <v>0.11323510996739378</v>
      </c>
      <c r="D124" s="14">
        <f t="shared" si="45"/>
        <v>9.058808797391503E-2</v>
      </c>
      <c r="E124" s="14">
        <f>SUM(D124:$D$127)</f>
        <v>0.16743202129718279</v>
      </c>
      <c r="F124" s="16">
        <f t="shared" si="46"/>
        <v>1.8482785655592497</v>
      </c>
      <c r="G124" s="5"/>
      <c r="H124" s="14">
        <f t="shared" si="39"/>
        <v>0.8</v>
      </c>
      <c r="I124" s="15">
        <f t="shared" si="47"/>
        <v>0.11323510996739378</v>
      </c>
      <c r="J124" s="14">
        <f t="shared" si="48"/>
        <v>9.058808797391503E-2</v>
      </c>
      <c r="K124" s="14">
        <f>SUM($J124:J$127)</f>
        <v>0.16743202129718279</v>
      </c>
      <c r="L124" s="16">
        <f t="shared" si="49"/>
        <v>1.8482785655592497</v>
      </c>
      <c r="M124" s="16"/>
      <c r="N124" s="6">
        <v>110</v>
      </c>
      <c r="O124" s="6">
        <f t="shared" si="40"/>
        <v>120</v>
      </c>
      <c r="P124" s="6">
        <f t="shared" si="41"/>
        <v>0.8</v>
      </c>
      <c r="Q124" s="6">
        <f t="shared" si="42"/>
        <v>0.8</v>
      </c>
      <c r="R124" s="5">
        <f t="shared" si="43"/>
        <v>677.25575296569195</v>
      </c>
      <c r="S124" s="5">
        <f t="shared" si="50"/>
        <v>61.35130373049617</v>
      </c>
      <c r="T124" s="20">
        <f>SUM(S124:$S$136)</f>
        <v>85.680594956132566</v>
      </c>
      <c r="U124" s="6">
        <f t="shared" si="51"/>
        <v>1.3965570370355949</v>
      </c>
    </row>
    <row r="125" spans="1:21">
      <c r="A125" s="21">
        <v>111</v>
      </c>
      <c r="B125" s="22">
        <f>Absterbeordnung!B119</f>
        <v>0.4</v>
      </c>
      <c r="C125" s="15">
        <f t="shared" si="44"/>
        <v>0.11101481369352335</v>
      </c>
      <c r="D125" s="14">
        <f t="shared" si="45"/>
        <v>4.4405925477409347E-2</v>
      </c>
      <c r="E125" s="14">
        <f>SUM(D125:$D$127)</f>
        <v>7.6843933323267763E-2</v>
      </c>
      <c r="F125" s="16">
        <f t="shared" si="46"/>
        <v>1.7304882737408687</v>
      </c>
      <c r="G125" s="25"/>
      <c r="H125" s="14">
        <f t="shared" si="39"/>
        <v>0.4</v>
      </c>
      <c r="I125" s="15">
        <f t="shared" si="47"/>
        <v>0.11101481369352335</v>
      </c>
      <c r="J125" s="14">
        <f t="shared" si="48"/>
        <v>4.4405925477409347E-2</v>
      </c>
      <c r="K125" s="14">
        <f>SUM($J125:J$127)</f>
        <v>7.6843933323267763E-2</v>
      </c>
      <c r="L125" s="16">
        <f t="shared" si="49"/>
        <v>1.7304882737408687</v>
      </c>
      <c r="M125" s="16"/>
      <c r="N125" s="6">
        <v>111</v>
      </c>
      <c r="O125" s="6">
        <f t="shared" si="40"/>
        <v>121</v>
      </c>
      <c r="P125" s="6">
        <f t="shared" si="41"/>
        <v>0.4</v>
      </c>
      <c r="Q125" s="6">
        <f t="shared" si="42"/>
        <v>0.4</v>
      </c>
      <c r="R125" s="5">
        <f t="shared" si="43"/>
        <v>403.5</v>
      </c>
      <c r="S125" s="5">
        <f t="shared" si="50"/>
        <v>17.917790930134672</v>
      </c>
      <c r="T125" s="20">
        <f>SUM(S125:$S$136)</f>
        <v>24.3292912256364</v>
      </c>
      <c r="U125" s="6">
        <f t="shared" si="51"/>
        <v>1.3578287256783801</v>
      </c>
    </row>
    <row r="126" spans="1:21">
      <c r="A126" s="21">
        <v>112</v>
      </c>
      <c r="B126" s="22">
        <f>Absterbeordnung!B120</f>
        <v>0.2</v>
      </c>
      <c r="C126" s="15">
        <f t="shared" si="44"/>
        <v>0.10883805264070914</v>
      </c>
      <c r="D126" s="14">
        <f t="shared" si="45"/>
        <v>2.1767610528141829E-2</v>
      </c>
      <c r="E126" s="14">
        <f>SUM(D126:$D$127)</f>
        <v>3.2438007845858416E-2</v>
      </c>
      <c r="F126" s="16">
        <f t="shared" si="46"/>
        <v>1.4901960784313728</v>
      </c>
      <c r="G126" s="5"/>
      <c r="H126" s="14">
        <f t="shared" si="39"/>
        <v>0.2</v>
      </c>
      <c r="I126" s="15">
        <f t="shared" si="47"/>
        <v>0.10883805264070914</v>
      </c>
      <c r="J126" s="14">
        <f t="shared" si="48"/>
        <v>2.1767610528141829E-2</v>
      </c>
      <c r="K126" s="14">
        <f>SUM($J126:J$127)</f>
        <v>3.2438007845858416E-2</v>
      </c>
      <c r="L126" s="16">
        <f t="shared" si="49"/>
        <v>1.4901960784313728</v>
      </c>
      <c r="M126" s="16"/>
      <c r="N126" s="6">
        <v>112</v>
      </c>
      <c r="O126" s="6">
        <f t="shared" si="40"/>
        <v>122</v>
      </c>
      <c r="P126" s="6">
        <f t="shared" si="41"/>
        <v>0.2</v>
      </c>
      <c r="Q126" s="6">
        <f t="shared" si="42"/>
        <v>0.2</v>
      </c>
      <c r="R126" s="5">
        <f t="shared" si="43"/>
        <v>231.7</v>
      </c>
      <c r="S126" s="5">
        <f t="shared" si="50"/>
        <v>5.0435553593704618</v>
      </c>
      <c r="T126" s="20">
        <f>SUM(S126:$S$136)</f>
        <v>6.4115002955017282</v>
      </c>
      <c r="U126" s="6">
        <f t="shared" si="51"/>
        <v>1.2712263152995338</v>
      </c>
    </row>
    <row r="127" spans="1:21">
      <c r="A127" s="26">
        <v>113</v>
      </c>
      <c r="B127" s="22">
        <f>Absterbeordnung!B121</f>
        <v>0.1</v>
      </c>
      <c r="C127" s="15">
        <f t="shared" si="44"/>
        <v>0.10670397317716583</v>
      </c>
      <c r="D127" s="14">
        <f t="shared" si="45"/>
        <v>1.0670397317716584E-2</v>
      </c>
      <c r="E127" s="14">
        <f>SUM(D127:$D$127)</f>
        <v>1.0670397317716584E-2</v>
      </c>
      <c r="F127" s="16">
        <f t="shared" si="46"/>
        <v>1</v>
      </c>
      <c r="G127" s="27"/>
      <c r="H127" s="14">
        <f t="shared" si="39"/>
        <v>0.1</v>
      </c>
      <c r="I127" s="15">
        <f t="shared" si="47"/>
        <v>0.10670397317716583</v>
      </c>
      <c r="J127" s="14">
        <f t="shared" si="48"/>
        <v>1.0670397317716584E-2</v>
      </c>
      <c r="K127" s="14">
        <f>SUM($J127:J$127)</f>
        <v>1.0670397317716584E-2</v>
      </c>
      <c r="L127" s="16">
        <f t="shared" si="49"/>
        <v>1</v>
      </c>
      <c r="M127" s="16"/>
      <c r="N127" s="28">
        <v>113</v>
      </c>
      <c r="O127" s="6">
        <f t="shared" si="40"/>
        <v>123</v>
      </c>
      <c r="P127" s="6">
        <f t="shared" si="41"/>
        <v>0.1</v>
      </c>
      <c r="Q127" s="6">
        <f t="shared" si="42"/>
        <v>0.1</v>
      </c>
      <c r="R127" s="5">
        <f t="shared" si="43"/>
        <v>128.19999999999999</v>
      </c>
      <c r="S127" s="5">
        <f t="shared" si="50"/>
        <v>1.3679449361312659</v>
      </c>
      <c r="T127" s="20">
        <f>SUM(S127:$S$136)</f>
        <v>1.3679449361312659</v>
      </c>
      <c r="U127" s="6">
        <f t="shared" si="51"/>
        <v>1</v>
      </c>
    </row>
    <row r="128" spans="1:21">
      <c r="A128" s="26">
        <v>114</v>
      </c>
      <c r="B128" s="22">
        <f>Absterbeordnung!B122</f>
        <v>0</v>
      </c>
      <c r="C128" s="15">
        <f t="shared" si="44"/>
        <v>0.10461173840898609</v>
      </c>
      <c r="D128" s="14">
        <f t="shared" si="45"/>
        <v>0</v>
      </c>
      <c r="E128" s="14">
        <f>SUM(D$127:$D128)</f>
        <v>1.0670397317716584E-2</v>
      </c>
      <c r="F128" s="16" t="e">
        <f t="shared" si="46"/>
        <v>#DIV/0!</v>
      </c>
      <c r="G128" s="27"/>
      <c r="H128" s="14">
        <f t="shared" si="39"/>
        <v>0</v>
      </c>
      <c r="I128" s="15">
        <f t="shared" si="47"/>
        <v>0.10461173840898609</v>
      </c>
      <c r="J128" s="14">
        <f t="shared" si="48"/>
        <v>0</v>
      </c>
      <c r="K128" s="14">
        <f>SUM($J$127:J128)</f>
        <v>1.0670397317716584E-2</v>
      </c>
      <c r="L128" s="16" t="e">
        <f t="shared" si="49"/>
        <v>#DIV/0!</v>
      </c>
      <c r="M128" s="16"/>
      <c r="N128" s="6">
        <v>114</v>
      </c>
      <c r="O128" s="6">
        <f t="shared" si="40"/>
        <v>124</v>
      </c>
      <c r="P128" s="6">
        <f t="shared" si="41"/>
        <v>0</v>
      </c>
      <c r="Q128" s="6">
        <f t="shared" si="42"/>
        <v>0</v>
      </c>
      <c r="R128" s="5">
        <f t="shared" si="43"/>
        <v>68.5</v>
      </c>
      <c r="S128" s="5">
        <f t="shared" si="50"/>
        <v>0</v>
      </c>
      <c r="T128" s="20">
        <f>SUM(S128:$S$136)</f>
        <v>0</v>
      </c>
      <c r="U128" s="6" t="e">
        <f t="shared" si="51"/>
        <v>#DIV/0!</v>
      </c>
    </row>
    <row r="129" spans="1:21">
      <c r="A129" s="26">
        <v>115</v>
      </c>
      <c r="B129" s="22">
        <f>Absterbeordnung!B123</f>
        <v>0</v>
      </c>
      <c r="C129" s="15">
        <f t="shared" si="44"/>
        <v>0.10256052785194716</v>
      </c>
      <c r="D129" s="14">
        <f t="shared" si="45"/>
        <v>0</v>
      </c>
      <c r="E129" s="14">
        <f>SUM(D$127:$D129)</f>
        <v>1.0670397317716584E-2</v>
      </c>
      <c r="F129" s="16" t="e">
        <f t="shared" si="46"/>
        <v>#DIV/0!</v>
      </c>
      <c r="G129" s="27"/>
      <c r="H129" s="14">
        <f t="shared" si="39"/>
        <v>0</v>
      </c>
      <c r="I129" s="15">
        <f t="shared" si="47"/>
        <v>0.10256052785194716</v>
      </c>
      <c r="J129" s="14">
        <f t="shared" si="48"/>
        <v>0</v>
      </c>
      <c r="K129" s="14">
        <f>SUM($J$127:J129)</f>
        <v>1.0670397317716584E-2</v>
      </c>
      <c r="L129" s="16" t="e">
        <f t="shared" si="49"/>
        <v>#DIV/0!</v>
      </c>
      <c r="M129" s="16"/>
      <c r="N129" s="6">
        <v>115</v>
      </c>
      <c r="O129" s="6">
        <f t="shared" si="40"/>
        <v>125</v>
      </c>
      <c r="P129" s="6">
        <f t="shared" si="41"/>
        <v>0</v>
      </c>
      <c r="Q129" s="6">
        <f t="shared" si="42"/>
        <v>0</v>
      </c>
      <c r="R129" s="5">
        <f t="shared" si="43"/>
        <v>35.299999999999997</v>
      </c>
      <c r="S129" s="5">
        <f t="shared" si="50"/>
        <v>0</v>
      </c>
      <c r="T129" s="20">
        <f>SUM(S129:$S$136)</f>
        <v>0</v>
      </c>
      <c r="U129" s="6" t="e">
        <f t="shared" si="51"/>
        <v>#DIV/0!</v>
      </c>
    </row>
    <row r="130" spans="1:21">
      <c r="A130" s="26">
        <v>116</v>
      </c>
      <c r="B130" s="22">
        <f>Absterbeordnung!B124</f>
        <v>0</v>
      </c>
      <c r="C130" s="15">
        <f t="shared" si="44"/>
        <v>0.1005495371097521</v>
      </c>
      <c r="D130" s="14">
        <f t="shared" si="45"/>
        <v>0</v>
      </c>
      <c r="E130" s="14">
        <f>SUM(D$127:$D130)</f>
        <v>1.0670397317716584E-2</v>
      </c>
      <c r="F130" s="16" t="e">
        <f t="shared" si="46"/>
        <v>#DIV/0!</v>
      </c>
      <c r="G130" s="27"/>
      <c r="H130" s="14">
        <f t="shared" si="39"/>
        <v>0</v>
      </c>
      <c r="I130" s="15">
        <f t="shared" si="47"/>
        <v>0.1005495371097521</v>
      </c>
      <c r="J130" s="14">
        <f t="shared" si="48"/>
        <v>0</v>
      </c>
      <c r="K130" s="14">
        <f>SUM($J$127:J130)</f>
        <v>1.0670397317716584E-2</v>
      </c>
      <c r="L130" s="16" t="e">
        <f t="shared" si="49"/>
        <v>#DIV/0!</v>
      </c>
      <c r="M130" s="16"/>
      <c r="N130" s="28">
        <v>116</v>
      </c>
      <c r="O130" s="6">
        <f t="shared" si="40"/>
        <v>126</v>
      </c>
      <c r="P130" s="6">
        <f t="shared" si="41"/>
        <v>0</v>
      </c>
      <c r="Q130" s="6">
        <f t="shared" si="42"/>
        <v>0</v>
      </c>
      <c r="R130" s="5">
        <f t="shared" si="43"/>
        <v>17.600000000000001</v>
      </c>
      <c r="S130" s="5">
        <f t="shared" si="50"/>
        <v>0</v>
      </c>
      <c r="T130" s="20">
        <f>SUM(S130:$S$136)</f>
        <v>0</v>
      </c>
      <c r="U130" s="6" t="e">
        <f t="shared" si="51"/>
        <v>#DIV/0!</v>
      </c>
    </row>
    <row r="131" spans="1:21">
      <c r="A131" s="26">
        <v>117</v>
      </c>
      <c r="B131" s="22">
        <f>Absterbeordnung!B125</f>
        <v>0</v>
      </c>
      <c r="C131" s="15">
        <f t="shared" si="44"/>
        <v>9.8577977558580526E-2</v>
      </c>
      <c r="D131" s="14">
        <f t="shared" si="45"/>
        <v>0</v>
      </c>
      <c r="E131" s="14">
        <f>SUM(D$127:$D131)</f>
        <v>1.0670397317716584E-2</v>
      </c>
      <c r="F131" s="16" t="e">
        <f t="shared" si="46"/>
        <v>#DIV/0!</v>
      </c>
      <c r="G131" s="27"/>
      <c r="H131" s="14">
        <f t="shared" si="39"/>
        <v>0</v>
      </c>
      <c r="I131" s="15">
        <f t="shared" si="47"/>
        <v>9.8577977558580526E-2</v>
      </c>
      <c r="J131" s="14">
        <f t="shared" si="48"/>
        <v>0</v>
      </c>
      <c r="K131" s="14">
        <f>SUM($J$127:J131)</f>
        <v>1.0670397317716584E-2</v>
      </c>
      <c r="L131" s="16" t="e">
        <f t="shared" si="49"/>
        <v>#DIV/0!</v>
      </c>
      <c r="M131" s="16"/>
      <c r="N131" s="6">
        <v>117</v>
      </c>
      <c r="O131" s="6">
        <f t="shared" si="40"/>
        <v>127</v>
      </c>
      <c r="P131" s="6">
        <f t="shared" si="41"/>
        <v>0</v>
      </c>
      <c r="Q131" s="6">
        <f t="shared" si="42"/>
        <v>0</v>
      </c>
      <c r="R131" s="5">
        <f t="shared" si="43"/>
        <v>8.5</v>
      </c>
      <c r="S131" s="5">
        <f t="shared" si="50"/>
        <v>0</v>
      </c>
      <c r="T131" s="20">
        <f>SUM(S131:$S$136)</f>
        <v>0</v>
      </c>
      <c r="U131" s="6" t="e">
        <f t="shared" si="51"/>
        <v>#DIV/0!</v>
      </c>
    </row>
    <row r="132" spans="1:21">
      <c r="A132" s="26">
        <v>118</v>
      </c>
      <c r="B132" s="22">
        <f>Absterbeordnung!B126</f>
        <v>0</v>
      </c>
      <c r="C132" s="15">
        <f t="shared" si="44"/>
        <v>9.6645076037824032E-2</v>
      </c>
      <c r="D132" s="14">
        <f t="shared" si="45"/>
        <v>0</v>
      </c>
      <c r="E132" s="14">
        <f>SUM(D$127:$D132)</f>
        <v>1.0670397317716584E-2</v>
      </c>
      <c r="F132" s="16" t="e">
        <f t="shared" si="46"/>
        <v>#DIV/0!</v>
      </c>
      <c r="G132" s="27"/>
      <c r="H132" s="14">
        <f t="shared" si="39"/>
        <v>0</v>
      </c>
      <c r="I132" s="15">
        <f t="shared" si="47"/>
        <v>9.6645076037824032E-2</v>
      </c>
      <c r="J132" s="14">
        <f t="shared" si="48"/>
        <v>0</v>
      </c>
      <c r="K132" s="14">
        <f>SUM($J$127:J132)</f>
        <v>1.0670397317716584E-2</v>
      </c>
      <c r="L132" s="16" t="e">
        <f t="shared" si="49"/>
        <v>#DIV/0!</v>
      </c>
      <c r="M132" s="16"/>
      <c r="N132" s="6">
        <v>118</v>
      </c>
      <c r="O132" s="6">
        <f t="shared" si="40"/>
        <v>128</v>
      </c>
      <c r="P132" s="6">
        <f t="shared" si="41"/>
        <v>0</v>
      </c>
      <c r="Q132" s="6">
        <f t="shared" si="42"/>
        <v>0</v>
      </c>
      <c r="R132" s="5">
        <f t="shared" si="43"/>
        <v>4</v>
      </c>
      <c r="S132" s="5">
        <f t="shared" si="50"/>
        <v>0</v>
      </c>
      <c r="T132" s="20">
        <f>SUM(S132:$S$136)</f>
        <v>0</v>
      </c>
      <c r="U132" s="6" t="e">
        <f t="shared" si="51"/>
        <v>#DIV/0!</v>
      </c>
    </row>
    <row r="133" spans="1:21">
      <c r="A133" s="26">
        <v>119</v>
      </c>
      <c r="B133" s="22">
        <f>Absterbeordnung!B127</f>
        <v>0</v>
      </c>
      <c r="C133" s="15">
        <f t="shared" si="44"/>
        <v>9.4750074546886331E-2</v>
      </c>
      <c r="D133" s="14">
        <f t="shared" si="45"/>
        <v>0</v>
      </c>
      <c r="E133" s="14">
        <f>SUM(D$127:$D133)</f>
        <v>1.0670397317716584E-2</v>
      </c>
      <c r="F133" s="16" t="e">
        <f t="shared" si="46"/>
        <v>#DIV/0!</v>
      </c>
      <c r="G133" s="27"/>
      <c r="H133" s="14">
        <f t="shared" si="39"/>
        <v>0</v>
      </c>
      <c r="I133" s="15">
        <f t="shared" si="47"/>
        <v>9.4750074546886331E-2</v>
      </c>
      <c r="J133" s="14">
        <f t="shared" si="48"/>
        <v>0</v>
      </c>
      <c r="K133" s="14">
        <f>SUM($J$127:J133)</f>
        <v>1.0670397317716584E-2</v>
      </c>
      <c r="L133" s="16" t="e">
        <f t="shared" si="49"/>
        <v>#DIV/0!</v>
      </c>
      <c r="M133" s="16"/>
      <c r="N133" s="28">
        <v>119</v>
      </c>
      <c r="O133" s="6">
        <f t="shared" si="40"/>
        <v>129</v>
      </c>
      <c r="P133" s="6">
        <f t="shared" si="41"/>
        <v>0</v>
      </c>
      <c r="Q133" s="6">
        <f t="shared" si="42"/>
        <v>0</v>
      </c>
      <c r="R133" s="5">
        <f t="shared" si="43"/>
        <v>1.8</v>
      </c>
      <c r="S133" s="5">
        <f t="shared" si="50"/>
        <v>0</v>
      </c>
      <c r="T133" s="20">
        <f>SUM(S133:$S$136)</f>
        <v>0</v>
      </c>
      <c r="U133" s="6" t="e">
        <f t="shared" si="51"/>
        <v>#DIV/0!</v>
      </c>
    </row>
    <row r="134" spans="1:21">
      <c r="A134" s="26">
        <v>120</v>
      </c>
      <c r="B134" s="22">
        <f>Absterbeordnung!B128</f>
        <v>0</v>
      </c>
      <c r="C134" s="15">
        <f t="shared" si="44"/>
        <v>9.2892229947927757E-2</v>
      </c>
      <c r="D134" s="14">
        <f t="shared" si="45"/>
        <v>0</v>
      </c>
      <c r="E134" s="14">
        <f>SUM(D$127:$D134)</f>
        <v>1.0670397317716584E-2</v>
      </c>
      <c r="F134" s="16" t="e">
        <f t="shared" si="46"/>
        <v>#DIV/0!</v>
      </c>
      <c r="G134" s="27"/>
      <c r="H134" s="14">
        <f t="shared" si="39"/>
        <v>0</v>
      </c>
      <c r="I134" s="15">
        <f t="shared" si="47"/>
        <v>9.2892229947927757E-2</v>
      </c>
      <c r="J134" s="14">
        <f t="shared" si="48"/>
        <v>0</v>
      </c>
      <c r="K134" s="14">
        <f>SUM($J$127:J134)</f>
        <v>1.0670397317716584E-2</v>
      </c>
      <c r="L134" s="16" t="e">
        <f t="shared" si="49"/>
        <v>#DIV/0!</v>
      </c>
      <c r="M134" s="16"/>
      <c r="N134" s="6">
        <v>120</v>
      </c>
      <c r="O134" s="6">
        <f t="shared" si="40"/>
        <v>130</v>
      </c>
      <c r="P134" s="6">
        <f t="shared" si="41"/>
        <v>0</v>
      </c>
      <c r="Q134" s="6">
        <f t="shared" si="42"/>
        <v>0</v>
      </c>
      <c r="R134" s="5">
        <f t="shared" si="43"/>
        <v>0.8</v>
      </c>
      <c r="S134" s="5">
        <f t="shared" si="50"/>
        <v>0</v>
      </c>
      <c r="T134" s="20">
        <f>SUM(S134:$S$136)</f>
        <v>0</v>
      </c>
      <c r="U134" s="6" t="e">
        <f t="shared" si="51"/>
        <v>#DIV/0!</v>
      </c>
    </row>
    <row r="135" spans="1:21">
      <c r="A135" s="26"/>
      <c r="B135" s="22">
        <f>Absterbeordnung!B129</f>
        <v>0</v>
      </c>
      <c r="C135" s="15">
        <f t="shared" si="44"/>
        <v>1</v>
      </c>
      <c r="D135" s="14">
        <f t="shared" si="45"/>
        <v>0</v>
      </c>
      <c r="E135" s="14">
        <f>SUM(D$127:$D135)</f>
        <v>1.0670397317716584E-2</v>
      </c>
      <c r="F135" s="16" t="e">
        <f t="shared" si="46"/>
        <v>#DIV/0!</v>
      </c>
      <c r="G135" s="27"/>
      <c r="H135" s="14">
        <f t="shared" si="39"/>
        <v>0</v>
      </c>
      <c r="I135" s="15">
        <f t="shared" si="47"/>
        <v>1</v>
      </c>
      <c r="J135" s="14">
        <f t="shared" si="48"/>
        <v>0</v>
      </c>
      <c r="K135" s="14">
        <f>SUM($J$127:J135)</f>
        <v>1.0670397317716584E-2</v>
      </c>
      <c r="L135" s="16" t="e">
        <f t="shared" si="49"/>
        <v>#DIV/0!</v>
      </c>
      <c r="M135" s="16"/>
      <c r="N135" s="6">
        <v>121</v>
      </c>
      <c r="O135" s="6">
        <f t="shared" si="40"/>
        <v>131</v>
      </c>
      <c r="P135" s="6">
        <f t="shared" si="41"/>
        <v>0</v>
      </c>
      <c r="Q135" s="6">
        <f t="shared" si="42"/>
        <v>0</v>
      </c>
      <c r="R135" s="5">
        <f t="shared" si="43"/>
        <v>0.4</v>
      </c>
      <c r="S135" s="5">
        <f t="shared" si="50"/>
        <v>0</v>
      </c>
      <c r="T135" s="20">
        <f>SUM(S135:$S$136)</f>
        <v>0</v>
      </c>
      <c r="U135" s="6" t="e">
        <f t="shared" si="51"/>
        <v>#DIV/0!</v>
      </c>
    </row>
    <row r="136" spans="1:21">
      <c r="A136" s="26"/>
      <c r="B136" s="22">
        <f>Absterbeordnung!B130</f>
        <v>0</v>
      </c>
      <c r="C136" s="15">
        <f t="shared" si="44"/>
        <v>1</v>
      </c>
      <c r="D136" s="14">
        <f t="shared" si="45"/>
        <v>0</v>
      </c>
      <c r="E136" s="14">
        <f>SUM(D$127:$D136)</f>
        <v>1.0670397317716584E-2</v>
      </c>
      <c r="F136" s="16" t="e">
        <f t="shared" si="46"/>
        <v>#DIV/0!</v>
      </c>
      <c r="G136" s="27"/>
      <c r="H136" s="14">
        <f t="shared" si="39"/>
        <v>0</v>
      </c>
      <c r="I136" s="15">
        <f t="shared" si="47"/>
        <v>1</v>
      </c>
      <c r="J136" s="14">
        <f t="shared" si="48"/>
        <v>0</v>
      </c>
      <c r="K136" s="14">
        <f>SUM($J$127:J136)</f>
        <v>1.0670397317716584E-2</v>
      </c>
      <c r="L136" s="16" t="e">
        <f t="shared" si="49"/>
        <v>#DIV/0!</v>
      </c>
      <c r="M136" s="16"/>
      <c r="N136" s="28">
        <v>122</v>
      </c>
      <c r="O136" s="6">
        <f t="shared" si="40"/>
        <v>132</v>
      </c>
      <c r="P136" s="6">
        <f t="shared" si="41"/>
        <v>0</v>
      </c>
      <c r="Q136" s="6">
        <f t="shared" si="42"/>
        <v>0</v>
      </c>
      <c r="R136" s="5">
        <f t="shared" si="43"/>
        <v>0.2</v>
      </c>
      <c r="S136" s="5">
        <f t="shared" si="50"/>
        <v>0</v>
      </c>
      <c r="T136" s="20">
        <f>SUM(S136:$S$136)</f>
        <v>0</v>
      </c>
      <c r="U136" s="6" t="e">
        <f t="shared" si="51"/>
        <v>#DIV/0!</v>
      </c>
    </row>
    <row r="137" spans="1:21">
      <c r="B137" s="29"/>
      <c r="D137" s="29"/>
      <c r="E137" s="29"/>
      <c r="G137" s="29"/>
      <c r="H137" s="29"/>
      <c r="J137" s="29"/>
      <c r="K137" s="29"/>
    </row>
    <row r="138" spans="1:21">
      <c r="B138" s="29"/>
      <c r="D138" s="29"/>
      <c r="E138" s="29"/>
      <c r="G138" s="29"/>
      <c r="H138" s="29"/>
      <c r="J138" s="29"/>
      <c r="K138" s="29"/>
    </row>
    <row r="139" spans="1:21">
      <c r="B139" s="29"/>
      <c r="D139" s="29"/>
      <c r="E139" s="29"/>
      <c r="G139" s="29"/>
      <c r="H139" s="29"/>
      <c r="J139" s="29"/>
      <c r="K139" s="29"/>
    </row>
    <row r="140" spans="1:21">
      <c r="B140" s="29"/>
      <c r="D140" s="29"/>
      <c r="E140" s="29"/>
      <c r="G140" s="29"/>
      <c r="H140" s="29"/>
      <c r="J140" s="29"/>
      <c r="K140" s="29"/>
    </row>
    <row r="141" spans="1:21">
      <c r="B141" s="29"/>
      <c r="D141" s="29"/>
      <c r="E141" s="29"/>
      <c r="G141" s="29"/>
      <c r="H141" s="29"/>
      <c r="J141" s="29"/>
      <c r="K141" s="29"/>
    </row>
    <row r="142" spans="1:21">
      <c r="B142" s="29"/>
      <c r="D142" s="29"/>
      <c r="E142" s="29"/>
      <c r="G142" s="29"/>
      <c r="H142" s="29"/>
      <c r="J142" s="29"/>
      <c r="K142" s="29"/>
    </row>
    <row r="143" spans="1:21">
      <c r="B143" s="29"/>
      <c r="D143" s="29"/>
      <c r="E143" s="29"/>
      <c r="G143" s="29"/>
      <c r="H143" s="29"/>
      <c r="J143" s="29"/>
      <c r="K143" s="29"/>
    </row>
    <row r="144" spans="1:21">
      <c r="B144" s="29"/>
      <c r="D144" s="29"/>
      <c r="E144" s="29"/>
      <c r="G144" s="29"/>
      <c r="H144" s="29"/>
      <c r="J144" s="29"/>
      <c r="K144" s="29"/>
    </row>
    <row r="145" spans="2:11">
      <c r="B145" s="29"/>
      <c r="D145" s="29"/>
      <c r="E145" s="29"/>
      <c r="G145" s="29"/>
      <c r="H145" s="29"/>
      <c r="J145" s="29"/>
      <c r="K145" s="29"/>
    </row>
    <row r="146" spans="2:11">
      <c r="B146" s="29"/>
      <c r="D146" s="29"/>
      <c r="E146" s="29"/>
      <c r="G146" s="29"/>
      <c r="H146" s="29"/>
      <c r="J146" s="29"/>
      <c r="K146" s="29"/>
    </row>
    <row r="147" spans="2:11">
      <c r="B147" s="29"/>
      <c r="D147" s="29"/>
      <c r="E147" s="29"/>
      <c r="G147" s="29"/>
      <c r="H147" s="29"/>
      <c r="J147" s="29"/>
      <c r="K147" s="29"/>
    </row>
    <row r="148" spans="2:11">
      <c r="B148" s="29"/>
      <c r="D148" s="29"/>
      <c r="E148" s="29"/>
      <c r="G148" s="29"/>
      <c r="H148" s="29"/>
      <c r="J148" s="29"/>
      <c r="K148" s="29"/>
    </row>
    <row r="149" spans="2:11">
      <c r="B149" s="29"/>
      <c r="D149" s="29"/>
      <c r="E149" s="29"/>
      <c r="G149" s="29"/>
      <c r="H149" s="29"/>
      <c r="J149" s="29"/>
      <c r="K149" s="29"/>
    </row>
    <row r="150" spans="2:11">
      <c r="B150" s="29"/>
      <c r="D150" s="29"/>
      <c r="E150" s="29"/>
      <c r="G150" s="29"/>
      <c r="H150" s="29"/>
      <c r="J150" s="29"/>
      <c r="K150" s="29"/>
    </row>
    <row r="151" spans="2:11">
      <c r="B151" s="29"/>
      <c r="D151" s="29"/>
      <c r="E151" s="29"/>
      <c r="G151" s="29"/>
      <c r="H151" s="29"/>
      <c r="J151" s="29"/>
      <c r="K151" s="29"/>
    </row>
    <row r="152" spans="2:11">
      <c r="B152" s="29"/>
      <c r="D152" s="29"/>
      <c r="E152" s="29"/>
      <c r="G152" s="29"/>
      <c r="H152" s="29"/>
      <c r="J152" s="29"/>
      <c r="K152" s="29"/>
    </row>
    <row r="153" spans="2:11">
      <c r="B153" s="29"/>
      <c r="D153" s="29"/>
      <c r="E153" s="29"/>
      <c r="G153" s="29"/>
      <c r="H153" s="29"/>
      <c r="J153" s="29"/>
      <c r="K153" s="29"/>
    </row>
    <row r="154" spans="2:11">
      <c r="B154" s="29"/>
      <c r="D154" s="29"/>
      <c r="E154" s="29"/>
      <c r="G154" s="29"/>
      <c r="H154" s="29"/>
      <c r="J154" s="29"/>
      <c r="K154" s="29"/>
    </row>
    <row r="155" spans="2:11">
      <c r="B155" s="29"/>
      <c r="D155" s="29"/>
      <c r="E155" s="29"/>
      <c r="G155" s="29"/>
      <c r="H155" s="29"/>
      <c r="J155" s="29"/>
      <c r="K155" s="29"/>
    </row>
    <row r="156" spans="2:11">
      <c r="B156" s="29"/>
      <c r="D156" s="29"/>
      <c r="E156" s="29"/>
      <c r="G156" s="29"/>
      <c r="H156" s="29"/>
      <c r="J156" s="29"/>
      <c r="K156" s="29"/>
    </row>
    <row r="157" spans="2:11">
      <c r="B157" s="29"/>
      <c r="D157" s="29"/>
      <c r="E157" s="29"/>
      <c r="G157" s="29"/>
      <c r="H157" s="29"/>
      <c r="J157" s="29"/>
      <c r="K157" s="29"/>
    </row>
    <row r="158" spans="2:11">
      <c r="B158" s="29"/>
      <c r="D158" s="29"/>
      <c r="E158" s="29"/>
      <c r="G158" s="29"/>
      <c r="H158" s="29"/>
      <c r="J158" s="29"/>
      <c r="K158" s="29"/>
    </row>
    <row r="159" spans="2:11">
      <c r="B159" s="29"/>
      <c r="D159" s="29"/>
      <c r="E159" s="29"/>
      <c r="G159" s="29"/>
      <c r="H159" s="29"/>
      <c r="J159" s="29"/>
      <c r="K159" s="29"/>
    </row>
    <row r="160" spans="2:11">
      <c r="B160" s="29"/>
      <c r="D160" s="29"/>
      <c r="E160" s="29"/>
      <c r="G160" s="29"/>
      <c r="H160" s="29"/>
      <c r="J160" s="29"/>
      <c r="K160" s="29"/>
    </row>
    <row r="161" spans="2:11">
      <c r="B161" s="29"/>
      <c r="D161" s="29"/>
      <c r="E161" s="29"/>
      <c r="G161" s="29"/>
      <c r="H161" s="29"/>
      <c r="J161" s="29"/>
      <c r="K161" s="29"/>
    </row>
    <row r="162" spans="2:11">
      <c r="B162" s="29"/>
      <c r="D162" s="29"/>
      <c r="E162" s="29"/>
      <c r="G162" s="29"/>
      <c r="H162" s="29"/>
      <c r="J162" s="29"/>
      <c r="K162" s="29"/>
    </row>
    <row r="163" spans="2:11">
      <c r="B163" s="29"/>
      <c r="D163" s="29"/>
      <c r="E163" s="29"/>
      <c r="G163" s="29"/>
      <c r="H163" s="29"/>
      <c r="J163" s="29"/>
      <c r="K163" s="29"/>
    </row>
    <row r="164" spans="2:11">
      <c r="B164" s="29"/>
      <c r="D164" s="29"/>
      <c r="E164" s="29"/>
      <c r="G164" s="29"/>
      <c r="H164" s="29"/>
      <c r="J164" s="29"/>
      <c r="K164" s="29"/>
    </row>
    <row r="165" spans="2:11">
      <c r="B165" s="29"/>
      <c r="D165" s="29"/>
      <c r="E165" s="29"/>
      <c r="G165" s="29"/>
      <c r="H165" s="29"/>
      <c r="J165" s="29"/>
      <c r="K165" s="29"/>
    </row>
    <row r="166" spans="2:11">
      <c r="B166" s="29"/>
      <c r="D166" s="29"/>
      <c r="E166" s="29"/>
      <c r="G166" s="29"/>
      <c r="H166" s="29"/>
      <c r="J166" s="29"/>
      <c r="K166" s="29"/>
    </row>
    <row r="167" spans="2:11">
      <c r="B167" s="29"/>
      <c r="D167" s="29"/>
      <c r="E167" s="29"/>
      <c r="G167" s="29"/>
      <c r="H167" s="29"/>
      <c r="J167" s="29"/>
      <c r="K167" s="29"/>
    </row>
    <row r="168" spans="2:11">
      <c r="B168" s="29"/>
      <c r="D168" s="29"/>
      <c r="E168" s="29"/>
      <c r="G168" s="29"/>
      <c r="H168" s="29"/>
      <c r="J168" s="29"/>
      <c r="K168" s="29"/>
    </row>
    <row r="169" spans="2:11">
      <c r="B169" s="29"/>
      <c r="D169" s="29"/>
      <c r="E169" s="29"/>
      <c r="G169" s="29"/>
      <c r="H169" s="29"/>
      <c r="J169" s="29"/>
      <c r="K169" s="29"/>
    </row>
    <row r="170" spans="2:11">
      <c r="B170" s="29"/>
      <c r="D170" s="29"/>
      <c r="E170" s="29"/>
      <c r="G170" s="29"/>
      <c r="H170" s="29"/>
      <c r="J170" s="29"/>
      <c r="K170" s="29"/>
    </row>
    <row r="171" spans="2:11">
      <c r="B171" s="29"/>
      <c r="D171" s="29"/>
      <c r="E171" s="29"/>
      <c r="G171" s="29"/>
      <c r="H171" s="29"/>
      <c r="J171" s="29"/>
      <c r="K171" s="29"/>
    </row>
    <row r="172" spans="2:11">
      <c r="B172" s="29"/>
      <c r="D172" s="29"/>
      <c r="E172" s="29"/>
      <c r="G172" s="29"/>
      <c r="H172" s="29"/>
      <c r="J172" s="29"/>
      <c r="K172" s="29"/>
    </row>
    <row r="173" spans="2:11">
      <c r="B173" s="29"/>
      <c r="D173" s="29"/>
      <c r="E173" s="29"/>
      <c r="G173" s="29"/>
      <c r="H173" s="29"/>
      <c r="J173" s="29"/>
      <c r="K173" s="29"/>
    </row>
    <row r="174" spans="2:11">
      <c r="B174" s="29"/>
      <c r="D174" s="29"/>
      <c r="E174" s="29"/>
      <c r="G174" s="29"/>
      <c r="H174" s="29"/>
      <c r="J174" s="29"/>
      <c r="K174" s="29"/>
    </row>
    <row r="175" spans="2:11">
      <c r="B175" s="29"/>
      <c r="D175" s="29"/>
      <c r="E175" s="29"/>
      <c r="G175" s="29"/>
      <c r="H175" s="29"/>
      <c r="J175" s="29"/>
      <c r="K175" s="29"/>
    </row>
    <row r="176" spans="2:11">
      <c r="B176" s="29"/>
      <c r="D176" s="29"/>
      <c r="E176" s="29"/>
      <c r="G176" s="29"/>
      <c r="H176" s="29"/>
      <c r="J176" s="29"/>
      <c r="K176" s="29"/>
    </row>
    <row r="177" spans="2:11">
      <c r="B177" s="29"/>
      <c r="D177" s="29"/>
      <c r="E177" s="29"/>
      <c r="G177" s="29"/>
      <c r="H177" s="29"/>
      <c r="J177" s="29"/>
      <c r="K177" s="29"/>
    </row>
    <row r="178" spans="2:11">
      <c r="B178" s="29"/>
      <c r="D178" s="29"/>
      <c r="E178" s="29"/>
      <c r="G178" s="29"/>
      <c r="H178" s="29"/>
      <c r="J178" s="29"/>
      <c r="K178" s="29"/>
    </row>
    <row r="179" spans="2:11">
      <c r="B179" s="29"/>
      <c r="D179" s="29"/>
      <c r="E179" s="29"/>
      <c r="G179" s="29"/>
      <c r="H179" s="29"/>
      <c r="J179" s="29"/>
      <c r="K179" s="29"/>
    </row>
    <row r="180" spans="2:11">
      <c r="B180" s="29"/>
      <c r="D180" s="29"/>
      <c r="E180" s="29"/>
      <c r="G180" s="29"/>
      <c r="H180" s="29"/>
      <c r="J180" s="29"/>
      <c r="K180" s="29"/>
    </row>
    <row r="181" spans="2:11">
      <c r="B181" s="29"/>
      <c r="D181" s="29"/>
      <c r="E181" s="29"/>
      <c r="G181" s="29"/>
      <c r="H181" s="29"/>
      <c r="J181" s="29"/>
      <c r="K181" s="29"/>
    </row>
    <row r="182" spans="2:11">
      <c r="B182" s="29"/>
      <c r="D182" s="29"/>
      <c r="E182" s="29"/>
      <c r="G182" s="29"/>
      <c r="H182" s="29"/>
      <c r="J182" s="29"/>
      <c r="K182" s="29"/>
    </row>
    <row r="183" spans="2:11">
      <c r="B183" s="29"/>
      <c r="D183" s="29"/>
      <c r="E183" s="29"/>
      <c r="G183" s="29"/>
      <c r="H183" s="29"/>
      <c r="J183" s="29"/>
      <c r="K183" s="29"/>
    </row>
    <row r="184" spans="2:11">
      <c r="B184" s="29"/>
      <c r="D184" s="29"/>
      <c r="E184" s="29"/>
      <c r="G184" s="29"/>
      <c r="H184" s="29"/>
      <c r="J184" s="29"/>
      <c r="K184" s="29"/>
    </row>
    <row r="185" spans="2:11">
      <c r="B185" s="29"/>
      <c r="D185" s="29"/>
      <c r="E185" s="29"/>
      <c r="G185" s="29"/>
      <c r="H185" s="29"/>
      <c r="J185" s="29"/>
      <c r="K185" s="29"/>
    </row>
    <row r="186" spans="2:11">
      <c r="B186" s="29"/>
      <c r="D186" s="29"/>
      <c r="E186" s="29"/>
      <c r="G186" s="29"/>
      <c r="H186" s="29"/>
      <c r="J186" s="29"/>
      <c r="K186" s="29"/>
    </row>
    <row r="187" spans="2:11">
      <c r="B187" s="29"/>
      <c r="D187" s="29"/>
      <c r="E187" s="29"/>
      <c r="G187" s="29"/>
      <c r="H187" s="29"/>
      <c r="J187" s="29"/>
      <c r="K187" s="29"/>
    </row>
    <row r="188" spans="2:11">
      <c r="B188" s="29"/>
      <c r="D188" s="29"/>
      <c r="E188" s="29"/>
      <c r="G188" s="29"/>
      <c r="H188" s="29"/>
      <c r="J188" s="29"/>
      <c r="K188" s="29"/>
    </row>
    <row r="189" spans="2:11">
      <c r="B189" s="29"/>
      <c r="D189" s="29"/>
      <c r="E189" s="29"/>
      <c r="G189" s="29"/>
      <c r="H189" s="29"/>
      <c r="J189" s="29"/>
      <c r="K189" s="29"/>
    </row>
    <row r="190" spans="2:11">
      <c r="B190" s="29"/>
      <c r="D190" s="29"/>
      <c r="E190" s="29"/>
      <c r="G190" s="29"/>
      <c r="H190" s="29"/>
      <c r="J190" s="29"/>
      <c r="K190" s="29"/>
    </row>
    <row r="191" spans="2:11">
      <c r="B191" s="29"/>
      <c r="D191" s="29"/>
      <c r="E191" s="29"/>
      <c r="G191" s="29"/>
      <c r="H191" s="29"/>
      <c r="J191" s="29"/>
      <c r="K191" s="29"/>
    </row>
    <row r="192" spans="2:11">
      <c r="B192" s="29"/>
      <c r="D192" s="29"/>
      <c r="E192" s="29"/>
      <c r="G192" s="29"/>
      <c r="H192" s="29"/>
      <c r="J192" s="29"/>
      <c r="K192" s="29"/>
    </row>
    <row r="193" spans="2:11">
      <c r="B193" s="29"/>
      <c r="D193" s="29"/>
      <c r="E193" s="29"/>
      <c r="G193" s="29"/>
      <c r="H193" s="29"/>
      <c r="J193" s="29"/>
      <c r="K193" s="29"/>
    </row>
    <row r="194" spans="2:11">
      <c r="B194" s="29"/>
      <c r="D194" s="29"/>
      <c r="E194" s="29"/>
      <c r="G194" s="29"/>
      <c r="H194" s="29"/>
      <c r="J194" s="29"/>
      <c r="K194" s="29"/>
    </row>
    <row r="195" spans="2:11">
      <c r="B195" s="29"/>
      <c r="D195" s="29"/>
      <c r="E195" s="29"/>
      <c r="G195" s="29"/>
      <c r="H195" s="29"/>
      <c r="J195" s="29"/>
      <c r="K195" s="29"/>
    </row>
    <row r="196" spans="2:11">
      <c r="B196" s="29"/>
      <c r="D196" s="29"/>
      <c r="E196" s="29"/>
      <c r="G196" s="29"/>
      <c r="H196" s="29"/>
      <c r="J196" s="29"/>
      <c r="K196" s="29"/>
    </row>
    <row r="197" spans="2:11">
      <c r="B197" s="29"/>
      <c r="D197" s="29"/>
      <c r="E197" s="29"/>
      <c r="G197" s="29"/>
      <c r="H197" s="29"/>
      <c r="J197" s="29"/>
      <c r="K197" s="29"/>
    </row>
    <row r="198" spans="2:11">
      <c r="B198" s="29"/>
      <c r="D198" s="29"/>
      <c r="E198" s="29"/>
      <c r="G198" s="29"/>
      <c r="H198" s="29"/>
      <c r="J198" s="29"/>
      <c r="K198" s="29"/>
    </row>
    <row r="199" spans="2:11">
      <c r="B199" s="29"/>
      <c r="D199" s="29"/>
      <c r="E199" s="29"/>
      <c r="G199" s="29"/>
      <c r="H199" s="29"/>
      <c r="J199" s="29"/>
      <c r="K199" s="29"/>
    </row>
    <row r="200" spans="2:11">
      <c r="B200" s="29"/>
      <c r="D200" s="29"/>
      <c r="E200" s="29"/>
      <c r="G200" s="29"/>
      <c r="H200" s="29"/>
      <c r="J200" s="29"/>
      <c r="K200" s="29"/>
    </row>
    <row r="201" spans="2:11">
      <c r="B201" s="29"/>
      <c r="D201" s="29"/>
      <c r="E201" s="29"/>
      <c r="G201" s="29"/>
      <c r="H201" s="29"/>
      <c r="J201" s="29"/>
      <c r="K201" s="29"/>
    </row>
    <row r="202" spans="2:11">
      <c r="B202" s="29"/>
      <c r="D202" s="29"/>
      <c r="E202" s="29"/>
      <c r="G202" s="29"/>
      <c r="H202" s="29"/>
      <c r="J202" s="29"/>
      <c r="K202" s="29"/>
    </row>
    <row r="203" spans="2:11">
      <c r="B203" s="29"/>
      <c r="D203" s="29"/>
      <c r="E203" s="29"/>
      <c r="G203" s="29"/>
      <c r="H203" s="29"/>
      <c r="J203" s="29"/>
      <c r="K203" s="29"/>
    </row>
    <row r="204" spans="2:11">
      <c r="B204" s="29"/>
      <c r="D204" s="29"/>
      <c r="E204" s="29"/>
      <c r="G204" s="29"/>
      <c r="H204" s="29"/>
      <c r="J204" s="29"/>
      <c r="K204" s="29"/>
    </row>
    <row r="205" spans="2:11">
      <c r="B205" s="29"/>
      <c r="D205" s="29"/>
      <c r="E205" s="29"/>
      <c r="G205" s="29"/>
      <c r="H205" s="29"/>
      <c r="J205" s="29"/>
      <c r="K205" s="29"/>
    </row>
    <row r="206" spans="2:11">
      <c r="B206" s="29"/>
      <c r="D206" s="29"/>
      <c r="E206" s="29"/>
      <c r="G206" s="29"/>
      <c r="H206" s="29"/>
      <c r="J206" s="29"/>
      <c r="K206" s="29"/>
    </row>
    <row r="207" spans="2:11">
      <c r="B207" s="29"/>
      <c r="D207" s="29"/>
      <c r="E207" s="29"/>
      <c r="G207" s="29"/>
      <c r="H207" s="29"/>
      <c r="J207" s="29"/>
      <c r="K207" s="29"/>
    </row>
    <row r="208" spans="2:11">
      <c r="B208" s="29"/>
      <c r="D208" s="29"/>
      <c r="E208" s="29"/>
      <c r="G208" s="29"/>
      <c r="H208" s="29"/>
      <c r="J208" s="29"/>
      <c r="K208" s="29"/>
    </row>
    <row r="209" spans="2:11">
      <c r="B209" s="29"/>
      <c r="D209" s="29"/>
      <c r="E209" s="29"/>
      <c r="G209" s="29"/>
      <c r="H209" s="29"/>
      <c r="J209" s="29"/>
      <c r="K209" s="29"/>
    </row>
    <row r="210" spans="2:11">
      <c r="B210" s="29"/>
      <c r="D210" s="29"/>
      <c r="E210" s="29"/>
      <c r="G210" s="29"/>
      <c r="H210" s="29"/>
      <c r="J210" s="29"/>
      <c r="K210" s="29"/>
    </row>
    <row r="211" spans="2:11">
      <c r="B211" s="29"/>
      <c r="D211" s="29"/>
      <c r="E211" s="29"/>
      <c r="G211" s="29"/>
      <c r="H211" s="29"/>
      <c r="J211" s="29"/>
      <c r="K211" s="29"/>
    </row>
    <row r="212" spans="2:11">
      <c r="B212" s="29"/>
      <c r="D212" s="29"/>
      <c r="E212" s="29"/>
      <c r="G212" s="29"/>
      <c r="H212" s="29"/>
      <c r="J212" s="29"/>
      <c r="K212" s="29"/>
    </row>
    <row r="213" spans="2:11">
      <c r="B213" s="29"/>
      <c r="D213" s="29"/>
      <c r="E213" s="29"/>
      <c r="G213" s="29"/>
      <c r="H213" s="29"/>
      <c r="J213" s="29"/>
      <c r="K213" s="29"/>
    </row>
    <row r="214" spans="2:11">
      <c r="B214" s="29"/>
      <c r="D214" s="29"/>
      <c r="E214" s="29"/>
      <c r="G214" s="29"/>
      <c r="H214" s="29"/>
      <c r="J214" s="29"/>
      <c r="K214" s="29"/>
    </row>
    <row r="215" spans="2:11">
      <c r="B215" s="29"/>
      <c r="D215" s="29"/>
      <c r="E215" s="29"/>
      <c r="G215" s="29"/>
      <c r="H215" s="29"/>
      <c r="J215" s="29"/>
      <c r="K215" s="29"/>
    </row>
    <row r="216" spans="2:11">
      <c r="B216" s="29"/>
      <c r="D216" s="29"/>
      <c r="E216" s="29"/>
      <c r="G216" s="29"/>
      <c r="H216" s="29"/>
      <c r="J216" s="29"/>
      <c r="K216" s="29"/>
    </row>
    <row r="217" spans="2:11">
      <c r="B217" s="29"/>
      <c r="D217" s="29"/>
      <c r="E217" s="29"/>
      <c r="G217" s="29"/>
      <c r="H217" s="29"/>
      <c r="J217" s="29"/>
      <c r="K217" s="29"/>
    </row>
    <row r="218" spans="2:11">
      <c r="B218" s="29"/>
      <c r="D218" s="29"/>
      <c r="E218" s="29"/>
      <c r="G218" s="29"/>
      <c r="H218" s="29"/>
      <c r="J218" s="29"/>
      <c r="K218" s="29"/>
    </row>
    <row r="219" spans="2:11">
      <c r="B219" s="29"/>
      <c r="D219" s="29"/>
      <c r="E219" s="29"/>
      <c r="G219" s="29"/>
      <c r="H219" s="29"/>
      <c r="J219" s="29"/>
      <c r="K219" s="29"/>
    </row>
    <row r="220" spans="2:11">
      <c r="B220" s="29"/>
      <c r="D220" s="29"/>
      <c r="E220" s="29"/>
      <c r="G220" s="29"/>
      <c r="H220" s="29"/>
      <c r="J220" s="29"/>
      <c r="K220" s="29"/>
    </row>
    <row r="221" spans="2:11">
      <c r="B221" s="29"/>
      <c r="D221" s="29"/>
      <c r="E221" s="29"/>
      <c r="G221" s="29"/>
      <c r="H221" s="29"/>
      <c r="J221" s="29"/>
      <c r="K221" s="29"/>
    </row>
    <row r="222" spans="2:11">
      <c r="B222" s="29"/>
      <c r="D222" s="29"/>
      <c r="E222" s="29"/>
      <c r="G222" s="29"/>
      <c r="H222" s="29"/>
      <c r="J222" s="29"/>
      <c r="K222" s="29"/>
    </row>
    <row r="223" spans="2:11">
      <c r="B223" s="29"/>
      <c r="D223" s="29"/>
      <c r="E223" s="29"/>
      <c r="G223" s="29"/>
      <c r="H223" s="29"/>
      <c r="J223" s="29"/>
      <c r="K223" s="29"/>
    </row>
    <row r="224" spans="2:11">
      <c r="B224" s="29"/>
      <c r="D224" s="29"/>
      <c r="E224" s="29"/>
      <c r="G224" s="29"/>
      <c r="H224" s="29"/>
      <c r="J224" s="29"/>
      <c r="K224" s="29"/>
    </row>
    <row r="225" spans="2:11">
      <c r="B225" s="29"/>
      <c r="D225" s="29"/>
      <c r="E225" s="29"/>
      <c r="G225" s="29"/>
      <c r="H225" s="29"/>
      <c r="J225" s="29"/>
      <c r="K225" s="29"/>
    </row>
    <row r="226" spans="2:11">
      <c r="B226" s="29"/>
      <c r="D226" s="29"/>
      <c r="E226" s="29"/>
      <c r="G226" s="29"/>
      <c r="H226" s="29"/>
      <c r="J226" s="29"/>
      <c r="K226" s="29"/>
    </row>
    <row r="227" spans="2:11">
      <c r="B227" s="29"/>
      <c r="D227" s="29"/>
      <c r="E227" s="29"/>
      <c r="G227" s="29"/>
      <c r="H227" s="29"/>
      <c r="J227" s="29"/>
      <c r="K227" s="29"/>
    </row>
    <row r="228" spans="2:11">
      <c r="B228" s="29"/>
      <c r="D228" s="29"/>
      <c r="E228" s="29"/>
      <c r="G228" s="29"/>
      <c r="H228" s="29"/>
      <c r="J228" s="29"/>
      <c r="K228" s="29"/>
    </row>
    <row r="229" spans="2:11">
      <c r="B229" s="29"/>
      <c r="D229" s="29"/>
      <c r="E229" s="29"/>
      <c r="G229" s="29"/>
      <c r="H229" s="29"/>
      <c r="J229" s="29"/>
      <c r="K229" s="29"/>
    </row>
    <row r="230" spans="2:11">
      <c r="B230" s="29"/>
      <c r="D230" s="29"/>
      <c r="E230" s="29"/>
      <c r="G230" s="29"/>
      <c r="H230" s="29"/>
      <c r="J230" s="29"/>
      <c r="K230" s="29"/>
    </row>
    <row r="231" spans="2:11">
      <c r="B231" s="29"/>
      <c r="D231" s="29"/>
      <c r="E231" s="29"/>
      <c r="G231" s="29"/>
      <c r="H231" s="29"/>
      <c r="J231" s="29"/>
      <c r="K231" s="29"/>
    </row>
    <row r="232" spans="2:11">
      <c r="B232" s="29"/>
      <c r="D232" s="29"/>
      <c r="E232" s="29"/>
      <c r="G232" s="29"/>
      <c r="H232" s="29"/>
      <c r="J232" s="29"/>
      <c r="K232" s="29"/>
    </row>
    <row r="233" spans="2:11">
      <c r="B233" s="29"/>
      <c r="D233" s="29"/>
      <c r="E233" s="29"/>
      <c r="G233" s="29"/>
      <c r="H233" s="29"/>
      <c r="J233" s="29"/>
      <c r="K233" s="29"/>
    </row>
  </sheetData>
  <customSheetViews>
    <customSheetView guid="{AC77A39F-ABA0-4848-B5DA-4147A1099D4C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  <customSheetView guid="{AAA317AB-9C4F-4A7B-BD58-62DAAE088BDA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</customSheetViews>
  <mergeCells count="2">
    <mergeCell ref="B11:F11"/>
    <mergeCell ref="H11:L1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AB233"/>
  <sheetViews>
    <sheetView workbookViewId="0">
      <selection activeCell="M1" sqref="M1:M65536"/>
    </sheetView>
  </sheetViews>
  <sheetFormatPr baseColWidth="10" defaultRowHeight="12.75"/>
  <cols>
    <col min="1" max="1" width="10" style="2" bestFit="1" customWidth="1"/>
    <col min="2" max="2" width="6.140625" style="2" bestFit="1" customWidth="1"/>
    <col min="3" max="3" width="5.7109375" style="3" bestFit="1" customWidth="1"/>
    <col min="4" max="4" width="5.28515625" style="2" bestFit="1" customWidth="1"/>
    <col min="5" max="5" width="7" style="2" bestFit="1" customWidth="1"/>
    <col min="6" max="6" width="6.5703125" style="4" bestFit="1" customWidth="1"/>
    <col min="7" max="7" width="5" style="2" customWidth="1"/>
    <col min="8" max="8" width="6.140625" style="2" bestFit="1" customWidth="1"/>
    <col min="9" max="9" width="5.7109375" style="3" bestFit="1" customWidth="1"/>
    <col min="10" max="10" width="5.28515625" style="2" bestFit="1" customWidth="1"/>
    <col min="11" max="11" width="7" style="2" bestFit="1" customWidth="1"/>
    <col min="12" max="12" width="6.5703125" style="4" bestFit="1" customWidth="1"/>
    <col min="13" max="13" width="5" style="5" customWidth="1"/>
    <col min="14" max="14" width="7.28515625" style="2" customWidth="1"/>
    <col min="15" max="15" width="6.42578125" style="2" customWidth="1"/>
    <col min="16" max="17" width="11.42578125" style="2"/>
    <col min="18" max="19" width="11.42578125" style="5"/>
    <col min="20" max="28" width="11.42578125" style="6"/>
    <col min="29" max="16384" width="11.42578125" style="2"/>
  </cols>
  <sheetData>
    <row r="1" spans="1:21">
      <c r="A1" s="2" t="s">
        <v>6</v>
      </c>
      <c r="B1" s="2">
        <f>Frau!D5</f>
        <v>69</v>
      </c>
    </row>
    <row r="2" spans="1:21">
      <c r="A2" s="2" t="s">
        <v>7</v>
      </c>
      <c r="B2" s="2">
        <f>'2 Frauen'!D6</f>
        <v>50</v>
      </c>
    </row>
    <row r="3" spans="1:21">
      <c r="A3" s="2" t="s">
        <v>14</v>
      </c>
      <c r="B3" s="2">
        <f>B1-B2</f>
        <v>19</v>
      </c>
    </row>
    <row r="4" spans="1:21">
      <c r="M4" s="7"/>
    </row>
    <row r="5" spans="1:21">
      <c r="A5" s="2" t="s">
        <v>3</v>
      </c>
      <c r="B5" s="2">
        <f>Frau!D8</f>
        <v>2</v>
      </c>
      <c r="M5" s="7"/>
    </row>
    <row r="6" spans="1:21">
      <c r="M6" s="7"/>
    </row>
    <row r="7" spans="1:21">
      <c r="M7" s="7"/>
    </row>
    <row r="8" spans="1:21">
      <c r="M8" s="7"/>
    </row>
    <row r="9" spans="1:21">
      <c r="M9" s="7"/>
    </row>
    <row r="10" spans="1:21" ht="13.5" thickBot="1">
      <c r="M10" s="7"/>
    </row>
    <row r="11" spans="1:21" ht="13.5" thickBot="1">
      <c r="B11" s="264" t="s">
        <v>0</v>
      </c>
      <c r="C11" s="264"/>
      <c r="D11" s="264"/>
      <c r="E11" s="264"/>
      <c r="F11" s="264"/>
      <c r="H11" s="261" t="s">
        <v>0</v>
      </c>
      <c r="I11" s="262"/>
      <c r="J11" s="262"/>
      <c r="K11" s="262"/>
      <c r="L11" s="263"/>
      <c r="M11" s="7"/>
    </row>
    <row r="12" spans="1:21">
      <c r="A12" s="8" t="s">
        <v>2</v>
      </c>
      <c r="B12" s="30" t="s">
        <v>9</v>
      </c>
      <c r="C12" s="30" t="s">
        <v>8</v>
      </c>
      <c r="D12" s="30" t="s">
        <v>10</v>
      </c>
      <c r="E12" s="30"/>
      <c r="F12" s="31" t="s">
        <v>12</v>
      </c>
      <c r="G12" s="8"/>
      <c r="H12" s="10" t="s">
        <v>9</v>
      </c>
      <c r="I12" s="10" t="s">
        <v>8</v>
      </c>
      <c r="J12" s="10" t="s">
        <v>10</v>
      </c>
      <c r="K12" s="10"/>
      <c r="L12" s="11" t="s">
        <v>12</v>
      </c>
      <c r="M12" s="8"/>
      <c r="N12" s="12" t="s">
        <v>2</v>
      </c>
      <c r="O12" s="12"/>
      <c r="P12" s="12" t="s">
        <v>0</v>
      </c>
      <c r="Q12" s="12" t="s">
        <v>0</v>
      </c>
    </row>
    <row r="13" spans="1:21">
      <c r="A13" s="13"/>
      <c r="B13" s="17"/>
      <c r="C13" s="18"/>
      <c r="D13" s="17"/>
      <c r="E13" s="17"/>
      <c r="F13" s="19"/>
      <c r="G13" s="5"/>
      <c r="H13" s="17"/>
      <c r="I13" s="18"/>
      <c r="J13" s="17"/>
      <c r="K13" s="17"/>
      <c r="L13" s="19"/>
      <c r="N13" s="20"/>
      <c r="O13" s="20"/>
      <c r="P13" s="20"/>
      <c r="Q13" s="20"/>
    </row>
    <row r="14" spans="1:21">
      <c r="A14" s="21">
        <v>0</v>
      </c>
      <c r="B14" s="17">
        <f>Absterbeordnung!C8</f>
        <v>100000</v>
      </c>
      <c r="C14" s="18"/>
      <c r="D14" s="24"/>
      <c r="E14" s="24"/>
      <c r="F14" s="19"/>
      <c r="G14" s="23"/>
      <c r="H14" s="17">
        <f>Absterbeordnung!C8</f>
        <v>100000</v>
      </c>
      <c r="I14" s="18"/>
      <c r="J14" s="24"/>
      <c r="K14" s="24"/>
      <c r="L14" s="19"/>
      <c r="N14" s="6">
        <v>0</v>
      </c>
      <c r="O14" s="6">
        <f t="shared" ref="O14:O45" si="0">N14+$B$3</f>
        <v>19</v>
      </c>
      <c r="P14" s="20">
        <f t="shared" ref="P14:P45" si="1">B14</f>
        <v>100000</v>
      </c>
      <c r="Q14" s="20">
        <f t="shared" ref="Q14:Q45" si="2">B14</f>
        <v>100000</v>
      </c>
      <c r="R14" s="5" t="e">
        <f t="shared" ref="R14:R45" si="3">LOOKUP(N14,$O$14:$O$136,$Q$14:$Q$136)</f>
        <v>#N/A</v>
      </c>
      <c r="T14" s="20" t="e">
        <f>SUM(S14:$S$127)</f>
        <v>#N/A</v>
      </c>
    </row>
    <row r="15" spans="1:21">
      <c r="A15" s="21">
        <v>1</v>
      </c>
      <c r="B15" s="17">
        <f>Absterbeordnung!C9</f>
        <v>99707.804325102334</v>
      </c>
      <c r="C15" s="18">
        <f t="shared" ref="C15:C46" si="4">1/(((1+($B$5/100))^A15))</f>
        <v>0.98039215686274506</v>
      </c>
      <c r="D15" s="17">
        <f t="shared" ref="D15:D46" si="5">B15*C15</f>
        <v>97752.74933833562</v>
      </c>
      <c r="E15" s="17">
        <f>SUM(D15:$D$136)</f>
        <v>3991174.5282543343</v>
      </c>
      <c r="F15" s="19">
        <f t="shared" ref="F15:F46" si="6">E15/D15</f>
        <v>40.829281583071733</v>
      </c>
      <c r="G15" s="5"/>
      <c r="H15" s="17">
        <f>Absterbeordnung!C9</f>
        <v>99707.804325102334</v>
      </c>
      <c r="I15" s="18">
        <f t="shared" ref="I15:I46" si="7">1/(((1+($B$5/100))^A15))</f>
        <v>0.98039215686274506</v>
      </c>
      <c r="J15" s="17">
        <f t="shared" ref="J15:J46" si="8">H15*I15</f>
        <v>97752.74933833562</v>
      </c>
      <c r="K15" s="17">
        <f>SUM($J15:J$136)</f>
        <v>3991174.5282543343</v>
      </c>
      <c r="L15" s="19">
        <f t="shared" ref="L15:L46" si="9">K15/J15</f>
        <v>40.829281583071733</v>
      </c>
      <c r="N15" s="6">
        <v>1</v>
      </c>
      <c r="O15" s="6">
        <f t="shared" si="0"/>
        <v>20</v>
      </c>
      <c r="P15" s="20">
        <f t="shared" si="1"/>
        <v>99707.804325102334</v>
      </c>
      <c r="Q15" s="20">
        <f t="shared" si="2"/>
        <v>99707.804325102334</v>
      </c>
      <c r="R15" s="5" t="e">
        <f t="shared" si="3"/>
        <v>#N/A</v>
      </c>
      <c r="S15" s="5" t="e">
        <f t="shared" ref="S15:S46" si="10">P15*R15*I15</f>
        <v>#N/A</v>
      </c>
      <c r="T15" s="20" t="e">
        <f>SUM(S15:$S$127)</f>
        <v>#N/A</v>
      </c>
      <c r="U15" s="6" t="e">
        <f t="shared" ref="U15:U46" si="11">T15/S15</f>
        <v>#N/A</v>
      </c>
    </row>
    <row r="16" spans="1:21">
      <c r="A16" s="21">
        <v>2</v>
      </c>
      <c r="B16" s="17">
        <f>Absterbeordnung!C10</f>
        <v>99684.504137057316</v>
      </c>
      <c r="C16" s="18">
        <f t="shared" si="4"/>
        <v>0.96116878123798544</v>
      </c>
      <c r="D16" s="17">
        <f t="shared" si="5"/>
        <v>95813.633349728305</v>
      </c>
      <c r="E16" s="17">
        <f>SUM(D16:$D$136)</f>
        <v>3893421.778915999</v>
      </c>
      <c r="F16" s="19">
        <f t="shared" si="6"/>
        <v>40.635363077242488</v>
      </c>
      <c r="G16" s="5"/>
      <c r="H16" s="17">
        <f>Absterbeordnung!C10</f>
        <v>99684.504137057316</v>
      </c>
      <c r="I16" s="18">
        <f t="shared" si="7"/>
        <v>0.96116878123798544</v>
      </c>
      <c r="J16" s="17">
        <f t="shared" si="8"/>
        <v>95813.633349728305</v>
      </c>
      <c r="K16" s="17">
        <f>SUM($J16:J$136)</f>
        <v>3893421.778915999</v>
      </c>
      <c r="L16" s="19">
        <f t="shared" si="9"/>
        <v>40.635363077242488</v>
      </c>
      <c r="N16" s="6">
        <v>2</v>
      </c>
      <c r="O16" s="6">
        <f t="shared" si="0"/>
        <v>21</v>
      </c>
      <c r="P16" s="20">
        <f t="shared" si="1"/>
        <v>99684.504137057316</v>
      </c>
      <c r="Q16" s="20">
        <f t="shared" si="2"/>
        <v>99684.504137057316</v>
      </c>
      <c r="R16" s="5" t="e">
        <f t="shared" si="3"/>
        <v>#N/A</v>
      </c>
      <c r="S16" s="5" t="e">
        <f t="shared" si="10"/>
        <v>#N/A</v>
      </c>
      <c r="T16" s="20" t="e">
        <f>SUM(S16:$S$127)</f>
        <v>#N/A</v>
      </c>
      <c r="U16" s="6" t="e">
        <f t="shared" si="11"/>
        <v>#N/A</v>
      </c>
    </row>
    <row r="17" spans="1:21">
      <c r="A17" s="21">
        <v>3</v>
      </c>
      <c r="B17" s="17">
        <f>Absterbeordnung!C11</f>
        <v>99671.967948831792</v>
      </c>
      <c r="C17" s="18">
        <f t="shared" si="4"/>
        <v>0.94232233454704462</v>
      </c>
      <c r="D17" s="17">
        <f t="shared" si="5"/>
        <v>93923.121526441377</v>
      </c>
      <c r="E17" s="17">
        <f>SUM(D17:$D$136)</f>
        <v>3797608.1455662707</v>
      </c>
      <c r="F17" s="19">
        <f t="shared" si="6"/>
        <v>40.433155157616461</v>
      </c>
      <c r="G17" s="5"/>
      <c r="H17" s="17">
        <f>Absterbeordnung!C11</f>
        <v>99671.967948831792</v>
      </c>
      <c r="I17" s="18">
        <f t="shared" si="7"/>
        <v>0.94232233454704462</v>
      </c>
      <c r="J17" s="17">
        <f t="shared" si="8"/>
        <v>93923.121526441377</v>
      </c>
      <c r="K17" s="17">
        <f>SUM($J17:J$136)</f>
        <v>3797608.1455662707</v>
      </c>
      <c r="L17" s="19">
        <f t="shared" si="9"/>
        <v>40.433155157616461</v>
      </c>
      <c r="N17" s="6">
        <v>3</v>
      </c>
      <c r="O17" s="6">
        <f t="shared" si="0"/>
        <v>22</v>
      </c>
      <c r="P17" s="20">
        <f t="shared" si="1"/>
        <v>99671.967948831792</v>
      </c>
      <c r="Q17" s="20">
        <f t="shared" si="2"/>
        <v>99671.967948831792</v>
      </c>
      <c r="R17" s="5" t="e">
        <f t="shared" si="3"/>
        <v>#N/A</v>
      </c>
      <c r="S17" s="5" t="e">
        <f t="shared" si="10"/>
        <v>#N/A</v>
      </c>
      <c r="T17" s="20" t="e">
        <f>SUM(S17:$S$127)</f>
        <v>#N/A</v>
      </c>
      <c r="U17" s="6" t="e">
        <f t="shared" si="11"/>
        <v>#N/A</v>
      </c>
    </row>
    <row r="18" spans="1:21">
      <c r="A18" s="21">
        <v>4</v>
      </c>
      <c r="B18" s="17">
        <f>Absterbeordnung!C12</f>
        <v>99662.549933398186</v>
      </c>
      <c r="C18" s="18">
        <f t="shared" si="4"/>
        <v>0.9238454260265142</v>
      </c>
      <c r="D18" s="17">
        <f t="shared" si="5"/>
        <v>92072.790902108987</v>
      </c>
      <c r="E18" s="17">
        <f>SUM(D18:$D$136)</f>
        <v>3703685.0240398291</v>
      </c>
      <c r="F18" s="19">
        <f t="shared" si="6"/>
        <v>40.225619184038372</v>
      </c>
      <c r="G18" s="5"/>
      <c r="H18" s="17">
        <f>Absterbeordnung!C12</f>
        <v>99662.549933398186</v>
      </c>
      <c r="I18" s="18">
        <f t="shared" si="7"/>
        <v>0.9238454260265142</v>
      </c>
      <c r="J18" s="17">
        <f t="shared" si="8"/>
        <v>92072.790902108987</v>
      </c>
      <c r="K18" s="17">
        <f>SUM($J18:J$136)</f>
        <v>3703685.0240398291</v>
      </c>
      <c r="L18" s="19">
        <f t="shared" si="9"/>
        <v>40.225619184038372</v>
      </c>
      <c r="N18" s="6">
        <v>4</v>
      </c>
      <c r="O18" s="6">
        <f t="shared" si="0"/>
        <v>23</v>
      </c>
      <c r="P18" s="20">
        <f t="shared" si="1"/>
        <v>99662.549933398186</v>
      </c>
      <c r="Q18" s="20">
        <f t="shared" si="2"/>
        <v>99662.549933398186</v>
      </c>
      <c r="R18" s="5" t="e">
        <f t="shared" si="3"/>
        <v>#N/A</v>
      </c>
      <c r="S18" s="5" t="e">
        <f t="shared" si="10"/>
        <v>#N/A</v>
      </c>
      <c r="T18" s="20" t="e">
        <f>SUM(S18:$S$127)</f>
        <v>#N/A</v>
      </c>
      <c r="U18" s="6" t="e">
        <f t="shared" si="11"/>
        <v>#N/A</v>
      </c>
    </row>
    <row r="19" spans="1:21">
      <c r="A19" s="21">
        <v>5</v>
      </c>
      <c r="B19" s="17">
        <f>Absterbeordnung!C13</f>
        <v>99652.367771108213</v>
      </c>
      <c r="C19" s="18">
        <f t="shared" si="4"/>
        <v>0.90573080982991594</v>
      </c>
      <c r="D19" s="17">
        <f t="shared" si="5"/>
        <v>90258.219762794455</v>
      </c>
      <c r="E19" s="17">
        <f>SUM(D19:$D$136)</f>
        <v>3611612.2331377203</v>
      </c>
      <c r="F19" s="19">
        <f t="shared" si="6"/>
        <v>40.014219675829139</v>
      </c>
      <c r="G19" s="5"/>
      <c r="H19" s="17">
        <f>Absterbeordnung!C13</f>
        <v>99652.367771108213</v>
      </c>
      <c r="I19" s="18">
        <f t="shared" si="7"/>
        <v>0.90573080982991594</v>
      </c>
      <c r="J19" s="17">
        <f t="shared" si="8"/>
        <v>90258.219762794455</v>
      </c>
      <c r="K19" s="17">
        <f>SUM($J19:J$136)</f>
        <v>3611612.2331377203</v>
      </c>
      <c r="L19" s="19">
        <f t="shared" si="9"/>
        <v>40.014219675829139</v>
      </c>
      <c r="N19" s="6">
        <v>5</v>
      </c>
      <c r="O19" s="6">
        <f t="shared" si="0"/>
        <v>24</v>
      </c>
      <c r="P19" s="20">
        <f t="shared" si="1"/>
        <v>99652.367771108213</v>
      </c>
      <c r="Q19" s="20">
        <f t="shared" si="2"/>
        <v>99652.367771108213</v>
      </c>
      <c r="R19" s="5" t="e">
        <f t="shared" si="3"/>
        <v>#N/A</v>
      </c>
      <c r="S19" s="5" t="e">
        <f t="shared" si="10"/>
        <v>#N/A</v>
      </c>
      <c r="T19" s="20" t="e">
        <f>SUM(S19:$S$127)</f>
        <v>#N/A</v>
      </c>
      <c r="U19" s="6" t="e">
        <f t="shared" si="11"/>
        <v>#N/A</v>
      </c>
    </row>
    <row r="20" spans="1:21">
      <c r="A20" s="21">
        <v>6</v>
      </c>
      <c r="B20" s="17">
        <f>Absterbeordnung!C14</f>
        <v>99643.659106605715</v>
      </c>
      <c r="C20" s="18">
        <f t="shared" si="4"/>
        <v>0.88797138218619198</v>
      </c>
      <c r="D20" s="17">
        <f t="shared" si="5"/>
        <v>88480.717702982409</v>
      </c>
      <c r="E20" s="17">
        <f>SUM(D20:$D$136)</f>
        <v>3521354.0133749261</v>
      </c>
      <c r="F20" s="19">
        <f t="shared" si="6"/>
        <v>39.797982032600899</v>
      </c>
      <c r="G20" s="5"/>
      <c r="H20" s="17">
        <f>Absterbeordnung!C14</f>
        <v>99643.659106605715</v>
      </c>
      <c r="I20" s="18">
        <f t="shared" si="7"/>
        <v>0.88797138218619198</v>
      </c>
      <c r="J20" s="17">
        <f t="shared" si="8"/>
        <v>88480.717702982409</v>
      </c>
      <c r="K20" s="17">
        <f>SUM($J20:J$136)</f>
        <v>3521354.0133749261</v>
      </c>
      <c r="L20" s="19">
        <f t="shared" si="9"/>
        <v>39.797982032600899</v>
      </c>
      <c r="N20" s="6">
        <v>6</v>
      </c>
      <c r="O20" s="6">
        <f t="shared" si="0"/>
        <v>25</v>
      </c>
      <c r="P20" s="20">
        <f t="shared" si="1"/>
        <v>99643.659106605715</v>
      </c>
      <c r="Q20" s="20">
        <f t="shared" si="2"/>
        <v>99643.659106605715</v>
      </c>
      <c r="R20" s="5" t="e">
        <f t="shared" si="3"/>
        <v>#N/A</v>
      </c>
      <c r="S20" s="5" t="e">
        <f t="shared" si="10"/>
        <v>#N/A</v>
      </c>
      <c r="T20" s="20" t="e">
        <f>SUM(S20:$S$127)</f>
        <v>#N/A</v>
      </c>
      <c r="U20" s="6" t="e">
        <f t="shared" si="11"/>
        <v>#N/A</v>
      </c>
    </row>
    <row r="21" spans="1:21">
      <c r="A21" s="21">
        <v>7</v>
      </c>
      <c r="B21" s="17">
        <f>Absterbeordnung!C15</f>
        <v>99635.224882345938</v>
      </c>
      <c r="C21" s="18">
        <f t="shared" si="4"/>
        <v>0.87056017861391388</v>
      </c>
      <c r="D21" s="17">
        <f t="shared" si="5"/>
        <v>86738.459169812559</v>
      </c>
      <c r="E21" s="17">
        <f>SUM(D21:$D$136)</f>
        <v>3432873.2956719436</v>
      </c>
      <c r="F21" s="19">
        <f t="shared" si="6"/>
        <v>39.577291648116812</v>
      </c>
      <c r="G21" s="5"/>
      <c r="H21" s="17">
        <f>Absterbeordnung!C15</f>
        <v>99635.224882345938</v>
      </c>
      <c r="I21" s="18">
        <f t="shared" si="7"/>
        <v>0.87056017861391388</v>
      </c>
      <c r="J21" s="17">
        <f t="shared" si="8"/>
        <v>86738.459169812559</v>
      </c>
      <c r="K21" s="17">
        <f>SUM($J21:J$136)</f>
        <v>3432873.2956719436</v>
      </c>
      <c r="L21" s="19">
        <f t="shared" si="9"/>
        <v>39.577291648116812</v>
      </c>
      <c r="N21" s="6">
        <v>7</v>
      </c>
      <c r="O21" s="6">
        <f t="shared" si="0"/>
        <v>26</v>
      </c>
      <c r="P21" s="20">
        <f t="shared" si="1"/>
        <v>99635.224882345938</v>
      </c>
      <c r="Q21" s="20">
        <f t="shared" si="2"/>
        <v>99635.224882345938</v>
      </c>
      <c r="R21" s="5" t="e">
        <f t="shared" si="3"/>
        <v>#N/A</v>
      </c>
      <c r="S21" s="5" t="e">
        <f t="shared" si="10"/>
        <v>#N/A</v>
      </c>
      <c r="T21" s="20" t="e">
        <f>SUM(S21:$S$127)</f>
        <v>#N/A</v>
      </c>
      <c r="U21" s="6" t="e">
        <f t="shared" si="11"/>
        <v>#N/A</v>
      </c>
    </row>
    <row r="22" spans="1:21">
      <c r="A22" s="21">
        <v>8</v>
      </c>
      <c r="B22" s="17">
        <f>Absterbeordnung!C16</f>
        <v>99629.588630096914</v>
      </c>
      <c r="C22" s="18">
        <f t="shared" si="4"/>
        <v>0.85349037119011162</v>
      </c>
      <c r="D22" s="17">
        <f t="shared" si="5"/>
        <v>85032.894581419532</v>
      </c>
      <c r="E22" s="17">
        <f>SUM(D22:$D$136)</f>
        <v>3346134.8365021311</v>
      </c>
      <c r="F22" s="19">
        <f t="shared" si="6"/>
        <v>39.351063526341399</v>
      </c>
      <c r="G22" s="5"/>
      <c r="H22" s="17">
        <f>Absterbeordnung!C16</f>
        <v>99629.588630096914</v>
      </c>
      <c r="I22" s="18">
        <f t="shared" si="7"/>
        <v>0.85349037119011162</v>
      </c>
      <c r="J22" s="17">
        <f t="shared" si="8"/>
        <v>85032.894581419532</v>
      </c>
      <c r="K22" s="17">
        <f>SUM($J22:J$136)</f>
        <v>3346134.8365021311</v>
      </c>
      <c r="L22" s="19">
        <f t="shared" si="9"/>
        <v>39.351063526341399</v>
      </c>
      <c r="N22" s="6">
        <v>8</v>
      </c>
      <c r="O22" s="6">
        <f t="shared" si="0"/>
        <v>27</v>
      </c>
      <c r="P22" s="20">
        <f t="shared" si="1"/>
        <v>99629.588630096914</v>
      </c>
      <c r="Q22" s="20">
        <f t="shared" si="2"/>
        <v>99629.588630096914</v>
      </c>
      <c r="R22" s="5" t="e">
        <f t="shared" si="3"/>
        <v>#N/A</v>
      </c>
      <c r="S22" s="5" t="e">
        <f t="shared" si="10"/>
        <v>#N/A</v>
      </c>
      <c r="T22" s="20" t="e">
        <f>SUM(S22:$S$127)</f>
        <v>#N/A</v>
      </c>
      <c r="U22" s="6" t="e">
        <f t="shared" si="11"/>
        <v>#N/A</v>
      </c>
    </row>
    <row r="23" spans="1:21">
      <c r="A23" s="21">
        <v>9</v>
      </c>
      <c r="B23" s="17">
        <f>Absterbeordnung!C17</f>
        <v>99623.037038290451</v>
      </c>
      <c r="C23" s="18">
        <f t="shared" si="4"/>
        <v>0.83675526587265847</v>
      </c>
      <c r="D23" s="17">
        <f t="shared" si="5"/>
        <v>83360.10084401643</v>
      </c>
      <c r="E23" s="17">
        <f>SUM(D23:$D$136)</f>
        <v>3261101.9419207117</v>
      </c>
      <c r="F23" s="19">
        <f t="shared" si="6"/>
        <v>39.120657351685445</v>
      </c>
      <c r="G23" s="5"/>
      <c r="H23" s="17">
        <f>Absterbeordnung!C17</f>
        <v>99623.037038290451</v>
      </c>
      <c r="I23" s="18">
        <f t="shared" si="7"/>
        <v>0.83675526587265847</v>
      </c>
      <c r="J23" s="17">
        <f t="shared" si="8"/>
        <v>83360.10084401643</v>
      </c>
      <c r="K23" s="17">
        <f>SUM($J23:J$136)</f>
        <v>3261101.9419207117</v>
      </c>
      <c r="L23" s="19">
        <f t="shared" si="9"/>
        <v>39.120657351685445</v>
      </c>
      <c r="N23" s="6">
        <v>9</v>
      </c>
      <c r="O23" s="6">
        <f t="shared" si="0"/>
        <v>28</v>
      </c>
      <c r="P23" s="20">
        <f t="shared" si="1"/>
        <v>99623.037038290451</v>
      </c>
      <c r="Q23" s="20">
        <f t="shared" si="2"/>
        <v>99623.037038290451</v>
      </c>
      <c r="R23" s="5" t="e">
        <f t="shared" si="3"/>
        <v>#N/A</v>
      </c>
      <c r="S23" s="5" t="e">
        <f t="shared" si="10"/>
        <v>#N/A</v>
      </c>
      <c r="T23" s="20" t="e">
        <f>SUM(S23:$S$127)</f>
        <v>#N/A</v>
      </c>
      <c r="U23" s="6" t="e">
        <f t="shared" si="11"/>
        <v>#N/A</v>
      </c>
    </row>
    <row r="24" spans="1:21">
      <c r="A24" s="21">
        <v>10</v>
      </c>
      <c r="B24" s="17">
        <f>Absterbeordnung!C18</f>
        <v>99618.109009197433</v>
      </c>
      <c r="C24" s="18">
        <f t="shared" si="4"/>
        <v>0.82034829987515534</v>
      </c>
      <c r="D24" s="17">
        <f t="shared" si="5"/>
        <v>81721.546362473004</v>
      </c>
      <c r="E24" s="17">
        <f>SUM(D24:$D$136)</f>
        <v>3177741.8410766958</v>
      </c>
      <c r="F24" s="19">
        <f t="shared" si="6"/>
        <v>38.884994013475165</v>
      </c>
      <c r="G24" s="5"/>
      <c r="H24" s="17">
        <f>Absterbeordnung!C18</f>
        <v>99618.109009197433</v>
      </c>
      <c r="I24" s="18">
        <f t="shared" si="7"/>
        <v>0.82034829987515534</v>
      </c>
      <c r="J24" s="17">
        <f t="shared" si="8"/>
        <v>81721.546362473004</v>
      </c>
      <c r="K24" s="17">
        <f>SUM($J24:J$136)</f>
        <v>3177741.8410766958</v>
      </c>
      <c r="L24" s="19">
        <f t="shared" si="9"/>
        <v>38.884994013475165</v>
      </c>
      <c r="N24" s="6">
        <v>10</v>
      </c>
      <c r="O24" s="6">
        <f t="shared" si="0"/>
        <v>29</v>
      </c>
      <c r="P24" s="20">
        <f t="shared" si="1"/>
        <v>99618.109009197433</v>
      </c>
      <c r="Q24" s="20">
        <f t="shared" si="2"/>
        <v>99618.109009197433</v>
      </c>
      <c r="R24" s="5" t="e">
        <f t="shared" si="3"/>
        <v>#N/A</v>
      </c>
      <c r="S24" s="5" t="e">
        <f t="shared" si="10"/>
        <v>#N/A</v>
      </c>
      <c r="T24" s="20" t="e">
        <f>SUM(S24:$S$127)</f>
        <v>#N/A</v>
      </c>
      <c r="U24" s="6" t="e">
        <f t="shared" si="11"/>
        <v>#N/A</v>
      </c>
    </row>
    <row r="25" spans="1:21">
      <c r="A25" s="21">
        <v>11</v>
      </c>
      <c r="B25" s="17">
        <f>Absterbeordnung!C19</f>
        <v>99612.624705046182</v>
      </c>
      <c r="C25" s="18">
        <f t="shared" si="4"/>
        <v>0.80426303909328967</v>
      </c>
      <c r="D25" s="17">
        <f t="shared" si="5"/>
        <v>80114.75227733975</v>
      </c>
      <c r="E25" s="17">
        <f>SUM(D25:$D$136)</f>
        <v>3096020.2947142227</v>
      </c>
      <c r="F25" s="19">
        <f t="shared" si="6"/>
        <v>38.644821418113828</v>
      </c>
      <c r="G25" s="5"/>
      <c r="H25" s="17">
        <f>Absterbeordnung!C19</f>
        <v>99612.624705046182</v>
      </c>
      <c r="I25" s="18">
        <f t="shared" si="7"/>
        <v>0.80426303909328967</v>
      </c>
      <c r="J25" s="17">
        <f t="shared" si="8"/>
        <v>80114.75227733975</v>
      </c>
      <c r="K25" s="17">
        <f>SUM($J25:J$136)</f>
        <v>3096020.2947142227</v>
      </c>
      <c r="L25" s="19">
        <f t="shared" si="9"/>
        <v>38.644821418113828</v>
      </c>
      <c r="N25" s="6">
        <v>11</v>
      </c>
      <c r="O25" s="6">
        <f t="shared" si="0"/>
        <v>30</v>
      </c>
      <c r="P25" s="20">
        <f t="shared" si="1"/>
        <v>99612.624705046182</v>
      </c>
      <c r="Q25" s="20">
        <f t="shared" si="2"/>
        <v>99612.624705046182</v>
      </c>
      <c r="R25" s="5" t="e">
        <f t="shared" si="3"/>
        <v>#N/A</v>
      </c>
      <c r="S25" s="5" t="e">
        <f t="shared" si="10"/>
        <v>#N/A</v>
      </c>
      <c r="T25" s="20" t="e">
        <f>SUM(S25:$S$127)</f>
        <v>#N/A</v>
      </c>
      <c r="U25" s="6" t="e">
        <f t="shared" si="11"/>
        <v>#N/A</v>
      </c>
    </row>
    <row r="26" spans="1:21">
      <c r="A26" s="21">
        <v>12</v>
      </c>
      <c r="B26" s="17">
        <f>Absterbeordnung!C20</f>
        <v>99604.329373503977</v>
      </c>
      <c r="C26" s="18">
        <f t="shared" si="4"/>
        <v>0.78849317558165644</v>
      </c>
      <c r="D26" s="17">
        <f t="shared" si="5"/>
        <v>78537.333969395404</v>
      </c>
      <c r="E26" s="17">
        <f>SUM(D26:$D$136)</f>
        <v>3015905.5424368833</v>
      </c>
      <c r="F26" s="19">
        <f t="shared" si="6"/>
        <v>38.40091571751249</v>
      </c>
      <c r="G26" s="5"/>
      <c r="H26" s="17">
        <f>Absterbeordnung!C20</f>
        <v>99604.329373503977</v>
      </c>
      <c r="I26" s="18">
        <f t="shared" si="7"/>
        <v>0.78849317558165644</v>
      </c>
      <c r="J26" s="17">
        <f t="shared" si="8"/>
        <v>78537.333969395404</v>
      </c>
      <c r="K26" s="17">
        <f>SUM($J26:J$136)</f>
        <v>3015905.5424368833</v>
      </c>
      <c r="L26" s="19">
        <f t="shared" si="9"/>
        <v>38.40091571751249</v>
      </c>
      <c r="N26" s="6">
        <v>12</v>
      </c>
      <c r="O26" s="6">
        <f t="shared" si="0"/>
        <v>31</v>
      </c>
      <c r="P26" s="20">
        <f t="shared" si="1"/>
        <v>99604.329373503977</v>
      </c>
      <c r="Q26" s="20">
        <f t="shared" si="2"/>
        <v>99604.329373503977</v>
      </c>
      <c r="R26" s="5" t="e">
        <f t="shared" si="3"/>
        <v>#N/A</v>
      </c>
      <c r="S26" s="5" t="e">
        <f t="shared" si="10"/>
        <v>#N/A</v>
      </c>
      <c r="T26" s="20" t="e">
        <f>SUM(S26:$S$127)</f>
        <v>#N/A</v>
      </c>
      <c r="U26" s="6" t="e">
        <f t="shared" si="11"/>
        <v>#N/A</v>
      </c>
    </row>
    <row r="27" spans="1:21">
      <c r="A27" s="21">
        <v>13</v>
      </c>
      <c r="B27" s="17">
        <f>Absterbeordnung!C21</f>
        <v>99597.152688237838</v>
      </c>
      <c r="C27" s="18">
        <f t="shared" si="4"/>
        <v>0.77303252508005538</v>
      </c>
      <c r="D27" s="17">
        <f t="shared" si="5"/>
        <v>76991.838433372322</v>
      </c>
      <c r="E27" s="17">
        <f>SUM(D27:$D$136)</f>
        <v>2937368.2084674877</v>
      </c>
      <c r="F27" s="19">
        <f t="shared" si="6"/>
        <v>38.151682934671648</v>
      </c>
      <c r="G27" s="5"/>
      <c r="H27" s="17">
        <f>Absterbeordnung!C21</f>
        <v>99597.152688237838</v>
      </c>
      <c r="I27" s="18">
        <f t="shared" si="7"/>
        <v>0.77303252508005538</v>
      </c>
      <c r="J27" s="17">
        <f t="shared" si="8"/>
        <v>76991.838433372322</v>
      </c>
      <c r="K27" s="17">
        <f>SUM($J27:J$136)</f>
        <v>2937368.2084674877</v>
      </c>
      <c r="L27" s="19">
        <f t="shared" si="9"/>
        <v>38.151682934671648</v>
      </c>
      <c r="N27" s="6">
        <v>13</v>
      </c>
      <c r="O27" s="6">
        <f t="shared" si="0"/>
        <v>32</v>
      </c>
      <c r="P27" s="20">
        <f t="shared" si="1"/>
        <v>99597.152688237838</v>
      </c>
      <c r="Q27" s="20">
        <f t="shared" si="2"/>
        <v>99597.152688237838</v>
      </c>
      <c r="R27" s="5" t="e">
        <f t="shared" si="3"/>
        <v>#N/A</v>
      </c>
      <c r="S27" s="5" t="e">
        <f t="shared" si="10"/>
        <v>#N/A</v>
      </c>
      <c r="T27" s="20" t="e">
        <f>SUM(S27:$S$127)</f>
        <v>#N/A</v>
      </c>
      <c r="U27" s="6" t="e">
        <f t="shared" si="11"/>
        <v>#N/A</v>
      </c>
    </row>
    <row r="28" spans="1:21">
      <c r="A28" s="21">
        <v>14</v>
      </c>
      <c r="B28" s="17">
        <f>Absterbeordnung!C22</f>
        <v>99588.187058016381</v>
      </c>
      <c r="C28" s="18">
        <f t="shared" si="4"/>
        <v>0.75787502458828948</v>
      </c>
      <c r="D28" s="17">
        <f t="shared" si="5"/>
        <v>75475.399715297332</v>
      </c>
      <c r="E28" s="17">
        <f>SUM(D28:$D$136)</f>
        <v>2860376.3700341159</v>
      </c>
      <c r="F28" s="19">
        <f t="shared" si="6"/>
        <v>37.898128142730137</v>
      </c>
      <c r="G28" s="5"/>
      <c r="H28" s="17">
        <f>Absterbeordnung!C22</f>
        <v>99588.187058016381</v>
      </c>
      <c r="I28" s="18">
        <f t="shared" si="7"/>
        <v>0.75787502458828948</v>
      </c>
      <c r="J28" s="17">
        <f t="shared" si="8"/>
        <v>75475.399715297332</v>
      </c>
      <c r="K28" s="17">
        <f>SUM($J28:J$136)</f>
        <v>2860376.3700341159</v>
      </c>
      <c r="L28" s="19">
        <f t="shared" si="9"/>
        <v>37.898128142730137</v>
      </c>
      <c r="N28" s="6">
        <v>14</v>
      </c>
      <c r="O28" s="6">
        <f t="shared" si="0"/>
        <v>33</v>
      </c>
      <c r="P28" s="20">
        <f t="shared" si="1"/>
        <v>99588.187058016381</v>
      </c>
      <c r="Q28" s="20">
        <f t="shared" si="2"/>
        <v>99588.187058016381</v>
      </c>
      <c r="R28" s="5" t="e">
        <f t="shared" si="3"/>
        <v>#N/A</v>
      </c>
      <c r="S28" s="5" t="e">
        <f t="shared" si="10"/>
        <v>#N/A</v>
      </c>
      <c r="T28" s="20" t="e">
        <f>SUM(S28:$S$127)</f>
        <v>#N/A</v>
      </c>
      <c r="U28" s="6" t="e">
        <f t="shared" si="11"/>
        <v>#N/A</v>
      </c>
    </row>
    <row r="29" spans="1:21">
      <c r="A29" s="21">
        <v>15</v>
      </c>
      <c r="B29" s="17">
        <f>Absterbeordnung!C23</f>
        <v>99578.959458083482</v>
      </c>
      <c r="C29" s="18">
        <f t="shared" si="4"/>
        <v>0.74301472998851925</v>
      </c>
      <c r="D29" s="17">
        <f t="shared" si="5"/>
        <v>73988.633674285607</v>
      </c>
      <c r="E29" s="17">
        <f>SUM(D29:$D$136)</f>
        <v>2784900.9703188189</v>
      </c>
      <c r="F29" s="19">
        <f t="shared" si="6"/>
        <v>37.639578297641926</v>
      </c>
      <c r="G29" s="5"/>
      <c r="H29" s="17">
        <f>Absterbeordnung!C23</f>
        <v>99578.959458083482</v>
      </c>
      <c r="I29" s="18">
        <f t="shared" si="7"/>
        <v>0.74301472998851925</v>
      </c>
      <c r="J29" s="17">
        <f t="shared" si="8"/>
        <v>73988.633674285607</v>
      </c>
      <c r="K29" s="17">
        <f>SUM($J29:J$136)</f>
        <v>2784900.9703188189</v>
      </c>
      <c r="L29" s="19">
        <f t="shared" si="9"/>
        <v>37.639578297641926</v>
      </c>
      <c r="N29" s="6">
        <v>15</v>
      </c>
      <c r="O29" s="6">
        <f t="shared" si="0"/>
        <v>34</v>
      </c>
      <c r="P29" s="20">
        <f t="shared" si="1"/>
        <v>99578.959458083482</v>
      </c>
      <c r="Q29" s="20">
        <f t="shared" si="2"/>
        <v>99578.959458083482</v>
      </c>
      <c r="R29" s="5" t="e">
        <f t="shared" si="3"/>
        <v>#N/A</v>
      </c>
      <c r="S29" s="5" t="e">
        <f t="shared" si="10"/>
        <v>#N/A</v>
      </c>
      <c r="T29" s="20" t="e">
        <f>SUM(S29:$S$127)</f>
        <v>#N/A</v>
      </c>
      <c r="U29" s="6" t="e">
        <f t="shared" si="11"/>
        <v>#N/A</v>
      </c>
    </row>
    <row r="30" spans="1:21">
      <c r="A30" s="21">
        <v>16</v>
      </c>
      <c r="B30" s="17">
        <f>Absterbeordnung!C24</f>
        <v>99567.046139869286</v>
      </c>
      <c r="C30" s="18">
        <f t="shared" si="4"/>
        <v>0.72844581371423445</v>
      </c>
      <c r="D30" s="17">
        <f t="shared" si="5"/>
        <v>72529.197944479805</v>
      </c>
      <c r="E30" s="17">
        <f>SUM(D30:$D$136)</f>
        <v>2710912.3366445326</v>
      </c>
      <c r="F30" s="19">
        <f t="shared" si="6"/>
        <v>37.376841513120027</v>
      </c>
      <c r="G30" s="5"/>
      <c r="H30" s="17">
        <f>Absterbeordnung!C24</f>
        <v>99567.046139869286</v>
      </c>
      <c r="I30" s="18">
        <f t="shared" si="7"/>
        <v>0.72844581371423445</v>
      </c>
      <c r="J30" s="17">
        <f t="shared" si="8"/>
        <v>72529.197944479805</v>
      </c>
      <c r="K30" s="17">
        <f>SUM($J30:J$136)</f>
        <v>2710912.3366445326</v>
      </c>
      <c r="L30" s="19">
        <f t="shared" si="9"/>
        <v>37.376841513120027</v>
      </c>
      <c r="N30" s="6">
        <v>16</v>
      </c>
      <c r="O30" s="6">
        <f t="shared" si="0"/>
        <v>35</v>
      </c>
      <c r="P30" s="20">
        <f t="shared" si="1"/>
        <v>99567.046139869286</v>
      </c>
      <c r="Q30" s="20">
        <f t="shared" si="2"/>
        <v>99567.046139869286</v>
      </c>
      <c r="R30" s="5" t="e">
        <f t="shared" si="3"/>
        <v>#N/A</v>
      </c>
      <c r="S30" s="5" t="e">
        <f t="shared" si="10"/>
        <v>#N/A</v>
      </c>
      <c r="T30" s="20" t="e">
        <f>SUM(S30:$S$127)</f>
        <v>#N/A</v>
      </c>
      <c r="U30" s="6" t="e">
        <f t="shared" si="11"/>
        <v>#N/A</v>
      </c>
    </row>
    <row r="31" spans="1:21">
      <c r="A31" s="21">
        <v>17</v>
      </c>
      <c r="B31" s="17">
        <f>Absterbeordnung!C25</f>
        <v>99552.642156916103</v>
      </c>
      <c r="C31" s="18">
        <f t="shared" si="4"/>
        <v>0.7141625624649357</v>
      </c>
      <c r="D31" s="17">
        <f t="shared" si="5"/>
        <v>71096.770022937984</v>
      </c>
      <c r="E31" s="17">
        <f>SUM(D31:$D$136)</f>
        <v>2638383.1387000536</v>
      </c>
      <c r="F31" s="19">
        <f t="shared" si="6"/>
        <v>37.109746868230872</v>
      </c>
      <c r="G31" s="5"/>
      <c r="H31" s="17">
        <f>Absterbeordnung!C25</f>
        <v>99552.642156916103</v>
      </c>
      <c r="I31" s="18">
        <f t="shared" si="7"/>
        <v>0.7141625624649357</v>
      </c>
      <c r="J31" s="17">
        <f t="shared" si="8"/>
        <v>71096.770022937984</v>
      </c>
      <c r="K31" s="17">
        <f>SUM($J31:J$136)</f>
        <v>2638383.1387000536</v>
      </c>
      <c r="L31" s="19">
        <f t="shared" si="9"/>
        <v>37.109746868230872</v>
      </c>
      <c r="N31" s="6">
        <v>17</v>
      </c>
      <c r="O31" s="6">
        <f t="shared" si="0"/>
        <v>36</v>
      </c>
      <c r="P31" s="20">
        <f t="shared" si="1"/>
        <v>99552.642156916103</v>
      </c>
      <c r="Q31" s="20">
        <f t="shared" si="2"/>
        <v>99552.642156916103</v>
      </c>
      <c r="R31" s="5" t="e">
        <f t="shared" si="3"/>
        <v>#N/A</v>
      </c>
      <c r="S31" s="5" t="e">
        <f t="shared" si="10"/>
        <v>#N/A</v>
      </c>
      <c r="T31" s="20" t="e">
        <f>SUM(S31:$S$127)</f>
        <v>#N/A</v>
      </c>
      <c r="U31" s="6" t="e">
        <f t="shared" si="11"/>
        <v>#N/A</v>
      </c>
    </row>
    <row r="32" spans="1:21">
      <c r="A32" s="21">
        <v>18</v>
      </c>
      <c r="B32" s="17">
        <f>Absterbeordnung!C26</f>
        <v>99540.071166688213</v>
      </c>
      <c r="C32" s="18">
        <f t="shared" si="4"/>
        <v>0.7001593749656233</v>
      </c>
      <c r="D32" s="17">
        <f t="shared" si="5"/>
        <v>69693.914012102076</v>
      </c>
      <c r="E32" s="17">
        <f>SUM(D32:$D$136)</f>
        <v>2567286.3686771151</v>
      </c>
      <c r="F32" s="19">
        <f t="shared" si="6"/>
        <v>36.836593339144592</v>
      </c>
      <c r="G32" s="5"/>
      <c r="H32" s="17">
        <f>Absterbeordnung!C26</f>
        <v>99540.071166688213</v>
      </c>
      <c r="I32" s="18">
        <f t="shared" si="7"/>
        <v>0.7001593749656233</v>
      </c>
      <c r="J32" s="17">
        <f t="shared" si="8"/>
        <v>69693.914012102076</v>
      </c>
      <c r="K32" s="17">
        <f>SUM($J32:J$136)</f>
        <v>2567286.3686771151</v>
      </c>
      <c r="L32" s="19">
        <f t="shared" si="9"/>
        <v>36.836593339144592</v>
      </c>
      <c r="N32" s="6">
        <v>18</v>
      </c>
      <c r="O32" s="6">
        <f t="shared" si="0"/>
        <v>37</v>
      </c>
      <c r="P32" s="20">
        <f t="shared" si="1"/>
        <v>99540.071166688213</v>
      </c>
      <c r="Q32" s="20">
        <f t="shared" si="2"/>
        <v>99540.071166688213</v>
      </c>
      <c r="R32" s="5" t="e">
        <f t="shared" si="3"/>
        <v>#N/A</v>
      </c>
      <c r="S32" s="5" t="e">
        <f t="shared" si="10"/>
        <v>#N/A</v>
      </c>
      <c r="T32" s="20" t="e">
        <f>SUM(S32:$S$127)</f>
        <v>#N/A</v>
      </c>
      <c r="U32" s="6" t="e">
        <f t="shared" si="11"/>
        <v>#N/A</v>
      </c>
    </row>
    <row r="33" spans="1:21">
      <c r="A33" s="21">
        <v>19</v>
      </c>
      <c r="B33" s="17">
        <f>Absterbeordnung!C27</f>
        <v>99521.936048313</v>
      </c>
      <c r="C33" s="18">
        <f t="shared" si="4"/>
        <v>0.68643075977021895</v>
      </c>
      <c r="D33" s="17">
        <f t="shared" si="5"/>
        <v>68314.918175446641</v>
      </c>
      <c r="E33" s="17">
        <f>SUM(D33:$D$136)</f>
        <v>2497592.4546650127</v>
      </c>
      <c r="F33" s="19">
        <f t="shared" si="6"/>
        <v>36.559986037759508</v>
      </c>
      <c r="G33" s="5"/>
      <c r="H33" s="17">
        <f>Absterbeordnung!C27</f>
        <v>99521.936048313</v>
      </c>
      <c r="I33" s="18">
        <f t="shared" si="7"/>
        <v>0.68643075977021895</v>
      </c>
      <c r="J33" s="17">
        <f t="shared" si="8"/>
        <v>68314.918175446641</v>
      </c>
      <c r="K33" s="17">
        <f>SUM($J33:J$136)</f>
        <v>2497592.4546650127</v>
      </c>
      <c r="L33" s="19">
        <f t="shared" si="9"/>
        <v>36.559986037759508</v>
      </c>
      <c r="N33" s="6">
        <v>19</v>
      </c>
      <c r="O33" s="6">
        <f t="shared" si="0"/>
        <v>38</v>
      </c>
      <c r="P33" s="20">
        <f t="shared" si="1"/>
        <v>99521.936048313</v>
      </c>
      <c r="Q33" s="20">
        <f t="shared" si="2"/>
        <v>99521.936048313</v>
      </c>
      <c r="R33" s="5">
        <f t="shared" si="3"/>
        <v>100000</v>
      </c>
      <c r="S33" s="5">
        <f t="shared" si="10"/>
        <v>6831491817.5446634</v>
      </c>
      <c r="T33" s="20">
        <f>SUM(S33:$S$127)</f>
        <v>246426938185.36127</v>
      </c>
      <c r="U33" s="6">
        <f t="shared" si="11"/>
        <v>36.072199860136941</v>
      </c>
    </row>
    <row r="34" spans="1:21">
      <c r="A34" s="21">
        <v>20</v>
      </c>
      <c r="B34" s="17">
        <f>Absterbeordnung!C28</f>
        <v>99505.269220572547</v>
      </c>
      <c r="C34" s="18">
        <f t="shared" si="4"/>
        <v>0.67297133310805779</v>
      </c>
      <c r="D34" s="17">
        <f t="shared" si="5"/>
        <v>66964.193678644893</v>
      </c>
      <c r="E34" s="17">
        <f>SUM(D34:$D$136)</f>
        <v>2429277.5364895663</v>
      </c>
      <c r="F34" s="19">
        <f t="shared" si="6"/>
        <v>36.277261071005341</v>
      </c>
      <c r="G34" s="5"/>
      <c r="H34" s="17">
        <f>Absterbeordnung!C28</f>
        <v>99505.269220572547</v>
      </c>
      <c r="I34" s="18">
        <f t="shared" si="7"/>
        <v>0.67297133310805779</v>
      </c>
      <c r="J34" s="17">
        <f t="shared" si="8"/>
        <v>66964.193678644893</v>
      </c>
      <c r="K34" s="17">
        <f>SUM($J34:J$136)</f>
        <v>2429277.5364895663</v>
      </c>
      <c r="L34" s="19">
        <f t="shared" si="9"/>
        <v>36.277261071005341</v>
      </c>
      <c r="N34" s="6">
        <v>20</v>
      </c>
      <c r="O34" s="6">
        <f t="shared" si="0"/>
        <v>39</v>
      </c>
      <c r="P34" s="20">
        <f t="shared" si="1"/>
        <v>99505.269220572547</v>
      </c>
      <c r="Q34" s="20">
        <f t="shared" si="2"/>
        <v>99505.269220572547</v>
      </c>
      <c r="R34" s="5">
        <f t="shared" si="3"/>
        <v>99707.804325102334</v>
      </c>
      <c r="S34" s="5">
        <f t="shared" si="10"/>
        <v>6676852720.0985794</v>
      </c>
      <c r="T34" s="20">
        <f>SUM(S34:$S$127)</f>
        <v>239595446367.81659</v>
      </c>
      <c r="U34" s="6">
        <f t="shared" si="11"/>
        <v>35.884488757193843</v>
      </c>
    </row>
    <row r="35" spans="1:21">
      <c r="A35" s="21">
        <v>21</v>
      </c>
      <c r="B35" s="17">
        <f>Absterbeordnung!C29</f>
        <v>99487.374772350144</v>
      </c>
      <c r="C35" s="18">
        <f t="shared" si="4"/>
        <v>0.65977581677260566</v>
      </c>
      <c r="D35" s="17">
        <f t="shared" si="5"/>
        <v>65639.363948989645</v>
      </c>
      <c r="E35" s="17">
        <f>SUM(D35:$D$136)</f>
        <v>2362313.3428109209</v>
      </c>
      <c r="F35" s="19">
        <f t="shared" si="6"/>
        <v>35.989278394695397</v>
      </c>
      <c r="G35" s="5"/>
      <c r="H35" s="17">
        <f>Absterbeordnung!C29</f>
        <v>99487.374772350144</v>
      </c>
      <c r="I35" s="18">
        <f t="shared" si="7"/>
        <v>0.65977581677260566</v>
      </c>
      <c r="J35" s="17">
        <f t="shared" si="8"/>
        <v>65639.363948989645</v>
      </c>
      <c r="K35" s="17">
        <f>SUM($J35:J$136)</f>
        <v>2362313.3428109209</v>
      </c>
      <c r="L35" s="19">
        <f t="shared" si="9"/>
        <v>35.989278394695397</v>
      </c>
      <c r="N35" s="6">
        <v>21</v>
      </c>
      <c r="O35" s="6">
        <f t="shared" si="0"/>
        <v>40</v>
      </c>
      <c r="P35" s="20">
        <f t="shared" si="1"/>
        <v>99487.374772350144</v>
      </c>
      <c r="Q35" s="20">
        <f t="shared" si="2"/>
        <v>99487.374772350144</v>
      </c>
      <c r="R35" s="5">
        <f t="shared" si="3"/>
        <v>99684.504137057316</v>
      </c>
      <c r="S35" s="5">
        <f t="shared" si="10"/>
        <v>6543227447.1268682</v>
      </c>
      <c r="T35" s="20">
        <f>SUM(S35:$S$127)</f>
        <v>232918593647.71802</v>
      </c>
      <c r="U35" s="6">
        <f t="shared" si="11"/>
        <v>35.596897025181754</v>
      </c>
    </row>
    <row r="36" spans="1:21">
      <c r="A36" s="21">
        <v>22</v>
      </c>
      <c r="B36" s="17">
        <f>Absterbeordnung!C30</f>
        <v>99470.197788152844</v>
      </c>
      <c r="C36" s="18">
        <f t="shared" si="4"/>
        <v>0.64683903605157411</v>
      </c>
      <c r="D36" s="17">
        <f t="shared" si="5"/>
        <v>64341.206853148207</v>
      </c>
      <c r="E36" s="17">
        <f>SUM(D36:$D$136)</f>
        <v>2296673.9788619317</v>
      </c>
      <c r="F36" s="19">
        <f t="shared" si="6"/>
        <v>35.695226918945423</v>
      </c>
      <c r="G36" s="5"/>
      <c r="H36" s="17">
        <f>Absterbeordnung!C30</f>
        <v>99470.197788152844</v>
      </c>
      <c r="I36" s="18">
        <f t="shared" si="7"/>
        <v>0.64683903605157411</v>
      </c>
      <c r="J36" s="17">
        <f t="shared" si="8"/>
        <v>64341.206853148207</v>
      </c>
      <c r="K36" s="17">
        <f>SUM($J36:J$136)</f>
        <v>2296673.9788619317</v>
      </c>
      <c r="L36" s="19">
        <f t="shared" si="9"/>
        <v>35.695226918945423</v>
      </c>
      <c r="N36" s="6">
        <v>22</v>
      </c>
      <c r="O36" s="6">
        <f t="shared" si="0"/>
        <v>41</v>
      </c>
      <c r="P36" s="20">
        <f t="shared" si="1"/>
        <v>99470.197788152844</v>
      </c>
      <c r="Q36" s="20">
        <f t="shared" si="2"/>
        <v>99470.197788152844</v>
      </c>
      <c r="R36" s="5">
        <f t="shared" si="3"/>
        <v>99671.967948831792</v>
      </c>
      <c r="S36" s="5">
        <f t="shared" si="10"/>
        <v>6413014707.2561445</v>
      </c>
      <c r="T36" s="20">
        <f>SUM(S36:$S$127)</f>
        <v>226375366200.59113</v>
      </c>
      <c r="U36" s="6">
        <f t="shared" si="11"/>
        <v>35.29936800931609</v>
      </c>
    </row>
    <row r="37" spans="1:21">
      <c r="A37" s="21">
        <v>23</v>
      </c>
      <c r="B37" s="17">
        <f>Absterbeordnung!C31</f>
        <v>99453.633991157913</v>
      </c>
      <c r="C37" s="18">
        <f t="shared" si="4"/>
        <v>0.63415591769762181</v>
      </c>
      <c r="D37" s="17">
        <f t="shared" si="5"/>
        <v>63069.110532026141</v>
      </c>
      <c r="E37" s="17">
        <f>SUM(D37:$D$136)</f>
        <v>2232332.7720087832</v>
      </c>
      <c r="F37" s="19">
        <f t="shared" si="6"/>
        <v>35.395025443956705</v>
      </c>
      <c r="G37" s="5"/>
      <c r="H37" s="17">
        <f>Absterbeordnung!C31</f>
        <v>99453.633991157913</v>
      </c>
      <c r="I37" s="18">
        <f t="shared" si="7"/>
        <v>0.63415591769762181</v>
      </c>
      <c r="J37" s="17">
        <f t="shared" si="8"/>
        <v>63069.110532026141</v>
      </c>
      <c r="K37" s="17">
        <f>SUM($J37:J$136)</f>
        <v>2232332.7720087832</v>
      </c>
      <c r="L37" s="19">
        <f t="shared" si="9"/>
        <v>35.395025443956705</v>
      </c>
      <c r="N37" s="6">
        <v>23</v>
      </c>
      <c r="O37" s="6">
        <f t="shared" si="0"/>
        <v>42</v>
      </c>
      <c r="P37" s="20">
        <f t="shared" si="1"/>
        <v>99453.633991157913</v>
      </c>
      <c r="Q37" s="20">
        <f t="shared" si="2"/>
        <v>99453.633991157913</v>
      </c>
      <c r="R37" s="5">
        <f t="shared" si="3"/>
        <v>99662.549933398186</v>
      </c>
      <c r="S37" s="5">
        <f t="shared" si="10"/>
        <v>6285628377.6530647</v>
      </c>
      <c r="T37" s="20">
        <f>SUM(S37:$S$127)</f>
        <v>219962351493.33502</v>
      </c>
      <c r="U37" s="6">
        <f t="shared" si="11"/>
        <v>34.994488741229851</v>
      </c>
    </row>
    <row r="38" spans="1:21">
      <c r="A38" s="21">
        <v>24</v>
      </c>
      <c r="B38" s="17">
        <f>Absterbeordnung!C32</f>
        <v>99437.395380517773</v>
      </c>
      <c r="C38" s="18">
        <f t="shared" si="4"/>
        <v>0.62172148793884485</v>
      </c>
      <c r="D38" s="17">
        <f t="shared" si="5"/>
        <v>61822.365412738727</v>
      </c>
      <c r="E38" s="17">
        <f>SUM(D38:$D$136)</f>
        <v>2169263.6614767564</v>
      </c>
      <c r="F38" s="19">
        <f t="shared" si="6"/>
        <v>35.088655165397014</v>
      </c>
      <c r="G38" s="5"/>
      <c r="H38" s="17">
        <f>Absterbeordnung!C32</f>
        <v>99437.395380517773</v>
      </c>
      <c r="I38" s="18">
        <f t="shared" si="7"/>
        <v>0.62172148793884485</v>
      </c>
      <c r="J38" s="17">
        <f t="shared" si="8"/>
        <v>61822.365412738727</v>
      </c>
      <c r="K38" s="17">
        <f>SUM($J38:J$136)</f>
        <v>2169263.6614767564</v>
      </c>
      <c r="L38" s="19">
        <f t="shared" si="9"/>
        <v>35.088655165397014</v>
      </c>
      <c r="N38" s="6">
        <v>24</v>
      </c>
      <c r="O38" s="6">
        <f t="shared" si="0"/>
        <v>43</v>
      </c>
      <c r="P38" s="20">
        <f t="shared" si="1"/>
        <v>99437.395380517773</v>
      </c>
      <c r="Q38" s="20">
        <f t="shared" si="2"/>
        <v>99437.395380517773</v>
      </c>
      <c r="R38" s="5">
        <f t="shared" si="3"/>
        <v>99652.367771108213</v>
      </c>
      <c r="S38" s="5">
        <f t="shared" si="10"/>
        <v>6160745094.5900793</v>
      </c>
      <c r="T38" s="20">
        <f>SUM(S38:$S$127)</f>
        <v>213676723115.68195</v>
      </c>
      <c r="U38" s="6">
        <f t="shared" si="11"/>
        <v>34.683584507224197</v>
      </c>
    </row>
    <row r="39" spans="1:21">
      <c r="A39" s="21">
        <v>25</v>
      </c>
      <c r="B39" s="17">
        <f>Absterbeordnung!C33</f>
        <v>99419.023310605175</v>
      </c>
      <c r="C39" s="18">
        <f t="shared" si="4"/>
        <v>0.60953087052827937</v>
      </c>
      <c r="D39" s="17">
        <f t="shared" si="5"/>
        <v>60598.963825584469</v>
      </c>
      <c r="E39" s="17">
        <f>SUM(D39:$D$136)</f>
        <v>2107441.2960640183</v>
      </c>
      <c r="F39" s="19">
        <f t="shared" si="6"/>
        <v>34.776853646039918</v>
      </c>
      <c r="G39" s="5"/>
      <c r="H39" s="17">
        <f>Absterbeordnung!C33</f>
        <v>99419.023310605175</v>
      </c>
      <c r="I39" s="18">
        <f t="shared" si="7"/>
        <v>0.60953087052827937</v>
      </c>
      <c r="J39" s="17">
        <f t="shared" si="8"/>
        <v>60598.963825584469</v>
      </c>
      <c r="K39" s="17">
        <f>SUM($J39:J$136)</f>
        <v>2107441.2960640183</v>
      </c>
      <c r="L39" s="19">
        <f t="shared" si="9"/>
        <v>34.776853646039918</v>
      </c>
      <c r="N39" s="6">
        <v>25</v>
      </c>
      <c r="O39" s="6">
        <f t="shared" si="0"/>
        <v>44</v>
      </c>
      <c r="P39" s="20">
        <f t="shared" si="1"/>
        <v>99419.023310605175</v>
      </c>
      <c r="Q39" s="20">
        <f t="shared" si="2"/>
        <v>99419.023310605175</v>
      </c>
      <c r="R39" s="5">
        <f t="shared" si="3"/>
        <v>99643.659106605715</v>
      </c>
      <c r="S39" s="5">
        <f t="shared" si="10"/>
        <v>6038302493.6500702</v>
      </c>
      <c r="T39" s="20">
        <f>SUM(S39:$S$127)</f>
        <v>207515978021.09186</v>
      </c>
      <c r="U39" s="6">
        <f t="shared" si="11"/>
        <v>34.366608535978017</v>
      </c>
    </row>
    <row r="40" spans="1:21">
      <c r="A40" s="21">
        <v>26</v>
      </c>
      <c r="B40" s="17">
        <f>Absterbeordnung!C34</f>
        <v>99400.14004807813</v>
      </c>
      <c r="C40" s="18">
        <f t="shared" si="4"/>
        <v>0.59757928483164635</v>
      </c>
      <c r="D40" s="17">
        <f t="shared" si="5"/>
        <v>59399.464602096021</v>
      </c>
      <c r="E40" s="17">
        <f>SUM(D40:$D$136)</f>
        <v>2046842.332238435</v>
      </c>
      <c r="F40" s="19">
        <f t="shared" si="6"/>
        <v>34.458935715158084</v>
      </c>
      <c r="G40" s="5"/>
      <c r="H40" s="17">
        <f>Absterbeordnung!C34</f>
        <v>99400.14004807813</v>
      </c>
      <c r="I40" s="18">
        <f t="shared" si="7"/>
        <v>0.59757928483164635</v>
      </c>
      <c r="J40" s="17">
        <f t="shared" si="8"/>
        <v>59399.464602096021</v>
      </c>
      <c r="K40" s="17">
        <f>SUM($J40:J$136)</f>
        <v>2046842.332238435</v>
      </c>
      <c r="L40" s="19">
        <f t="shared" si="9"/>
        <v>34.458935715158084</v>
      </c>
      <c r="N40" s="6">
        <v>26</v>
      </c>
      <c r="O40" s="6">
        <f t="shared" si="0"/>
        <v>45</v>
      </c>
      <c r="P40" s="20">
        <f t="shared" si="1"/>
        <v>99400.14004807813</v>
      </c>
      <c r="Q40" s="20">
        <f t="shared" si="2"/>
        <v>99400.14004807813</v>
      </c>
      <c r="R40" s="5">
        <f t="shared" si="3"/>
        <v>99635.224882345938</v>
      </c>
      <c r="S40" s="5">
        <f t="shared" si="10"/>
        <v>5918279013.5207844</v>
      </c>
      <c r="T40" s="20">
        <f>SUM(S40:$S$127)</f>
        <v>201477675527.44177</v>
      </c>
      <c r="U40" s="6">
        <f t="shared" si="11"/>
        <v>34.043287764424392</v>
      </c>
    </row>
    <row r="41" spans="1:21">
      <c r="A41" s="21">
        <v>27</v>
      </c>
      <c r="B41" s="17">
        <f>Absterbeordnung!C35</f>
        <v>99382.592348340142</v>
      </c>
      <c r="C41" s="18">
        <f t="shared" si="4"/>
        <v>0.58586204395259456</v>
      </c>
      <c r="D41" s="17">
        <f t="shared" si="5"/>
        <v>58224.48868650604</v>
      </c>
      <c r="E41" s="17">
        <f>SUM(D41:$D$136)</f>
        <v>1987442.867636339</v>
      </c>
      <c r="F41" s="19">
        <f t="shared" si="6"/>
        <v>34.13414033289645</v>
      </c>
      <c r="G41" s="5"/>
      <c r="H41" s="17">
        <f>Absterbeordnung!C35</f>
        <v>99382.592348340142</v>
      </c>
      <c r="I41" s="18">
        <f t="shared" si="7"/>
        <v>0.58586204395259456</v>
      </c>
      <c r="J41" s="17">
        <f t="shared" si="8"/>
        <v>58224.48868650604</v>
      </c>
      <c r="K41" s="17">
        <f>SUM($J41:J$136)</f>
        <v>1987442.867636339</v>
      </c>
      <c r="L41" s="19">
        <f t="shared" si="9"/>
        <v>34.13414033289645</v>
      </c>
      <c r="N41" s="6">
        <v>27</v>
      </c>
      <c r="O41" s="6">
        <f t="shared" si="0"/>
        <v>46</v>
      </c>
      <c r="P41" s="20">
        <f t="shared" si="1"/>
        <v>99382.592348340142</v>
      </c>
      <c r="Q41" s="20">
        <f t="shared" si="2"/>
        <v>99382.592348340142</v>
      </c>
      <c r="R41" s="5">
        <f t="shared" si="3"/>
        <v>99629.588630096914</v>
      </c>
      <c r="S41" s="5">
        <f t="shared" si="10"/>
        <v>5800881856.0343285</v>
      </c>
      <c r="T41" s="20">
        <f>SUM(S41:$S$127)</f>
        <v>195559396513.92096</v>
      </c>
      <c r="U41" s="6">
        <f t="shared" si="11"/>
        <v>33.712011616042759</v>
      </c>
    </row>
    <row r="42" spans="1:21">
      <c r="A42" s="21">
        <v>28</v>
      </c>
      <c r="B42" s="17">
        <f>Absterbeordnung!C36</f>
        <v>99361.449191642649</v>
      </c>
      <c r="C42" s="18">
        <f t="shared" si="4"/>
        <v>0.57437455289470041</v>
      </c>
      <c r="D42" s="17">
        <f t="shared" si="5"/>
        <v>57070.687954419234</v>
      </c>
      <c r="E42" s="17">
        <f>SUM(D42:$D$136)</f>
        <v>1929218.3789498331</v>
      </c>
      <c r="F42" s="19">
        <f t="shared" si="6"/>
        <v>33.804014777089179</v>
      </c>
      <c r="G42" s="5"/>
      <c r="H42" s="17">
        <f>Absterbeordnung!C36</f>
        <v>99361.449191642649</v>
      </c>
      <c r="I42" s="18">
        <f t="shared" si="7"/>
        <v>0.57437455289470041</v>
      </c>
      <c r="J42" s="17">
        <f t="shared" si="8"/>
        <v>57070.687954419234</v>
      </c>
      <c r="K42" s="17">
        <f>SUM($J42:J$136)</f>
        <v>1929218.3789498331</v>
      </c>
      <c r="L42" s="19">
        <f t="shared" si="9"/>
        <v>33.804014777089179</v>
      </c>
      <c r="N42" s="6">
        <v>28</v>
      </c>
      <c r="O42" s="6">
        <f t="shared" si="0"/>
        <v>47</v>
      </c>
      <c r="P42" s="20">
        <f t="shared" si="1"/>
        <v>99361.449191642649</v>
      </c>
      <c r="Q42" s="20">
        <f t="shared" si="2"/>
        <v>99361.449191642649</v>
      </c>
      <c r="R42" s="5">
        <f t="shared" si="3"/>
        <v>99623.037038290451</v>
      </c>
      <c r="S42" s="5">
        <f t="shared" si="10"/>
        <v>5685555259.8838243</v>
      </c>
      <c r="T42" s="20">
        <f>SUM(S42:$S$127)</f>
        <v>189758514657.88666</v>
      </c>
      <c r="U42" s="6">
        <f t="shared" si="11"/>
        <v>33.375546623701986</v>
      </c>
    </row>
    <row r="43" spans="1:21">
      <c r="A43" s="21">
        <v>29</v>
      </c>
      <c r="B43" s="17">
        <f>Absterbeordnung!C37</f>
        <v>99338.471232295633</v>
      </c>
      <c r="C43" s="18">
        <f t="shared" si="4"/>
        <v>0.56311230675951029</v>
      </c>
      <c r="D43" s="17">
        <f t="shared" si="5"/>
        <v>55938.71568558125</v>
      </c>
      <c r="E43" s="17">
        <f>SUM(D43:$D$136)</f>
        <v>1872147.6909954138</v>
      </c>
      <c r="F43" s="19">
        <f t="shared" si="6"/>
        <v>33.467834719665866</v>
      </c>
      <c r="G43" s="5"/>
      <c r="H43" s="17">
        <f>Absterbeordnung!C37</f>
        <v>99338.471232295633</v>
      </c>
      <c r="I43" s="18">
        <f t="shared" si="7"/>
        <v>0.56311230675951029</v>
      </c>
      <c r="J43" s="17">
        <f t="shared" si="8"/>
        <v>55938.71568558125</v>
      </c>
      <c r="K43" s="17">
        <f>SUM($J43:J$136)</f>
        <v>1872147.6909954138</v>
      </c>
      <c r="L43" s="19">
        <f t="shared" si="9"/>
        <v>33.467834719665866</v>
      </c>
      <c r="N43" s="6">
        <v>29</v>
      </c>
      <c r="O43" s="6">
        <f t="shared" si="0"/>
        <v>48</v>
      </c>
      <c r="P43" s="20">
        <f t="shared" si="1"/>
        <v>99338.471232295633</v>
      </c>
      <c r="Q43" s="20">
        <f t="shared" si="2"/>
        <v>99338.471232295633</v>
      </c>
      <c r="R43" s="5">
        <f t="shared" si="3"/>
        <v>99618.109009197433</v>
      </c>
      <c r="S43" s="5">
        <f t="shared" si="10"/>
        <v>5572509077.0007353</v>
      </c>
      <c r="T43" s="20">
        <f>SUM(S43:$S$127)</f>
        <v>184072959398.00281</v>
      </c>
      <c r="U43" s="6">
        <f t="shared" si="11"/>
        <v>33.032330114583772</v>
      </c>
    </row>
    <row r="44" spans="1:21">
      <c r="A44" s="21">
        <v>30</v>
      </c>
      <c r="B44" s="17">
        <f>Absterbeordnung!C38</f>
        <v>99312.571770185168</v>
      </c>
      <c r="C44" s="18">
        <f t="shared" si="4"/>
        <v>0.55207088897991197</v>
      </c>
      <c r="D44" s="17">
        <f t="shared" si="5"/>
        <v>54827.579784047433</v>
      </c>
      <c r="E44" s="17">
        <f>SUM(D44:$D$136)</f>
        <v>1816208.9753098325</v>
      </c>
      <c r="F44" s="19">
        <f t="shared" si="6"/>
        <v>33.125827958546409</v>
      </c>
      <c r="G44" s="5"/>
      <c r="H44" s="17">
        <f>Absterbeordnung!C38</f>
        <v>99312.571770185168</v>
      </c>
      <c r="I44" s="18">
        <f t="shared" si="7"/>
        <v>0.55207088897991197</v>
      </c>
      <c r="J44" s="17">
        <f t="shared" si="8"/>
        <v>54827.579784047433</v>
      </c>
      <c r="K44" s="17">
        <f>SUM($J44:J$136)</f>
        <v>1816208.9753098325</v>
      </c>
      <c r="L44" s="19">
        <f t="shared" si="9"/>
        <v>33.125827958546409</v>
      </c>
      <c r="N44" s="6">
        <v>30</v>
      </c>
      <c r="O44" s="6">
        <f t="shared" si="0"/>
        <v>49</v>
      </c>
      <c r="P44" s="20">
        <f t="shared" si="1"/>
        <v>99312.571770185168</v>
      </c>
      <c r="Q44" s="20">
        <f t="shared" si="2"/>
        <v>99312.571770185168</v>
      </c>
      <c r="R44" s="5">
        <f t="shared" si="3"/>
        <v>99612.624705046182</v>
      </c>
      <c r="S44" s="5">
        <f t="shared" si="10"/>
        <v>5461519128.5142946</v>
      </c>
      <c r="T44" s="20">
        <f>SUM(S44:$S$127)</f>
        <v>178500450321.00214</v>
      </c>
      <c r="U44" s="6">
        <f t="shared" si="11"/>
        <v>32.683296738641999</v>
      </c>
    </row>
    <row r="45" spans="1:21">
      <c r="A45" s="21">
        <v>31</v>
      </c>
      <c r="B45" s="17">
        <f>Absterbeordnung!C39</f>
        <v>99282.263951972636</v>
      </c>
      <c r="C45" s="18">
        <f t="shared" si="4"/>
        <v>0.54124596958814919</v>
      </c>
      <c r="D45" s="17">
        <f t="shared" si="5"/>
        <v>53736.125215591979</v>
      </c>
      <c r="E45" s="17">
        <f>SUM(D45:$D$136)</f>
        <v>1761381.3955257849</v>
      </c>
      <c r="F45" s="19">
        <f t="shared" si="6"/>
        <v>32.778347684337788</v>
      </c>
      <c r="G45" s="5"/>
      <c r="H45" s="17">
        <f>Absterbeordnung!C39</f>
        <v>99282.263951972636</v>
      </c>
      <c r="I45" s="18">
        <f t="shared" si="7"/>
        <v>0.54124596958814919</v>
      </c>
      <c r="J45" s="17">
        <f t="shared" si="8"/>
        <v>53736.125215591979</v>
      </c>
      <c r="K45" s="17">
        <f>SUM($J45:J$136)</f>
        <v>1761381.3955257849</v>
      </c>
      <c r="L45" s="19">
        <f t="shared" si="9"/>
        <v>32.778347684337788</v>
      </c>
      <c r="N45" s="6">
        <v>31</v>
      </c>
      <c r="O45" s="6">
        <f t="shared" si="0"/>
        <v>50</v>
      </c>
      <c r="P45" s="20">
        <f t="shared" si="1"/>
        <v>99282.263951972636</v>
      </c>
      <c r="Q45" s="20">
        <f t="shared" si="2"/>
        <v>99282.263951972636</v>
      </c>
      <c r="R45" s="5">
        <f t="shared" si="3"/>
        <v>99604.329373503977</v>
      </c>
      <c r="S45" s="5">
        <f t="shared" si="10"/>
        <v>5352350715.2296762</v>
      </c>
      <c r="T45" s="20">
        <f>SUM(S45:$S$127)</f>
        <v>173038931192.48779</v>
      </c>
      <c r="U45" s="6">
        <f t="shared" si="11"/>
        <v>32.329520317142084</v>
      </c>
    </row>
    <row r="46" spans="1:21">
      <c r="A46" s="21">
        <v>32</v>
      </c>
      <c r="B46" s="17">
        <f>Absterbeordnung!C40</f>
        <v>99250.310489596959</v>
      </c>
      <c r="C46" s="18">
        <f t="shared" si="4"/>
        <v>0.53063330351779314</v>
      </c>
      <c r="D46" s="17">
        <f t="shared" si="5"/>
        <v>52665.52013026151</v>
      </c>
      <c r="E46" s="17">
        <f>SUM(D46:$D$136)</f>
        <v>1707645.2703101933</v>
      </c>
      <c r="F46" s="19">
        <f t="shared" si="6"/>
        <v>32.424350240661227</v>
      </c>
      <c r="G46" s="5"/>
      <c r="H46" s="17">
        <f>Absterbeordnung!C40</f>
        <v>99250.310489596959</v>
      </c>
      <c r="I46" s="18">
        <f t="shared" si="7"/>
        <v>0.53063330351779314</v>
      </c>
      <c r="J46" s="17">
        <f t="shared" si="8"/>
        <v>52665.52013026151</v>
      </c>
      <c r="K46" s="17">
        <f>SUM($J46:J$136)</f>
        <v>1707645.2703101933</v>
      </c>
      <c r="L46" s="19">
        <f t="shared" si="9"/>
        <v>32.424350240661227</v>
      </c>
      <c r="N46" s="6">
        <v>32</v>
      </c>
      <c r="O46" s="6">
        <f t="shared" ref="O46:O77" si="12">N46+$B$3</f>
        <v>51</v>
      </c>
      <c r="P46" s="20">
        <f t="shared" ref="P46:P77" si="13">B46</f>
        <v>99250.310489596959</v>
      </c>
      <c r="Q46" s="20">
        <f t="shared" ref="Q46:Q77" si="14">B46</f>
        <v>99250.310489596959</v>
      </c>
      <c r="R46" s="5">
        <f t="shared" ref="R46:R77" si="15">LOOKUP(N46,$O$14:$O$136,$Q$14:$Q$136)</f>
        <v>99597.152688237838</v>
      </c>
      <c r="S46" s="5">
        <f t="shared" si="10"/>
        <v>5245335849.8191195</v>
      </c>
      <c r="T46" s="20">
        <f>SUM(S46:$S$127)</f>
        <v>167686580477.25812</v>
      </c>
      <c r="U46" s="6">
        <f t="shared" si="11"/>
        <v>31.968702344014947</v>
      </c>
    </row>
    <row r="47" spans="1:21">
      <c r="A47" s="21">
        <v>33</v>
      </c>
      <c r="B47" s="17">
        <f>Absterbeordnung!C41</f>
        <v>99216.909788684206</v>
      </c>
      <c r="C47" s="18">
        <f t="shared" ref="C47:C78" si="16">1/(((1+($B$5/100))^A47))</f>
        <v>0.52022872893901284</v>
      </c>
      <c r="D47" s="17">
        <f t="shared" ref="D47:D78" si="17">B47*C47</f>
        <v>51615.486868623884</v>
      </c>
      <c r="E47" s="17">
        <f>SUM(D47:$D$136)</f>
        <v>1654979.7501799315</v>
      </c>
      <c r="F47" s="19">
        <f t="shared" ref="F47:F78" si="18">E47/D47</f>
        <v>32.063627616113095</v>
      </c>
      <c r="G47" s="5"/>
      <c r="H47" s="17">
        <f>Absterbeordnung!C41</f>
        <v>99216.909788684206</v>
      </c>
      <c r="I47" s="18">
        <f t="shared" ref="I47:I78" si="19">1/(((1+($B$5/100))^A47))</f>
        <v>0.52022872893901284</v>
      </c>
      <c r="J47" s="17">
        <f t="shared" ref="J47:J78" si="20">H47*I47</f>
        <v>51615.486868623884</v>
      </c>
      <c r="K47" s="17">
        <f>SUM($J47:J$136)</f>
        <v>1654979.7501799315</v>
      </c>
      <c r="L47" s="19">
        <f t="shared" ref="L47:L78" si="21">K47/J47</f>
        <v>32.063627616113095</v>
      </c>
      <c r="N47" s="6">
        <v>33</v>
      </c>
      <c r="O47" s="6">
        <f t="shared" si="12"/>
        <v>52</v>
      </c>
      <c r="P47" s="20">
        <f t="shared" si="13"/>
        <v>99216.909788684206</v>
      </c>
      <c r="Q47" s="20">
        <f t="shared" si="14"/>
        <v>99216.909788684206</v>
      </c>
      <c r="R47" s="5">
        <f t="shared" si="15"/>
        <v>99588.187058016381</v>
      </c>
      <c r="S47" s="5">
        <f t="shared" ref="S47:S78" si="22">P47*R47*I47</f>
        <v>5140292761.3631039</v>
      </c>
      <c r="T47" s="20">
        <f>SUM(S47:$S$127)</f>
        <v>162441244627.43906</v>
      </c>
      <c r="U47" s="6">
        <f t="shared" ref="U47:U78" si="23">T47/S47</f>
        <v>31.60155504146088</v>
      </c>
    </row>
    <row r="48" spans="1:21">
      <c r="A48" s="21">
        <v>34</v>
      </c>
      <c r="B48" s="17">
        <f>Absterbeordnung!C42</f>
        <v>99182.084459773818</v>
      </c>
      <c r="C48" s="18">
        <f t="shared" si="16"/>
        <v>0.51002816562648323</v>
      </c>
      <c r="D48" s="17">
        <f t="shared" si="17"/>
        <v>50585.656600029368</v>
      </c>
      <c r="E48" s="17">
        <f>SUM(D48:$D$136)</f>
        <v>1603364.2633113076</v>
      </c>
      <c r="F48" s="19">
        <f t="shared" si="18"/>
        <v>31.696025535237922</v>
      </c>
      <c r="G48" s="5"/>
      <c r="H48" s="17">
        <f>Absterbeordnung!C42</f>
        <v>99182.084459773818</v>
      </c>
      <c r="I48" s="18">
        <f t="shared" si="19"/>
        <v>0.51002816562648323</v>
      </c>
      <c r="J48" s="17">
        <f t="shared" si="20"/>
        <v>50585.656600029368</v>
      </c>
      <c r="K48" s="17">
        <f>SUM($J48:J$136)</f>
        <v>1603364.2633113076</v>
      </c>
      <c r="L48" s="19">
        <f t="shared" si="21"/>
        <v>31.696025535237922</v>
      </c>
      <c r="N48" s="6">
        <v>34</v>
      </c>
      <c r="O48" s="6">
        <f t="shared" si="12"/>
        <v>53</v>
      </c>
      <c r="P48" s="20">
        <f t="shared" si="13"/>
        <v>99182.084459773818</v>
      </c>
      <c r="Q48" s="20">
        <f t="shared" si="14"/>
        <v>99182.084459773818</v>
      </c>
      <c r="R48" s="5">
        <f t="shared" si="15"/>
        <v>99578.959458083482</v>
      </c>
      <c r="S48" s="5">
        <f t="shared" si="22"/>
        <v>5037267047.7348576</v>
      </c>
      <c r="T48" s="20">
        <f>SUM(S48:$S$127)</f>
        <v>157300951866.07599</v>
      </c>
      <c r="U48" s="6">
        <f t="shared" si="23"/>
        <v>31.227439477684747</v>
      </c>
    </row>
    <row r="49" spans="1:21">
      <c r="A49" s="21">
        <v>35</v>
      </c>
      <c r="B49" s="17">
        <f>Absterbeordnung!C43</f>
        <v>99142.146159077936</v>
      </c>
      <c r="C49" s="18">
        <f t="shared" si="16"/>
        <v>0.50002761335929735</v>
      </c>
      <c r="D49" s="17">
        <f t="shared" si="17"/>
        <v>49573.810727242366</v>
      </c>
      <c r="E49" s="17">
        <f>SUM(D49:$D$136)</f>
        <v>1552778.6067112782</v>
      </c>
      <c r="F49" s="19">
        <f t="shared" si="18"/>
        <v>31.322558906248812</v>
      </c>
      <c r="G49" s="5"/>
      <c r="H49" s="17">
        <f>Absterbeordnung!C43</f>
        <v>99142.146159077936</v>
      </c>
      <c r="I49" s="18">
        <f t="shared" si="19"/>
        <v>0.50002761335929735</v>
      </c>
      <c r="J49" s="17">
        <f t="shared" si="20"/>
        <v>49573.810727242366</v>
      </c>
      <c r="K49" s="17">
        <f>SUM($J49:J$136)</f>
        <v>1552778.6067112782</v>
      </c>
      <c r="L49" s="19">
        <f t="shared" si="21"/>
        <v>31.322558906248812</v>
      </c>
      <c r="N49" s="6">
        <v>35</v>
      </c>
      <c r="O49" s="6">
        <f t="shared" si="12"/>
        <v>54</v>
      </c>
      <c r="P49" s="20">
        <f t="shared" si="13"/>
        <v>99142.146159077936</v>
      </c>
      <c r="Q49" s="20">
        <f t="shared" si="14"/>
        <v>99142.146159077936</v>
      </c>
      <c r="R49" s="5">
        <f t="shared" si="15"/>
        <v>99567.046139869286</v>
      </c>
      <c r="S49" s="5">
        <f t="shared" si="22"/>
        <v>4935917900.0084877</v>
      </c>
      <c r="T49" s="20">
        <f>SUM(S49:$S$127)</f>
        <v>152263684818.34113</v>
      </c>
      <c r="U49" s="6">
        <f t="shared" si="23"/>
        <v>30.848099158634568</v>
      </c>
    </row>
    <row r="50" spans="1:21">
      <c r="A50" s="21">
        <v>36</v>
      </c>
      <c r="B50" s="17">
        <f>Absterbeordnung!C44</f>
        <v>99098.065384868692</v>
      </c>
      <c r="C50" s="18">
        <f t="shared" si="16"/>
        <v>0.49022315035225233</v>
      </c>
      <c r="D50" s="17">
        <f t="shared" si="17"/>
        <v>48580.165806783814</v>
      </c>
      <c r="E50" s="17">
        <f>SUM(D50:$D$136)</f>
        <v>1503204.7959840358</v>
      </c>
      <c r="F50" s="19">
        <f t="shared" si="18"/>
        <v>30.942767918139253</v>
      </c>
      <c r="G50" s="5"/>
      <c r="H50" s="17">
        <f>Absterbeordnung!C44</f>
        <v>99098.065384868692</v>
      </c>
      <c r="I50" s="18">
        <f t="shared" si="19"/>
        <v>0.49022315035225233</v>
      </c>
      <c r="J50" s="17">
        <f t="shared" si="20"/>
        <v>48580.165806783814</v>
      </c>
      <c r="K50" s="17">
        <f>SUM($J50:J$136)</f>
        <v>1503204.7959840358</v>
      </c>
      <c r="L50" s="19">
        <f t="shared" si="21"/>
        <v>30.942767918139253</v>
      </c>
      <c r="N50" s="6">
        <v>36</v>
      </c>
      <c r="O50" s="6">
        <f t="shared" si="12"/>
        <v>55</v>
      </c>
      <c r="P50" s="20">
        <f t="shared" si="13"/>
        <v>99098.065384868692</v>
      </c>
      <c r="Q50" s="20">
        <f t="shared" si="14"/>
        <v>99098.065384868692</v>
      </c>
      <c r="R50" s="5">
        <f t="shared" si="15"/>
        <v>99552.642156916103</v>
      </c>
      <c r="S50" s="5">
        <f t="shared" si="22"/>
        <v>4836283862.4864006</v>
      </c>
      <c r="T50" s="20">
        <f>SUM(S50:$S$127)</f>
        <v>147327766918.33264</v>
      </c>
      <c r="U50" s="6">
        <f t="shared" si="23"/>
        <v>30.46301067253513</v>
      </c>
    </row>
    <row r="51" spans="1:21">
      <c r="A51" s="21">
        <v>37</v>
      </c>
      <c r="B51" s="17">
        <f>Absterbeordnung!C45</f>
        <v>99051.894540151014</v>
      </c>
      <c r="C51" s="18">
        <f t="shared" si="16"/>
        <v>0.48061093171789437</v>
      </c>
      <c r="D51" s="17">
        <f t="shared" si="17"/>
        <v>47605.423323364594</v>
      </c>
      <c r="E51" s="17">
        <f>SUM(D51:$D$136)</f>
        <v>1454624.630177252</v>
      </c>
      <c r="F51" s="19">
        <f t="shared" si="18"/>
        <v>30.55585957710257</v>
      </c>
      <c r="G51" s="5"/>
      <c r="H51" s="17">
        <f>Absterbeordnung!C45</f>
        <v>99051.894540151014</v>
      </c>
      <c r="I51" s="18">
        <f t="shared" si="19"/>
        <v>0.48061093171789437</v>
      </c>
      <c r="J51" s="17">
        <f t="shared" si="20"/>
        <v>47605.423323364594</v>
      </c>
      <c r="K51" s="17">
        <f>SUM($J51:J$136)</f>
        <v>1454624.630177252</v>
      </c>
      <c r="L51" s="19">
        <f t="shared" si="21"/>
        <v>30.55585957710257</v>
      </c>
      <c r="N51" s="6">
        <v>37</v>
      </c>
      <c r="O51" s="6">
        <f t="shared" si="12"/>
        <v>56</v>
      </c>
      <c r="P51" s="20">
        <f t="shared" si="13"/>
        <v>99051.894540151014</v>
      </c>
      <c r="Q51" s="20">
        <f t="shared" si="14"/>
        <v>99051.894540151014</v>
      </c>
      <c r="R51" s="5">
        <f t="shared" si="15"/>
        <v>99540.071166688213</v>
      </c>
      <c r="S51" s="5">
        <f t="shared" si="22"/>
        <v>4738647225.5280304</v>
      </c>
      <c r="T51" s="20">
        <f>SUM(S51:$S$127)</f>
        <v>142491483055.84619</v>
      </c>
      <c r="U51" s="6">
        <f t="shared" si="23"/>
        <v>30.070076178749154</v>
      </c>
    </row>
    <row r="52" spans="1:21">
      <c r="A52" s="21">
        <v>38</v>
      </c>
      <c r="B52" s="17">
        <f>Absterbeordnung!C46</f>
        <v>99002.4219653209</v>
      </c>
      <c r="C52" s="18">
        <f t="shared" si="16"/>
        <v>0.47118718795871989</v>
      </c>
      <c r="D52" s="17">
        <f t="shared" si="17"/>
        <v>46648.672806942159</v>
      </c>
      <c r="E52" s="17">
        <f>SUM(D52:$D$136)</f>
        <v>1407019.2068538875</v>
      </c>
      <c r="F52" s="19">
        <f t="shared" si="18"/>
        <v>30.162041537106663</v>
      </c>
      <c r="G52" s="5"/>
      <c r="H52" s="17">
        <f>Absterbeordnung!C46</f>
        <v>99002.4219653209</v>
      </c>
      <c r="I52" s="18">
        <f t="shared" si="19"/>
        <v>0.47118718795871989</v>
      </c>
      <c r="J52" s="17">
        <f t="shared" si="20"/>
        <v>46648.672806942159</v>
      </c>
      <c r="K52" s="17">
        <f>SUM($J52:J$136)</f>
        <v>1407019.2068538875</v>
      </c>
      <c r="L52" s="19">
        <f t="shared" si="21"/>
        <v>30.162041537106663</v>
      </c>
      <c r="N52" s="6">
        <v>38</v>
      </c>
      <c r="O52" s="6">
        <f t="shared" si="12"/>
        <v>57</v>
      </c>
      <c r="P52" s="20">
        <f t="shared" si="13"/>
        <v>99002.4219653209</v>
      </c>
      <c r="Q52" s="20">
        <f t="shared" si="14"/>
        <v>99002.4219653209</v>
      </c>
      <c r="R52" s="5">
        <f t="shared" si="15"/>
        <v>99521.936048313</v>
      </c>
      <c r="S52" s="5">
        <f t="shared" si="22"/>
        <v>4642566231.8311758</v>
      </c>
      <c r="T52" s="20">
        <f>SUM(S52:$S$127)</f>
        <v>137752835830.31818</v>
      </c>
      <c r="U52" s="6">
        <f t="shared" si="23"/>
        <v>29.671700725739367</v>
      </c>
    </row>
    <row r="53" spans="1:21">
      <c r="A53" s="21">
        <v>39</v>
      </c>
      <c r="B53" s="17">
        <f>Absterbeordnung!C47</f>
        <v>98945.655356615971</v>
      </c>
      <c r="C53" s="18">
        <f t="shared" si="16"/>
        <v>0.46194822348894127</v>
      </c>
      <c r="D53" s="17">
        <f t="shared" si="17"/>
        <v>45707.769713937792</v>
      </c>
      <c r="E53" s="17">
        <f>SUM(D53:$D$136)</f>
        <v>1360370.5340469454</v>
      </c>
      <c r="F53" s="19">
        <f t="shared" si="18"/>
        <v>29.76234768313633</v>
      </c>
      <c r="G53" s="5"/>
      <c r="H53" s="17">
        <f>Absterbeordnung!C47</f>
        <v>98945.655356615971</v>
      </c>
      <c r="I53" s="18">
        <f t="shared" si="19"/>
        <v>0.46194822348894127</v>
      </c>
      <c r="J53" s="17">
        <f t="shared" si="20"/>
        <v>45707.769713937792</v>
      </c>
      <c r="K53" s="17">
        <f>SUM($J53:J$136)</f>
        <v>1360370.5340469454</v>
      </c>
      <c r="L53" s="19">
        <f t="shared" si="21"/>
        <v>29.76234768313633</v>
      </c>
      <c r="N53" s="6">
        <v>39</v>
      </c>
      <c r="O53" s="6">
        <f t="shared" si="12"/>
        <v>58</v>
      </c>
      <c r="P53" s="20">
        <f t="shared" si="13"/>
        <v>98945.655356615971</v>
      </c>
      <c r="Q53" s="20">
        <f t="shared" si="14"/>
        <v>98945.655356615971</v>
      </c>
      <c r="R53" s="5">
        <f t="shared" si="15"/>
        <v>99505.269220572547</v>
      </c>
      <c r="S53" s="5">
        <f t="shared" si="22"/>
        <v>4548163930.8573122</v>
      </c>
      <c r="T53" s="20">
        <f>SUM(S53:$S$127)</f>
        <v>133110269598.48695</v>
      </c>
      <c r="U53" s="6">
        <f t="shared" si="23"/>
        <v>29.266814394132041</v>
      </c>
    </row>
    <row r="54" spans="1:21">
      <c r="A54" s="21">
        <v>40</v>
      </c>
      <c r="B54" s="17">
        <f>Absterbeordnung!C48</f>
        <v>98882.658898055379</v>
      </c>
      <c r="C54" s="18">
        <f t="shared" si="16"/>
        <v>0.45289041518523643</v>
      </c>
      <c r="D54" s="17">
        <f t="shared" si="17"/>
        <v>44783.00844296041</v>
      </c>
      <c r="E54" s="17">
        <f>SUM(D54:$D$136)</f>
        <v>1314662.7643330076</v>
      </c>
      <c r="F54" s="19">
        <f t="shared" si="18"/>
        <v>29.356285118885616</v>
      </c>
      <c r="G54" s="5"/>
      <c r="H54" s="17">
        <f>Absterbeordnung!C48</f>
        <v>98882.658898055379</v>
      </c>
      <c r="I54" s="18">
        <f t="shared" si="19"/>
        <v>0.45289041518523643</v>
      </c>
      <c r="J54" s="17">
        <f t="shared" si="20"/>
        <v>44783.00844296041</v>
      </c>
      <c r="K54" s="17">
        <f>SUM($J54:J$136)</f>
        <v>1314662.7643330076</v>
      </c>
      <c r="L54" s="19">
        <f t="shared" si="21"/>
        <v>29.356285118885616</v>
      </c>
      <c r="N54" s="6">
        <v>40</v>
      </c>
      <c r="O54" s="6">
        <f t="shared" si="12"/>
        <v>59</v>
      </c>
      <c r="P54" s="20">
        <f t="shared" si="13"/>
        <v>98882.658898055379</v>
      </c>
      <c r="Q54" s="20">
        <f t="shared" si="14"/>
        <v>98882.658898055379</v>
      </c>
      <c r="R54" s="5">
        <f t="shared" si="15"/>
        <v>99487.374772350144</v>
      </c>
      <c r="S54" s="5">
        <f t="shared" si="22"/>
        <v>4455343944.3981237</v>
      </c>
      <c r="T54" s="20">
        <f>SUM(S54:$S$127)</f>
        <v>128562105667.62964</v>
      </c>
      <c r="U54" s="6">
        <f t="shared" si="23"/>
        <v>28.855708396941104</v>
      </c>
    </row>
    <row r="55" spans="1:21">
      <c r="A55" s="21">
        <v>41</v>
      </c>
      <c r="B55" s="17">
        <f>Absterbeordnung!C49</f>
        <v>98818.547989256665</v>
      </c>
      <c r="C55" s="18">
        <f t="shared" si="16"/>
        <v>0.44401021096591808</v>
      </c>
      <c r="D55" s="17">
        <f t="shared" si="17"/>
        <v>43876.444340055554</v>
      </c>
      <c r="E55" s="17">
        <f>SUM(D55:$D$136)</f>
        <v>1269879.7558900472</v>
      </c>
      <c r="F55" s="19">
        <f t="shared" si="18"/>
        <v>28.942175579408843</v>
      </c>
      <c r="G55" s="5"/>
      <c r="H55" s="17">
        <f>Absterbeordnung!C49</f>
        <v>98818.547989256665</v>
      </c>
      <c r="I55" s="18">
        <f t="shared" si="19"/>
        <v>0.44401021096591808</v>
      </c>
      <c r="J55" s="17">
        <f t="shared" si="20"/>
        <v>43876.444340055554</v>
      </c>
      <c r="K55" s="17">
        <f>SUM($J55:J$136)</f>
        <v>1269879.7558900472</v>
      </c>
      <c r="L55" s="19">
        <f t="shared" si="21"/>
        <v>28.942175579408843</v>
      </c>
      <c r="N55" s="6">
        <v>41</v>
      </c>
      <c r="O55" s="6">
        <f t="shared" si="12"/>
        <v>60</v>
      </c>
      <c r="P55" s="20">
        <f t="shared" si="13"/>
        <v>98818.547989256665</v>
      </c>
      <c r="Q55" s="20">
        <f t="shared" si="14"/>
        <v>98818.547989256665</v>
      </c>
      <c r="R55" s="5">
        <f t="shared" si="15"/>
        <v>99470.197788152844</v>
      </c>
      <c r="S55" s="5">
        <f t="shared" si="22"/>
        <v>4364398596.7462053</v>
      </c>
      <c r="T55" s="20">
        <f>SUM(S55:$S$127)</f>
        <v>124106761723.23154</v>
      </c>
      <c r="U55" s="6">
        <f t="shared" si="23"/>
        <v>28.436165710381491</v>
      </c>
    </row>
    <row r="56" spans="1:21">
      <c r="A56" s="21">
        <v>42</v>
      </c>
      <c r="B56" s="17">
        <f>Absterbeordnung!C50</f>
        <v>98748.538875330691</v>
      </c>
      <c r="C56" s="18">
        <f t="shared" si="16"/>
        <v>0.4353041283979589</v>
      </c>
      <c r="D56" s="17">
        <f t="shared" si="17"/>
        <v>42985.646645697787</v>
      </c>
      <c r="E56" s="17">
        <f>SUM(D56:$D$136)</f>
        <v>1226003.3115499918</v>
      </c>
      <c r="F56" s="19">
        <f t="shared" si="18"/>
        <v>28.52122527445324</v>
      </c>
      <c r="G56" s="5"/>
      <c r="H56" s="17">
        <f>Absterbeordnung!C50</f>
        <v>98748.538875330691</v>
      </c>
      <c r="I56" s="18">
        <f t="shared" si="19"/>
        <v>0.4353041283979589</v>
      </c>
      <c r="J56" s="17">
        <f t="shared" si="20"/>
        <v>42985.646645697787</v>
      </c>
      <c r="K56" s="17">
        <f>SUM($J56:J$136)</f>
        <v>1226003.3115499918</v>
      </c>
      <c r="L56" s="19">
        <f t="shared" si="21"/>
        <v>28.52122527445324</v>
      </c>
      <c r="N56" s="6">
        <v>42</v>
      </c>
      <c r="O56" s="6">
        <f t="shared" si="12"/>
        <v>61</v>
      </c>
      <c r="P56" s="20">
        <f t="shared" si="13"/>
        <v>98748.538875330691</v>
      </c>
      <c r="Q56" s="20">
        <f t="shared" si="14"/>
        <v>98748.538875330691</v>
      </c>
      <c r="R56" s="5">
        <f t="shared" si="15"/>
        <v>99453.633991157913</v>
      </c>
      <c r="S56" s="5">
        <f t="shared" si="22"/>
        <v>4275078768.3744726</v>
      </c>
      <c r="T56" s="20">
        <f>SUM(S56:$S$127)</f>
        <v>119742363126.48532</v>
      </c>
      <c r="U56" s="6">
        <f t="shared" si="23"/>
        <v>28.009393420373247</v>
      </c>
    </row>
    <row r="57" spans="1:21">
      <c r="A57" s="21">
        <v>43</v>
      </c>
      <c r="B57" s="17">
        <f>Absterbeordnung!C51</f>
        <v>98670.80092332646</v>
      </c>
      <c r="C57" s="18">
        <f t="shared" si="16"/>
        <v>0.4267687533313323</v>
      </c>
      <c r="D57" s="17">
        <f t="shared" si="17"/>
        <v>42109.614700252103</v>
      </c>
      <c r="E57" s="17">
        <f>SUM(D57:$D$136)</f>
        <v>1183017.6649042941</v>
      </c>
      <c r="F57" s="19">
        <f t="shared" si="18"/>
        <v>28.09376607516695</v>
      </c>
      <c r="G57" s="5"/>
      <c r="H57" s="17">
        <f>Absterbeordnung!C51</f>
        <v>98670.80092332646</v>
      </c>
      <c r="I57" s="18">
        <f t="shared" si="19"/>
        <v>0.4267687533313323</v>
      </c>
      <c r="J57" s="17">
        <f t="shared" si="20"/>
        <v>42109.614700252103</v>
      </c>
      <c r="K57" s="17">
        <f>SUM($J57:J$136)</f>
        <v>1183017.6649042941</v>
      </c>
      <c r="L57" s="19">
        <f t="shared" si="21"/>
        <v>28.09376607516695</v>
      </c>
      <c r="N57" s="6">
        <v>43</v>
      </c>
      <c r="O57" s="6">
        <f t="shared" si="12"/>
        <v>62</v>
      </c>
      <c r="P57" s="20">
        <f t="shared" si="13"/>
        <v>98670.80092332646</v>
      </c>
      <c r="Q57" s="20">
        <f t="shared" si="14"/>
        <v>98670.80092332646</v>
      </c>
      <c r="R57" s="5">
        <f t="shared" si="15"/>
        <v>99437.395380517773</v>
      </c>
      <c r="S57" s="5">
        <f t="shared" si="22"/>
        <v>4187270406.2702317</v>
      </c>
      <c r="T57" s="20">
        <f>SUM(S57:$S$127)</f>
        <v>115467284358.11086</v>
      </c>
      <c r="U57" s="6">
        <f t="shared" si="23"/>
        <v>27.575788796731224</v>
      </c>
    </row>
    <row r="58" spans="1:21">
      <c r="A58" s="21">
        <v>44</v>
      </c>
      <c r="B58" s="17">
        <f>Absterbeordnung!C52</f>
        <v>98583.188649393851</v>
      </c>
      <c r="C58" s="18">
        <f t="shared" si="16"/>
        <v>0.41840073856012966</v>
      </c>
      <c r="D58" s="17">
        <f t="shared" si="17"/>
        <v>41247.278940518976</v>
      </c>
      <c r="E58" s="17">
        <f>SUM(D58:$D$136)</f>
        <v>1140908.0502040421</v>
      </c>
      <c r="F58" s="19">
        <f t="shared" si="18"/>
        <v>27.660201582007367</v>
      </c>
      <c r="G58" s="5"/>
      <c r="H58" s="17">
        <f>Absterbeordnung!C52</f>
        <v>98583.188649393851</v>
      </c>
      <c r="I58" s="18">
        <f t="shared" si="19"/>
        <v>0.41840073856012966</v>
      </c>
      <c r="J58" s="17">
        <f t="shared" si="20"/>
        <v>41247.278940518976</v>
      </c>
      <c r="K58" s="17">
        <f>SUM($J58:J$136)</f>
        <v>1140908.0502040421</v>
      </c>
      <c r="L58" s="19">
        <f t="shared" si="21"/>
        <v>27.660201582007367</v>
      </c>
      <c r="N58" s="6">
        <v>44</v>
      </c>
      <c r="O58" s="6">
        <f t="shared" si="12"/>
        <v>63</v>
      </c>
      <c r="P58" s="20">
        <f t="shared" si="13"/>
        <v>98583.188649393851</v>
      </c>
      <c r="Q58" s="20">
        <f t="shared" si="14"/>
        <v>98583.188649393851</v>
      </c>
      <c r="R58" s="5">
        <f t="shared" si="15"/>
        <v>99419.023310605175</v>
      </c>
      <c r="S58" s="5">
        <f t="shared" si="22"/>
        <v>4100764186.4864898</v>
      </c>
      <c r="T58" s="20">
        <f>SUM(S58:$S$127)</f>
        <v>111280013951.84061</v>
      </c>
      <c r="U58" s="6">
        <f t="shared" si="23"/>
        <v>27.1364089450812</v>
      </c>
    </row>
    <row r="59" spans="1:21">
      <c r="A59" s="21">
        <v>45</v>
      </c>
      <c r="B59" s="17">
        <f>Absterbeordnung!C53</f>
        <v>98490.468602000925</v>
      </c>
      <c r="C59" s="18">
        <f t="shared" si="16"/>
        <v>0.41019680250993107</v>
      </c>
      <c r="D59" s="17">
        <f t="shared" si="17"/>
        <v>40400.475298245539</v>
      </c>
      <c r="E59" s="17">
        <f>SUM(D59:$D$136)</f>
        <v>1099660.7712635228</v>
      </c>
      <c r="F59" s="19">
        <f t="shared" si="18"/>
        <v>27.219005794995621</v>
      </c>
      <c r="G59" s="5"/>
      <c r="H59" s="17">
        <f>Absterbeordnung!C53</f>
        <v>98490.468602000925</v>
      </c>
      <c r="I59" s="18">
        <f t="shared" si="19"/>
        <v>0.41019680250993107</v>
      </c>
      <c r="J59" s="17">
        <f t="shared" si="20"/>
        <v>40400.475298245539</v>
      </c>
      <c r="K59" s="17">
        <f>SUM($J59:J$136)</f>
        <v>1099660.7712635228</v>
      </c>
      <c r="L59" s="19">
        <f t="shared" si="21"/>
        <v>27.219005794995621</v>
      </c>
      <c r="N59" s="6">
        <v>45</v>
      </c>
      <c r="O59" s="6">
        <f t="shared" si="12"/>
        <v>64</v>
      </c>
      <c r="P59" s="20">
        <f t="shared" si="13"/>
        <v>98490.468602000925</v>
      </c>
      <c r="Q59" s="20">
        <f t="shared" si="14"/>
        <v>98490.468602000925</v>
      </c>
      <c r="R59" s="5">
        <f t="shared" si="15"/>
        <v>99400.14004807813</v>
      </c>
      <c r="S59" s="5">
        <f t="shared" si="22"/>
        <v>4015812902.6545277</v>
      </c>
      <c r="T59" s="20">
        <f>SUM(S59:$S$127)</f>
        <v>107179249765.35411</v>
      </c>
      <c r="U59" s="6">
        <f t="shared" si="23"/>
        <v>26.689303601397022</v>
      </c>
    </row>
    <row r="60" spans="1:21">
      <c r="A60" s="21">
        <v>46</v>
      </c>
      <c r="B60" s="17">
        <f>Absterbeordnung!C54</f>
        <v>98382.048872217929</v>
      </c>
      <c r="C60" s="18">
        <f t="shared" si="16"/>
        <v>0.40215372795091275</v>
      </c>
      <c r="D60" s="17">
        <f t="shared" si="17"/>
        <v>39564.707717411329</v>
      </c>
      <c r="E60" s="17">
        <f>SUM(D60:$D$136)</f>
        <v>1059260.2959652769</v>
      </c>
      <c r="F60" s="19">
        <f t="shared" si="18"/>
        <v>26.772857859357465</v>
      </c>
      <c r="G60" s="5"/>
      <c r="H60" s="17">
        <f>Absterbeordnung!C54</f>
        <v>98382.048872217929</v>
      </c>
      <c r="I60" s="18">
        <f t="shared" si="19"/>
        <v>0.40215372795091275</v>
      </c>
      <c r="J60" s="17">
        <f t="shared" si="20"/>
        <v>39564.707717411329</v>
      </c>
      <c r="K60" s="17">
        <f>SUM($J60:J$136)</f>
        <v>1059260.2959652769</v>
      </c>
      <c r="L60" s="19">
        <f t="shared" si="21"/>
        <v>26.772857859357465</v>
      </c>
      <c r="N60" s="6">
        <v>46</v>
      </c>
      <c r="O60" s="6">
        <f t="shared" si="12"/>
        <v>65</v>
      </c>
      <c r="P60" s="20">
        <f t="shared" si="13"/>
        <v>98382.048872217929</v>
      </c>
      <c r="Q60" s="20">
        <f t="shared" si="14"/>
        <v>98382.048872217929</v>
      </c>
      <c r="R60" s="5">
        <f t="shared" si="15"/>
        <v>99382.592348340142</v>
      </c>
      <c r="S60" s="5">
        <f t="shared" si="22"/>
        <v>3932043218.4607172</v>
      </c>
      <c r="T60" s="20">
        <f>SUM(S60:$S$127)</f>
        <v>103163436862.69958</v>
      </c>
      <c r="U60" s="6">
        <f t="shared" si="23"/>
        <v>26.236597903693728</v>
      </c>
    </row>
    <row r="61" spans="1:21">
      <c r="A61" s="21">
        <v>47</v>
      </c>
      <c r="B61" s="17">
        <f>Absterbeordnung!C55</f>
        <v>98262.848813748249</v>
      </c>
      <c r="C61" s="18">
        <f t="shared" si="16"/>
        <v>0.39426836073618909</v>
      </c>
      <c r="D61" s="17">
        <f t="shared" si="17"/>
        <v>38741.932323064502</v>
      </c>
      <c r="E61" s="17">
        <f>SUM(D61:$D$136)</f>
        <v>1019695.5882478651</v>
      </c>
      <c r="F61" s="19">
        <f t="shared" si="18"/>
        <v>26.320204674995075</v>
      </c>
      <c r="G61" s="5"/>
      <c r="H61" s="17">
        <f>Absterbeordnung!C55</f>
        <v>98262.848813748249</v>
      </c>
      <c r="I61" s="18">
        <f t="shared" si="19"/>
        <v>0.39426836073618909</v>
      </c>
      <c r="J61" s="17">
        <f t="shared" si="20"/>
        <v>38741.932323064502</v>
      </c>
      <c r="K61" s="17">
        <f>SUM($J61:J$136)</f>
        <v>1019695.5882478651</v>
      </c>
      <c r="L61" s="19">
        <f t="shared" si="21"/>
        <v>26.320204674995075</v>
      </c>
      <c r="N61" s="6">
        <v>47</v>
      </c>
      <c r="O61" s="6">
        <f t="shared" si="12"/>
        <v>66</v>
      </c>
      <c r="P61" s="20">
        <f t="shared" si="13"/>
        <v>98262.848813748249</v>
      </c>
      <c r="Q61" s="20">
        <f t="shared" si="14"/>
        <v>98262.848813748249</v>
      </c>
      <c r="R61" s="5">
        <f t="shared" si="15"/>
        <v>99361.449191642649</v>
      </c>
      <c r="S61" s="5">
        <f t="shared" si="22"/>
        <v>3849454540.1042318</v>
      </c>
      <c r="T61" s="20">
        <f>SUM(S61:$S$127)</f>
        <v>99231393644.238861</v>
      </c>
      <c r="U61" s="6">
        <f t="shared" si="23"/>
        <v>25.778040138006663</v>
      </c>
    </row>
    <row r="62" spans="1:21">
      <c r="A62" s="21">
        <v>48</v>
      </c>
      <c r="B62" s="17">
        <f>Absterbeordnung!C56</f>
        <v>98132.456265724002</v>
      </c>
      <c r="C62" s="18">
        <f t="shared" si="16"/>
        <v>0.38653760856489122</v>
      </c>
      <c r="D62" s="17">
        <f t="shared" si="17"/>
        <v>37931.884967551734</v>
      </c>
      <c r="E62" s="17">
        <f>SUM(D62:$D$136)</f>
        <v>980953.65592480067</v>
      </c>
      <c r="F62" s="19">
        <f t="shared" si="18"/>
        <v>25.860925624021661</v>
      </c>
      <c r="G62" s="5"/>
      <c r="H62" s="17">
        <f>Absterbeordnung!C56</f>
        <v>98132.456265724002</v>
      </c>
      <c r="I62" s="18">
        <f t="shared" si="19"/>
        <v>0.38653760856489122</v>
      </c>
      <c r="J62" s="17">
        <f t="shared" si="20"/>
        <v>37931.884967551734</v>
      </c>
      <c r="K62" s="17">
        <f>SUM($J62:J$136)</f>
        <v>980953.65592480067</v>
      </c>
      <c r="L62" s="19">
        <f t="shared" si="21"/>
        <v>25.860925624021661</v>
      </c>
      <c r="N62" s="6">
        <v>48</v>
      </c>
      <c r="O62" s="6">
        <f t="shared" si="12"/>
        <v>67</v>
      </c>
      <c r="P62" s="20">
        <f t="shared" si="13"/>
        <v>98132.456265724002</v>
      </c>
      <c r="Q62" s="20">
        <f t="shared" si="14"/>
        <v>98132.456265724002</v>
      </c>
      <c r="R62" s="5">
        <f t="shared" si="15"/>
        <v>99338.471232295633</v>
      </c>
      <c r="S62" s="5">
        <f t="shared" si="22"/>
        <v>3768095463.6358848</v>
      </c>
      <c r="T62" s="20">
        <f>SUM(S62:$S$127)</f>
        <v>95381939104.134628</v>
      </c>
      <c r="U62" s="6">
        <f t="shared" si="23"/>
        <v>25.313036791297041</v>
      </c>
    </row>
    <row r="63" spans="1:21">
      <c r="A63" s="21">
        <v>49</v>
      </c>
      <c r="B63" s="17">
        <f>Absterbeordnung!C57</f>
        <v>97984.932124016079</v>
      </c>
      <c r="C63" s="18">
        <f t="shared" si="16"/>
        <v>0.37895843976950117</v>
      </c>
      <c r="D63" s="17">
        <f t="shared" si="17"/>
        <v>37132.21699863761</v>
      </c>
      <c r="E63" s="17">
        <f>SUM(D63:$D$136)</f>
        <v>943021.77095724898</v>
      </c>
      <c r="F63" s="19">
        <f t="shared" si="18"/>
        <v>25.396322847942223</v>
      </c>
      <c r="G63" s="5"/>
      <c r="H63" s="17">
        <f>Absterbeordnung!C57</f>
        <v>97984.932124016079</v>
      </c>
      <c r="I63" s="18">
        <f t="shared" si="19"/>
        <v>0.37895843976950117</v>
      </c>
      <c r="J63" s="17">
        <f t="shared" si="20"/>
        <v>37132.21699863761</v>
      </c>
      <c r="K63" s="17">
        <f>SUM($J63:J$136)</f>
        <v>943021.77095724898</v>
      </c>
      <c r="L63" s="19">
        <f t="shared" si="21"/>
        <v>25.396322847942223</v>
      </c>
      <c r="N63" s="6">
        <v>49</v>
      </c>
      <c r="O63" s="6">
        <f t="shared" si="12"/>
        <v>68</v>
      </c>
      <c r="P63" s="20">
        <f t="shared" si="13"/>
        <v>97984.932124016079</v>
      </c>
      <c r="Q63" s="20">
        <f t="shared" si="14"/>
        <v>97984.932124016079</v>
      </c>
      <c r="R63" s="5">
        <f t="shared" si="15"/>
        <v>99312.571770185168</v>
      </c>
      <c r="S63" s="5">
        <f t="shared" si="22"/>
        <v>3687695965.6632872</v>
      </c>
      <c r="T63" s="20">
        <f>SUM(S63:$S$127)</f>
        <v>91613843640.498734</v>
      </c>
      <c r="U63" s="6">
        <f t="shared" si="23"/>
        <v>24.843111930465401</v>
      </c>
    </row>
    <row r="64" spans="1:21">
      <c r="A64" s="21">
        <v>50</v>
      </c>
      <c r="B64" s="17">
        <f>Absterbeordnung!C58</f>
        <v>97818.46619339411</v>
      </c>
      <c r="C64" s="18">
        <f t="shared" si="16"/>
        <v>0.37152788212696192</v>
      </c>
      <c r="D64" s="17">
        <f t="shared" si="17"/>
        <v>36342.287577739538</v>
      </c>
      <c r="E64" s="17">
        <f>SUM(D64:$D$136)</f>
        <v>905889.55395861133</v>
      </c>
      <c r="F64" s="19">
        <f t="shared" si="18"/>
        <v>24.926596929839082</v>
      </c>
      <c r="G64" s="5"/>
      <c r="H64" s="17">
        <f>Absterbeordnung!C58</f>
        <v>97818.46619339411</v>
      </c>
      <c r="I64" s="18">
        <f t="shared" si="19"/>
        <v>0.37152788212696192</v>
      </c>
      <c r="J64" s="17">
        <f t="shared" si="20"/>
        <v>36342.287577739538</v>
      </c>
      <c r="K64" s="17">
        <f>SUM($J64:J$136)</f>
        <v>905889.55395861133</v>
      </c>
      <c r="L64" s="19">
        <f t="shared" si="21"/>
        <v>24.926596929839082</v>
      </c>
      <c r="N64" s="6">
        <v>50</v>
      </c>
      <c r="O64" s="6">
        <f t="shared" si="12"/>
        <v>69</v>
      </c>
      <c r="P64" s="20">
        <f t="shared" si="13"/>
        <v>97818.46619339411</v>
      </c>
      <c r="Q64" s="20">
        <f t="shared" si="14"/>
        <v>97818.46619339411</v>
      </c>
      <c r="R64" s="5">
        <f t="shared" si="15"/>
        <v>99282.263951972636</v>
      </c>
      <c r="S64" s="5">
        <f t="shared" si="22"/>
        <v>3608144587.911633</v>
      </c>
      <c r="T64" s="20">
        <f>SUM(S64:$S$127)</f>
        <v>87926147674.835434</v>
      </c>
      <c r="U64" s="6">
        <f t="shared" si="23"/>
        <v>24.368798293010322</v>
      </c>
    </row>
    <row r="65" spans="1:21">
      <c r="A65" s="21">
        <v>51</v>
      </c>
      <c r="B65" s="17">
        <f>Absterbeordnung!C59</f>
        <v>97637.530586759967</v>
      </c>
      <c r="C65" s="18">
        <f t="shared" si="16"/>
        <v>0.36424302169309997</v>
      </c>
      <c r="D65" s="17">
        <f t="shared" si="17"/>
        <v>35563.789171573924</v>
      </c>
      <c r="E65" s="17">
        <f>SUM(D65:$D$136)</f>
        <v>869547.26638087176</v>
      </c>
      <c r="F65" s="19">
        <f t="shared" si="18"/>
        <v>24.450354887265483</v>
      </c>
      <c r="G65" s="5"/>
      <c r="H65" s="17">
        <f>Absterbeordnung!C59</f>
        <v>97637.530586759967</v>
      </c>
      <c r="I65" s="18">
        <f t="shared" si="19"/>
        <v>0.36424302169309997</v>
      </c>
      <c r="J65" s="17">
        <f t="shared" si="20"/>
        <v>35563.789171573924</v>
      </c>
      <c r="K65" s="17">
        <f>SUM($J65:J$136)</f>
        <v>869547.26638087176</v>
      </c>
      <c r="L65" s="19">
        <f t="shared" si="21"/>
        <v>24.450354887265483</v>
      </c>
      <c r="N65" s="6">
        <v>51</v>
      </c>
      <c r="O65" s="6">
        <f t="shared" si="12"/>
        <v>70</v>
      </c>
      <c r="P65" s="20">
        <f t="shared" si="13"/>
        <v>97637.530586759967</v>
      </c>
      <c r="Q65" s="20">
        <f t="shared" si="14"/>
        <v>97637.530586759967</v>
      </c>
      <c r="R65" s="5">
        <f t="shared" si="15"/>
        <v>99250.310489596959</v>
      </c>
      <c r="S65" s="5">
        <f t="shared" si="22"/>
        <v>3529717117.4652781</v>
      </c>
      <c r="T65" s="20">
        <f>SUM(S65:$S$127)</f>
        <v>84318003086.923813</v>
      </c>
      <c r="U65" s="6">
        <f t="shared" si="23"/>
        <v>23.888034162769774</v>
      </c>
    </row>
    <row r="66" spans="1:21">
      <c r="A66" s="21">
        <v>52</v>
      </c>
      <c r="B66" s="17">
        <f>Absterbeordnung!C60</f>
        <v>97430.162253369374</v>
      </c>
      <c r="C66" s="18">
        <f t="shared" si="16"/>
        <v>0.35710100165990188</v>
      </c>
      <c r="D66" s="17">
        <f t="shared" si="17"/>
        <v>34792.408532564965</v>
      </c>
      <c r="E66" s="17">
        <f>SUM(D66:$D$136)</f>
        <v>833983.47720929782</v>
      </c>
      <c r="F66" s="19">
        <f t="shared" si="18"/>
        <v>23.970271458174757</v>
      </c>
      <c r="G66" s="5"/>
      <c r="H66" s="17">
        <f>Absterbeordnung!C60</f>
        <v>97430.162253369374</v>
      </c>
      <c r="I66" s="18">
        <f t="shared" si="19"/>
        <v>0.35710100165990188</v>
      </c>
      <c r="J66" s="17">
        <f t="shared" si="20"/>
        <v>34792.408532564965</v>
      </c>
      <c r="K66" s="17">
        <f>SUM($J66:J$136)</f>
        <v>833983.47720929782</v>
      </c>
      <c r="L66" s="19">
        <f t="shared" si="21"/>
        <v>23.970271458174757</v>
      </c>
      <c r="N66" s="6">
        <v>52</v>
      </c>
      <c r="O66" s="6">
        <f t="shared" si="12"/>
        <v>71</v>
      </c>
      <c r="P66" s="20">
        <f t="shared" si="13"/>
        <v>97430.162253369374</v>
      </c>
      <c r="Q66" s="20">
        <f t="shared" si="14"/>
        <v>97430.162253369374</v>
      </c>
      <c r="R66" s="5">
        <f t="shared" si="15"/>
        <v>99216.909788684206</v>
      </c>
      <c r="S66" s="5">
        <f t="shared" si="22"/>
        <v>3451995258.7065449</v>
      </c>
      <c r="T66" s="20">
        <f>SUM(S66:$S$127)</f>
        <v>80788285969.458527</v>
      </c>
      <c r="U66" s="6">
        <f t="shared" si="23"/>
        <v>23.40335948193907</v>
      </c>
    </row>
    <row r="67" spans="1:21">
      <c r="A67" s="21">
        <v>53</v>
      </c>
      <c r="B67" s="17">
        <f>Absterbeordnung!C61</f>
        <v>97208.779224103579</v>
      </c>
      <c r="C67" s="18">
        <f t="shared" si="16"/>
        <v>0.35009902123519798</v>
      </c>
      <c r="D67" s="17">
        <f t="shared" si="17"/>
        <v>34032.698461827109</v>
      </c>
      <c r="E67" s="17">
        <f>SUM(D67:$D$136)</f>
        <v>799191.06867673283</v>
      </c>
      <c r="F67" s="19">
        <f t="shared" si="18"/>
        <v>23.483035574541589</v>
      </c>
      <c r="G67" s="5"/>
      <c r="H67" s="17">
        <f>Absterbeordnung!C61</f>
        <v>97208.779224103579</v>
      </c>
      <c r="I67" s="18">
        <f t="shared" si="19"/>
        <v>0.35009902123519798</v>
      </c>
      <c r="J67" s="17">
        <f t="shared" si="20"/>
        <v>34032.698461827109</v>
      </c>
      <c r="K67" s="17">
        <f>SUM($J67:J$136)</f>
        <v>799191.06867673283</v>
      </c>
      <c r="L67" s="19">
        <f t="shared" si="21"/>
        <v>23.483035574541589</v>
      </c>
      <c r="N67" s="6">
        <v>53</v>
      </c>
      <c r="O67" s="6">
        <f t="shared" si="12"/>
        <v>72</v>
      </c>
      <c r="P67" s="20">
        <f t="shared" si="13"/>
        <v>97208.779224103579</v>
      </c>
      <c r="Q67" s="20">
        <f t="shared" si="14"/>
        <v>97208.779224103579</v>
      </c>
      <c r="R67" s="5">
        <f t="shared" si="15"/>
        <v>99182.084459773818</v>
      </c>
      <c r="S67" s="5">
        <f t="shared" si="22"/>
        <v>3375433973.234951</v>
      </c>
      <c r="T67" s="20">
        <f>SUM(S67:$S$127)</f>
        <v>77336290710.751999</v>
      </c>
      <c r="U67" s="6">
        <f t="shared" si="23"/>
        <v>22.911510438059135</v>
      </c>
    </row>
    <row r="68" spans="1:21">
      <c r="A68" s="21">
        <v>54</v>
      </c>
      <c r="B68" s="17">
        <f>Absterbeordnung!C62</f>
        <v>96961.58559233493</v>
      </c>
      <c r="C68" s="18">
        <f t="shared" si="16"/>
        <v>0.34323433454431168</v>
      </c>
      <c r="D68" s="17">
        <f t="shared" si="17"/>
        <v>33280.5453071464</v>
      </c>
      <c r="E68" s="17">
        <f>SUM(D68:$D$136)</f>
        <v>765158.37021490571</v>
      </c>
      <c r="F68" s="19">
        <f t="shared" si="18"/>
        <v>22.99116084647212</v>
      </c>
      <c r="G68" s="5"/>
      <c r="H68" s="17">
        <f>Absterbeordnung!C62</f>
        <v>96961.58559233493</v>
      </c>
      <c r="I68" s="18">
        <f t="shared" si="19"/>
        <v>0.34323433454431168</v>
      </c>
      <c r="J68" s="17">
        <f t="shared" si="20"/>
        <v>33280.5453071464</v>
      </c>
      <c r="K68" s="17">
        <f>SUM($J68:J$136)</f>
        <v>765158.37021490571</v>
      </c>
      <c r="L68" s="19">
        <f t="shared" si="21"/>
        <v>22.99116084647212</v>
      </c>
      <c r="N68" s="6">
        <v>54</v>
      </c>
      <c r="O68" s="6">
        <f t="shared" si="12"/>
        <v>73</v>
      </c>
      <c r="P68" s="20">
        <f t="shared" si="13"/>
        <v>96961.58559233493</v>
      </c>
      <c r="Q68" s="20">
        <f t="shared" si="14"/>
        <v>96961.58559233493</v>
      </c>
      <c r="R68" s="5">
        <f t="shared" si="15"/>
        <v>99142.146159077936</v>
      </c>
      <c r="S68" s="5">
        <f t="shared" si="22"/>
        <v>3299504687.094924</v>
      </c>
      <c r="T68" s="20">
        <f>SUM(S68:$S$127)</f>
        <v>73960856737.517059</v>
      </c>
      <c r="U68" s="6">
        <f t="shared" si="23"/>
        <v>22.415745316802838</v>
      </c>
    </row>
    <row r="69" spans="1:21">
      <c r="A69" s="21">
        <v>55</v>
      </c>
      <c r="B69" s="17">
        <f>Absterbeordnung!C63</f>
        <v>96688.975376332543</v>
      </c>
      <c r="C69" s="18">
        <f t="shared" si="16"/>
        <v>0.33650424955324687</v>
      </c>
      <c r="D69" s="17">
        <f t="shared" si="17"/>
        <v>32536.251099085148</v>
      </c>
      <c r="E69" s="17">
        <f>SUM(D69:$D$136)</f>
        <v>731877.82490775932</v>
      </c>
      <c r="F69" s="19">
        <f t="shared" si="18"/>
        <v>22.49422721379041</v>
      </c>
      <c r="G69" s="5"/>
      <c r="H69" s="17">
        <f>Absterbeordnung!C63</f>
        <v>96688.975376332543</v>
      </c>
      <c r="I69" s="18">
        <f t="shared" si="19"/>
        <v>0.33650424955324687</v>
      </c>
      <c r="J69" s="17">
        <f t="shared" si="20"/>
        <v>32536.251099085148</v>
      </c>
      <c r="K69" s="17">
        <f>SUM($J69:J$136)</f>
        <v>731877.82490775932</v>
      </c>
      <c r="L69" s="19">
        <f t="shared" si="21"/>
        <v>22.49422721379041</v>
      </c>
      <c r="N69" s="6">
        <v>55</v>
      </c>
      <c r="O69" s="6">
        <f t="shared" si="12"/>
        <v>74</v>
      </c>
      <c r="P69" s="20">
        <f t="shared" si="13"/>
        <v>96688.975376332543</v>
      </c>
      <c r="Q69" s="20">
        <f t="shared" si="14"/>
        <v>96688.975376332543</v>
      </c>
      <c r="R69" s="5">
        <f t="shared" si="15"/>
        <v>99098.065384868692</v>
      </c>
      <c r="S69" s="5">
        <f t="shared" si="22"/>
        <v>3224279538.7956462</v>
      </c>
      <c r="T69" s="20">
        <f>SUM(S69:$S$127)</f>
        <v>70661352050.422134</v>
      </c>
      <c r="U69" s="6">
        <f t="shared" si="23"/>
        <v>21.915392632741771</v>
      </c>
    </row>
    <row r="70" spans="1:21">
      <c r="A70" s="21">
        <v>56</v>
      </c>
      <c r="B70" s="17">
        <f>Absterbeordnung!C64</f>
        <v>96385.388036586475</v>
      </c>
      <c r="C70" s="18">
        <f t="shared" si="16"/>
        <v>0.3299061270129871</v>
      </c>
      <c r="D70" s="17">
        <f t="shared" si="17"/>
        <v>31798.130067794147</v>
      </c>
      <c r="E70" s="17">
        <f>SUM(D70:$D$136)</f>
        <v>699341.57380867412</v>
      </c>
      <c r="F70" s="19">
        <f t="shared" si="18"/>
        <v>21.993166652179426</v>
      </c>
      <c r="G70" s="5"/>
      <c r="H70" s="17">
        <f>Absterbeordnung!C64</f>
        <v>96385.388036586475</v>
      </c>
      <c r="I70" s="18">
        <f t="shared" si="19"/>
        <v>0.3299061270129871</v>
      </c>
      <c r="J70" s="17">
        <f t="shared" si="20"/>
        <v>31798.130067794147</v>
      </c>
      <c r="K70" s="17">
        <f>SUM($J70:J$136)</f>
        <v>699341.57380867412</v>
      </c>
      <c r="L70" s="19">
        <f t="shared" si="21"/>
        <v>21.993166652179426</v>
      </c>
      <c r="N70" s="6">
        <v>56</v>
      </c>
      <c r="O70" s="6">
        <f t="shared" si="12"/>
        <v>75</v>
      </c>
      <c r="P70" s="20">
        <f t="shared" si="13"/>
        <v>96385.388036586475</v>
      </c>
      <c r="Q70" s="20">
        <f t="shared" si="14"/>
        <v>96385.388036586475</v>
      </c>
      <c r="R70" s="5">
        <f t="shared" si="15"/>
        <v>99051.894540151014</v>
      </c>
      <c r="S70" s="5">
        <f t="shared" si="22"/>
        <v>3149665026.0491509</v>
      </c>
      <c r="T70" s="20">
        <f>SUM(S70:$S$127)</f>
        <v>67437072511.626518</v>
      </c>
      <c r="U70" s="6">
        <f t="shared" si="23"/>
        <v>21.410871300246693</v>
      </c>
    </row>
    <row r="71" spans="1:21">
      <c r="A71" s="21">
        <v>57</v>
      </c>
      <c r="B71" s="17">
        <f>Absterbeordnung!C65</f>
        <v>96046.961352122293</v>
      </c>
      <c r="C71" s="18">
        <f t="shared" si="16"/>
        <v>0.32343737942449713</v>
      </c>
      <c r="D71" s="17">
        <f t="shared" si="17"/>
        <v>31065.177481416391</v>
      </c>
      <c r="E71" s="17">
        <f>SUM(D71:$D$136)</f>
        <v>667543.44374088</v>
      </c>
      <c r="F71" s="19">
        <f t="shared" si="18"/>
        <v>21.488479959279598</v>
      </c>
      <c r="G71" s="5"/>
      <c r="H71" s="17">
        <f>Absterbeordnung!C65</f>
        <v>96046.961352122293</v>
      </c>
      <c r="I71" s="18">
        <f t="shared" si="19"/>
        <v>0.32343737942449713</v>
      </c>
      <c r="J71" s="17">
        <f t="shared" si="20"/>
        <v>31065.177481416391</v>
      </c>
      <c r="K71" s="17">
        <f>SUM($J71:J$136)</f>
        <v>667543.44374088</v>
      </c>
      <c r="L71" s="19">
        <f t="shared" si="21"/>
        <v>21.488479959279598</v>
      </c>
      <c r="N71" s="6">
        <v>57</v>
      </c>
      <c r="O71" s="6">
        <f t="shared" si="12"/>
        <v>76</v>
      </c>
      <c r="P71" s="20">
        <f t="shared" si="13"/>
        <v>96046.961352122293</v>
      </c>
      <c r="Q71" s="20">
        <f t="shared" si="14"/>
        <v>96046.961352122293</v>
      </c>
      <c r="R71" s="5">
        <f t="shared" si="15"/>
        <v>99002.4219653209</v>
      </c>
      <c r="S71" s="5">
        <f t="shared" si="22"/>
        <v>3075527809.4427705</v>
      </c>
      <c r="T71" s="20">
        <f>SUM(S71:$S$127)</f>
        <v>64287407485.57737</v>
      </c>
      <c r="U71" s="6">
        <f t="shared" si="23"/>
        <v>20.902886095907249</v>
      </c>
    </row>
    <row r="72" spans="1:21">
      <c r="A72" s="21">
        <v>58</v>
      </c>
      <c r="B72" s="17">
        <f>Absterbeordnung!C66</f>
        <v>95677.262098698702</v>
      </c>
      <c r="C72" s="18">
        <f t="shared" si="16"/>
        <v>0.31709547002401678</v>
      </c>
      <c r="D72" s="17">
        <f t="shared" si="17"/>
        <v>30338.826395797911</v>
      </c>
      <c r="E72" s="17">
        <f>SUM(D72:$D$136)</f>
        <v>636478.2662594635</v>
      </c>
      <c r="F72" s="19">
        <f t="shared" si="18"/>
        <v>20.9790008999036</v>
      </c>
      <c r="G72" s="5"/>
      <c r="H72" s="17">
        <f>Absterbeordnung!C66</f>
        <v>95677.262098698702</v>
      </c>
      <c r="I72" s="18">
        <f t="shared" si="19"/>
        <v>0.31709547002401678</v>
      </c>
      <c r="J72" s="17">
        <f t="shared" si="20"/>
        <v>30338.826395797911</v>
      </c>
      <c r="K72" s="17">
        <f>SUM($J72:J$136)</f>
        <v>636478.2662594635</v>
      </c>
      <c r="L72" s="19">
        <f t="shared" si="21"/>
        <v>20.9790008999036</v>
      </c>
      <c r="N72" s="6">
        <v>58</v>
      </c>
      <c r="O72" s="6">
        <f t="shared" si="12"/>
        <v>77</v>
      </c>
      <c r="P72" s="20">
        <f t="shared" si="13"/>
        <v>95677.262098698702</v>
      </c>
      <c r="Q72" s="20">
        <f t="shared" si="14"/>
        <v>95677.262098698702</v>
      </c>
      <c r="R72" s="5">
        <f t="shared" si="15"/>
        <v>98945.655356615971</v>
      </c>
      <c r="S72" s="5">
        <f t="shared" si="22"/>
        <v>3001895060.4828234</v>
      </c>
      <c r="T72" s="20">
        <f>SUM(S72:$S$127)</f>
        <v>61211879676.134598</v>
      </c>
      <c r="U72" s="6">
        <f t="shared" si="23"/>
        <v>20.391079115966601</v>
      </c>
    </row>
    <row r="73" spans="1:21">
      <c r="A73" s="21">
        <v>59</v>
      </c>
      <c r="B73" s="17">
        <f>Absterbeordnung!C67</f>
        <v>95275.027505842474</v>
      </c>
      <c r="C73" s="18">
        <f t="shared" si="16"/>
        <v>0.3108779117882518</v>
      </c>
      <c r="D73" s="17">
        <f t="shared" si="17"/>
        <v>29618.901596584561</v>
      </c>
      <c r="E73" s="17">
        <f>SUM(D73:$D$136)</f>
        <v>606139.43986366573</v>
      </c>
      <c r="F73" s="19">
        <f t="shared" si="18"/>
        <v>20.46461574164389</v>
      </c>
      <c r="G73" s="5"/>
      <c r="H73" s="17">
        <f>Absterbeordnung!C67</f>
        <v>95275.027505842474</v>
      </c>
      <c r="I73" s="18">
        <f t="shared" si="19"/>
        <v>0.3108779117882518</v>
      </c>
      <c r="J73" s="17">
        <f t="shared" si="20"/>
        <v>29618.901596584561</v>
      </c>
      <c r="K73" s="17">
        <f>SUM($J73:J$136)</f>
        <v>606139.43986366573</v>
      </c>
      <c r="L73" s="19">
        <f t="shared" si="21"/>
        <v>20.46461574164389</v>
      </c>
      <c r="N73" s="6">
        <v>59</v>
      </c>
      <c r="O73" s="6">
        <f t="shared" si="12"/>
        <v>78</v>
      </c>
      <c r="P73" s="20">
        <f t="shared" si="13"/>
        <v>95275.027505842474</v>
      </c>
      <c r="Q73" s="20">
        <f t="shared" si="14"/>
        <v>95275.027505842474</v>
      </c>
      <c r="R73" s="5">
        <f t="shared" si="15"/>
        <v>98882.658898055379</v>
      </c>
      <c r="S73" s="5">
        <f t="shared" si="22"/>
        <v>2928795743.510139</v>
      </c>
      <c r="T73" s="20">
        <f>SUM(S73:$S$127)</f>
        <v>58209984615.651779</v>
      </c>
      <c r="U73" s="6">
        <f t="shared" si="23"/>
        <v>19.875057775755835</v>
      </c>
    </row>
    <row r="74" spans="1:21">
      <c r="A74" s="21">
        <v>60</v>
      </c>
      <c r="B74" s="17">
        <f>Absterbeordnung!C68</f>
        <v>94834.629657238635</v>
      </c>
      <c r="C74" s="18">
        <f t="shared" si="16"/>
        <v>0.30478226645907031</v>
      </c>
      <c r="D74" s="17">
        <f t="shared" si="17"/>
        <v>28903.913365739758</v>
      </c>
      <c r="E74" s="17">
        <f>SUM(D74:$D$136)</f>
        <v>576520.53826708114</v>
      </c>
      <c r="F74" s="19">
        <f t="shared" si="18"/>
        <v>19.946106638640828</v>
      </c>
      <c r="G74" s="5"/>
      <c r="H74" s="17">
        <f>Absterbeordnung!C68</f>
        <v>94834.629657238635</v>
      </c>
      <c r="I74" s="18">
        <f t="shared" si="19"/>
        <v>0.30478226645907031</v>
      </c>
      <c r="J74" s="17">
        <f t="shared" si="20"/>
        <v>28903.913365739758</v>
      </c>
      <c r="K74" s="17">
        <f>SUM($J74:J$136)</f>
        <v>576520.53826708114</v>
      </c>
      <c r="L74" s="19">
        <f t="shared" si="21"/>
        <v>19.946106638640828</v>
      </c>
      <c r="N74" s="6">
        <v>60</v>
      </c>
      <c r="O74" s="6">
        <f t="shared" si="12"/>
        <v>79</v>
      </c>
      <c r="P74" s="20">
        <f t="shared" si="13"/>
        <v>94834.629657238635</v>
      </c>
      <c r="Q74" s="20">
        <f t="shared" si="14"/>
        <v>94834.629657238635</v>
      </c>
      <c r="R74" s="5">
        <f t="shared" si="15"/>
        <v>98818.547989256665</v>
      </c>
      <c r="S74" s="5">
        <f t="shared" si="22"/>
        <v>2856242750.0096712</v>
      </c>
      <c r="T74" s="20">
        <f>SUM(S74:$S$127)</f>
        <v>55281188872.141632</v>
      </c>
      <c r="U74" s="6">
        <f t="shared" si="23"/>
        <v>19.354513502731674</v>
      </c>
    </row>
    <row r="75" spans="1:21">
      <c r="A75" s="21">
        <v>61</v>
      </c>
      <c r="B75" s="17">
        <f>Absterbeordnung!C69</f>
        <v>94345.751556118325</v>
      </c>
      <c r="C75" s="18">
        <f t="shared" si="16"/>
        <v>0.29880614358732388</v>
      </c>
      <c r="D75" s="17">
        <f t="shared" si="17"/>
        <v>28191.090186331476</v>
      </c>
      <c r="E75" s="17">
        <f>SUM(D75:$D$136)</f>
        <v>547616.62490134139</v>
      </c>
      <c r="F75" s="19">
        <f t="shared" si="18"/>
        <v>19.425166649527259</v>
      </c>
      <c r="G75" s="5"/>
      <c r="H75" s="17">
        <f>Absterbeordnung!C69</f>
        <v>94345.751556118325</v>
      </c>
      <c r="I75" s="18">
        <f t="shared" si="19"/>
        <v>0.29880614358732388</v>
      </c>
      <c r="J75" s="17">
        <f t="shared" si="20"/>
        <v>28191.090186331476</v>
      </c>
      <c r="K75" s="17">
        <f>SUM($J75:J$136)</f>
        <v>547616.62490134139</v>
      </c>
      <c r="L75" s="19">
        <f t="shared" si="21"/>
        <v>19.425166649527259</v>
      </c>
      <c r="N75" s="6">
        <v>61</v>
      </c>
      <c r="O75" s="6">
        <f t="shared" si="12"/>
        <v>80</v>
      </c>
      <c r="P75" s="20">
        <f t="shared" si="13"/>
        <v>94345.751556118325</v>
      </c>
      <c r="Q75" s="20">
        <f t="shared" si="14"/>
        <v>94345.751556118325</v>
      </c>
      <c r="R75" s="5">
        <f t="shared" si="15"/>
        <v>98748.538875330691</v>
      </c>
      <c r="S75" s="5">
        <f t="shared" si="22"/>
        <v>2783828965.2029071</v>
      </c>
      <c r="T75" s="20">
        <f>SUM(S75:$S$127)</f>
        <v>52424946122.131966</v>
      </c>
      <c r="U75" s="6">
        <f t="shared" si="23"/>
        <v>18.831956552442449</v>
      </c>
    </row>
    <row r="76" spans="1:21">
      <c r="A76" s="21">
        <v>62</v>
      </c>
      <c r="B76" s="17">
        <f>Absterbeordnung!C70</f>
        <v>93807.685689349339</v>
      </c>
      <c r="C76" s="18">
        <f t="shared" si="16"/>
        <v>0.29294719959541554</v>
      </c>
      <c r="D76" s="17">
        <f t="shared" si="17"/>
        <v>27480.698823221828</v>
      </c>
      <c r="E76" s="17">
        <f>SUM(D76:$D$136)</f>
        <v>519425.53471500997</v>
      </c>
      <c r="F76" s="19">
        <f t="shared" si="18"/>
        <v>18.901467464724128</v>
      </c>
      <c r="G76" s="5"/>
      <c r="H76" s="17">
        <f>Absterbeordnung!C70</f>
        <v>93807.685689349339</v>
      </c>
      <c r="I76" s="18">
        <f t="shared" si="19"/>
        <v>0.29294719959541554</v>
      </c>
      <c r="J76" s="17">
        <f t="shared" si="20"/>
        <v>27480.698823221828</v>
      </c>
      <c r="K76" s="17">
        <f>SUM($J76:J$136)</f>
        <v>519425.53471500997</v>
      </c>
      <c r="L76" s="19">
        <f t="shared" si="21"/>
        <v>18.901467464724128</v>
      </c>
      <c r="N76" s="6">
        <v>62</v>
      </c>
      <c r="O76" s="6">
        <f t="shared" si="12"/>
        <v>81</v>
      </c>
      <c r="P76" s="20">
        <f t="shared" si="13"/>
        <v>93807.685689349339</v>
      </c>
      <c r="Q76" s="20">
        <f t="shared" si="14"/>
        <v>93807.685689349339</v>
      </c>
      <c r="R76" s="5">
        <f t="shared" si="15"/>
        <v>98670.80092332646</v>
      </c>
      <c r="S76" s="5">
        <f t="shared" si="22"/>
        <v>2711542562.8200126</v>
      </c>
      <c r="T76" s="20">
        <f>SUM(S76:$S$127)</f>
        <v>49641117156.929062</v>
      </c>
      <c r="U76" s="6">
        <f t="shared" si="23"/>
        <v>18.307334665365588</v>
      </c>
    </row>
    <row r="77" spans="1:21">
      <c r="A77" s="21">
        <v>63</v>
      </c>
      <c r="B77" s="17">
        <f>Absterbeordnung!C71</f>
        <v>93231.978493710674</v>
      </c>
      <c r="C77" s="18">
        <f t="shared" si="16"/>
        <v>0.28720313685825061</v>
      </c>
      <c r="D77" s="17">
        <f t="shared" si="17"/>
        <v>26776.516678894663</v>
      </c>
      <c r="E77" s="17">
        <f>SUM(D77:$D$136)</f>
        <v>491944.83589178813</v>
      </c>
      <c r="F77" s="19">
        <f t="shared" si="18"/>
        <v>18.372249153660103</v>
      </c>
      <c r="G77" s="5"/>
      <c r="H77" s="17">
        <f>Absterbeordnung!C71</f>
        <v>93231.978493710674</v>
      </c>
      <c r="I77" s="18">
        <f t="shared" si="19"/>
        <v>0.28720313685825061</v>
      </c>
      <c r="J77" s="17">
        <f t="shared" si="20"/>
        <v>26776.516678894663</v>
      </c>
      <c r="K77" s="17">
        <f>SUM($J77:J$136)</f>
        <v>491944.83589178813</v>
      </c>
      <c r="L77" s="19">
        <f t="shared" si="21"/>
        <v>18.372249153660103</v>
      </c>
      <c r="N77" s="6">
        <v>63</v>
      </c>
      <c r="O77" s="6">
        <f t="shared" si="12"/>
        <v>82</v>
      </c>
      <c r="P77" s="20">
        <f t="shared" si="13"/>
        <v>93231.978493710674</v>
      </c>
      <c r="Q77" s="20">
        <f t="shared" si="14"/>
        <v>93231.978493710674</v>
      </c>
      <c r="R77" s="5">
        <f t="shared" si="15"/>
        <v>98583.188649393851</v>
      </c>
      <c r="S77" s="5">
        <f t="shared" si="22"/>
        <v>2639714395.1291132</v>
      </c>
      <c r="T77" s="20">
        <f>SUM(S77:$S$127)</f>
        <v>46929574594.109047</v>
      </c>
      <c r="U77" s="6">
        <f t="shared" si="23"/>
        <v>17.778277332087526</v>
      </c>
    </row>
    <row r="78" spans="1:21">
      <c r="A78" s="21">
        <v>64</v>
      </c>
      <c r="B78" s="17">
        <f>Absterbeordnung!C72</f>
        <v>92601.760603004703</v>
      </c>
      <c r="C78" s="18">
        <f t="shared" si="16"/>
        <v>0.28157170280220639</v>
      </c>
      <c r="D78" s="17">
        <f t="shared" si="17"/>
        <v>26074.035415470305</v>
      </c>
      <c r="E78" s="17">
        <f>SUM(D78:$D$136)</f>
        <v>465168.31921289349</v>
      </c>
      <c r="F78" s="19">
        <f t="shared" si="18"/>
        <v>17.840288693360399</v>
      </c>
      <c r="G78" s="5"/>
      <c r="H78" s="17">
        <f>Absterbeordnung!C72</f>
        <v>92601.760603004703</v>
      </c>
      <c r="I78" s="18">
        <f t="shared" si="19"/>
        <v>0.28157170280220639</v>
      </c>
      <c r="J78" s="17">
        <f t="shared" si="20"/>
        <v>26074.035415470305</v>
      </c>
      <c r="K78" s="17">
        <f>SUM($J78:J$136)</f>
        <v>465168.31921289349</v>
      </c>
      <c r="L78" s="19">
        <f t="shared" si="21"/>
        <v>17.840288693360399</v>
      </c>
      <c r="N78" s="6">
        <v>64</v>
      </c>
      <c r="O78" s="6">
        <f t="shared" ref="O78:O109" si="24">N78+$B$3</f>
        <v>83</v>
      </c>
      <c r="P78" s="20">
        <f t="shared" ref="P78:P109" si="25">B78</f>
        <v>92601.760603004703</v>
      </c>
      <c r="Q78" s="20">
        <f t="shared" ref="Q78:Q109" si="26">B78</f>
        <v>92601.760603004703</v>
      </c>
      <c r="R78" s="5">
        <f t="shared" ref="R78:R109" si="27">LOOKUP(N78,$O$14:$O$136,$Q$14:$Q$136)</f>
        <v>98490.468602000925</v>
      </c>
      <c r="S78" s="5">
        <f t="shared" si="22"/>
        <v>2568043966.4148378</v>
      </c>
      <c r="T78" s="20">
        <f>SUM(S78:$S$127)</f>
        <v>44289860198.979935</v>
      </c>
      <c r="U78" s="6">
        <f t="shared" si="23"/>
        <v>17.24653501973004</v>
      </c>
    </row>
    <row r="79" spans="1:21">
      <c r="A79" s="21">
        <v>65</v>
      </c>
      <c r="B79" s="17">
        <f>Absterbeordnung!C73</f>
        <v>91915.893912905216</v>
      </c>
      <c r="C79" s="18">
        <f t="shared" ref="C79:C110" si="28">1/(((1+($B$5/100))^A79))</f>
        <v>0.27605068902177099</v>
      </c>
      <c r="D79" s="17">
        <f t="shared" ref="D79:D110" si="29">B79*C79</f>
        <v>25373.445846709492</v>
      </c>
      <c r="E79" s="17">
        <f>SUM(D79:$D$136)</f>
        <v>439094.28379742324</v>
      </c>
      <c r="F79" s="19">
        <f t="shared" ref="F79:F110" si="30">E79/D79</f>
        <v>17.305268131500807</v>
      </c>
      <c r="G79" s="5"/>
      <c r="H79" s="17">
        <f>Absterbeordnung!C73</f>
        <v>91915.893912905216</v>
      </c>
      <c r="I79" s="18">
        <f t="shared" ref="I79:I110" si="31">1/(((1+($B$5/100))^A79))</f>
        <v>0.27605068902177099</v>
      </c>
      <c r="J79" s="17">
        <f t="shared" ref="J79:J110" si="32">H79*I79</f>
        <v>25373.445846709492</v>
      </c>
      <c r="K79" s="17">
        <f>SUM($J79:J$136)</f>
        <v>439094.28379742324</v>
      </c>
      <c r="L79" s="19">
        <f t="shared" ref="L79:L110" si="33">K79/J79</f>
        <v>17.305268131500807</v>
      </c>
      <c r="N79" s="6">
        <v>65</v>
      </c>
      <c r="O79" s="6">
        <f t="shared" si="24"/>
        <v>84</v>
      </c>
      <c r="P79" s="20">
        <f t="shared" si="25"/>
        <v>91915.893912905216</v>
      </c>
      <c r="Q79" s="20">
        <f t="shared" si="26"/>
        <v>91915.893912905216</v>
      </c>
      <c r="R79" s="5">
        <f t="shared" si="27"/>
        <v>98382.048872217929</v>
      </c>
      <c r="S79" s="5">
        <f t="shared" ref="S79:S110" si="34">P79*R79*I79</f>
        <v>2496291589.3475485</v>
      </c>
      <c r="T79" s="20">
        <f>SUM(S79:$S$136)</f>
        <v>41721816232.565094</v>
      </c>
      <c r="U79" s="6">
        <f t="shared" ref="U79:U110" si="35">T79/S79</f>
        <v>16.713518729384436</v>
      </c>
    </row>
    <row r="80" spans="1:21">
      <c r="A80" s="21">
        <v>66</v>
      </c>
      <c r="B80" s="17">
        <f>Absterbeordnung!C74</f>
        <v>91185.897875406343</v>
      </c>
      <c r="C80" s="18">
        <f t="shared" si="28"/>
        <v>0.27063793041350098</v>
      </c>
      <c r="D80" s="17">
        <f t="shared" si="29"/>
        <v>24678.36268389683</v>
      </c>
      <c r="E80" s="17">
        <f>SUM(D80:$D$136)</f>
        <v>413720.8379507137</v>
      </c>
      <c r="F80" s="19">
        <f t="shared" si="30"/>
        <v>16.764517291930211</v>
      </c>
      <c r="G80" s="5"/>
      <c r="H80" s="17">
        <f>Absterbeordnung!C74</f>
        <v>91185.897875406343</v>
      </c>
      <c r="I80" s="18">
        <f t="shared" si="31"/>
        <v>0.27063793041350098</v>
      </c>
      <c r="J80" s="17">
        <f t="shared" si="32"/>
        <v>24678.36268389683</v>
      </c>
      <c r="K80" s="17">
        <f>SUM($J80:J$136)</f>
        <v>413720.8379507137</v>
      </c>
      <c r="L80" s="19">
        <f t="shared" si="33"/>
        <v>16.764517291930211</v>
      </c>
      <c r="N80" s="6">
        <v>66</v>
      </c>
      <c r="O80" s="6">
        <f t="shared" si="24"/>
        <v>85</v>
      </c>
      <c r="P80" s="20">
        <f t="shared" si="25"/>
        <v>91185.897875406343</v>
      </c>
      <c r="Q80" s="20">
        <f t="shared" si="26"/>
        <v>91185.897875406343</v>
      </c>
      <c r="R80" s="5">
        <f t="shared" si="27"/>
        <v>98262.848813748249</v>
      </c>
      <c r="S80" s="5">
        <f t="shared" si="34"/>
        <v>2424966221.3786006</v>
      </c>
      <c r="T80" s="20">
        <f>SUM(S80:$S$136)</f>
        <v>39225524643.217545</v>
      </c>
      <c r="U80" s="6">
        <f t="shared" si="35"/>
        <v>16.175699396306523</v>
      </c>
    </row>
    <row r="81" spans="1:21">
      <c r="A81" s="21">
        <v>67</v>
      </c>
      <c r="B81" s="17">
        <f>Absterbeordnung!C75</f>
        <v>90387.902671061616</v>
      </c>
      <c r="C81" s="18">
        <f t="shared" si="28"/>
        <v>0.26533130432696173</v>
      </c>
      <c r="D81" s="17">
        <f t="shared" si="29"/>
        <v>23982.740111091247</v>
      </c>
      <c r="E81" s="17">
        <f>SUM(D81:$D$136)</f>
        <v>389042.47526681691</v>
      </c>
      <c r="F81" s="19">
        <f t="shared" si="30"/>
        <v>16.221769216725043</v>
      </c>
      <c r="G81" s="5"/>
      <c r="H81" s="17">
        <f>Absterbeordnung!C75</f>
        <v>90387.902671061616</v>
      </c>
      <c r="I81" s="18">
        <f t="shared" si="31"/>
        <v>0.26533130432696173</v>
      </c>
      <c r="J81" s="17">
        <f t="shared" si="32"/>
        <v>23982.740111091247</v>
      </c>
      <c r="K81" s="17">
        <f>SUM($J81:J$136)</f>
        <v>389042.47526681691</v>
      </c>
      <c r="L81" s="19">
        <f t="shared" si="33"/>
        <v>16.221769216725043</v>
      </c>
      <c r="N81" s="6">
        <v>67</v>
      </c>
      <c r="O81" s="6">
        <f t="shared" si="24"/>
        <v>86</v>
      </c>
      <c r="P81" s="20">
        <f t="shared" si="25"/>
        <v>90387.902671061616</v>
      </c>
      <c r="Q81" s="20">
        <f t="shared" si="26"/>
        <v>90387.902671061616</v>
      </c>
      <c r="R81" s="5">
        <f t="shared" si="27"/>
        <v>98132.456265724002</v>
      </c>
      <c r="S81" s="5">
        <f t="shared" si="34"/>
        <v>2353485195.0838866</v>
      </c>
      <c r="T81" s="20">
        <f>SUM(S81:$S$136)</f>
        <v>36800558421.838943</v>
      </c>
      <c r="U81" s="6">
        <f t="shared" si="35"/>
        <v>15.636622018574984</v>
      </c>
    </row>
    <row r="82" spans="1:21">
      <c r="A82" s="21">
        <v>68</v>
      </c>
      <c r="B82" s="17">
        <f>Absterbeordnung!C76</f>
        <v>89536.004793397631</v>
      </c>
      <c r="C82" s="18">
        <f t="shared" si="28"/>
        <v>0.26012872973231543</v>
      </c>
      <c r="D82" s="17">
        <f t="shared" si="29"/>
        <v>23290.887192213031</v>
      </c>
      <c r="E82" s="17">
        <f>SUM(D82:$D$136)</f>
        <v>365059.73515572562</v>
      </c>
      <c r="F82" s="19">
        <f t="shared" si="30"/>
        <v>15.673929985706085</v>
      </c>
      <c r="G82" s="5"/>
      <c r="H82" s="17">
        <f>Absterbeordnung!C76</f>
        <v>89536.004793397631</v>
      </c>
      <c r="I82" s="18">
        <f t="shared" si="31"/>
        <v>0.26012872973231543</v>
      </c>
      <c r="J82" s="17">
        <f t="shared" si="32"/>
        <v>23290.887192213031</v>
      </c>
      <c r="K82" s="17">
        <f>SUM($J82:J$136)</f>
        <v>365059.73515572562</v>
      </c>
      <c r="L82" s="19">
        <f t="shared" si="33"/>
        <v>15.673929985706085</v>
      </c>
      <c r="N82" s="6">
        <v>68</v>
      </c>
      <c r="O82" s="6">
        <f t="shared" si="24"/>
        <v>87</v>
      </c>
      <c r="P82" s="20">
        <f t="shared" si="25"/>
        <v>89536.004793397631</v>
      </c>
      <c r="Q82" s="20">
        <f t="shared" si="26"/>
        <v>89536.004793397631</v>
      </c>
      <c r="R82" s="5">
        <f t="shared" si="27"/>
        <v>97984.932124016079</v>
      </c>
      <c r="S82" s="5">
        <f t="shared" si="34"/>
        <v>2282156000.6371093</v>
      </c>
      <c r="T82" s="20">
        <f>SUM(S82:$S$136)</f>
        <v>34447073226.755058</v>
      </c>
      <c r="U82" s="6">
        <f t="shared" si="35"/>
        <v>15.094092260624809</v>
      </c>
    </row>
    <row r="83" spans="1:21">
      <c r="A83" s="21">
        <v>69</v>
      </c>
      <c r="B83" s="17">
        <f>Absterbeordnung!C77</f>
        <v>88613.80222733783</v>
      </c>
      <c r="C83" s="18">
        <f t="shared" si="28"/>
        <v>0.25502816640423082</v>
      </c>
      <c r="D83" s="17">
        <f t="shared" si="29"/>
        <v>22599.015500145113</v>
      </c>
      <c r="E83" s="17">
        <f>SUM(D83:$D$136)</f>
        <v>341768.84796351258</v>
      </c>
      <c r="F83" s="19">
        <f t="shared" si="30"/>
        <v>15.123174191429623</v>
      </c>
      <c r="G83" s="5"/>
      <c r="H83" s="17">
        <f>Absterbeordnung!C77</f>
        <v>88613.80222733783</v>
      </c>
      <c r="I83" s="18">
        <f t="shared" si="31"/>
        <v>0.25502816640423082</v>
      </c>
      <c r="J83" s="17">
        <f t="shared" si="32"/>
        <v>22599.015500145113</v>
      </c>
      <c r="K83" s="17">
        <f>SUM($J83:J$136)</f>
        <v>341768.84796351258</v>
      </c>
      <c r="L83" s="19">
        <f t="shared" si="33"/>
        <v>15.123174191429623</v>
      </c>
      <c r="N83" s="6">
        <v>69</v>
      </c>
      <c r="O83" s="6">
        <f t="shared" si="24"/>
        <v>88</v>
      </c>
      <c r="P83" s="20">
        <f t="shared" si="25"/>
        <v>88613.80222733783</v>
      </c>
      <c r="Q83" s="20">
        <f t="shared" si="26"/>
        <v>88613.80222733783</v>
      </c>
      <c r="R83" s="5">
        <f t="shared" si="27"/>
        <v>97818.46619339411</v>
      </c>
      <c r="S83" s="5">
        <f t="shared" si="34"/>
        <v>2210601033.7049341</v>
      </c>
      <c r="T83" s="20">
        <f>SUM(S83:$S$136)</f>
        <v>32164917226.117943</v>
      </c>
      <c r="U83" s="6">
        <f t="shared" si="35"/>
        <v>14.550304073734203</v>
      </c>
    </row>
    <row r="84" spans="1:21">
      <c r="A84" s="21">
        <v>70</v>
      </c>
      <c r="B84" s="17">
        <f>Absterbeordnung!C78</f>
        <v>87600.546359828862</v>
      </c>
      <c r="C84" s="18">
        <f t="shared" si="28"/>
        <v>0.25002761412179492</v>
      </c>
      <c r="D84" s="17">
        <f t="shared" si="29"/>
        <v>21902.555602113698</v>
      </c>
      <c r="E84" s="17">
        <f>SUM(D84:$D$136)</f>
        <v>319169.83246336743</v>
      </c>
      <c r="F84" s="19">
        <f t="shared" si="30"/>
        <v>14.57226445449891</v>
      </c>
      <c r="G84" s="5"/>
      <c r="H84" s="17">
        <f>Absterbeordnung!C78</f>
        <v>87600.546359828862</v>
      </c>
      <c r="I84" s="18">
        <f t="shared" si="31"/>
        <v>0.25002761412179492</v>
      </c>
      <c r="J84" s="17">
        <f t="shared" si="32"/>
        <v>21902.555602113698</v>
      </c>
      <c r="K84" s="17">
        <f>SUM($J84:J$136)</f>
        <v>319169.83246336743</v>
      </c>
      <c r="L84" s="19">
        <f t="shared" si="33"/>
        <v>14.57226445449891</v>
      </c>
      <c r="N84" s="6">
        <v>70</v>
      </c>
      <c r="O84" s="6">
        <f t="shared" si="24"/>
        <v>89</v>
      </c>
      <c r="P84" s="20">
        <f t="shared" si="25"/>
        <v>87600.546359828862</v>
      </c>
      <c r="Q84" s="20">
        <f t="shared" si="26"/>
        <v>87600.546359828862</v>
      </c>
      <c r="R84" s="5">
        <f t="shared" si="27"/>
        <v>97637.530586759967</v>
      </c>
      <c r="S84" s="5">
        <f t="shared" si="34"/>
        <v>2138511442.5295868</v>
      </c>
      <c r="T84" s="20">
        <f>SUM(S84:$S$136)</f>
        <v>29954316192.41301</v>
      </c>
      <c r="U84" s="6">
        <f t="shared" si="35"/>
        <v>14.007087171336744</v>
      </c>
    </row>
    <row r="85" spans="1:21">
      <c r="A85" s="21">
        <v>71</v>
      </c>
      <c r="B85" s="17">
        <f>Absterbeordnung!C79</f>
        <v>86486.483738737355</v>
      </c>
      <c r="C85" s="18">
        <f t="shared" si="28"/>
        <v>0.24512511188411268</v>
      </c>
      <c r="D85" s="17">
        <f t="shared" si="29"/>
        <v>21200.009002921484</v>
      </c>
      <c r="E85" s="17">
        <f>SUM(D85:$D$136)</f>
        <v>297267.27686125383</v>
      </c>
      <c r="F85" s="19">
        <f t="shared" si="30"/>
        <v>14.022035406696698</v>
      </c>
      <c r="G85" s="5"/>
      <c r="H85" s="17">
        <f>Absterbeordnung!C79</f>
        <v>86486.483738737355</v>
      </c>
      <c r="I85" s="18">
        <f t="shared" si="31"/>
        <v>0.24512511188411268</v>
      </c>
      <c r="J85" s="17">
        <f t="shared" si="32"/>
        <v>21200.009002921484</v>
      </c>
      <c r="K85" s="17">
        <f>SUM($J85:J$136)</f>
        <v>297267.27686125383</v>
      </c>
      <c r="L85" s="19">
        <f t="shared" si="33"/>
        <v>14.022035406696698</v>
      </c>
      <c r="N85" s="6">
        <v>71</v>
      </c>
      <c r="O85" s="6">
        <f t="shared" si="24"/>
        <v>90</v>
      </c>
      <c r="P85" s="20">
        <f t="shared" si="25"/>
        <v>86486.483738737355</v>
      </c>
      <c r="Q85" s="20">
        <f t="shared" si="26"/>
        <v>86486.483738737355</v>
      </c>
      <c r="R85" s="5">
        <f t="shared" si="27"/>
        <v>97430.162253369374</v>
      </c>
      <c r="S85" s="5">
        <f t="shared" si="34"/>
        <v>2065520316.927532</v>
      </c>
      <c r="T85" s="20">
        <f>SUM(S85:$S$136)</f>
        <v>27815804749.883419</v>
      </c>
      <c r="U85" s="6">
        <f t="shared" si="35"/>
        <v>13.466730160882424</v>
      </c>
    </row>
    <row r="86" spans="1:21">
      <c r="A86" s="21">
        <v>72</v>
      </c>
      <c r="B86" s="17">
        <f>Absterbeordnung!C80</f>
        <v>85310.803593520759</v>
      </c>
      <c r="C86" s="18">
        <f t="shared" si="28"/>
        <v>0.24031873714128693</v>
      </c>
      <c r="D86" s="17">
        <f t="shared" si="29"/>
        <v>20501.784584103272</v>
      </c>
      <c r="E86" s="17">
        <f>SUM(D86:$D$136)</f>
        <v>276067.26785833231</v>
      </c>
      <c r="F86" s="19">
        <f t="shared" si="30"/>
        <v>13.465523780422027</v>
      </c>
      <c r="G86" s="5"/>
      <c r="H86" s="17">
        <f>Absterbeordnung!C80</f>
        <v>85310.803593520759</v>
      </c>
      <c r="I86" s="18">
        <f t="shared" si="31"/>
        <v>0.24031873714128693</v>
      </c>
      <c r="J86" s="17">
        <f t="shared" si="32"/>
        <v>20501.784584103272</v>
      </c>
      <c r="K86" s="17">
        <f>SUM($J86:J$136)</f>
        <v>276067.26785833231</v>
      </c>
      <c r="L86" s="19">
        <f t="shared" si="33"/>
        <v>13.465523780422027</v>
      </c>
      <c r="N86" s="6">
        <v>72</v>
      </c>
      <c r="O86" s="6">
        <f t="shared" si="24"/>
        <v>91</v>
      </c>
      <c r="P86" s="20">
        <f t="shared" si="25"/>
        <v>85310.803593520759</v>
      </c>
      <c r="Q86" s="20">
        <f t="shared" si="26"/>
        <v>85310.803593520759</v>
      </c>
      <c r="R86" s="5">
        <f t="shared" si="27"/>
        <v>97208.779224103579</v>
      </c>
      <c r="S86" s="5">
        <f t="shared" si="34"/>
        <v>1992953451.336225</v>
      </c>
      <c r="T86" s="20">
        <f>SUM(S86:$S$136)</f>
        <v>25750284432.955891</v>
      </c>
      <c r="U86" s="6">
        <f t="shared" si="35"/>
        <v>12.92066526475617</v>
      </c>
    </row>
    <row r="87" spans="1:21">
      <c r="A87" s="21">
        <v>73</v>
      </c>
      <c r="B87" s="17">
        <f>Absterbeordnung!C81</f>
        <v>84026.064635057061</v>
      </c>
      <c r="C87" s="18">
        <f t="shared" si="28"/>
        <v>0.2356066050404774</v>
      </c>
      <c r="D87" s="17">
        <f t="shared" si="29"/>
        <v>19797.095823577514</v>
      </c>
      <c r="E87" s="17">
        <f>SUM(D87:$D$136)</f>
        <v>255565.48327422905</v>
      </c>
      <c r="F87" s="19">
        <f t="shared" si="30"/>
        <v>12.909241110499714</v>
      </c>
      <c r="G87" s="5"/>
      <c r="H87" s="17">
        <f>Absterbeordnung!C81</f>
        <v>84026.064635057061</v>
      </c>
      <c r="I87" s="18">
        <f t="shared" si="31"/>
        <v>0.2356066050404774</v>
      </c>
      <c r="J87" s="17">
        <f t="shared" si="32"/>
        <v>19797.095823577514</v>
      </c>
      <c r="K87" s="17">
        <f>SUM($J87:J$136)</f>
        <v>255565.48327422905</v>
      </c>
      <c r="L87" s="19">
        <f t="shared" si="33"/>
        <v>12.909241110499714</v>
      </c>
      <c r="N87" s="6">
        <v>73</v>
      </c>
      <c r="O87" s="6">
        <f t="shared" si="24"/>
        <v>92</v>
      </c>
      <c r="P87" s="20">
        <f t="shared" si="25"/>
        <v>84026.064635057061</v>
      </c>
      <c r="Q87" s="20">
        <f t="shared" si="26"/>
        <v>84026.064635057061</v>
      </c>
      <c r="R87" s="5">
        <f t="shared" si="27"/>
        <v>96961.58559233493</v>
      </c>
      <c r="S87" s="5">
        <f t="shared" si="34"/>
        <v>1919557801.1774676</v>
      </c>
      <c r="T87" s="20">
        <f>SUM(S87:$S$136)</f>
        <v>23757330981.619663</v>
      </c>
      <c r="U87" s="6">
        <f t="shared" si="35"/>
        <v>12.376460332190456</v>
      </c>
    </row>
    <row r="88" spans="1:21">
      <c r="A88" s="21">
        <v>74</v>
      </c>
      <c r="B88" s="17">
        <f>Absterbeordnung!C82</f>
        <v>82638.750292760742</v>
      </c>
      <c r="C88" s="18">
        <f t="shared" si="28"/>
        <v>0.23098686768674251</v>
      </c>
      <c r="D88" s="17">
        <f t="shared" si="29"/>
        <v>19088.466079671678</v>
      </c>
      <c r="E88" s="17">
        <f>SUM(D88:$D$136)</f>
        <v>235768.38745065153</v>
      </c>
      <c r="F88" s="19">
        <f t="shared" si="30"/>
        <v>12.351353244760396</v>
      </c>
      <c r="G88" s="5"/>
      <c r="H88" s="17">
        <f>Absterbeordnung!C82</f>
        <v>82638.750292760742</v>
      </c>
      <c r="I88" s="18">
        <f t="shared" si="31"/>
        <v>0.23098686768674251</v>
      </c>
      <c r="J88" s="17">
        <f t="shared" si="32"/>
        <v>19088.466079671678</v>
      </c>
      <c r="K88" s="17">
        <f>SUM($J88:J$136)</f>
        <v>235768.38745065153</v>
      </c>
      <c r="L88" s="19">
        <f t="shared" si="33"/>
        <v>12.351353244760396</v>
      </c>
      <c r="N88" s="6">
        <v>74</v>
      </c>
      <c r="O88" s="6">
        <f t="shared" si="24"/>
        <v>93</v>
      </c>
      <c r="P88" s="20">
        <f t="shared" si="25"/>
        <v>82638.750292760742</v>
      </c>
      <c r="Q88" s="20">
        <f t="shared" si="26"/>
        <v>82638.750292760742</v>
      </c>
      <c r="R88" s="5">
        <f t="shared" si="27"/>
        <v>96688.975376332543</v>
      </c>
      <c r="S88" s="5">
        <f t="shared" si="34"/>
        <v>1845644226.7493341</v>
      </c>
      <c r="T88" s="20">
        <f>SUM(S88:$S$136)</f>
        <v>21837773180.442196</v>
      </c>
      <c r="U88" s="6">
        <f t="shared" si="35"/>
        <v>11.83205997339166</v>
      </c>
    </row>
    <row r="89" spans="1:21">
      <c r="A89" s="21">
        <v>75</v>
      </c>
      <c r="B89" s="17">
        <f>Absterbeordnung!C83</f>
        <v>81139.934143771301</v>
      </c>
      <c r="C89" s="18">
        <f t="shared" si="28"/>
        <v>0.22645771341837509</v>
      </c>
      <c r="D89" s="17">
        <f t="shared" si="29"/>
        <v>18374.763953115988</v>
      </c>
      <c r="E89" s="17">
        <f>SUM(D89:$D$136)</f>
        <v>216679.92137097984</v>
      </c>
      <c r="F89" s="19">
        <f t="shared" si="30"/>
        <v>11.792256048776904</v>
      </c>
      <c r="G89" s="5"/>
      <c r="H89" s="17">
        <f>Absterbeordnung!C83</f>
        <v>81139.934143771301</v>
      </c>
      <c r="I89" s="18">
        <f t="shared" si="31"/>
        <v>0.22645771341837509</v>
      </c>
      <c r="J89" s="17">
        <f t="shared" si="32"/>
        <v>18374.763953115988</v>
      </c>
      <c r="K89" s="17">
        <f>SUM($J89:J$136)</f>
        <v>216679.92137097984</v>
      </c>
      <c r="L89" s="19">
        <f t="shared" si="33"/>
        <v>11.792256048776904</v>
      </c>
      <c r="N89" s="6">
        <v>75</v>
      </c>
      <c r="O89" s="6">
        <f t="shared" si="24"/>
        <v>94</v>
      </c>
      <c r="P89" s="20">
        <f t="shared" si="25"/>
        <v>81139.934143771301</v>
      </c>
      <c r="Q89" s="20">
        <f t="shared" si="26"/>
        <v>81139.934143771301</v>
      </c>
      <c r="R89" s="5">
        <f t="shared" si="27"/>
        <v>96385.388036586475</v>
      </c>
      <c r="S89" s="5">
        <f t="shared" si="34"/>
        <v>1771058753.7017665</v>
      </c>
      <c r="T89" s="20">
        <f>SUM(S89:$S$136)</f>
        <v>19992128953.692863</v>
      </c>
      <c r="U89" s="6">
        <f t="shared" si="35"/>
        <v>11.288235871286851</v>
      </c>
    </row>
    <row r="90" spans="1:21">
      <c r="A90" s="21">
        <v>76</v>
      </c>
      <c r="B90" s="17">
        <f>Absterbeordnung!C84</f>
        <v>79526.181689212855</v>
      </c>
      <c r="C90" s="18">
        <f t="shared" si="28"/>
        <v>0.22201736609644609</v>
      </c>
      <c r="D90" s="17">
        <f t="shared" si="29"/>
        <v>17656.193394346457</v>
      </c>
      <c r="E90" s="17">
        <f>SUM(D90:$D$136)</f>
        <v>198305.15741786387</v>
      </c>
      <c r="F90" s="19">
        <f t="shared" si="30"/>
        <v>11.231478551960215</v>
      </c>
      <c r="G90" s="5"/>
      <c r="H90" s="17">
        <f>Absterbeordnung!C84</f>
        <v>79526.181689212855</v>
      </c>
      <c r="I90" s="18">
        <f t="shared" si="31"/>
        <v>0.22201736609644609</v>
      </c>
      <c r="J90" s="17">
        <f t="shared" si="32"/>
        <v>17656.193394346457</v>
      </c>
      <c r="K90" s="17">
        <f>SUM($J90:J$136)</f>
        <v>198305.15741786387</v>
      </c>
      <c r="L90" s="19">
        <f t="shared" si="33"/>
        <v>11.231478551960215</v>
      </c>
      <c r="N90" s="6">
        <v>76</v>
      </c>
      <c r="O90" s="6">
        <f t="shared" si="24"/>
        <v>95</v>
      </c>
      <c r="P90" s="20">
        <f t="shared" si="25"/>
        <v>79526.181689212855</v>
      </c>
      <c r="Q90" s="20">
        <f t="shared" si="26"/>
        <v>79526.181689212855</v>
      </c>
      <c r="R90" s="5">
        <f t="shared" si="27"/>
        <v>96046.961352122293</v>
      </c>
      <c r="S90" s="5">
        <f t="shared" si="34"/>
        <v>1695823724.572391</v>
      </c>
      <c r="T90" s="20">
        <f>SUM(S90:$S$136)</f>
        <v>18221070199.991093</v>
      </c>
      <c r="U90" s="6">
        <f t="shared" si="35"/>
        <v>10.74467230052794</v>
      </c>
    </row>
    <row r="91" spans="1:21">
      <c r="A91" s="21">
        <v>77</v>
      </c>
      <c r="B91" s="17">
        <f>Absterbeordnung!C85</f>
        <v>77820.302375047468</v>
      </c>
      <c r="C91" s="18">
        <f t="shared" si="28"/>
        <v>0.2176640844082805</v>
      </c>
      <c r="D91" s="17">
        <f t="shared" si="29"/>
        <v>16938.684864840245</v>
      </c>
      <c r="E91" s="17">
        <f>SUM(D91:$D$136)</f>
        <v>180648.96402351739</v>
      </c>
      <c r="F91" s="19">
        <f t="shared" si="30"/>
        <v>10.664875429525924</v>
      </c>
      <c r="G91" s="5"/>
      <c r="H91" s="17">
        <f>Absterbeordnung!C85</f>
        <v>77820.302375047468</v>
      </c>
      <c r="I91" s="18">
        <f t="shared" si="31"/>
        <v>0.2176640844082805</v>
      </c>
      <c r="J91" s="17">
        <f t="shared" si="32"/>
        <v>16938.684864840245</v>
      </c>
      <c r="K91" s="17">
        <f>SUM($J91:J$136)</f>
        <v>180648.96402351739</v>
      </c>
      <c r="L91" s="19">
        <f t="shared" si="33"/>
        <v>10.664875429525924</v>
      </c>
      <c r="N91" s="6">
        <v>77</v>
      </c>
      <c r="O91" s="6">
        <f t="shared" si="24"/>
        <v>96</v>
      </c>
      <c r="P91" s="20">
        <f t="shared" si="25"/>
        <v>77820.302375047468</v>
      </c>
      <c r="Q91" s="20">
        <f t="shared" si="26"/>
        <v>77820.302375047468</v>
      </c>
      <c r="R91" s="5">
        <f t="shared" si="27"/>
        <v>95677.262098698702</v>
      </c>
      <c r="S91" s="5">
        <f t="shared" si="34"/>
        <v>1620646991.4205809</v>
      </c>
      <c r="T91" s="20">
        <f>SUM(S91:$S$136)</f>
        <v>16525246475.418709</v>
      </c>
      <c r="U91" s="6">
        <f t="shared" si="35"/>
        <v>10.196697098689873</v>
      </c>
    </row>
    <row r="92" spans="1:21">
      <c r="A92" s="21">
        <v>78</v>
      </c>
      <c r="B92" s="17">
        <f>Absterbeordnung!C86</f>
        <v>75961.794467724219</v>
      </c>
      <c r="C92" s="18">
        <f t="shared" si="28"/>
        <v>0.21339616118458871</v>
      </c>
      <c r="D92" s="17">
        <f t="shared" si="29"/>
        <v>16209.955336105077</v>
      </c>
      <c r="E92" s="17">
        <f>SUM(D92:$D$136)</f>
        <v>163710.27915867712</v>
      </c>
      <c r="F92" s="19">
        <f t="shared" si="30"/>
        <v>10.099366455010442</v>
      </c>
      <c r="G92" s="5"/>
      <c r="H92" s="17">
        <f>Absterbeordnung!C86</f>
        <v>75961.794467724219</v>
      </c>
      <c r="I92" s="18">
        <f t="shared" si="31"/>
        <v>0.21339616118458871</v>
      </c>
      <c r="J92" s="17">
        <f t="shared" si="32"/>
        <v>16209.955336105077</v>
      </c>
      <c r="K92" s="17">
        <f>SUM($J92:J$136)</f>
        <v>163710.27915867712</v>
      </c>
      <c r="L92" s="19">
        <f t="shared" si="33"/>
        <v>10.099366455010442</v>
      </c>
      <c r="N92" s="6">
        <v>78</v>
      </c>
      <c r="O92" s="6">
        <f t="shared" si="24"/>
        <v>97</v>
      </c>
      <c r="P92" s="20">
        <f t="shared" si="25"/>
        <v>75961.794467724219</v>
      </c>
      <c r="Q92" s="20">
        <f t="shared" si="26"/>
        <v>75961.794467724219</v>
      </c>
      <c r="R92" s="5">
        <f t="shared" si="27"/>
        <v>95275.027505842474</v>
      </c>
      <c r="S92" s="5">
        <f t="shared" si="34"/>
        <v>1544403940.5158889</v>
      </c>
      <c r="T92" s="20">
        <f>SUM(S92:$S$136)</f>
        <v>14904599483.998131</v>
      </c>
      <c r="U92" s="6">
        <f t="shared" si="35"/>
        <v>9.6507131929613141</v>
      </c>
    </row>
    <row r="93" spans="1:21">
      <c r="A93" s="21">
        <v>79</v>
      </c>
      <c r="B93" s="17">
        <f>Absterbeordnung!C87</f>
        <v>73914.299402160381</v>
      </c>
      <c r="C93" s="18">
        <f t="shared" si="28"/>
        <v>0.20921192272998898</v>
      </c>
      <c r="D93" s="17">
        <f t="shared" si="29"/>
        <v>15463.752695166047</v>
      </c>
      <c r="E93" s="17">
        <f>SUM(D93:$D$136)</f>
        <v>147500.32382257201</v>
      </c>
      <c r="F93" s="19">
        <f t="shared" si="30"/>
        <v>9.5384559446996633</v>
      </c>
      <c r="G93" s="5"/>
      <c r="H93" s="17">
        <f>Absterbeordnung!C87</f>
        <v>73914.299402160381</v>
      </c>
      <c r="I93" s="18">
        <f t="shared" si="31"/>
        <v>0.20921192272998898</v>
      </c>
      <c r="J93" s="17">
        <f t="shared" si="32"/>
        <v>15463.752695166047</v>
      </c>
      <c r="K93" s="17">
        <f>SUM($J93:J$136)</f>
        <v>147500.32382257201</v>
      </c>
      <c r="L93" s="19">
        <f t="shared" si="33"/>
        <v>9.5384559446996633</v>
      </c>
      <c r="N93" s="6">
        <v>79</v>
      </c>
      <c r="O93" s="6">
        <f t="shared" si="24"/>
        <v>98</v>
      </c>
      <c r="P93" s="20">
        <f t="shared" si="25"/>
        <v>73914.299402160381</v>
      </c>
      <c r="Q93" s="20">
        <f t="shared" si="26"/>
        <v>73914.299402160381</v>
      </c>
      <c r="R93" s="5">
        <f t="shared" si="27"/>
        <v>94834.629657238635</v>
      </c>
      <c r="S93" s="5">
        <f t="shared" si="34"/>
        <v>1466499259.9571981</v>
      </c>
      <c r="T93" s="20">
        <f>SUM(S93:$S$136)</f>
        <v>13360195543.482243</v>
      </c>
      <c r="U93" s="6">
        <f t="shared" si="35"/>
        <v>9.1102640882833992</v>
      </c>
    </row>
    <row r="94" spans="1:21">
      <c r="A94" s="21">
        <v>80</v>
      </c>
      <c r="B94" s="17">
        <f>Absterbeordnung!C88</f>
        <v>71620.277852505227</v>
      </c>
      <c r="C94" s="18">
        <f t="shared" si="28"/>
        <v>0.20510972816665585</v>
      </c>
      <c r="D94" s="17">
        <f t="shared" si="29"/>
        <v>14690.01572154771</v>
      </c>
      <c r="E94" s="17">
        <f>SUM(D94:$D$136)</f>
        <v>132036.57112740594</v>
      </c>
      <c r="F94" s="19">
        <f t="shared" si="30"/>
        <v>8.9881844669322675</v>
      </c>
      <c r="G94" s="5"/>
      <c r="H94" s="17">
        <f>Absterbeordnung!C88</f>
        <v>71620.277852505227</v>
      </c>
      <c r="I94" s="18">
        <f t="shared" si="31"/>
        <v>0.20510972816665585</v>
      </c>
      <c r="J94" s="17">
        <f t="shared" si="32"/>
        <v>14690.01572154771</v>
      </c>
      <c r="K94" s="17">
        <f>SUM($J94:J$136)</f>
        <v>132036.57112740594</v>
      </c>
      <c r="L94" s="19">
        <f t="shared" si="33"/>
        <v>8.9881844669322675</v>
      </c>
      <c r="N94" s="6">
        <v>80</v>
      </c>
      <c r="O94" s="6">
        <f t="shared" si="24"/>
        <v>99</v>
      </c>
      <c r="P94" s="20">
        <f t="shared" si="25"/>
        <v>71620.277852505227</v>
      </c>
      <c r="Q94" s="20">
        <f t="shared" si="26"/>
        <v>71620.277852505227</v>
      </c>
      <c r="R94" s="5">
        <f t="shared" si="27"/>
        <v>94345.751556118325</v>
      </c>
      <c r="S94" s="5">
        <f t="shared" si="34"/>
        <v>1385940573.6206126</v>
      </c>
      <c r="T94" s="20">
        <f>SUM(S94:$S$136)</f>
        <v>11893696283.525043</v>
      </c>
      <c r="U94" s="6">
        <f t="shared" si="35"/>
        <v>8.5816783994238008</v>
      </c>
    </row>
    <row r="95" spans="1:21">
      <c r="A95" s="21">
        <v>81</v>
      </c>
      <c r="B95" s="17">
        <f>Absterbeordnung!C89</f>
        <v>69077.032500573929</v>
      </c>
      <c r="C95" s="18">
        <f t="shared" si="28"/>
        <v>0.20108796879083907</v>
      </c>
      <c r="D95" s="17">
        <f t="shared" si="29"/>
        <v>13890.560155639187</v>
      </c>
      <c r="E95" s="17">
        <f>SUM(D95:$D$136)</f>
        <v>117346.55540585826</v>
      </c>
      <c r="F95" s="19">
        <f t="shared" si="30"/>
        <v>8.447935438962034</v>
      </c>
      <c r="G95" s="5"/>
      <c r="H95" s="17">
        <f>Absterbeordnung!C89</f>
        <v>69077.032500573929</v>
      </c>
      <c r="I95" s="18">
        <f t="shared" si="31"/>
        <v>0.20108796879083907</v>
      </c>
      <c r="J95" s="17">
        <f t="shared" si="32"/>
        <v>13890.560155639187</v>
      </c>
      <c r="K95" s="17">
        <f>SUM($J95:J$136)</f>
        <v>117346.55540585826</v>
      </c>
      <c r="L95" s="19">
        <f t="shared" si="33"/>
        <v>8.447935438962034</v>
      </c>
      <c r="N95" s="6">
        <v>81</v>
      </c>
      <c r="O95" s="6">
        <f t="shared" si="24"/>
        <v>100</v>
      </c>
      <c r="P95" s="20">
        <f t="shared" si="25"/>
        <v>69077.032500573929</v>
      </c>
      <c r="Q95" s="20">
        <f t="shared" si="26"/>
        <v>69077.032500573929</v>
      </c>
      <c r="R95" s="5">
        <f t="shared" si="27"/>
        <v>93807.685689349339</v>
      </c>
      <c r="S95" s="5">
        <f t="shared" si="34"/>
        <v>1303041301.1292002</v>
      </c>
      <c r="T95" s="20">
        <f>SUM(S95:$S$136)</f>
        <v>10507755709.904432</v>
      </c>
      <c r="U95" s="6">
        <f t="shared" si="35"/>
        <v>8.0640235277258938</v>
      </c>
    </row>
    <row r="96" spans="1:21">
      <c r="A96" s="21">
        <v>82</v>
      </c>
      <c r="B96" s="17">
        <f>Absterbeordnung!C90</f>
        <v>66232.588869288491</v>
      </c>
      <c r="C96" s="18">
        <f t="shared" si="28"/>
        <v>0.19714506744199911</v>
      </c>
      <c r="D96" s="17">
        <f t="shared" si="29"/>
        <v>13057.428199494079</v>
      </c>
      <c r="E96" s="17">
        <f>SUM(D96:$D$136)</f>
        <v>103455.99525021907</v>
      </c>
      <c r="F96" s="19">
        <f t="shared" si="30"/>
        <v>7.9231525281699469</v>
      </c>
      <c r="G96" s="5"/>
      <c r="H96" s="17">
        <f>Absterbeordnung!C90</f>
        <v>66232.588869288491</v>
      </c>
      <c r="I96" s="18">
        <f t="shared" si="31"/>
        <v>0.19714506744199911</v>
      </c>
      <c r="J96" s="17">
        <f t="shared" si="32"/>
        <v>13057.428199494079</v>
      </c>
      <c r="K96" s="17">
        <f>SUM($J96:J$136)</f>
        <v>103455.99525021907</v>
      </c>
      <c r="L96" s="19">
        <f t="shared" si="33"/>
        <v>7.9231525281699469</v>
      </c>
      <c r="N96" s="6">
        <v>82</v>
      </c>
      <c r="O96" s="6">
        <f t="shared" si="24"/>
        <v>101</v>
      </c>
      <c r="P96" s="20">
        <f t="shared" si="25"/>
        <v>66232.588869288491</v>
      </c>
      <c r="Q96" s="20">
        <f t="shared" si="26"/>
        <v>66232.588869288491</v>
      </c>
      <c r="R96" s="5">
        <f t="shared" si="27"/>
        <v>93231.978493710674</v>
      </c>
      <c r="S96" s="5">
        <f t="shared" si="34"/>
        <v>1217369865.0784032</v>
      </c>
      <c r="T96" s="20">
        <f>SUM(S96:$S$136)</f>
        <v>9204714408.7752323</v>
      </c>
      <c r="U96" s="6">
        <f t="shared" si="35"/>
        <v>7.5611485652985291</v>
      </c>
    </row>
    <row r="97" spans="1:21">
      <c r="A97" s="21">
        <v>83</v>
      </c>
      <c r="B97" s="17">
        <f>Absterbeordnung!C91</f>
        <v>63023.012709875431</v>
      </c>
      <c r="C97" s="18">
        <f t="shared" si="28"/>
        <v>0.19327947788431285</v>
      </c>
      <c r="D97" s="17">
        <f t="shared" si="29"/>
        <v>12181.054991261137</v>
      </c>
      <c r="E97" s="17">
        <f>SUM(D97:$D$136)</f>
        <v>90398.567050725003</v>
      </c>
      <c r="F97" s="19">
        <f t="shared" si="30"/>
        <v>7.4212428328727054</v>
      </c>
      <c r="G97" s="5"/>
      <c r="H97" s="17">
        <f>Absterbeordnung!C91</f>
        <v>63023.012709875431</v>
      </c>
      <c r="I97" s="18">
        <f t="shared" si="31"/>
        <v>0.19327947788431285</v>
      </c>
      <c r="J97" s="17">
        <f t="shared" si="32"/>
        <v>12181.054991261137</v>
      </c>
      <c r="K97" s="17">
        <f>SUM($J97:J$136)</f>
        <v>90398.567050725003</v>
      </c>
      <c r="L97" s="19">
        <f t="shared" si="33"/>
        <v>7.4212428328727054</v>
      </c>
      <c r="N97" s="6">
        <v>83</v>
      </c>
      <c r="O97" s="6">
        <f t="shared" si="24"/>
        <v>102</v>
      </c>
      <c r="P97" s="20">
        <f t="shared" si="25"/>
        <v>63023.012709875431</v>
      </c>
      <c r="Q97" s="20">
        <f t="shared" si="26"/>
        <v>63023.012709875431</v>
      </c>
      <c r="R97" s="5">
        <f t="shared" si="27"/>
        <v>92601.760603004703</v>
      </c>
      <c r="S97" s="5">
        <f t="shared" si="34"/>
        <v>1127987138.1927993</v>
      </c>
      <c r="T97" s="20">
        <f>SUM(S97:$S$136)</f>
        <v>7987344543.6968288</v>
      </c>
      <c r="U97" s="6">
        <f t="shared" si="35"/>
        <v>7.0810599458551673</v>
      </c>
    </row>
    <row r="98" spans="1:21">
      <c r="A98" s="21">
        <v>84</v>
      </c>
      <c r="B98" s="17">
        <f>Absterbeordnung!C92</f>
        <v>59518.311673387172</v>
      </c>
      <c r="C98" s="18">
        <f t="shared" si="28"/>
        <v>0.18948968420030671</v>
      </c>
      <c r="D98" s="17">
        <f t="shared" si="29"/>
        <v>11278.106083125564</v>
      </c>
      <c r="E98" s="17">
        <f>SUM(D98:$D$136)</f>
        <v>78217.512059463872</v>
      </c>
      <c r="F98" s="19">
        <f t="shared" si="30"/>
        <v>6.9353410477751973</v>
      </c>
      <c r="G98" s="5"/>
      <c r="H98" s="17">
        <f>Absterbeordnung!C92</f>
        <v>59518.311673387172</v>
      </c>
      <c r="I98" s="18">
        <f t="shared" si="31"/>
        <v>0.18948968420030671</v>
      </c>
      <c r="J98" s="17">
        <f t="shared" si="32"/>
        <v>11278.106083125564</v>
      </c>
      <c r="K98" s="17">
        <f>SUM($J98:J$136)</f>
        <v>78217.512059463872</v>
      </c>
      <c r="L98" s="19">
        <f t="shared" si="33"/>
        <v>6.9353410477751973</v>
      </c>
      <c r="N98" s="6">
        <v>84</v>
      </c>
      <c r="O98" s="6">
        <f t="shared" si="24"/>
        <v>103</v>
      </c>
      <c r="P98" s="20">
        <f t="shared" si="25"/>
        <v>59518.311673387172</v>
      </c>
      <c r="Q98" s="20">
        <f t="shared" si="26"/>
        <v>59518.311673387172</v>
      </c>
      <c r="R98" s="5">
        <f t="shared" si="27"/>
        <v>91915.893912905216</v>
      </c>
      <c r="S98" s="5">
        <f t="shared" si="34"/>
        <v>1036637202.2750602</v>
      </c>
      <c r="T98" s="20">
        <f>SUM(S98:$S$136)</f>
        <v>6859357405.5040293</v>
      </c>
      <c r="U98" s="6">
        <f t="shared" si="35"/>
        <v>6.6169315460125411</v>
      </c>
    </row>
    <row r="99" spans="1:21">
      <c r="A99" s="21">
        <v>85</v>
      </c>
      <c r="B99" s="17">
        <f>Absterbeordnung!C93</f>
        <v>55682.077291606642</v>
      </c>
      <c r="C99" s="18">
        <f t="shared" si="28"/>
        <v>0.18577420019637911</v>
      </c>
      <c r="D99" s="17">
        <f t="shared" si="29"/>
        <v>10344.293374121187</v>
      </c>
      <c r="E99" s="17">
        <f>SUM(D99:$D$136)</f>
        <v>66939.405976338327</v>
      </c>
      <c r="F99" s="19">
        <f t="shared" si="30"/>
        <v>6.4711434174714952</v>
      </c>
      <c r="G99" s="5"/>
      <c r="H99" s="17">
        <f>Absterbeordnung!C93</f>
        <v>55682.077291606642</v>
      </c>
      <c r="I99" s="18">
        <f t="shared" si="31"/>
        <v>0.18577420019637911</v>
      </c>
      <c r="J99" s="17">
        <f t="shared" si="32"/>
        <v>10344.293374121187</v>
      </c>
      <c r="K99" s="17">
        <f>SUM($J99:J$136)</f>
        <v>66939.405976338327</v>
      </c>
      <c r="L99" s="19">
        <f t="shared" si="33"/>
        <v>6.4711434174714952</v>
      </c>
      <c r="N99" s="6">
        <v>85</v>
      </c>
      <c r="O99" s="6">
        <f t="shared" si="24"/>
        <v>104</v>
      </c>
      <c r="P99" s="20">
        <f t="shared" si="25"/>
        <v>55682.077291606642</v>
      </c>
      <c r="Q99" s="20">
        <f t="shared" si="26"/>
        <v>55682.077291606642</v>
      </c>
      <c r="R99" s="5">
        <f t="shared" si="27"/>
        <v>91185.897875406343</v>
      </c>
      <c r="S99" s="5">
        <f t="shared" si="34"/>
        <v>943253679.20585704</v>
      </c>
      <c r="T99" s="20">
        <f>SUM(S99:$S$136)</f>
        <v>5822720203.2289696</v>
      </c>
      <c r="U99" s="6">
        <f t="shared" si="35"/>
        <v>6.1730161584222252</v>
      </c>
    </row>
    <row r="100" spans="1:21">
      <c r="A100" s="13">
        <v>86</v>
      </c>
      <c r="B100" s="17">
        <f>Absterbeordnung!C94</f>
        <v>51551.33890390821</v>
      </c>
      <c r="C100" s="18">
        <f t="shared" si="28"/>
        <v>0.18213156881997952</v>
      </c>
      <c r="D100" s="17">
        <f t="shared" si="29"/>
        <v>9389.1262293392465</v>
      </c>
      <c r="E100" s="17">
        <f>SUM(D100:$D$136)</f>
        <v>56595.112602217145</v>
      </c>
      <c r="F100" s="19">
        <f t="shared" si="30"/>
        <v>6.0277294414647562</v>
      </c>
      <c r="G100" s="5"/>
      <c r="H100" s="17">
        <f>Absterbeordnung!C94</f>
        <v>51551.33890390821</v>
      </c>
      <c r="I100" s="18">
        <f t="shared" si="31"/>
        <v>0.18213156881997952</v>
      </c>
      <c r="J100" s="17">
        <f t="shared" si="32"/>
        <v>9389.1262293392465</v>
      </c>
      <c r="K100" s="17">
        <f>SUM($J100:J$136)</f>
        <v>56595.112602217145</v>
      </c>
      <c r="L100" s="19">
        <f t="shared" si="33"/>
        <v>6.0277294414647562</v>
      </c>
      <c r="N100" s="20">
        <v>86</v>
      </c>
      <c r="O100" s="6">
        <f t="shared" si="24"/>
        <v>105</v>
      </c>
      <c r="P100" s="20">
        <f t="shared" si="25"/>
        <v>51551.33890390821</v>
      </c>
      <c r="Q100" s="20">
        <f t="shared" si="26"/>
        <v>51551.33890390821</v>
      </c>
      <c r="R100" s="5">
        <f t="shared" si="27"/>
        <v>90387.902671061616</v>
      </c>
      <c r="S100" s="5">
        <f t="shared" si="34"/>
        <v>848663427.78382754</v>
      </c>
      <c r="T100" s="20">
        <f>SUM(S100:$S$136)</f>
        <v>4879466524.0231113</v>
      </c>
      <c r="U100" s="6">
        <f t="shared" si="35"/>
        <v>5.7495897245922256</v>
      </c>
    </row>
    <row r="101" spans="1:21">
      <c r="A101" s="13">
        <v>87</v>
      </c>
      <c r="B101" s="17">
        <f>Absterbeordnung!C95</f>
        <v>47110.347556687164</v>
      </c>
      <c r="C101" s="18">
        <f t="shared" si="28"/>
        <v>0.17856036158821526</v>
      </c>
      <c r="D101" s="17">
        <f t="shared" si="29"/>
        <v>8412.0406942685531</v>
      </c>
      <c r="E101" s="17">
        <f>SUM(D101:$D$136)</f>
        <v>47205.986372877909</v>
      </c>
      <c r="F101" s="19">
        <f t="shared" si="30"/>
        <v>5.6117163585574623</v>
      </c>
      <c r="G101" s="5"/>
      <c r="H101" s="17">
        <f>Absterbeordnung!C95</f>
        <v>47110.347556687164</v>
      </c>
      <c r="I101" s="18">
        <f t="shared" si="31"/>
        <v>0.17856036158821526</v>
      </c>
      <c r="J101" s="17">
        <f t="shared" si="32"/>
        <v>8412.0406942685531</v>
      </c>
      <c r="K101" s="17">
        <f>SUM($J101:J$136)</f>
        <v>47205.986372877909</v>
      </c>
      <c r="L101" s="19">
        <f t="shared" si="33"/>
        <v>5.6117163585574623</v>
      </c>
      <c r="N101" s="20">
        <v>87</v>
      </c>
      <c r="O101" s="6">
        <f t="shared" si="24"/>
        <v>106</v>
      </c>
      <c r="P101" s="20">
        <f t="shared" si="25"/>
        <v>47110.347556687164</v>
      </c>
      <c r="Q101" s="20">
        <f t="shared" si="26"/>
        <v>47110.347556687164</v>
      </c>
      <c r="R101" s="5">
        <f t="shared" si="27"/>
        <v>89536.004793397631</v>
      </c>
      <c r="S101" s="5">
        <f t="shared" si="34"/>
        <v>753180515.92428517</v>
      </c>
      <c r="T101" s="20">
        <f>SUM(S101:$S$136)</f>
        <v>4030803096.2392831</v>
      </c>
      <c r="U101" s="6">
        <f t="shared" si="35"/>
        <v>5.3517091998759128</v>
      </c>
    </row>
    <row r="102" spans="1:21">
      <c r="A102" s="13">
        <v>88</v>
      </c>
      <c r="B102" s="17">
        <f>Absterbeordnung!C96</f>
        <v>42445.481946531356</v>
      </c>
      <c r="C102" s="18">
        <f t="shared" si="28"/>
        <v>0.17505917802766199</v>
      </c>
      <c r="D102" s="17">
        <f t="shared" si="29"/>
        <v>7430.4711805477455</v>
      </c>
      <c r="E102" s="17">
        <f>SUM(D102:$D$136)</f>
        <v>38793.945678609351</v>
      </c>
      <c r="F102" s="19">
        <f t="shared" si="30"/>
        <v>5.2209267401733754</v>
      </c>
      <c r="G102" s="5"/>
      <c r="H102" s="17">
        <f>Absterbeordnung!C96</f>
        <v>42445.481946531356</v>
      </c>
      <c r="I102" s="18">
        <f t="shared" si="31"/>
        <v>0.17505917802766199</v>
      </c>
      <c r="J102" s="17">
        <f t="shared" si="32"/>
        <v>7430.4711805477455</v>
      </c>
      <c r="K102" s="17">
        <f>SUM($J102:J$136)</f>
        <v>38793.945678609351</v>
      </c>
      <c r="L102" s="19">
        <f t="shared" si="33"/>
        <v>5.2209267401733754</v>
      </c>
      <c r="N102" s="20">
        <v>88</v>
      </c>
      <c r="O102" s="6">
        <f t="shared" si="24"/>
        <v>107</v>
      </c>
      <c r="P102" s="20">
        <f t="shared" si="25"/>
        <v>42445.481946531356</v>
      </c>
      <c r="Q102" s="20">
        <f t="shared" si="26"/>
        <v>42445.481946531356</v>
      </c>
      <c r="R102" s="5">
        <f t="shared" si="27"/>
        <v>88613.80222733783</v>
      </c>
      <c r="S102" s="5">
        <f t="shared" si="34"/>
        <v>658442303.64899135</v>
      </c>
      <c r="T102" s="20">
        <f>SUM(S102:$S$136)</f>
        <v>3277622580.3149981</v>
      </c>
      <c r="U102" s="6">
        <f t="shared" si="35"/>
        <v>4.9778432554392253</v>
      </c>
    </row>
    <row r="103" spans="1:21">
      <c r="A103" s="13">
        <v>89</v>
      </c>
      <c r="B103" s="17">
        <f>Absterbeordnung!C97</f>
        <v>37620.565706696303</v>
      </c>
      <c r="C103" s="18">
        <f t="shared" si="28"/>
        <v>0.17162664512515882</v>
      </c>
      <c r="D103" s="17">
        <f t="shared" si="29"/>
        <v>6456.6914799508859</v>
      </c>
      <c r="E103" s="17">
        <f>SUM(D103:$D$136)</f>
        <v>31363.474498061591</v>
      </c>
      <c r="F103" s="19">
        <f t="shared" si="30"/>
        <v>4.8575148116416065</v>
      </c>
      <c r="G103" s="5"/>
      <c r="H103" s="17">
        <f>Absterbeordnung!C97</f>
        <v>37620.565706696303</v>
      </c>
      <c r="I103" s="18">
        <f t="shared" si="31"/>
        <v>0.17162664512515882</v>
      </c>
      <c r="J103" s="17">
        <f t="shared" si="32"/>
        <v>6456.6914799508859</v>
      </c>
      <c r="K103" s="17">
        <f>SUM($J103:J$136)</f>
        <v>31363.474498061591</v>
      </c>
      <c r="L103" s="19">
        <f t="shared" si="33"/>
        <v>4.8575148116416065</v>
      </c>
      <c r="N103" s="20">
        <v>89</v>
      </c>
      <c r="O103" s="6">
        <f t="shared" si="24"/>
        <v>108</v>
      </c>
      <c r="P103" s="20">
        <f t="shared" si="25"/>
        <v>37620.565706696303</v>
      </c>
      <c r="Q103" s="20">
        <f t="shared" si="26"/>
        <v>37620.565706696303</v>
      </c>
      <c r="R103" s="5">
        <f t="shared" si="27"/>
        <v>87600.546359828862</v>
      </c>
      <c r="S103" s="5">
        <f t="shared" si="34"/>
        <v>565609701.32054973</v>
      </c>
      <c r="T103" s="20">
        <f>SUM(S103:$S$136)</f>
        <v>2619180276.6660066</v>
      </c>
      <c r="U103" s="6">
        <f t="shared" si="35"/>
        <v>4.6307202131627347</v>
      </c>
    </row>
    <row r="104" spans="1:21">
      <c r="A104" s="13">
        <v>90</v>
      </c>
      <c r="B104" s="17">
        <f>Absterbeordnung!C98</f>
        <v>32773.471275095188</v>
      </c>
      <c r="C104" s="18">
        <f t="shared" si="28"/>
        <v>0.16826141678937137</v>
      </c>
      <c r="D104" s="17">
        <f t="shared" si="29"/>
        <v>5514.5107098532817</v>
      </c>
      <c r="E104" s="17">
        <f>SUM(D104:$D$136)</f>
        <v>24906.783018110706</v>
      </c>
      <c r="F104" s="19">
        <f t="shared" si="30"/>
        <v>4.5165898351792979</v>
      </c>
      <c r="G104" s="5"/>
      <c r="H104" s="17">
        <f>Absterbeordnung!C98</f>
        <v>32773.471275095188</v>
      </c>
      <c r="I104" s="18">
        <f t="shared" si="31"/>
        <v>0.16826141678937137</v>
      </c>
      <c r="J104" s="17">
        <f t="shared" si="32"/>
        <v>5514.5107098532817</v>
      </c>
      <c r="K104" s="17">
        <f>SUM($J104:J$136)</f>
        <v>24906.783018110706</v>
      </c>
      <c r="L104" s="19">
        <f t="shared" si="33"/>
        <v>4.5165898351792979</v>
      </c>
      <c r="N104" s="20">
        <v>90</v>
      </c>
      <c r="O104" s="6">
        <f t="shared" si="24"/>
        <v>109</v>
      </c>
      <c r="P104" s="20">
        <f t="shared" si="25"/>
        <v>32773.471275095188</v>
      </c>
      <c r="Q104" s="20">
        <f t="shared" si="26"/>
        <v>32773.471275095188</v>
      </c>
      <c r="R104" s="5">
        <f t="shared" si="27"/>
        <v>86486.483738737355</v>
      </c>
      <c r="S104" s="5">
        <f t="shared" si="34"/>
        <v>476930640.83481884</v>
      </c>
      <c r="T104" s="20">
        <f>SUM(S104:$S$136)</f>
        <v>2053570575.3454573</v>
      </c>
      <c r="U104" s="6">
        <f t="shared" si="35"/>
        <v>4.3058054977362952</v>
      </c>
    </row>
    <row r="105" spans="1:21">
      <c r="A105" s="13">
        <v>91</v>
      </c>
      <c r="B105" s="17">
        <f>Absterbeordnung!C99</f>
        <v>27947.883212568475</v>
      </c>
      <c r="C105" s="18">
        <f t="shared" si="28"/>
        <v>0.16496217332291313</v>
      </c>
      <c r="D105" s="17">
        <f t="shared" si="29"/>
        <v>4610.3435545202547</v>
      </c>
      <c r="E105" s="17">
        <f>SUM(D105:$D$136)</f>
        <v>19392.272308257423</v>
      </c>
      <c r="F105" s="19">
        <f t="shared" si="30"/>
        <v>4.2062531954357478</v>
      </c>
      <c r="G105" s="5"/>
      <c r="H105" s="17">
        <f>Absterbeordnung!C99</f>
        <v>27947.883212568475</v>
      </c>
      <c r="I105" s="18">
        <f t="shared" si="31"/>
        <v>0.16496217332291313</v>
      </c>
      <c r="J105" s="17">
        <f t="shared" si="32"/>
        <v>4610.3435545202547</v>
      </c>
      <c r="K105" s="17">
        <f>SUM($J105:J$136)</f>
        <v>19392.272308257423</v>
      </c>
      <c r="L105" s="19">
        <f t="shared" si="33"/>
        <v>4.2062531954357478</v>
      </c>
      <c r="N105" s="20">
        <v>91</v>
      </c>
      <c r="O105" s="6">
        <f t="shared" si="24"/>
        <v>110</v>
      </c>
      <c r="P105" s="20">
        <f t="shared" si="25"/>
        <v>27947.883212568475</v>
      </c>
      <c r="Q105" s="20">
        <f t="shared" si="26"/>
        <v>27947.883212568475</v>
      </c>
      <c r="R105" s="5">
        <f t="shared" si="27"/>
        <v>85310.803593520759</v>
      </c>
      <c r="S105" s="5">
        <f t="shared" si="34"/>
        <v>393312113.4783318</v>
      </c>
      <c r="T105" s="20">
        <f>SUM(S105:$S$136)</f>
        <v>1576639934.5106382</v>
      </c>
      <c r="U105" s="6">
        <f t="shared" si="35"/>
        <v>4.0086228734917873</v>
      </c>
    </row>
    <row r="106" spans="1:21">
      <c r="A106" s="13">
        <v>92</v>
      </c>
      <c r="B106" s="17">
        <f>Absterbeordnung!C100</f>
        <v>23310.684078563645</v>
      </c>
      <c r="C106" s="18">
        <f t="shared" si="28"/>
        <v>0.16172762090481677</v>
      </c>
      <c r="D106" s="17">
        <f t="shared" si="29"/>
        <v>3769.9814776898893</v>
      </c>
      <c r="E106" s="17">
        <f>SUM(D106:$D$136)</f>
        <v>14781.928753737171</v>
      </c>
      <c r="F106" s="19">
        <f t="shared" si="30"/>
        <v>3.920955272914235</v>
      </c>
      <c r="G106" s="5"/>
      <c r="H106" s="17">
        <f>Absterbeordnung!C100</f>
        <v>23310.684078563645</v>
      </c>
      <c r="I106" s="18">
        <f t="shared" si="31"/>
        <v>0.16172762090481677</v>
      </c>
      <c r="J106" s="17">
        <f t="shared" si="32"/>
        <v>3769.9814776898893</v>
      </c>
      <c r="K106" s="17">
        <f>SUM($J106:J$136)</f>
        <v>14781.928753737171</v>
      </c>
      <c r="L106" s="19">
        <f t="shared" si="33"/>
        <v>3.920955272914235</v>
      </c>
      <c r="N106" s="20">
        <v>92</v>
      </c>
      <c r="O106" s="6">
        <f t="shared" si="24"/>
        <v>111</v>
      </c>
      <c r="P106" s="20">
        <f t="shared" si="25"/>
        <v>23310.684078563645</v>
      </c>
      <c r="Q106" s="20">
        <f t="shared" si="26"/>
        <v>23310.684078563645</v>
      </c>
      <c r="R106" s="5">
        <f t="shared" si="27"/>
        <v>84026.064635057061</v>
      </c>
      <c r="S106" s="5">
        <f t="shared" si="34"/>
        <v>316776707.31733859</v>
      </c>
      <c r="T106" s="20">
        <f>SUM(S106:$S$136)</f>
        <v>1183327821.0323067</v>
      </c>
      <c r="U106" s="6">
        <f t="shared" si="35"/>
        <v>3.7355266144833053</v>
      </c>
    </row>
    <row r="107" spans="1:21">
      <c r="A107" s="13">
        <v>93</v>
      </c>
      <c r="B107" s="17">
        <f>Absterbeordnung!C101</f>
        <v>18927.551938356821</v>
      </c>
      <c r="C107" s="18">
        <f t="shared" si="28"/>
        <v>0.15855649108315373</v>
      </c>
      <c r="D107" s="17">
        <f t="shared" si="29"/>
        <v>3001.0862201400023</v>
      </c>
      <c r="E107" s="17">
        <f>SUM(D107:$D$136)</f>
        <v>11011.947276047282</v>
      </c>
      <c r="F107" s="19">
        <f t="shared" si="30"/>
        <v>3.6693205287296173</v>
      </c>
      <c r="G107" s="5"/>
      <c r="H107" s="17">
        <f>Absterbeordnung!C101</f>
        <v>18927.551938356821</v>
      </c>
      <c r="I107" s="18">
        <f t="shared" si="31"/>
        <v>0.15855649108315373</v>
      </c>
      <c r="J107" s="17">
        <f t="shared" si="32"/>
        <v>3001.0862201400023</v>
      </c>
      <c r="K107" s="17">
        <f>SUM($J107:J$136)</f>
        <v>11011.947276047282</v>
      </c>
      <c r="L107" s="19">
        <f t="shared" si="33"/>
        <v>3.6693205287296173</v>
      </c>
      <c r="N107" s="20">
        <v>93</v>
      </c>
      <c r="O107" s="6">
        <f t="shared" si="24"/>
        <v>112</v>
      </c>
      <c r="P107" s="20">
        <f t="shared" si="25"/>
        <v>18927.551938356821</v>
      </c>
      <c r="Q107" s="20">
        <f t="shared" si="26"/>
        <v>18927.551938356821</v>
      </c>
      <c r="R107" s="5">
        <f t="shared" si="27"/>
        <v>82638.750292760742</v>
      </c>
      <c r="S107" s="5">
        <f t="shared" si="34"/>
        <v>248006014.75319484</v>
      </c>
      <c r="T107" s="20">
        <f>SUM(S107:$S$136)</f>
        <v>866551113.71496797</v>
      </c>
      <c r="U107" s="6">
        <f t="shared" si="35"/>
        <v>3.4940729747112109</v>
      </c>
    </row>
    <row r="108" spans="1:21">
      <c r="A108" s="13">
        <v>94</v>
      </c>
      <c r="B108" s="17">
        <f>Absterbeordnung!C102</f>
        <v>14966.335285186849</v>
      </c>
      <c r="C108" s="18">
        <f t="shared" si="28"/>
        <v>0.15544754027760166</v>
      </c>
      <c r="D108" s="17">
        <f t="shared" si="29"/>
        <v>2326.4800070521737</v>
      </c>
      <c r="E108" s="17">
        <f>SUM(D108:$D$136)</f>
        <v>8010.8610559072822</v>
      </c>
      <c r="F108" s="19">
        <f t="shared" si="30"/>
        <v>3.4433397371240035</v>
      </c>
      <c r="G108" s="5"/>
      <c r="H108" s="17">
        <f>Absterbeordnung!C102</f>
        <v>14966.335285186849</v>
      </c>
      <c r="I108" s="18">
        <f t="shared" si="31"/>
        <v>0.15544754027760166</v>
      </c>
      <c r="J108" s="17">
        <f t="shared" si="32"/>
        <v>2326.4800070521737</v>
      </c>
      <c r="K108" s="17">
        <f>SUM($J108:J$136)</f>
        <v>8010.8610559072822</v>
      </c>
      <c r="L108" s="19">
        <f t="shared" si="33"/>
        <v>3.4433397371240035</v>
      </c>
      <c r="N108" s="20">
        <v>94</v>
      </c>
      <c r="O108" s="6">
        <f t="shared" si="24"/>
        <v>113</v>
      </c>
      <c r="P108" s="20">
        <f t="shared" si="25"/>
        <v>14966.335285186849</v>
      </c>
      <c r="Q108" s="20">
        <f t="shared" si="26"/>
        <v>14966.335285186849</v>
      </c>
      <c r="R108" s="5">
        <f t="shared" si="27"/>
        <v>81139.934143771301</v>
      </c>
      <c r="S108" s="5">
        <f t="shared" si="34"/>
        <v>188770434.55901399</v>
      </c>
      <c r="T108" s="20">
        <f>SUM(S108:$S$136)</f>
        <v>618545098.96177316</v>
      </c>
      <c r="U108" s="6">
        <f t="shared" si="35"/>
        <v>3.2767053824225938</v>
      </c>
    </row>
    <row r="109" spans="1:21">
      <c r="A109" s="13">
        <v>95</v>
      </c>
      <c r="B109" s="17">
        <f>Absterbeordnung!C103</f>
        <v>11547.385387474456</v>
      </c>
      <c r="C109" s="18">
        <f t="shared" si="28"/>
        <v>0.15239954929176638</v>
      </c>
      <c r="D109" s="17">
        <f t="shared" si="29"/>
        <v>1759.8163285494363</v>
      </c>
      <c r="E109" s="17">
        <f>SUM(D109:$D$136)</f>
        <v>5684.3810488551089</v>
      </c>
      <c r="F109" s="19">
        <f t="shared" si="30"/>
        <v>3.2300990487686709</v>
      </c>
      <c r="G109" s="5"/>
      <c r="H109" s="17">
        <f>Absterbeordnung!C103</f>
        <v>11547.385387474456</v>
      </c>
      <c r="I109" s="18">
        <f t="shared" si="31"/>
        <v>0.15239954929176638</v>
      </c>
      <c r="J109" s="17">
        <f t="shared" si="32"/>
        <v>1759.8163285494363</v>
      </c>
      <c r="K109" s="17">
        <f>SUM($J109:J$136)</f>
        <v>5684.3810488551089</v>
      </c>
      <c r="L109" s="19">
        <f t="shared" si="33"/>
        <v>3.2300990487686709</v>
      </c>
      <c r="N109" s="20">
        <v>95</v>
      </c>
      <c r="O109" s="6">
        <f t="shared" si="24"/>
        <v>114</v>
      </c>
      <c r="P109" s="20">
        <f t="shared" si="25"/>
        <v>11547.385387474456</v>
      </c>
      <c r="Q109" s="20">
        <f t="shared" si="26"/>
        <v>11547.385387474456</v>
      </c>
      <c r="R109" s="5">
        <f t="shared" si="27"/>
        <v>79526.181689212855</v>
      </c>
      <c r="S109" s="5">
        <f t="shared" si="34"/>
        <v>139951473.08386597</v>
      </c>
      <c r="T109" s="20">
        <f>SUM(S109:$S$136)</f>
        <v>429774664.40275919</v>
      </c>
      <c r="U109" s="6">
        <f t="shared" si="35"/>
        <v>3.070883463621827</v>
      </c>
    </row>
    <row r="110" spans="1:21">
      <c r="A110" s="13">
        <v>96</v>
      </c>
      <c r="B110" s="17">
        <f>Absterbeordnung!C104</f>
        <v>8614.9993905461342</v>
      </c>
      <c r="C110" s="18">
        <f t="shared" si="28"/>
        <v>0.14941132283506506</v>
      </c>
      <c r="D110" s="17">
        <f t="shared" si="29"/>
        <v>1287.1784551647772</v>
      </c>
      <c r="E110" s="17">
        <f>SUM(D110:$D$136)</f>
        <v>3924.564720305671</v>
      </c>
      <c r="F110" s="19">
        <f t="shared" si="30"/>
        <v>3.048967067898344</v>
      </c>
      <c r="G110" s="5"/>
      <c r="H110" s="17">
        <f>Absterbeordnung!C104</f>
        <v>8614.9993905461342</v>
      </c>
      <c r="I110" s="18">
        <f t="shared" si="31"/>
        <v>0.14941132283506506</v>
      </c>
      <c r="J110" s="17">
        <f t="shared" si="32"/>
        <v>1287.1784551647772</v>
      </c>
      <c r="K110" s="17">
        <f>SUM($J110:J$136)</f>
        <v>3924.564720305671</v>
      </c>
      <c r="L110" s="19">
        <f t="shared" si="33"/>
        <v>3.048967067898344</v>
      </c>
      <c r="N110" s="20">
        <v>96</v>
      </c>
      <c r="O110" s="6">
        <f t="shared" ref="O110:O136" si="36">N110+$B$3</f>
        <v>115</v>
      </c>
      <c r="P110" s="20">
        <f t="shared" ref="P110:P136" si="37">B110</f>
        <v>8614.9993905461342</v>
      </c>
      <c r="Q110" s="20">
        <f t="shared" ref="Q110:Q136" si="38">B110</f>
        <v>8614.9993905461342</v>
      </c>
      <c r="R110" s="5">
        <f t="shared" ref="R110:R136" si="39">LOOKUP(N110,$O$14:$O$136,$Q$14:$Q$136)</f>
        <v>77820.302375047468</v>
      </c>
      <c r="S110" s="5">
        <f t="shared" si="34"/>
        <v>100168616.59156944</v>
      </c>
      <c r="T110" s="20">
        <f>SUM(S110:$S$136)</f>
        <v>289823191.31889319</v>
      </c>
      <c r="U110" s="6">
        <f t="shared" si="35"/>
        <v>2.893353239574298</v>
      </c>
    </row>
    <row r="111" spans="1:21">
      <c r="A111" s="13">
        <v>97</v>
      </c>
      <c r="B111" s="17">
        <f>Absterbeordnung!C105</f>
        <v>6218.7457410614898</v>
      </c>
      <c r="C111" s="18">
        <f t="shared" ref="C111:C136" si="40">1/(((1+($B$5/100))^A111))</f>
        <v>0.14648168905398534</v>
      </c>
      <c r="D111" s="17">
        <f t="shared" ref="D111:D136" si="41">B111*C111</f>
        <v>910.93237994796482</v>
      </c>
      <c r="E111" s="17">
        <f>SUM(D111:$D$136)</f>
        <v>2637.386265140894</v>
      </c>
      <c r="F111" s="19">
        <f t="shared" ref="F111:F136" si="42">E111/D111</f>
        <v>2.8952602006435972</v>
      </c>
      <c r="G111" s="5"/>
      <c r="H111" s="17">
        <f>Absterbeordnung!C105</f>
        <v>6218.7457410614898</v>
      </c>
      <c r="I111" s="18">
        <f t="shared" ref="I111:I136" si="43">1/(((1+($B$5/100))^A111))</f>
        <v>0.14648168905398534</v>
      </c>
      <c r="J111" s="17">
        <f t="shared" ref="J111:J136" si="44">H111*I111</f>
        <v>910.93237994796482</v>
      </c>
      <c r="K111" s="17">
        <f>SUM($J111:J$136)</f>
        <v>2637.386265140894</v>
      </c>
      <c r="L111" s="19">
        <f t="shared" ref="L111:L136" si="45">K111/J111</f>
        <v>2.8952602006435972</v>
      </c>
      <c r="N111" s="20">
        <v>97</v>
      </c>
      <c r="O111" s="6">
        <f t="shared" si="36"/>
        <v>116</v>
      </c>
      <c r="P111" s="20">
        <f t="shared" si="37"/>
        <v>6218.7457410614898</v>
      </c>
      <c r="Q111" s="20">
        <f t="shared" si="38"/>
        <v>6218.7457410614898</v>
      </c>
      <c r="R111" s="5">
        <f t="shared" si="39"/>
        <v>75961.794467724219</v>
      </c>
      <c r="S111" s="5">
        <f t="shared" ref="S111:S136" si="46">P111*R111*I111</f>
        <v>69196058.219602168</v>
      </c>
      <c r="T111" s="20">
        <f>SUM(S111:$S$136)</f>
        <v>189654574.72732371</v>
      </c>
      <c r="U111" s="6">
        <f t="shared" ref="U111:U136" si="47">T111/S111</f>
        <v>2.7408291686996344</v>
      </c>
    </row>
    <row r="112" spans="1:21">
      <c r="A112" s="13">
        <v>98</v>
      </c>
      <c r="B112" s="17">
        <f>Absterbeordnung!C106</f>
        <v>4389.6487975928439</v>
      </c>
      <c r="C112" s="18">
        <f t="shared" si="40"/>
        <v>0.14360949907253467</v>
      </c>
      <c r="D112" s="17">
        <f t="shared" si="41"/>
        <v>630.39526492666243</v>
      </c>
      <c r="E112" s="17">
        <f>SUM(D112:$D$136)</f>
        <v>1726.4538851929287</v>
      </c>
      <c r="F112" s="19">
        <f t="shared" si="42"/>
        <v>2.7386847288483001</v>
      </c>
      <c r="G112" s="5"/>
      <c r="H112" s="17">
        <f>Absterbeordnung!C106</f>
        <v>4389.6487975928439</v>
      </c>
      <c r="I112" s="18">
        <f t="shared" si="43"/>
        <v>0.14360949907253467</v>
      </c>
      <c r="J112" s="17">
        <f t="shared" si="44"/>
        <v>630.39526492666243</v>
      </c>
      <c r="K112" s="17">
        <f>SUM($J112:J$136)</f>
        <v>1726.4538851929287</v>
      </c>
      <c r="L112" s="19">
        <f t="shared" si="45"/>
        <v>2.7386847288483001</v>
      </c>
      <c r="N112" s="20">
        <v>98</v>
      </c>
      <c r="O112" s="6">
        <f t="shared" si="36"/>
        <v>117</v>
      </c>
      <c r="P112" s="20">
        <f t="shared" si="37"/>
        <v>4389.6487975928439</v>
      </c>
      <c r="Q112" s="20">
        <f t="shared" si="38"/>
        <v>4389.6487975928439</v>
      </c>
      <c r="R112" s="5">
        <f t="shared" si="39"/>
        <v>73914.299402160381</v>
      </c>
      <c r="S112" s="5">
        <f t="shared" si="46"/>
        <v>46595224.353493541</v>
      </c>
      <c r="T112" s="20">
        <f>SUM(S112:$S$136)</f>
        <v>120458516.50772156</v>
      </c>
      <c r="U112" s="6">
        <f t="shared" si="47"/>
        <v>2.585211643018734</v>
      </c>
    </row>
    <row r="113" spans="1:21">
      <c r="A113" s="13">
        <v>99</v>
      </c>
      <c r="B113" s="17">
        <f>Absterbeordnung!C107</f>
        <v>2995.85274127089</v>
      </c>
      <c r="C113" s="18">
        <f t="shared" si="40"/>
        <v>0.14079362654170063</v>
      </c>
      <c r="D113" s="17">
        <f t="shared" si="41"/>
        <v>421.7969720284238</v>
      </c>
      <c r="E113" s="17">
        <f>SUM(D113:$D$136)</f>
        <v>1096.0586202662664</v>
      </c>
      <c r="F113" s="19">
        <f t="shared" si="42"/>
        <v>2.5985454921483075</v>
      </c>
      <c r="G113" s="5"/>
      <c r="H113" s="17">
        <f>Absterbeordnung!C107</f>
        <v>2995.85274127089</v>
      </c>
      <c r="I113" s="18">
        <f t="shared" si="43"/>
        <v>0.14079362654170063</v>
      </c>
      <c r="J113" s="17">
        <f t="shared" si="44"/>
        <v>421.7969720284238</v>
      </c>
      <c r="K113" s="17">
        <f>SUM($J113:J$136)</f>
        <v>1096.0586202662664</v>
      </c>
      <c r="L113" s="19">
        <f t="shared" si="45"/>
        <v>2.5985454921483075</v>
      </c>
      <c r="N113" s="20">
        <v>99</v>
      </c>
      <c r="O113" s="6">
        <f t="shared" si="36"/>
        <v>118</v>
      </c>
      <c r="P113" s="20">
        <f t="shared" si="37"/>
        <v>2995.85274127089</v>
      </c>
      <c r="Q113" s="20">
        <f t="shared" si="38"/>
        <v>2995.85274127089</v>
      </c>
      <c r="R113" s="5">
        <f t="shared" si="39"/>
        <v>71620.277852505227</v>
      </c>
      <c r="S113" s="5">
        <f t="shared" si="46"/>
        <v>30209216.334021088</v>
      </c>
      <c r="T113" s="20">
        <f>SUM(S113:$S$136)</f>
        <v>73863292.154228002</v>
      </c>
      <c r="U113" s="6">
        <f t="shared" si="47"/>
        <v>2.4450582013623592</v>
      </c>
    </row>
    <row r="114" spans="1:21">
      <c r="A114" s="13">
        <v>100</v>
      </c>
      <c r="B114" s="17">
        <f>Absterbeordnung!C108</f>
        <v>1974.8103599355768</v>
      </c>
      <c r="C114" s="18">
        <f t="shared" si="40"/>
        <v>0.13803296719774574</v>
      </c>
      <c r="D114" s="17">
        <f t="shared" si="41"/>
        <v>272.58893363475596</v>
      </c>
      <c r="E114" s="17">
        <f>SUM(D114:$D$136)</f>
        <v>674.26164823784245</v>
      </c>
      <c r="F114" s="19">
        <f t="shared" si="42"/>
        <v>2.4735474006486666</v>
      </c>
      <c r="G114" s="5"/>
      <c r="H114" s="17">
        <f>Absterbeordnung!C108</f>
        <v>1974.8103599355768</v>
      </c>
      <c r="I114" s="18">
        <f t="shared" si="43"/>
        <v>0.13803296719774574</v>
      </c>
      <c r="J114" s="17">
        <f t="shared" si="44"/>
        <v>272.58893363475596</v>
      </c>
      <c r="K114" s="17">
        <f>SUM($J114:J$136)</f>
        <v>674.26164823784245</v>
      </c>
      <c r="L114" s="19">
        <f t="shared" si="45"/>
        <v>2.4735474006486666</v>
      </c>
      <c r="N114" s="20">
        <v>100</v>
      </c>
      <c r="O114" s="6">
        <f t="shared" si="36"/>
        <v>119</v>
      </c>
      <c r="P114" s="20">
        <f t="shared" si="37"/>
        <v>1974.8103599355768</v>
      </c>
      <c r="Q114" s="20">
        <f t="shared" si="38"/>
        <v>1974.8103599355768</v>
      </c>
      <c r="R114" s="5">
        <f t="shared" si="39"/>
        <v>69077.032500573929</v>
      </c>
      <c r="S114" s="5">
        <f t="shared" si="46"/>
        <v>18829634.627984826</v>
      </c>
      <c r="T114" s="20">
        <f>SUM(S114:$S$136)</f>
        <v>43654075.820206918</v>
      </c>
      <c r="U114" s="6">
        <f t="shared" si="47"/>
        <v>2.3183708384509871</v>
      </c>
    </row>
    <row r="115" spans="1:21">
      <c r="A115" s="13">
        <v>101</v>
      </c>
      <c r="B115" s="17">
        <f>Absterbeordnung!C109</f>
        <v>1256.4000000000001</v>
      </c>
      <c r="C115" s="18">
        <f t="shared" si="40"/>
        <v>0.13532643842916248</v>
      </c>
      <c r="D115" s="17">
        <f t="shared" si="41"/>
        <v>170.02413724239975</v>
      </c>
      <c r="E115" s="17">
        <f>SUM(D115:$D$136)</f>
        <v>401.67271460308655</v>
      </c>
      <c r="F115" s="19">
        <f t="shared" si="42"/>
        <v>2.362445245232625</v>
      </c>
      <c r="G115" s="5"/>
      <c r="H115" s="17">
        <f>Absterbeordnung!C109</f>
        <v>1256.4000000000001</v>
      </c>
      <c r="I115" s="18">
        <f t="shared" si="43"/>
        <v>0.13532643842916248</v>
      </c>
      <c r="J115" s="17">
        <f t="shared" si="44"/>
        <v>170.02413724239975</v>
      </c>
      <c r="K115" s="17">
        <f>SUM($J115:J$136)</f>
        <v>401.67271460308655</v>
      </c>
      <c r="L115" s="19">
        <f t="shared" si="45"/>
        <v>2.362445245232625</v>
      </c>
      <c r="N115" s="20">
        <v>101</v>
      </c>
      <c r="O115" s="6">
        <f t="shared" si="36"/>
        <v>120</v>
      </c>
      <c r="P115" s="20">
        <f t="shared" si="37"/>
        <v>1256.4000000000001</v>
      </c>
      <c r="Q115" s="20">
        <f t="shared" si="38"/>
        <v>1256.4000000000001</v>
      </c>
      <c r="R115" s="5">
        <f t="shared" si="39"/>
        <v>66232.588869288491</v>
      </c>
      <c r="S115" s="5">
        <f t="shared" si="46"/>
        <v>11261138.779831344</v>
      </c>
      <c r="T115" s="20">
        <f>SUM(S115:$S$136)</f>
        <v>24824441.192222092</v>
      </c>
      <c r="U115" s="6">
        <f t="shared" si="47"/>
        <v>2.2044343540710618</v>
      </c>
    </row>
    <row r="116" spans="1:21">
      <c r="A116" s="21">
        <v>102</v>
      </c>
      <c r="B116" s="17">
        <f>Absterbeordnung!C110</f>
        <v>771.2</v>
      </c>
      <c r="C116" s="18">
        <f t="shared" si="40"/>
        <v>0.13267297885212007</v>
      </c>
      <c r="D116" s="17">
        <f t="shared" si="41"/>
        <v>102.317401290755</v>
      </c>
      <c r="E116" s="17">
        <f>SUM(D116:$D$136)</f>
        <v>231.64857736068689</v>
      </c>
      <c r="F116" s="19">
        <f t="shared" si="42"/>
        <v>2.2640193597412814</v>
      </c>
      <c r="G116" s="5"/>
      <c r="H116" s="17">
        <f>Absterbeordnung!C110</f>
        <v>771.2</v>
      </c>
      <c r="I116" s="18">
        <f t="shared" si="43"/>
        <v>0.13267297885212007</v>
      </c>
      <c r="J116" s="17">
        <f t="shared" si="44"/>
        <v>102.317401290755</v>
      </c>
      <c r="K116" s="17">
        <f>SUM($J116:J$136)</f>
        <v>231.64857736068689</v>
      </c>
      <c r="L116" s="19">
        <f t="shared" si="45"/>
        <v>2.2640193597412814</v>
      </c>
      <c r="N116" s="6">
        <v>102</v>
      </c>
      <c r="O116" s="6">
        <f t="shared" si="36"/>
        <v>121</v>
      </c>
      <c r="P116" s="20">
        <f t="shared" si="37"/>
        <v>771.2</v>
      </c>
      <c r="Q116" s="20">
        <f t="shared" si="38"/>
        <v>771.2</v>
      </c>
      <c r="R116" s="5">
        <f t="shared" si="39"/>
        <v>63023.012709875431</v>
      </c>
      <c r="S116" s="5">
        <f t="shared" si="46"/>
        <v>6448350.8819886772</v>
      </c>
      <c r="T116" s="20">
        <f>SUM(S116:$S$136)</f>
        <v>13563302.412390755</v>
      </c>
      <c r="U116" s="6">
        <f t="shared" si="47"/>
        <v>2.103375368464413</v>
      </c>
    </row>
    <row r="117" spans="1:21">
      <c r="A117" s="21">
        <v>103</v>
      </c>
      <c r="B117" s="17">
        <f>Absterbeordnung!C111</f>
        <v>456.8</v>
      </c>
      <c r="C117" s="18">
        <f t="shared" si="40"/>
        <v>0.13007154789423539</v>
      </c>
      <c r="D117" s="17">
        <f t="shared" si="41"/>
        <v>59.416683078086727</v>
      </c>
      <c r="E117" s="17">
        <f>SUM(D117:$D$136)</f>
        <v>129.33117606993187</v>
      </c>
      <c r="F117" s="19">
        <f t="shared" si="42"/>
        <v>2.1766811839691886</v>
      </c>
      <c r="G117" s="5"/>
      <c r="H117" s="17">
        <f>Absterbeordnung!C111</f>
        <v>456.8</v>
      </c>
      <c r="I117" s="18">
        <f t="shared" si="43"/>
        <v>0.13007154789423539</v>
      </c>
      <c r="J117" s="17">
        <f t="shared" si="44"/>
        <v>59.416683078086727</v>
      </c>
      <c r="K117" s="17">
        <f>SUM($J117:J$136)</f>
        <v>129.33117606993187</v>
      </c>
      <c r="L117" s="19">
        <f t="shared" si="45"/>
        <v>2.1766811839691886</v>
      </c>
      <c r="N117" s="6">
        <v>103</v>
      </c>
      <c r="O117" s="6">
        <f t="shared" si="36"/>
        <v>122</v>
      </c>
      <c r="P117" s="20">
        <f t="shared" si="37"/>
        <v>456.8</v>
      </c>
      <c r="Q117" s="20">
        <f t="shared" si="38"/>
        <v>456.8</v>
      </c>
      <c r="R117" s="5">
        <f t="shared" si="39"/>
        <v>59518.311673387172</v>
      </c>
      <c r="S117" s="5">
        <f t="shared" si="46"/>
        <v>3536380.6620404357</v>
      </c>
      <c r="T117" s="20">
        <f>SUM(S117:$S$136)</f>
        <v>7114951.5304020764</v>
      </c>
      <c r="U117" s="6">
        <f t="shared" si="47"/>
        <v>2.0119303350948825</v>
      </c>
    </row>
    <row r="118" spans="1:21">
      <c r="A118" s="21">
        <v>104</v>
      </c>
      <c r="B118" s="17">
        <f>Absterbeordnung!C112</f>
        <v>261.10000000000002</v>
      </c>
      <c r="C118" s="18">
        <f t="shared" si="40"/>
        <v>0.12752112538650526</v>
      </c>
      <c r="D118" s="17">
        <f t="shared" si="41"/>
        <v>33.295765838416528</v>
      </c>
      <c r="E118" s="17">
        <f>SUM(D118:$D$136)</f>
        <v>69.914492991845123</v>
      </c>
      <c r="F118" s="19">
        <f t="shared" si="42"/>
        <v>2.099801318015579</v>
      </c>
      <c r="G118" s="5"/>
      <c r="H118" s="17">
        <f>Absterbeordnung!C112</f>
        <v>261.10000000000002</v>
      </c>
      <c r="I118" s="18">
        <f t="shared" si="43"/>
        <v>0.12752112538650526</v>
      </c>
      <c r="J118" s="17">
        <f t="shared" si="44"/>
        <v>33.295765838416528</v>
      </c>
      <c r="K118" s="17">
        <f>SUM($J118:J$136)</f>
        <v>69.914492991845123</v>
      </c>
      <c r="L118" s="19">
        <f t="shared" si="45"/>
        <v>2.099801318015579</v>
      </c>
      <c r="N118" s="6">
        <v>104</v>
      </c>
      <c r="O118" s="6">
        <f t="shared" si="36"/>
        <v>123</v>
      </c>
      <c r="P118" s="20">
        <f t="shared" si="37"/>
        <v>261.10000000000002</v>
      </c>
      <c r="Q118" s="20">
        <f t="shared" si="38"/>
        <v>261.10000000000002</v>
      </c>
      <c r="R118" s="5">
        <f t="shared" si="39"/>
        <v>55682.077291606642</v>
      </c>
      <c r="S118" s="5">
        <f t="shared" si="46"/>
        <v>1853977.4068979449</v>
      </c>
      <c r="T118" s="20">
        <f>SUM(S118:$S$136)</f>
        <v>3578570.8683616403</v>
      </c>
      <c r="U118" s="6">
        <f t="shared" si="47"/>
        <v>1.9302127712274912</v>
      </c>
    </row>
    <row r="119" spans="1:21">
      <c r="A119" s="21">
        <v>105</v>
      </c>
      <c r="B119" s="17">
        <f>Absterbeordnung!C113</f>
        <v>144.19999999999999</v>
      </c>
      <c r="C119" s="18">
        <f t="shared" si="40"/>
        <v>0.12502071116324046</v>
      </c>
      <c r="D119" s="17">
        <f t="shared" si="41"/>
        <v>18.027986549739271</v>
      </c>
      <c r="E119" s="17">
        <f>SUM(D119:$D$136)</f>
        <v>36.618727153428587</v>
      </c>
      <c r="F119" s="19">
        <f t="shared" si="42"/>
        <v>2.0312155798650839</v>
      </c>
      <c r="G119" s="5"/>
      <c r="H119" s="17">
        <f>Absterbeordnung!C113</f>
        <v>144.19999999999999</v>
      </c>
      <c r="I119" s="18">
        <f t="shared" si="43"/>
        <v>0.12502071116324046</v>
      </c>
      <c r="J119" s="17">
        <f t="shared" si="44"/>
        <v>18.027986549739271</v>
      </c>
      <c r="K119" s="17">
        <f>SUM($J119:J$136)</f>
        <v>36.618727153428587</v>
      </c>
      <c r="L119" s="19">
        <f t="shared" si="45"/>
        <v>2.0312155798650839</v>
      </c>
      <c r="N119" s="6">
        <v>105</v>
      </c>
      <c r="O119" s="6">
        <f t="shared" si="36"/>
        <v>124</v>
      </c>
      <c r="P119" s="20">
        <f t="shared" si="37"/>
        <v>144.19999999999999</v>
      </c>
      <c r="Q119" s="20">
        <f t="shared" si="38"/>
        <v>144.19999999999999</v>
      </c>
      <c r="R119" s="5">
        <f t="shared" si="39"/>
        <v>51551.33890390821</v>
      </c>
      <c r="S119" s="5">
        <f t="shared" si="46"/>
        <v>929366.84438070806</v>
      </c>
      <c r="T119" s="20">
        <f>SUM(S119:$S$136)</f>
        <v>1724593.4614636952</v>
      </c>
      <c r="U119" s="6">
        <f t="shared" si="47"/>
        <v>1.8556649313360145</v>
      </c>
    </row>
    <row r="120" spans="1:21">
      <c r="A120" s="21">
        <v>106</v>
      </c>
      <c r="B120" s="17">
        <f>Absterbeordnung!C114</f>
        <v>77</v>
      </c>
      <c r="C120" s="18">
        <f t="shared" si="40"/>
        <v>0.12256932466984359</v>
      </c>
      <c r="D120" s="17">
        <f t="shared" si="41"/>
        <v>9.4378379995779564</v>
      </c>
      <c r="E120" s="17">
        <f>SUM(D120:$D$136)</f>
        <v>18.590740603689323</v>
      </c>
      <c r="F120" s="19">
        <f t="shared" si="42"/>
        <v>1.9698092512841043</v>
      </c>
      <c r="G120" s="5"/>
      <c r="H120" s="17">
        <f>Absterbeordnung!C114</f>
        <v>77</v>
      </c>
      <c r="I120" s="18">
        <f t="shared" si="43"/>
        <v>0.12256932466984359</v>
      </c>
      <c r="J120" s="17">
        <f t="shared" si="44"/>
        <v>9.4378379995779564</v>
      </c>
      <c r="K120" s="17">
        <f>SUM($J120:J$136)</f>
        <v>18.590740603689323</v>
      </c>
      <c r="L120" s="19">
        <f t="shared" si="45"/>
        <v>1.9698092512841043</v>
      </c>
      <c r="N120" s="6">
        <v>106</v>
      </c>
      <c r="O120" s="6">
        <f t="shared" si="36"/>
        <v>125</v>
      </c>
      <c r="P120" s="20">
        <f t="shared" si="37"/>
        <v>77</v>
      </c>
      <c r="Q120" s="20">
        <f t="shared" si="38"/>
        <v>77</v>
      </c>
      <c r="R120" s="5">
        <f t="shared" si="39"/>
        <v>47110.347556687164</v>
      </c>
      <c r="S120" s="5">
        <f t="shared" si="46"/>
        <v>444619.8283438267</v>
      </c>
      <c r="T120" s="20">
        <f>SUM(S120:$S$136)</f>
        <v>795226.61708298721</v>
      </c>
      <c r="U120" s="6">
        <f t="shared" si="47"/>
        <v>1.7885541003538747</v>
      </c>
    </row>
    <row r="121" spans="1:21">
      <c r="A121" s="21">
        <v>107</v>
      </c>
      <c r="B121" s="17">
        <f>Absterbeordnung!C115</f>
        <v>39.799999999999997</v>
      </c>
      <c r="C121" s="18">
        <f t="shared" si="40"/>
        <v>0.12016600457827803</v>
      </c>
      <c r="D121" s="17">
        <f t="shared" si="41"/>
        <v>4.7826069822154649</v>
      </c>
      <c r="E121" s="17">
        <f>SUM(D121:$D$136)</f>
        <v>9.1529026041113699</v>
      </c>
      <c r="F121" s="19">
        <f t="shared" si="42"/>
        <v>1.9137894119561203</v>
      </c>
      <c r="G121" s="5"/>
      <c r="H121" s="17">
        <f>Absterbeordnung!C115</f>
        <v>39.799999999999997</v>
      </c>
      <c r="I121" s="18">
        <f t="shared" si="43"/>
        <v>0.12016600457827803</v>
      </c>
      <c r="J121" s="17">
        <f t="shared" si="44"/>
        <v>4.7826069822154649</v>
      </c>
      <c r="K121" s="17">
        <f>SUM($J121:J$136)</f>
        <v>9.1529026041113699</v>
      </c>
      <c r="L121" s="19">
        <f t="shared" si="45"/>
        <v>1.9137894119561203</v>
      </c>
      <c r="N121" s="6">
        <v>107</v>
      </c>
      <c r="O121" s="6">
        <f t="shared" si="36"/>
        <v>126</v>
      </c>
      <c r="P121" s="20">
        <f t="shared" si="37"/>
        <v>39.799999999999997</v>
      </c>
      <c r="Q121" s="20">
        <f t="shared" si="38"/>
        <v>39.799999999999997</v>
      </c>
      <c r="R121" s="5">
        <f t="shared" si="39"/>
        <v>42445.481946531356</v>
      </c>
      <c r="S121" s="5">
        <f t="shared" si="46"/>
        <v>203000.05832098133</v>
      </c>
      <c r="T121" s="20">
        <f>SUM(S121:$S$136)</f>
        <v>350606.78873916046</v>
      </c>
      <c r="U121" s="6">
        <f t="shared" si="47"/>
        <v>1.7271265419283037</v>
      </c>
    </row>
    <row r="122" spans="1:21">
      <c r="A122" s="21">
        <v>108</v>
      </c>
      <c r="B122" s="17">
        <f>Absterbeordnung!C116</f>
        <v>19.899999999999999</v>
      </c>
      <c r="C122" s="18">
        <f t="shared" si="40"/>
        <v>0.11780980841007649</v>
      </c>
      <c r="D122" s="17">
        <f t="shared" si="41"/>
        <v>2.3444151873605219</v>
      </c>
      <c r="E122" s="17">
        <f>SUM(D122:$D$136)</f>
        <v>4.3702956218959024</v>
      </c>
      <c r="F122" s="19">
        <f t="shared" si="42"/>
        <v>1.8641304003904844</v>
      </c>
      <c r="G122" s="5"/>
      <c r="H122" s="17">
        <f>Absterbeordnung!C116</f>
        <v>19.899999999999999</v>
      </c>
      <c r="I122" s="18">
        <f t="shared" si="43"/>
        <v>0.11780980841007649</v>
      </c>
      <c r="J122" s="17">
        <f t="shared" si="44"/>
        <v>2.3444151873605219</v>
      </c>
      <c r="K122" s="17">
        <f>SUM($J122:J$136)</f>
        <v>4.3702956218959024</v>
      </c>
      <c r="L122" s="19">
        <f t="shared" si="45"/>
        <v>1.8641304003904844</v>
      </c>
      <c r="N122" s="6">
        <v>108</v>
      </c>
      <c r="O122" s="6">
        <f t="shared" si="36"/>
        <v>127</v>
      </c>
      <c r="P122" s="20">
        <f t="shared" si="37"/>
        <v>19.899999999999999</v>
      </c>
      <c r="Q122" s="20">
        <f t="shared" si="38"/>
        <v>19.899999999999999</v>
      </c>
      <c r="R122" s="5">
        <f t="shared" si="39"/>
        <v>37620.565706696303</v>
      </c>
      <c r="S122" s="5">
        <f t="shared" si="46"/>
        <v>88198.225599873243</v>
      </c>
      <c r="T122" s="20">
        <f>SUM(S122:$S$136)</f>
        <v>147606.73041817918</v>
      </c>
      <c r="U122" s="6">
        <f t="shared" si="47"/>
        <v>1.6735793652791051</v>
      </c>
    </row>
    <row r="123" spans="1:21">
      <c r="A123" s="21">
        <v>109</v>
      </c>
      <c r="B123" s="17">
        <f>Absterbeordnung!C117</f>
        <v>9.6999999999999993</v>
      </c>
      <c r="C123" s="18">
        <f t="shared" si="40"/>
        <v>0.11549981216674166</v>
      </c>
      <c r="D123" s="17">
        <f t="shared" si="41"/>
        <v>1.1203481780173941</v>
      </c>
      <c r="E123" s="17">
        <f>SUM(D123:$D$136)</f>
        <v>2.02588043453538</v>
      </c>
      <c r="F123" s="19">
        <f t="shared" si="42"/>
        <v>1.8082596770233039</v>
      </c>
      <c r="G123" s="5"/>
      <c r="H123" s="17">
        <f>Absterbeordnung!C117</f>
        <v>9.6999999999999993</v>
      </c>
      <c r="I123" s="18">
        <f t="shared" si="43"/>
        <v>0.11549981216674166</v>
      </c>
      <c r="J123" s="17">
        <f t="shared" si="44"/>
        <v>1.1203481780173941</v>
      </c>
      <c r="K123" s="17">
        <f>SUM($J123:J$136)</f>
        <v>2.02588043453538</v>
      </c>
      <c r="L123" s="19">
        <f t="shared" si="45"/>
        <v>1.8082596770233039</v>
      </c>
      <c r="N123" s="6">
        <v>109</v>
      </c>
      <c r="O123" s="6">
        <f t="shared" si="36"/>
        <v>128</v>
      </c>
      <c r="P123" s="20">
        <f t="shared" si="37"/>
        <v>9.6999999999999993</v>
      </c>
      <c r="Q123" s="20">
        <f t="shared" si="38"/>
        <v>9.6999999999999993</v>
      </c>
      <c r="R123" s="5">
        <f t="shared" si="39"/>
        <v>32773.471275095188</v>
      </c>
      <c r="S123" s="5">
        <f t="shared" si="46"/>
        <v>36717.698830358291</v>
      </c>
      <c r="T123" s="20">
        <f>SUM(S123:$S$136)</f>
        <v>59408.504818305955</v>
      </c>
      <c r="U123" s="6">
        <f t="shared" si="47"/>
        <v>1.6179800671273781</v>
      </c>
    </row>
    <row r="124" spans="1:21">
      <c r="A124" s="21">
        <v>110</v>
      </c>
      <c r="B124" s="17">
        <f>Absterbeordnung!C118</f>
        <v>4.5999999999999996</v>
      </c>
      <c r="C124" s="18">
        <f t="shared" si="40"/>
        <v>0.11323510996739378</v>
      </c>
      <c r="D124" s="17">
        <f t="shared" si="41"/>
        <v>0.52088150585001136</v>
      </c>
      <c r="E124" s="17">
        <f>SUM(D124:$D$136)</f>
        <v>0.90553225651798586</v>
      </c>
      <c r="F124" s="19">
        <f t="shared" si="42"/>
        <v>1.7384611401018628</v>
      </c>
      <c r="G124" s="5"/>
      <c r="H124" s="17">
        <f>Absterbeordnung!C118</f>
        <v>4.5999999999999996</v>
      </c>
      <c r="I124" s="18">
        <f t="shared" si="43"/>
        <v>0.11323510996739378</v>
      </c>
      <c r="J124" s="17">
        <f t="shared" si="44"/>
        <v>0.52088150585001136</v>
      </c>
      <c r="K124" s="17">
        <f>SUM($J124:J$136)</f>
        <v>0.90553225651798586</v>
      </c>
      <c r="L124" s="19">
        <f t="shared" si="45"/>
        <v>1.7384611401018628</v>
      </c>
      <c r="N124" s="6">
        <v>110</v>
      </c>
      <c r="O124" s="6">
        <f t="shared" si="36"/>
        <v>129</v>
      </c>
      <c r="P124" s="20">
        <f t="shared" si="37"/>
        <v>4.5999999999999996</v>
      </c>
      <c r="Q124" s="20">
        <f t="shared" si="38"/>
        <v>4.5999999999999996</v>
      </c>
      <c r="R124" s="5">
        <f t="shared" si="39"/>
        <v>27947.883212568475</v>
      </c>
      <c r="S124" s="5">
        <f t="shared" si="46"/>
        <v>14557.53549308292</v>
      </c>
      <c r="T124" s="20">
        <f>SUM(S124:$S$136)</f>
        <v>22690.805987947657</v>
      </c>
      <c r="U124" s="6">
        <f t="shared" si="47"/>
        <v>1.5586983111756312</v>
      </c>
    </row>
    <row r="125" spans="1:21">
      <c r="A125" s="21">
        <v>111</v>
      </c>
      <c r="B125" s="17">
        <f>Absterbeordnung!C119</f>
        <v>2.1</v>
      </c>
      <c r="C125" s="18">
        <f t="shared" si="40"/>
        <v>0.11101481369352335</v>
      </c>
      <c r="D125" s="17">
        <f t="shared" si="41"/>
        <v>0.23313110875639906</v>
      </c>
      <c r="E125" s="17">
        <f>SUM(D125:$D$136)</f>
        <v>0.38465075066797455</v>
      </c>
      <c r="F125" s="19">
        <f t="shared" si="42"/>
        <v>1.6499331758847329</v>
      </c>
      <c r="G125" s="25"/>
      <c r="H125" s="17">
        <f>Absterbeordnung!C119</f>
        <v>2.1</v>
      </c>
      <c r="I125" s="18">
        <f t="shared" si="43"/>
        <v>0.11101481369352335</v>
      </c>
      <c r="J125" s="17">
        <f t="shared" si="44"/>
        <v>0.23313110875639906</v>
      </c>
      <c r="K125" s="17">
        <f>SUM($J125:J$136)</f>
        <v>0.38465075066797455</v>
      </c>
      <c r="L125" s="19">
        <f t="shared" si="45"/>
        <v>1.6499331758847329</v>
      </c>
      <c r="N125" s="6">
        <v>111</v>
      </c>
      <c r="O125" s="6">
        <f t="shared" si="36"/>
        <v>130</v>
      </c>
      <c r="P125" s="20">
        <f t="shared" si="37"/>
        <v>2.1</v>
      </c>
      <c r="Q125" s="20">
        <f t="shared" si="38"/>
        <v>2.1</v>
      </c>
      <c r="R125" s="5">
        <f t="shared" si="39"/>
        <v>23310.684078563645</v>
      </c>
      <c r="S125" s="5">
        <f t="shared" si="46"/>
        <v>5434.4456251056808</v>
      </c>
      <c r="T125" s="20">
        <f>SUM(S125:$S$136)</f>
        <v>8133.2704948647361</v>
      </c>
      <c r="U125" s="6">
        <f t="shared" si="47"/>
        <v>1.4966145686123362</v>
      </c>
    </row>
    <row r="126" spans="1:21">
      <c r="A126" s="21">
        <v>112</v>
      </c>
      <c r="B126" s="17">
        <f>Absterbeordnung!C120</f>
        <v>1</v>
      </c>
      <c r="C126" s="18">
        <f t="shared" si="40"/>
        <v>0.10883805264070914</v>
      </c>
      <c r="D126" s="17">
        <f t="shared" si="41"/>
        <v>0.10883805264070914</v>
      </c>
      <c r="E126" s="17">
        <f>SUM(D126:$D$136)</f>
        <v>0.15151964191157546</v>
      </c>
      <c r="F126" s="19">
        <f t="shared" si="42"/>
        <v>1.392156862745098</v>
      </c>
      <c r="G126" s="5"/>
      <c r="H126" s="17">
        <f>Absterbeordnung!C120</f>
        <v>1</v>
      </c>
      <c r="I126" s="18">
        <f t="shared" si="43"/>
        <v>0.10883805264070914</v>
      </c>
      <c r="J126" s="17">
        <f t="shared" si="44"/>
        <v>0.10883805264070914</v>
      </c>
      <c r="K126" s="17">
        <f>SUM($J126:J$136)</f>
        <v>0.15151964191157546</v>
      </c>
      <c r="L126" s="19">
        <f t="shared" si="45"/>
        <v>1.392156862745098</v>
      </c>
      <c r="N126" s="6">
        <v>112</v>
      </c>
      <c r="O126" s="6">
        <f t="shared" si="36"/>
        <v>131</v>
      </c>
      <c r="P126" s="20">
        <f t="shared" si="37"/>
        <v>1</v>
      </c>
      <c r="Q126" s="20">
        <f t="shared" si="38"/>
        <v>1</v>
      </c>
      <c r="R126" s="5">
        <f t="shared" si="39"/>
        <v>18927.551938356821</v>
      </c>
      <c r="S126" s="5">
        <f t="shared" si="46"/>
        <v>2060.0378942266361</v>
      </c>
      <c r="T126" s="20">
        <f>SUM(S126:$S$136)</f>
        <v>2698.8248697590552</v>
      </c>
      <c r="U126" s="6">
        <f t="shared" si="47"/>
        <v>1.3100850607275978</v>
      </c>
    </row>
    <row r="127" spans="1:21">
      <c r="A127" s="21">
        <v>113</v>
      </c>
      <c r="B127" s="17">
        <f>Absterbeordnung!C121</f>
        <v>0.4</v>
      </c>
      <c r="C127" s="18">
        <f t="shared" si="40"/>
        <v>0.10670397317716583</v>
      </c>
      <c r="D127" s="17">
        <f t="shared" si="41"/>
        <v>4.2681589270866335E-2</v>
      </c>
      <c r="E127" s="17">
        <f>SUM(D127:$D$136)</f>
        <v>4.2681589270866335E-2</v>
      </c>
      <c r="F127" s="19">
        <f t="shared" si="42"/>
        <v>1</v>
      </c>
      <c r="G127" s="27"/>
      <c r="H127" s="17">
        <f>Absterbeordnung!C121</f>
        <v>0.4</v>
      </c>
      <c r="I127" s="18">
        <f t="shared" si="43"/>
        <v>0.10670397317716583</v>
      </c>
      <c r="J127" s="17">
        <f t="shared" si="44"/>
        <v>4.2681589270866335E-2</v>
      </c>
      <c r="K127" s="17">
        <f>SUM($J127:J$136)</f>
        <v>4.2681589270866335E-2</v>
      </c>
      <c r="L127" s="19">
        <f t="shared" si="45"/>
        <v>1</v>
      </c>
      <c r="N127" s="6">
        <v>113</v>
      </c>
      <c r="O127" s="6">
        <f t="shared" si="36"/>
        <v>132</v>
      </c>
      <c r="P127" s="20">
        <f t="shared" si="37"/>
        <v>0.4</v>
      </c>
      <c r="Q127" s="20">
        <f t="shared" si="38"/>
        <v>0.4</v>
      </c>
      <c r="R127" s="5">
        <f t="shared" si="39"/>
        <v>14966.335285186849</v>
      </c>
      <c r="S127" s="5">
        <f t="shared" si="46"/>
        <v>638.78697553241932</v>
      </c>
      <c r="T127" s="20">
        <f>SUM(S127:$S$136)</f>
        <v>638.78697553241932</v>
      </c>
      <c r="U127" s="6">
        <f t="shared" si="47"/>
        <v>1</v>
      </c>
    </row>
    <row r="128" spans="1:21">
      <c r="A128" s="21">
        <v>114</v>
      </c>
      <c r="B128" s="17">
        <f>Absterbeordnung!C122</f>
        <v>0</v>
      </c>
      <c r="C128" s="18">
        <f t="shared" si="40"/>
        <v>0.10461173840898609</v>
      </c>
      <c r="D128" s="17">
        <f t="shared" si="41"/>
        <v>0</v>
      </c>
      <c r="E128" s="17">
        <f>SUM(D128:$D$136)</f>
        <v>0</v>
      </c>
      <c r="F128" s="19" t="e">
        <f t="shared" si="42"/>
        <v>#DIV/0!</v>
      </c>
      <c r="G128" s="27"/>
      <c r="H128" s="17">
        <f>Absterbeordnung!C122</f>
        <v>0</v>
      </c>
      <c r="I128" s="18">
        <f t="shared" si="43"/>
        <v>0.10461173840898609</v>
      </c>
      <c r="J128" s="17">
        <f t="shared" si="44"/>
        <v>0</v>
      </c>
      <c r="K128" s="17">
        <f>SUM($J128:J$136)</f>
        <v>0</v>
      </c>
      <c r="L128" s="19" t="e">
        <f t="shared" si="45"/>
        <v>#DIV/0!</v>
      </c>
      <c r="N128" s="6">
        <v>114</v>
      </c>
      <c r="O128" s="6">
        <f t="shared" si="36"/>
        <v>133</v>
      </c>
      <c r="P128" s="20">
        <f t="shared" si="37"/>
        <v>0</v>
      </c>
      <c r="Q128" s="20">
        <f t="shared" si="38"/>
        <v>0</v>
      </c>
      <c r="R128" s="5">
        <f t="shared" si="39"/>
        <v>11547.385387474456</v>
      </c>
      <c r="S128" s="5">
        <f t="shared" si="46"/>
        <v>0</v>
      </c>
      <c r="T128" s="20">
        <f>SUM(S128:$S$136)</f>
        <v>0</v>
      </c>
      <c r="U128" s="6" t="e">
        <f t="shared" si="47"/>
        <v>#DIV/0!</v>
      </c>
    </row>
    <row r="129" spans="1:21">
      <c r="A129" s="21">
        <v>115</v>
      </c>
      <c r="B129" s="17">
        <f>Absterbeordnung!C123</f>
        <v>0</v>
      </c>
      <c r="C129" s="18">
        <f t="shared" si="40"/>
        <v>0.10256052785194716</v>
      </c>
      <c r="D129" s="17">
        <f t="shared" si="41"/>
        <v>0</v>
      </c>
      <c r="E129" s="17">
        <f>SUM(D129:$D$136)</f>
        <v>0</v>
      </c>
      <c r="F129" s="19" t="e">
        <f t="shared" si="42"/>
        <v>#DIV/0!</v>
      </c>
      <c r="G129" s="27"/>
      <c r="H129" s="17">
        <f>Absterbeordnung!C123</f>
        <v>0</v>
      </c>
      <c r="I129" s="18">
        <f t="shared" si="43"/>
        <v>0.10256052785194716</v>
      </c>
      <c r="J129" s="17">
        <f t="shared" si="44"/>
        <v>0</v>
      </c>
      <c r="K129" s="17">
        <f>SUM($J129:J$136)</f>
        <v>0</v>
      </c>
      <c r="L129" s="19" t="e">
        <f t="shared" si="45"/>
        <v>#DIV/0!</v>
      </c>
      <c r="N129" s="6">
        <v>115</v>
      </c>
      <c r="O129" s="6">
        <f t="shared" si="36"/>
        <v>134</v>
      </c>
      <c r="P129" s="20">
        <f t="shared" si="37"/>
        <v>0</v>
      </c>
      <c r="Q129" s="20">
        <f t="shared" si="38"/>
        <v>0</v>
      </c>
      <c r="R129" s="5">
        <f t="shared" si="39"/>
        <v>8614.9993905461342</v>
      </c>
      <c r="S129" s="5">
        <f t="shared" si="46"/>
        <v>0</v>
      </c>
      <c r="T129" s="20">
        <f>SUM(S129:$S$136)</f>
        <v>0</v>
      </c>
      <c r="U129" s="6" t="e">
        <f t="shared" si="47"/>
        <v>#DIV/0!</v>
      </c>
    </row>
    <row r="130" spans="1:21">
      <c r="A130" s="21">
        <v>116</v>
      </c>
      <c r="B130" s="17">
        <f>Absterbeordnung!C124</f>
        <v>0</v>
      </c>
      <c r="C130" s="18">
        <f t="shared" si="40"/>
        <v>0.1005495371097521</v>
      </c>
      <c r="D130" s="17">
        <f t="shared" si="41"/>
        <v>0</v>
      </c>
      <c r="E130" s="17">
        <f>SUM(D130:$D$136)</f>
        <v>0</v>
      </c>
      <c r="F130" s="19" t="e">
        <f t="shared" si="42"/>
        <v>#DIV/0!</v>
      </c>
      <c r="G130" s="27"/>
      <c r="H130" s="17">
        <f>Absterbeordnung!C124</f>
        <v>0</v>
      </c>
      <c r="I130" s="18">
        <f t="shared" si="43"/>
        <v>0.1005495371097521</v>
      </c>
      <c r="J130" s="17">
        <f t="shared" si="44"/>
        <v>0</v>
      </c>
      <c r="K130" s="17">
        <f>SUM($J130:J$136)</f>
        <v>0</v>
      </c>
      <c r="L130" s="19" t="e">
        <f t="shared" si="45"/>
        <v>#DIV/0!</v>
      </c>
      <c r="N130" s="6">
        <v>116</v>
      </c>
      <c r="O130" s="6">
        <f t="shared" si="36"/>
        <v>135</v>
      </c>
      <c r="P130" s="20">
        <f t="shared" si="37"/>
        <v>0</v>
      </c>
      <c r="Q130" s="20">
        <f t="shared" si="38"/>
        <v>0</v>
      </c>
      <c r="R130" s="5">
        <f t="shared" si="39"/>
        <v>6218.7457410614898</v>
      </c>
      <c r="S130" s="5">
        <f t="shared" si="46"/>
        <v>0</v>
      </c>
      <c r="T130" s="20">
        <f>SUM(S130:$S$136)</f>
        <v>0</v>
      </c>
      <c r="U130" s="6" t="e">
        <f t="shared" si="47"/>
        <v>#DIV/0!</v>
      </c>
    </row>
    <row r="131" spans="1:21">
      <c r="A131" s="21">
        <v>117</v>
      </c>
      <c r="B131" s="17">
        <f>Absterbeordnung!C125</f>
        <v>0</v>
      </c>
      <c r="C131" s="18">
        <f t="shared" si="40"/>
        <v>9.8577977558580526E-2</v>
      </c>
      <c r="D131" s="17">
        <f t="shared" si="41"/>
        <v>0</v>
      </c>
      <c r="E131" s="17">
        <f>SUM(D131:$D$136)</f>
        <v>0</v>
      </c>
      <c r="F131" s="19" t="e">
        <f t="shared" si="42"/>
        <v>#DIV/0!</v>
      </c>
      <c r="G131" s="27"/>
      <c r="H131" s="17">
        <f>Absterbeordnung!C125</f>
        <v>0</v>
      </c>
      <c r="I131" s="18">
        <f t="shared" si="43"/>
        <v>9.8577977558580526E-2</v>
      </c>
      <c r="J131" s="17">
        <f t="shared" si="44"/>
        <v>0</v>
      </c>
      <c r="K131" s="17">
        <f>SUM($J131:J$136)</f>
        <v>0</v>
      </c>
      <c r="L131" s="19" t="e">
        <f t="shared" si="45"/>
        <v>#DIV/0!</v>
      </c>
      <c r="N131" s="6">
        <v>117</v>
      </c>
      <c r="O131" s="6">
        <f t="shared" si="36"/>
        <v>136</v>
      </c>
      <c r="P131" s="20">
        <f t="shared" si="37"/>
        <v>0</v>
      </c>
      <c r="Q131" s="20">
        <f t="shared" si="38"/>
        <v>0</v>
      </c>
      <c r="R131" s="5">
        <f t="shared" si="39"/>
        <v>4389.6487975928439</v>
      </c>
      <c r="S131" s="5">
        <f t="shared" si="46"/>
        <v>0</v>
      </c>
      <c r="T131" s="20">
        <f>SUM(S131:$S$136)</f>
        <v>0</v>
      </c>
      <c r="U131" s="6" t="e">
        <f t="shared" si="47"/>
        <v>#DIV/0!</v>
      </c>
    </row>
    <row r="132" spans="1:21">
      <c r="A132" s="21">
        <v>118</v>
      </c>
      <c r="B132" s="17">
        <f>Absterbeordnung!C126</f>
        <v>0</v>
      </c>
      <c r="C132" s="18">
        <f t="shared" si="40"/>
        <v>9.6645076037824032E-2</v>
      </c>
      <c r="D132" s="17">
        <f t="shared" si="41"/>
        <v>0</v>
      </c>
      <c r="E132" s="17">
        <f>SUM(D132:$D$136)</f>
        <v>0</v>
      </c>
      <c r="F132" s="19" t="e">
        <f t="shared" si="42"/>
        <v>#DIV/0!</v>
      </c>
      <c r="G132" s="27"/>
      <c r="H132" s="17">
        <f>Absterbeordnung!C126</f>
        <v>0</v>
      </c>
      <c r="I132" s="18">
        <f t="shared" si="43"/>
        <v>9.6645076037824032E-2</v>
      </c>
      <c r="J132" s="17">
        <f t="shared" si="44"/>
        <v>0</v>
      </c>
      <c r="K132" s="17">
        <f>SUM($J132:J$136)</f>
        <v>0</v>
      </c>
      <c r="L132" s="19" t="e">
        <f t="shared" si="45"/>
        <v>#DIV/0!</v>
      </c>
      <c r="N132" s="6">
        <v>118</v>
      </c>
      <c r="O132" s="6">
        <f t="shared" si="36"/>
        <v>137</v>
      </c>
      <c r="P132" s="20">
        <f t="shared" si="37"/>
        <v>0</v>
      </c>
      <c r="Q132" s="20">
        <f t="shared" si="38"/>
        <v>0</v>
      </c>
      <c r="R132" s="5">
        <f t="shared" si="39"/>
        <v>2995.85274127089</v>
      </c>
      <c r="S132" s="5">
        <f t="shared" si="46"/>
        <v>0</v>
      </c>
      <c r="T132" s="20">
        <f>SUM(S132:$S$136)</f>
        <v>0</v>
      </c>
      <c r="U132" s="6" t="e">
        <f t="shared" si="47"/>
        <v>#DIV/0!</v>
      </c>
    </row>
    <row r="133" spans="1:21">
      <c r="A133" s="21">
        <v>119</v>
      </c>
      <c r="B133" s="17">
        <f>Absterbeordnung!C127</f>
        <v>0</v>
      </c>
      <c r="C133" s="18">
        <f t="shared" si="40"/>
        <v>9.4750074546886331E-2</v>
      </c>
      <c r="D133" s="17">
        <f t="shared" si="41"/>
        <v>0</v>
      </c>
      <c r="E133" s="17">
        <f>SUM(D133:$D$136)</f>
        <v>0</v>
      </c>
      <c r="F133" s="19" t="e">
        <f t="shared" si="42"/>
        <v>#DIV/0!</v>
      </c>
      <c r="G133" s="27"/>
      <c r="H133" s="17">
        <f>Absterbeordnung!C127</f>
        <v>0</v>
      </c>
      <c r="I133" s="18">
        <f t="shared" si="43"/>
        <v>9.4750074546886331E-2</v>
      </c>
      <c r="J133" s="17">
        <f t="shared" si="44"/>
        <v>0</v>
      </c>
      <c r="K133" s="17">
        <f>SUM($J133:J$136)</f>
        <v>0</v>
      </c>
      <c r="L133" s="19" t="e">
        <f t="shared" si="45"/>
        <v>#DIV/0!</v>
      </c>
      <c r="N133" s="6">
        <v>119</v>
      </c>
      <c r="O133" s="6">
        <f t="shared" si="36"/>
        <v>138</v>
      </c>
      <c r="P133" s="20">
        <f t="shared" si="37"/>
        <v>0</v>
      </c>
      <c r="Q133" s="20">
        <f t="shared" si="38"/>
        <v>0</v>
      </c>
      <c r="R133" s="5">
        <f t="shared" si="39"/>
        <v>1974.8103599355768</v>
      </c>
      <c r="S133" s="5">
        <f t="shared" si="46"/>
        <v>0</v>
      </c>
      <c r="T133" s="20">
        <f>SUM(S133:$S$136)</f>
        <v>0</v>
      </c>
      <c r="U133" s="6" t="e">
        <f t="shared" si="47"/>
        <v>#DIV/0!</v>
      </c>
    </row>
    <row r="134" spans="1:21">
      <c r="A134" s="21">
        <v>120</v>
      </c>
      <c r="B134" s="17">
        <f>Absterbeordnung!C128</f>
        <v>0</v>
      </c>
      <c r="C134" s="18">
        <f t="shared" si="40"/>
        <v>9.2892229947927757E-2</v>
      </c>
      <c r="D134" s="17">
        <f t="shared" si="41"/>
        <v>0</v>
      </c>
      <c r="E134" s="17">
        <f>SUM(D134:$D$136)</f>
        <v>0</v>
      </c>
      <c r="F134" s="19" t="e">
        <f t="shared" si="42"/>
        <v>#DIV/0!</v>
      </c>
      <c r="G134" s="27"/>
      <c r="H134" s="17">
        <f>Absterbeordnung!C128</f>
        <v>0</v>
      </c>
      <c r="I134" s="18">
        <f t="shared" si="43"/>
        <v>9.2892229947927757E-2</v>
      </c>
      <c r="J134" s="17">
        <f t="shared" si="44"/>
        <v>0</v>
      </c>
      <c r="K134" s="17">
        <f>SUM($J134:J$136)</f>
        <v>0</v>
      </c>
      <c r="L134" s="19" t="e">
        <f t="shared" si="45"/>
        <v>#DIV/0!</v>
      </c>
      <c r="N134" s="6">
        <v>120</v>
      </c>
      <c r="O134" s="6">
        <f t="shared" si="36"/>
        <v>139</v>
      </c>
      <c r="P134" s="20">
        <f t="shared" si="37"/>
        <v>0</v>
      </c>
      <c r="Q134" s="20">
        <f t="shared" si="38"/>
        <v>0</v>
      </c>
      <c r="R134" s="5">
        <f t="shared" si="39"/>
        <v>1256.4000000000001</v>
      </c>
      <c r="S134" s="5">
        <f t="shared" si="46"/>
        <v>0</v>
      </c>
      <c r="T134" s="20">
        <f>SUM(S134:$S$136)</f>
        <v>0</v>
      </c>
      <c r="U134" s="6" t="e">
        <f t="shared" si="47"/>
        <v>#DIV/0!</v>
      </c>
    </row>
    <row r="135" spans="1:21">
      <c r="A135" s="21">
        <v>121</v>
      </c>
      <c r="B135" s="17">
        <f>Absterbeordnung!C129</f>
        <v>0</v>
      </c>
      <c r="C135" s="18">
        <f t="shared" si="40"/>
        <v>9.1070813674438977E-2</v>
      </c>
      <c r="D135" s="17">
        <f t="shared" si="41"/>
        <v>0</v>
      </c>
      <c r="E135" s="17">
        <f>SUM(D135:$D$136)</f>
        <v>0</v>
      </c>
      <c r="F135" s="19" t="e">
        <f t="shared" si="42"/>
        <v>#DIV/0!</v>
      </c>
      <c r="G135" s="27"/>
      <c r="H135" s="17">
        <f>Absterbeordnung!C129</f>
        <v>0</v>
      </c>
      <c r="I135" s="18">
        <f t="shared" si="43"/>
        <v>9.1070813674438977E-2</v>
      </c>
      <c r="J135" s="17">
        <f t="shared" si="44"/>
        <v>0</v>
      </c>
      <c r="K135" s="17">
        <f>SUM($J135:J$136)</f>
        <v>0</v>
      </c>
      <c r="L135" s="19" t="e">
        <f t="shared" si="45"/>
        <v>#DIV/0!</v>
      </c>
      <c r="N135" s="6">
        <v>121</v>
      </c>
      <c r="O135" s="6">
        <f t="shared" si="36"/>
        <v>140</v>
      </c>
      <c r="P135" s="20">
        <f t="shared" si="37"/>
        <v>0</v>
      </c>
      <c r="Q135" s="20">
        <f t="shared" si="38"/>
        <v>0</v>
      </c>
      <c r="R135" s="5">
        <f t="shared" si="39"/>
        <v>771.2</v>
      </c>
      <c r="S135" s="5">
        <f t="shared" si="46"/>
        <v>0</v>
      </c>
      <c r="T135" s="20">
        <f>SUM(S135:$S$136)</f>
        <v>0</v>
      </c>
      <c r="U135" s="6" t="e">
        <f t="shared" si="47"/>
        <v>#DIV/0!</v>
      </c>
    </row>
    <row r="136" spans="1:21">
      <c r="A136" s="21">
        <v>122</v>
      </c>
      <c r="B136" s="17">
        <f>Absterbeordnung!C130</f>
        <v>0</v>
      </c>
      <c r="C136" s="18">
        <f t="shared" si="40"/>
        <v>8.9285111445528406E-2</v>
      </c>
      <c r="D136" s="17">
        <f t="shared" si="41"/>
        <v>0</v>
      </c>
      <c r="E136" s="17">
        <f>SUM(D136:$D$136)</f>
        <v>0</v>
      </c>
      <c r="F136" s="19" t="e">
        <f t="shared" si="42"/>
        <v>#DIV/0!</v>
      </c>
      <c r="G136" s="27"/>
      <c r="H136" s="17">
        <f>Absterbeordnung!C130</f>
        <v>0</v>
      </c>
      <c r="I136" s="18">
        <f t="shared" si="43"/>
        <v>8.9285111445528406E-2</v>
      </c>
      <c r="J136" s="17">
        <f t="shared" si="44"/>
        <v>0</v>
      </c>
      <c r="K136" s="17">
        <f>SUM($J136:J$136)</f>
        <v>0</v>
      </c>
      <c r="L136" s="19" t="e">
        <f t="shared" si="45"/>
        <v>#DIV/0!</v>
      </c>
      <c r="N136" s="6">
        <v>122</v>
      </c>
      <c r="O136" s="6">
        <f t="shared" si="36"/>
        <v>141</v>
      </c>
      <c r="P136" s="20">
        <f t="shared" si="37"/>
        <v>0</v>
      </c>
      <c r="Q136" s="20">
        <f t="shared" si="38"/>
        <v>0</v>
      </c>
      <c r="R136" s="5">
        <f t="shared" si="39"/>
        <v>456.8</v>
      </c>
      <c r="S136" s="5">
        <f t="shared" si="46"/>
        <v>0</v>
      </c>
      <c r="T136" s="20">
        <f>SUM(S136:$S$136)</f>
        <v>0</v>
      </c>
      <c r="U136" s="6" t="e">
        <f t="shared" si="47"/>
        <v>#DIV/0!</v>
      </c>
    </row>
    <row r="137" spans="1:21">
      <c r="B137" s="29"/>
      <c r="D137" s="29"/>
      <c r="E137" s="29"/>
      <c r="G137" s="29"/>
      <c r="H137" s="29"/>
      <c r="J137" s="29"/>
      <c r="K137" s="29"/>
    </row>
    <row r="138" spans="1:21">
      <c r="B138" s="29"/>
      <c r="D138" s="29"/>
      <c r="E138" s="29"/>
      <c r="G138" s="29"/>
      <c r="H138" s="29"/>
      <c r="J138" s="29"/>
      <c r="K138" s="29"/>
    </row>
    <row r="139" spans="1:21">
      <c r="B139" s="29"/>
      <c r="D139" s="29"/>
      <c r="E139" s="29"/>
      <c r="G139" s="29"/>
      <c r="H139" s="29"/>
      <c r="J139" s="29"/>
      <c r="K139" s="29"/>
    </row>
    <row r="140" spans="1:21">
      <c r="B140" s="29"/>
      <c r="D140" s="29"/>
      <c r="E140" s="29"/>
      <c r="G140" s="29"/>
      <c r="H140" s="29"/>
      <c r="J140" s="29"/>
      <c r="K140" s="29"/>
    </row>
    <row r="141" spans="1:21">
      <c r="B141" s="29"/>
      <c r="D141" s="29"/>
      <c r="E141" s="29"/>
      <c r="G141" s="29"/>
      <c r="H141" s="29"/>
      <c r="J141" s="29"/>
      <c r="K141" s="29"/>
    </row>
    <row r="142" spans="1:21">
      <c r="B142" s="29"/>
      <c r="D142" s="29"/>
      <c r="E142" s="29"/>
      <c r="G142" s="29"/>
      <c r="H142" s="29"/>
      <c r="J142" s="29"/>
      <c r="K142" s="29"/>
    </row>
    <row r="143" spans="1:21">
      <c r="B143" s="29"/>
      <c r="D143" s="29"/>
      <c r="E143" s="29"/>
      <c r="G143" s="29"/>
      <c r="H143" s="29"/>
      <c r="J143" s="29"/>
      <c r="K143" s="29"/>
    </row>
    <row r="144" spans="1:21">
      <c r="B144" s="29"/>
      <c r="D144" s="29"/>
      <c r="E144" s="29"/>
      <c r="G144" s="29"/>
      <c r="H144" s="29"/>
      <c r="J144" s="29"/>
      <c r="K144" s="29"/>
    </row>
    <row r="145" spans="2:11">
      <c r="B145" s="29"/>
      <c r="D145" s="29"/>
      <c r="E145" s="29"/>
      <c r="G145" s="29"/>
      <c r="H145" s="29"/>
      <c r="J145" s="29"/>
      <c r="K145" s="29"/>
    </row>
    <row r="146" spans="2:11">
      <c r="B146" s="29"/>
      <c r="D146" s="29"/>
      <c r="E146" s="29"/>
      <c r="G146" s="29"/>
      <c r="H146" s="29"/>
      <c r="J146" s="29"/>
      <c r="K146" s="29"/>
    </row>
    <row r="147" spans="2:11">
      <c r="B147" s="29"/>
      <c r="D147" s="29"/>
      <c r="E147" s="29"/>
      <c r="G147" s="29"/>
      <c r="H147" s="29"/>
      <c r="J147" s="29"/>
      <c r="K147" s="29"/>
    </row>
    <row r="148" spans="2:11">
      <c r="B148" s="29"/>
      <c r="D148" s="29"/>
      <c r="E148" s="29"/>
      <c r="G148" s="29"/>
      <c r="H148" s="29"/>
      <c r="J148" s="29"/>
      <c r="K148" s="29"/>
    </row>
    <row r="149" spans="2:11">
      <c r="B149" s="29"/>
      <c r="D149" s="29"/>
      <c r="E149" s="29"/>
      <c r="G149" s="29"/>
      <c r="H149" s="29"/>
      <c r="J149" s="29"/>
      <c r="K149" s="29"/>
    </row>
    <row r="150" spans="2:11">
      <c r="B150" s="29"/>
      <c r="D150" s="29"/>
      <c r="E150" s="29"/>
      <c r="G150" s="29"/>
      <c r="H150" s="29"/>
      <c r="J150" s="29"/>
      <c r="K150" s="29"/>
    </row>
    <row r="151" spans="2:11">
      <c r="B151" s="29"/>
      <c r="D151" s="29"/>
      <c r="E151" s="29"/>
      <c r="G151" s="29"/>
      <c r="H151" s="29"/>
      <c r="J151" s="29"/>
      <c r="K151" s="29"/>
    </row>
    <row r="152" spans="2:11">
      <c r="B152" s="29"/>
      <c r="D152" s="29"/>
      <c r="E152" s="29"/>
      <c r="G152" s="29"/>
      <c r="H152" s="29"/>
      <c r="J152" s="29"/>
      <c r="K152" s="29"/>
    </row>
    <row r="153" spans="2:11">
      <c r="B153" s="29"/>
      <c r="D153" s="29"/>
      <c r="E153" s="29"/>
      <c r="G153" s="29"/>
      <c r="H153" s="29"/>
      <c r="J153" s="29"/>
      <c r="K153" s="29"/>
    </row>
    <row r="154" spans="2:11">
      <c r="B154" s="29"/>
      <c r="D154" s="29"/>
      <c r="E154" s="29"/>
      <c r="G154" s="29"/>
      <c r="H154" s="29"/>
      <c r="J154" s="29"/>
      <c r="K154" s="29"/>
    </row>
    <row r="155" spans="2:11">
      <c r="B155" s="29"/>
      <c r="D155" s="29"/>
      <c r="E155" s="29"/>
      <c r="G155" s="29"/>
      <c r="H155" s="29"/>
      <c r="J155" s="29"/>
      <c r="K155" s="29"/>
    </row>
    <row r="156" spans="2:11">
      <c r="B156" s="29"/>
      <c r="D156" s="29"/>
      <c r="E156" s="29"/>
      <c r="G156" s="29"/>
      <c r="H156" s="29"/>
      <c r="J156" s="29"/>
      <c r="K156" s="29"/>
    </row>
    <row r="157" spans="2:11">
      <c r="B157" s="29"/>
      <c r="D157" s="29"/>
      <c r="E157" s="29"/>
      <c r="G157" s="29"/>
      <c r="H157" s="29"/>
      <c r="J157" s="29"/>
      <c r="K157" s="29"/>
    </row>
    <row r="158" spans="2:11">
      <c r="B158" s="29"/>
      <c r="D158" s="29"/>
      <c r="E158" s="29"/>
      <c r="G158" s="29"/>
      <c r="H158" s="29"/>
      <c r="J158" s="29"/>
      <c r="K158" s="29"/>
    </row>
    <row r="159" spans="2:11">
      <c r="B159" s="29"/>
      <c r="D159" s="29"/>
      <c r="E159" s="29"/>
      <c r="G159" s="29"/>
      <c r="H159" s="29"/>
      <c r="J159" s="29"/>
      <c r="K159" s="29"/>
    </row>
    <row r="160" spans="2:11">
      <c r="B160" s="29"/>
      <c r="D160" s="29"/>
      <c r="E160" s="29"/>
      <c r="G160" s="29"/>
      <c r="H160" s="29"/>
      <c r="J160" s="29"/>
      <c r="K160" s="29"/>
    </row>
    <row r="161" spans="2:11">
      <c r="B161" s="29"/>
      <c r="D161" s="29"/>
      <c r="E161" s="29"/>
      <c r="G161" s="29"/>
      <c r="H161" s="29"/>
      <c r="J161" s="29"/>
      <c r="K161" s="29"/>
    </row>
    <row r="162" spans="2:11">
      <c r="B162" s="29"/>
      <c r="D162" s="29"/>
      <c r="E162" s="29"/>
      <c r="G162" s="29"/>
      <c r="H162" s="29"/>
      <c r="J162" s="29"/>
      <c r="K162" s="29"/>
    </row>
    <row r="163" spans="2:11">
      <c r="B163" s="29"/>
      <c r="D163" s="29"/>
      <c r="E163" s="29"/>
      <c r="G163" s="29"/>
      <c r="H163" s="29"/>
      <c r="J163" s="29"/>
      <c r="K163" s="29"/>
    </row>
    <row r="164" spans="2:11">
      <c r="B164" s="29"/>
      <c r="D164" s="29"/>
      <c r="E164" s="29"/>
      <c r="G164" s="29"/>
      <c r="H164" s="29"/>
      <c r="J164" s="29"/>
      <c r="K164" s="29"/>
    </row>
    <row r="165" spans="2:11">
      <c r="B165" s="29"/>
      <c r="D165" s="29"/>
      <c r="E165" s="29"/>
      <c r="G165" s="29"/>
      <c r="H165" s="29"/>
      <c r="J165" s="29"/>
      <c r="K165" s="29"/>
    </row>
    <row r="166" spans="2:11">
      <c r="B166" s="29"/>
      <c r="D166" s="29"/>
      <c r="E166" s="29"/>
      <c r="G166" s="29"/>
      <c r="H166" s="29"/>
      <c r="J166" s="29"/>
      <c r="K166" s="29"/>
    </row>
    <row r="167" spans="2:11">
      <c r="B167" s="29"/>
      <c r="D167" s="29"/>
      <c r="E167" s="29"/>
      <c r="G167" s="29"/>
      <c r="H167" s="29"/>
      <c r="J167" s="29"/>
      <c r="K167" s="29"/>
    </row>
    <row r="168" spans="2:11">
      <c r="B168" s="29"/>
      <c r="D168" s="29"/>
      <c r="E168" s="29"/>
      <c r="G168" s="29"/>
      <c r="H168" s="29"/>
      <c r="J168" s="29"/>
      <c r="K168" s="29"/>
    </row>
    <row r="169" spans="2:11">
      <c r="B169" s="29"/>
      <c r="D169" s="29"/>
      <c r="E169" s="29"/>
      <c r="G169" s="29"/>
      <c r="H169" s="29"/>
      <c r="J169" s="29"/>
      <c r="K169" s="29"/>
    </row>
    <row r="170" spans="2:11">
      <c r="B170" s="29"/>
      <c r="D170" s="29"/>
      <c r="E170" s="29"/>
      <c r="G170" s="29"/>
      <c r="H170" s="29"/>
      <c r="J170" s="29"/>
      <c r="K170" s="29"/>
    </row>
    <row r="171" spans="2:11">
      <c r="B171" s="29"/>
      <c r="D171" s="29"/>
      <c r="E171" s="29"/>
      <c r="G171" s="29"/>
      <c r="H171" s="29"/>
      <c r="J171" s="29"/>
      <c r="K171" s="29"/>
    </row>
    <row r="172" spans="2:11">
      <c r="B172" s="29"/>
      <c r="D172" s="29"/>
      <c r="E172" s="29"/>
      <c r="G172" s="29"/>
      <c r="H172" s="29"/>
      <c r="J172" s="29"/>
      <c r="K172" s="29"/>
    </row>
    <row r="173" spans="2:11">
      <c r="B173" s="29"/>
      <c r="D173" s="29"/>
      <c r="E173" s="29"/>
      <c r="G173" s="29"/>
      <c r="H173" s="29"/>
      <c r="J173" s="29"/>
      <c r="K173" s="29"/>
    </row>
    <row r="174" spans="2:11">
      <c r="B174" s="29"/>
      <c r="D174" s="29"/>
      <c r="E174" s="29"/>
      <c r="G174" s="29"/>
      <c r="H174" s="29"/>
      <c r="J174" s="29"/>
      <c r="K174" s="29"/>
    </row>
    <row r="175" spans="2:11">
      <c r="B175" s="29"/>
      <c r="D175" s="29"/>
      <c r="E175" s="29"/>
      <c r="G175" s="29"/>
      <c r="H175" s="29"/>
      <c r="J175" s="29"/>
      <c r="K175" s="29"/>
    </row>
    <row r="176" spans="2:11">
      <c r="B176" s="29"/>
      <c r="D176" s="29"/>
      <c r="E176" s="29"/>
      <c r="G176" s="29"/>
      <c r="H176" s="29"/>
      <c r="J176" s="29"/>
      <c r="K176" s="29"/>
    </row>
    <row r="177" spans="2:11">
      <c r="B177" s="29"/>
      <c r="D177" s="29"/>
      <c r="E177" s="29"/>
      <c r="G177" s="29"/>
      <c r="H177" s="29"/>
      <c r="J177" s="29"/>
      <c r="K177" s="29"/>
    </row>
    <row r="178" spans="2:11">
      <c r="B178" s="29"/>
      <c r="D178" s="29"/>
      <c r="E178" s="29"/>
      <c r="G178" s="29"/>
      <c r="H178" s="29"/>
      <c r="J178" s="29"/>
      <c r="K178" s="29"/>
    </row>
    <row r="179" spans="2:11">
      <c r="B179" s="29"/>
      <c r="D179" s="29"/>
      <c r="E179" s="29"/>
      <c r="G179" s="29"/>
      <c r="H179" s="29"/>
      <c r="J179" s="29"/>
      <c r="K179" s="29"/>
    </row>
    <row r="180" spans="2:11">
      <c r="B180" s="29"/>
      <c r="D180" s="29"/>
      <c r="E180" s="29"/>
      <c r="G180" s="29"/>
      <c r="H180" s="29"/>
      <c r="J180" s="29"/>
      <c r="K180" s="29"/>
    </row>
    <row r="181" spans="2:11">
      <c r="B181" s="29"/>
      <c r="D181" s="29"/>
      <c r="E181" s="29"/>
      <c r="G181" s="29"/>
      <c r="H181" s="29"/>
      <c r="J181" s="29"/>
      <c r="K181" s="29"/>
    </row>
    <row r="182" spans="2:11">
      <c r="B182" s="29"/>
      <c r="D182" s="29"/>
      <c r="E182" s="29"/>
      <c r="G182" s="29"/>
      <c r="H182" s="29"/>
      <c r="J182" s="29"/>
      <c r="K182" s="29"/>
    </row>
    <row r="183" spans="2:11">
      <c r="B183" s="29"/>
      <c r="D183" s="29"/>
      <c r="E183" s="29"/>
      <c r="G183" s="29"/>
      <c r="H183" s="29"/>
      <c r="J183" s="29"/>
      <c r="K183" s="29"/>
    </row>
    <row r="184" spans="2:11">
      <c r="B184" s="29"/>
      <c r="D184" s="29"/>
      <c r="E184" s="29"/>
      <c r="G184" s="29"/>
      <c r="H184" s="29"/>
      <c r="J184" s="29"/>
      <c r="K184" s="29"/>
    </row>
    <row r="185" spans="2:11">
      <c r="B185" s="29"/>
      <c r="D185" s="29"/>
      <c r="E185" s="29"/>
      <c r="G185" s="29"/>
      <c r="H185" s="29"/>
      <c r="J185" s="29"/>
      <c r="K185" s="29"/>
    </row>
    <row r="186" spans="2:11">
      <c r="B186" s="29"/>
      <c r="D186" s="29"/>
      <c r="E186" s="29"/>
      <c r="G186" s="29"/>
      <c r="H186" s="29"/>
      <c r="J186" s="29"/>
      <c r="K186" s="29"/>
    </row>
    <row r="187" spans="2:11">
      <c r="B187" s="29"/>
      <c r="D187" s="29"/>
      <c r="E187" s="29"/>
      <c r="G187" s="29"/>
      <c r="H187" s="29"/>
      <c r="J187" s="29"/>
      <c r="K187" s="29"/>
    </row>
    <row r="188" spans="2:11">
      <c r="B188" s="29"/>
      <c r="D188" s="29"/>
      <c r="E188" s="29"/>
      <c r="G188" s="29"/>
      <c r="H188" s="29"/>
      <c r="J188" s="29"/>
      <c r="K188" s="29"/>
    </row>
    <row r="189" spans="2:11">
      <c r="B189" s="29"/>
      <c r="D189" s="29"/>
      <c r="E189" s="29"/>
      <c r="G189" s="29"/>
      <c r="H189" s="29"/>
      <c r="J189" s="29"/>
      <c r="K189" s="29"/>
    </row>
    <row r="190" spans="2:11">
      <c r="B190" s="29"/>
      <c r="D190" s="29"/>
      <c r="E190" s="29"/>
      <c r="G190" s="29"/>
      <c r="H190" s="29"/>
      <c r="J190" s="29"/>
      <c r="K190" s="29"/>
    </row>
    <row r="191" spans="2:11">
      <c r="B191" s="29"/>
      <c r="D191" s="29"/>
      <c r="E191" s="29"/>
      <c r="G191" s="29"/>
      <c r="H191" s="29"/>
      <c r="J191" s="29"/>
      <c r="K191" s="29"/>
    </row>
    <row r="192" spans="2:11">
      <c r="B192" s="29"/>
      <c r="D192" s="29"/>
      <c r="E192" s="29"/>
      <c r="G192" s="29"/>
      <c r="H192" s="29"/>
      <c r="J192" s="29"/>
      <c r="K192" s="29"/>
    </row>
    <row r="193" spans="2:11">
      <c r="B193" s="29"/>
      <c r="D193" s="29"/>
      <c r="E193" s="29"/>
      <c r="G193" s="29"/>
      <c r="H193" s="29"/>
      <c r="J193" s="29"/>
      <c r="K193" s="29"/>
    </row>
    <row r="194" spans="2:11">
      <c r="B194" s="29"/>
      <c r="D194" s="29"/>
      <c r="E194" s="29"/>
      <c r="G194" s="29"/>
      <c r="H194" s="29"/>
      <c r="J194" s="29"/>
      <c r="K194" s="29"/>
    </row>
    <row r="195" spans="2:11">
      <c r="B195" s="29"/>
      <c r="D195" s="29"/>
      <c r="E195" s="29"/>
      <c r="G195" s="29"/>
      <c r="H195" s="29"/>
      <c r="J195" s="29"/>
      <c r="K195" s="29"/>
    </row>
    <row r="196" spans="2:11">
      <c r="B196" s="29"/>
      <c r="D196" s="29"/>
      <c r="E196" s="29"/>
      <c r="G196" s="29"/>
      <c r="H196" s="29"/>
      <c r="J196" s="29"/>
      <c r="K196" s="29"/>
    </row>
    <row r="197" spans="2:11">
      <c r="B197" s="29"/>
      <c r="D197" s="29"/>
      <c r="E197" s="29"/>
      <c r="G197" s="29"/>
      <c r="H197" s="29"/>
      <c r="J197" s="29"/>
      <c r="K197" s="29"/>
    </row>
    <row r="198" spans="2:11">
      <c r="B198" s="29"/>
      <c r="D198" s="29"/>
      <c r="E198" s="29"/>
      <c r="G198" s="29"/>
      <c r="H198" s="29"/>
      <c r="J198" s="29"/>
      <c r="K198" s="29"/>
    </row>
    <row r="199" spans="2:11">
      <c r="B199" s="29"/>
      <c r="D199" s="29"/>
      <c r="E199" s="29"/>
      <c r="G199" s="29"/>
      <c r="H199" s="29"/>
      <c r="J199" s="29"/>
      <c r="K199" s="29"/>
    </row>
    <row r="200" spans="2:11">
      <c r="B200" s="29"/>
      <c r="D200" s="29"/>
      <c r="E200" s="29"/>
      <c r="G200" s="29"/>
      <c r="H200" s="29"/>
      <c r="J200" s="29"/>
      <c r="K200" s="29"/>
    </row>
    <row r="201" spans="2:11">
      <c r="B201" s="29"/>
      <c r="D201" s="29"/>
      <c r="E201" s="29"/>
      <c r="G201" s="29"/>
      <c r="H201" s="29"/>
      <c r="J201" s="29"/>
      <c r="K201" s="29"/>
    </row>
    <row r="202" spans="2:11">
      <c r="B202" s="29"/>
      <c r="D202" s="29"/>
      <c r="E202" s="29"/>
      <c r="G202" s="29"/>
      <c r="H202" s="29"/>
      <c r="J202" s="29"/>
      <c r="K202" s="29"/>
    </row>
    <row r="203" spans="2:11">
      <c r="B203" s="29"/>
      <c r="D203" s="29"/>
      <c r="E203" s="29"/>
      <c r="G203" s="29"/>
      <c r="H203" s="29"/>
      <c r="J203" s="29"/>
      <c r="K203" s="29"/>
    </row>
    <row r="204" spans="2:11">
      <c r="B204" s="29"/>
      <c r="D204" s="29"/>
      <c r="E204" s="29"/>
      <c r="G204" s="29"/>
      <c r="H204" s="29"/>
      <c r="J204" s="29"/>
      <c r="K204" s="29"/>
    </row>
    <row r="205" spans="2:11">
      <c r="B205" s="29"/>
      <c r="D205" s="29"/>
      <c r="E205" s="29"/>
      <c r="G205" s="29"/>
      <c r="H205" s="29"/>
      <c r="J205" s="29"/>
      <c r="K205" s="29"/>
    </row>
    <row r="206" spans="2:11">
      <c r="B206" s="29"/>
      <c r="D206" s="29"/>
      <c r="E206" s="29"/>
      <c r="G206" s="29"/>
      <c r="H206" s="29"/>
      <c r="J206" s="29"/>
      <c r="K206" s="29"/>
    </row>
    <row r="207" spans="2:11">
      <c r="B207" s="29"/>
      <c r="D207" s="29"/>
      <c r="E207" s="29"/>
      <c r="G207" s="29"/>
      <c r="H207" s="29"/>
      <c r="J207" s="29"/>
      <c r="K207" s="29"/>
    </row>
    <row r="208" spans="2:11">
      <c r="B208" s="29"/>
      <c r="D208" s="29"/>
      <c r="E208" s="29"/>
      <c r="G208" s="29"/>
      <c r="H208" s="29"/>
      <c r="J208" s="29"/>
      <c r="K208" s="29"/>
    </row>
    <row r="209" spans="2:11">
      <c r="B209" s="29"/>
      <c r="D209" s="29"/>
      <c r="E209" s="29"/>
      <c r="G209" s="29"/>
      <c r="H209" s="29"/>
      <c r="J209" s="29"/>
      <c r="K209" s="29"/>
    </row>
    <row r="210" spans="2:11">
      <c r="B210" s="29"/>
      <c r="D210" s="29"/>
      <c r="E210" s="29"/>
      <c r="G210" s="29"/>
      <c r="H210" s="29"/>
      <c r="J210" s="29"/>
      <c r="K210" s="29"/>
    </row>
    <row r="211" spans="2:11">
      <c r="B211" s="29"/>
      <c r="D211" s="29"/>
      <c r="E211" s="29"/>
      <c r="G211" s="29"/>
      <c r="H211" s="29"/>
      <c r="J211" s="29"/>
      <c r="K211" s="29"/>
    </row>
    <row r="212" spans="2:11">
      <c r="B212" s="29"/>
      <c r="D212" s="29"/>
      <c r="E212" s="29"/>
      <c r="G212" s="29"/>
      <c r="H212" s="29"/>
      <c r="J212" s="29"/>
      <c r="K212" s="29"/>
    </row>
    <row r="213" spans="2:11">
      <c r="B213" s="29"/>
      <c r="D213" s="29"/>
      <c r="E213" s="29"/>
      <c r="G213" s="29"/>
      <c r="H213" s="29"/>
      <c r="J213" s="29"/>
      <c r="K213" s="29"/>
    </row>
    <row r="214" spans="2:11">
      <c r="B214" s="29"/>
      <c r="D214" s="29"/>
      <c r="E214" s="29"/>
      <c r="G214" s="29"/>
      <c r="H214" s="29"/>
      <c r="J214" s="29"/>
      <c r="K214" s="29"/>
    </row>
    <row r="215" spans="2:11">
      <c r="B215" s="29"/>
      <c r="D215" s="29"/>
      <c r="E215" s="29"/>
      <c r="G215" s="29"/>
      <c r="H215" s="29"/>
      <c r="J215" s="29"/>
      <c r="K215" s="29"/>
    </row>
    <row r="216" spans="2:11">
      <c r="B216" s="29"/>
      <c r="D216" s="29"/>
      <c r="E216" s="29"/>
      <c r="G216" s="29"/>
      <c r="H216" s="29"/>
      <c r="J216" s="29"/>
      <c r="K216" s="29"/>
    </row>
    <row r="217" spans="2:11">
      <c r="B217" s="29"/>
      <c r="D217" s="29"/>
      <c r="E217" s="29"/>
      <c r="G217" s="29"/>
      <c r="H217" s="29"/>
      <c r="J217" s="29"/>
      <c r="K217" s="29"/>
    </row>
    <row r="218" spans="2:11">
      <c r="B218" s="29"/>
      <c r="D218" s="29"/>
      <c r="E218" s="29"/>
      <c r="G218" s="29"/>
      <c r="H218" s="29"/>
      <c r="J218" s="29"/>
      <c r="K218" s="29"/>
    </row>
    <row r="219" spans="2:11">
      <c r="B219" s="29"/>
      <c r="D219" s="29"/>
      <c r="E219" s="29"/>
      <c r="G219" s="29"/>
      <c r="H219" s="29"/>
      <c r="J219" s="29"/>
      <c r="K219" s="29"/>
    </row>
    <row r="220" spans="2:11">
      <c r="B220" s="29"/>
      <c r="D220" s="29"/>
      <c r="E220" s="29"/>
      <c r="G220" s="29"/>
      <c r="H220" s="29"/>
      <c r="J220" s="29"/>
      <c r="K220" s="29"/>
    </row>
    <row r="221" spans="2:11">
      <c r="B221" s="29"/>
      <c r="D221" s="29"/>
      <c r="E221" s="29"/>
      <c r="G221" s="29"/>
      <c r="H221" s="29"/>
      <c r="J221" s="29"/>
      <c r="K221" s="29"/>
    </row>
    <row r="222" spans="2:11">
      <c r="B222" s="29"/>
      <c r="D222" s="29"/>
      <c r="E222" s="29"/>
      <c r="G222" s="29"/>
      <c r="H222" s="29"/>
      <c r="J222" s="29"/>
      <c r="K222" s="29"/>
    </row>
    <row r="223" spans="2:11">
      <c r="B223" s="29"/>
      <c r="D223" s="29"/>
      <c r="E223" s="29"/>
      <c r="G223" s="29"/>
      <c r="H223" s="29"/>
      <c r="J223" s="29"/>
      <c r="K223" s="29"/>
    </row>
    <row r="224" spans="2:11">
      <c r="B224" s="29"/>
      <c r="D224" s="29"/>
      <c r="E224" s="29"/>
      <c r="G224" s="29"/>
      <c r="H224" s="29"/>
      <c r="J224" s="29"/>
      <c r="K224" s="29"/>
    </row>
    <row r="225" spans="2:11">
      <c r="B225" s="29"/>
      <c r="D225" s="29"/>
      <c r="E225" s="29"/>
      <c r="G225" s="29"/>
      <c r="H225" s="29"/>
      <c r="J225" s="29"/>
      <c r="K225" s="29"/>
    </row>
    <row r="226" spans="2:11">
      <c r="B226" s="29"/>
      <c r="D226" s="29"/>
      <c r="E226" s="29"/>
      <c r="G226" s="29"/>
      <c r="H226" s="29"/>
      <c r="J226" s="29"/>
      <c r="K226" s="29"/>
    </row>
    <row r="227" spans="2:11">
      <c r="B227" s="29"/>
      <c r="D227" s="29"/>
      <c r="E227" s="29"/>
      <c r="G227" s="29"/>
      <c r="H227" s="29"/>
      <c r="J227" s="29"/>
      <c r="K227" s="29"/>
    </row>
    <row r="228" spans="2:11">
      <c r="B228" s="29"/>
      <c r="D228" s="29"/>
      <c r="E228" s="29"/>
      <c r="G228" s="29"/>
      <c r="H228" s="29"/>
      <c r="J228" s="29"/>
      <c r="K228" s="29"/>
    </row>
    <row r="229" spans="2:11">
      <c r="B229" s="29"/>
      <c r="D229" s="29"/>
      <c r="E229" s="29"/>
      <c r="G229" s="29"/>
      <c r="H229" s="29"/>
      <c r="J229" s="29"/>
      <c r="K229" s="29"/>
    </row>
    <row r="230" spans="2:11">
      <c r="B230" s="29"/>
      <c r="D230" s="29"/>
      <c r="E230" s="29"/>
      <c r="G230" s="29"/>
      <c r="H230" s="29"/>
      <c r="J230" s="29"/>
      <c r="K230" s="29"/>
    </row>
    <row r="231" spans="2:11">
      <c r="B231" s="29"/>
      <c r="D231" s="29"/>
      <c r="E231" s="29"/>
      <c r="G231" s="29"/>
      <c r="H231" s="29"/>
      <c r="J231" s="29"/>
      <c r="K231" s="29"/>
    </row>
    <row r="232" spans="2:11">
      <c r="B232" s="29"/>
      <c r="D232" s="29"/>
      <c r="E232" s="29"/>
      <c r="G232" s="29"/>
      <c r="H232" s="29"/>
      <c r="J232" s="29"/>
      <c r="K232" s="29"/>
    </row>
    <row r="233" spans="2:11">
      <c r="B233" s="29"/>
      <c r="D233" s="29"/>
      <c r="E233" s="29"/>
      <c r="G233" s="29"/>
      <c r="H233" s="29"/>
      <c r="J233" s="29"/>
      <c r="K233" s="29"/>
    </row>
  </sheetData>
  <customSheetViews>
    <customSheetView guid="{AC77A39F-ABA0-4848-B5DA-4147A1099D4C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  <customSheetView guid="{AAA317AB-9C4F-4A7B-BD58-62DAAE088BDA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</customSheetViews>
  <mergeCells count="2">
    <mergeCell ref="B11:F11"/>
    <mergeCell ref="H11:L1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N53"/>
  <sheetViews>
    <sheetView showGridLines="0" showRowColHeaders="0" showOutlineSymbols="0" zoomScale="105" zoomScaleNormal="105" workbookViewId="0">
      <selection activeCell="D5" sqref="D5"/>
    </sheetView>
  </sheetViews>
  <sheetFormatPr baseColWidth="10" defaultRowHeight="12.75"/>
  <cols>
    <col min="1" max="1" width="50.42578125" style="181" customWidth="1"/>
    <col min="2" max="2" width="15" style="181" customWidth="1"/>
    <col min="3" max="3" width="16.5703125" style="181" customWidth="1"/>
    <col min="4" max="4" width="18.42578125" style="185" customWidth="1"/>
    <col min="5" max="5" width="23" style="185" customWidth="1"/>
    <col min="6" max="6" width="15.5703125" style="185" customWidth="1"/>
    <col min="7" max="16384" width="11.42578125" style="181"/>
  </cols>
  <sheetData>
    <row r="1" spans="1:7" s="160" customFormat="1" ht="18.75" customHeight="1" thickBot="1">
      <c r="A1" s="222" t="s">
        <v>55</v>
      </c>
      <c r="B1" s="223"/>
      <c r="C1" s="223"/>
      <c r="D1" s="223"/>
      <c r="E1" s="223"/>
      <c r="F1" s="224"/>
    </row>
    <row r="2" spans="1:7" s="160" customFormat="1" ht="18.75" customHeight="1" thickBot="1">
      <c r="A2" s="225" t="s">
        <v>59</v>
      </c>
      <c r="B2" s="273"/>
      <c r="C2" s="273"/>
      <c r="D2" s="273"/>
      <c r="E2" s="273"/>
      <c r="F2" s="274"/>
    </row>
    <row r="3" spans="1:7" s="161" customFormat="1" ht="57" customHeight="1" thickBot="1">
      <c r="A3" s="219" t="str">
        <f>"Leibrentenbarwertfaktor "&amp;Absterbeordnung!B6&amp; " - Eine Person - weiblich"</f>
        <v>Leibrentenbarwertfaktor 2017-2019 - Eine Person - weiblich</v>
      </c>
      <c r="B3" s="220"/>
      <c r="C3" s="220"/>
      <c r="D3" s="220"/>
      <c r="E3" s="220"/>
      <c r="F3" s="221"/>
    </row>
    <row r="4" spans="1:7" s="161" customFormat="1" ht="18.75" thickBot="1">
      <c r="A4" s="162"/>
      <c r="B4" s="163"/>
      <c r="C4" s="163"/>
      <c r="D4" s="164"/>
      <c r="E4" s="165" t="s">
        <v>33</v>
      </c>
      <c r="F4" s="209">
        <f>Absterbeordnung!E1</f>
        <v>44103</v>
      </c>
    </row>
    <row r="5" spans="1:7" s="161" customFormat="1" ht="18.75" thickBot="1">
      <c r="A5" s="162" t="s">
        <v>5</v>
      </c>
      <c r="B5" s="166"/>
      <c r="C5" s="163"/>
      <c r="D5" s="195">
        <v>69</v>
      </c>
      <c r="E5" s="164"/>
      <c r="F5" s="167"/>
    </row>
    <row r="6" spans="1:7" s="161" customFormat="1" ht="17.25" customHeight="1">
      <c r="A6" s="162"/>
      <c r="B6" s="166"/>
      <c r="C6" s="163"/>
      <c r="D6" s="164"/>
      <c r="E6" s="164"/>
      <c r="F6" s="167"/>
    </row>
    <row r="7" spans="1:7" s="161" customFormat="1" ht="18.75" thickBot="1">
      <c r="A7" s="162"/>
      <c r="B7" s="166"/>
      <c r="C7" s="163"/>
      <c r="D7" s="164"/>
      <c r="E7" s="164"/>
      <c r="F7" s="167"/>
    </row>
    <row r="8" spans="1:7" s="161" customFormat="1" ht="18.75" thickBot="1">
      <c r="A8" s="162" t="s">
        <v>3</v>
      </c>
      <c r="B8" s="166"/>
      <c r="C8" s="163"/>
      <c r="D8" s="202">
        <v>2</v>
      </c>
      <c r="E8" s="164"/>
      <c r="F8" s="167"/>
    </row>
    <row r="9" spans="1:7" s="161" customFormat="1" ht="18.75" thickBot="1">
      <c r="A9" s="162" t="s">
        <v>54</v>
      </c>
      <c r="B9" s="166"/>
      <c r="C9" s="163"/>
      <c r="D9" s="195" t="s">
        <v>17</v>
      </c>
      <c r="E9" s="164"/>
      <c r="F9" s="167"/>
    </row>
    <row r="10" spans="1:7" s="161" customFormat="1" ht="18.75" thickBot="1">
      <c r="A10" s="162" t="s">
        <v>52</v>
      </c>
      <c r="B10" s="166"/>
      <c r="C10" s="163"/>
      <c r="D10" s="196">
        <v>1</v>
      </c>
      <c r="E10" s="164"/>
      <c r="F10" s="167"/>
    </row>
    <row r="11" spans="1:7" s="161" customFormat="1" ht="18">
      <c r="A11" s="162"/>
      <c r="B11" s="166"/>
      <c r="C11" s="163"/>
      <c r="D11" s="168"/>
      <c r="E11" s="169" t="s">
        <v>40</v>
      </c>
      <c r="F11" s="170" t="s">
        <v>35</v>
      </c>
    </row>
    <row r="12" spans="1:7" s="161" customFormat="1" ht="27" thickBot="1">
      <c r="A12" s="162"/>
      <c r="B12" s="166"/>
      <c r="C12" s="163"/>
      <c r="D12" s="171" t="s">
        <v>34</v>
      </c>
      <c r="E12" s="172" t="s">
        <v>36</v>
      </c>
      <c r="F12" s="173" t="s">
        <v>30</v>
      </c>
    </row>
    <row r="13" spans="1:7" s="161" customFormat="1" ht="18.75" thickBot="1">
      <c r="A13" s="162" t="s">
        <v>42</v>
      </c>
      <c r="B13" s="174"/>
      <c r="C13" s="163"/>
      <c r="D13" s="197">
        <f>LOOKUP(D5,Daten1F!A15:A136,Daten1F!F15:F136)</f>
        <v>15.123174191429623</v>
      </c>
      <c r="E13" s="189">
        <f>IF(D9="vorschüssig",B39,IF(D9="nachschüssig",B40))</f>
        <v>-1</v>
      </c>
      <c r="F13" s="198">
        <f>D13+E13</f>
        <v>14.123174191429623</v>
      </c>
    </row>
    <row r="14" spans="1:7" s="161" customFormat="1" ht="18.75" thickBot="1">
      <c r="A14" s="175"/>
      <c r="B14" s="176"/>
      <c r="C14" s="177"/>
      <c r="D14" s="178"/>
      <c r="E14" s="179"/>
      <c r="F14" s="180"/>
      <c r="G14" s="181"/>
    </row>
    <row r="15" spans="1:7" ht="18.75" thickBot="1">
      <c r="A15" s="190" t="s">
        <v>49</v>
      </c>
      <c r="B15" s="191"/>
      <c r="C15" s="191"/>
      <c r="D15" s="192">
        <f>1-((D13-1)*(D8/100))</f>
        <v>0.71753651617140757</v>
      </c>
      <c r="E15" s="193" t="s">
        <v>51</v>
      </c>
      <c r="F15" s="194"/>
    </row>
    <row r="16" spans="1:7" ht="18">
      <c r="A16" s="182"/>
      <c r="B16" s="182"/>
      <c r="C16" s="182"/>
      <c r="D16" s="183"/>
      <c r="E16" s="184"/>
    </row>
    <row r="17" spans="1:5" ht="18">
      <c r="A17" s="182"/>
      <c r="B17" s="182"/>
      <c r="C17" s="182"/>
      <c r="D17" s="183"/>
      <c r="E17" s="184"/>
    </row>
    <row r="18" spans="1:5" ht="18">
      <c r="A18" s="182"/>
      <c r="B18" s="182"/>
      <c r="C18" s="182"/>
      <c r="D18" s="183"/>
      <c r="E18" s="184"/>
    </row>
    <row r="19" spans="1:5" ht="18">
      <c r="A19" s="182"/>
      <c r="B19" s="182"/>
      <c r="C19" s="182"/>
      <c r="D19" s="183"/>
      <c r="E19" s="184"/>
    </row>
    <row r="20" spans="1:5" ht="18">
      <c r="A20" s="182"/>
      <c r="B20" s="182"/>
      <c r="C20" s="182"/>
      <c r="D20" s="183"/>
      <c r="E20" s="184"/>
    </row>
    <row r="21" spans="1:5" ht="18">
      <c r="A21" s="182"/>
      <c r="B21" s="182"/>
      <c r="C21" s="182"/>
      <c r="D21" s="183"/>
      <c r="E21" s="184"/>
    </row>
    <row r="22" spans="1:5" ht="18">
      <c r="A22" s="182"/>
      <c r="B22" s="182"/>
      <c r="C22" s="182"/>
      <c r="D22" s="183"/>
      <c r="E22" s="184"/>
    </row>
    <row r="23" spans="1:5" ht="18">
      <c r="A23" s="182"/>
      <c r="B23" s="182"/>
      <c r="C23" s="182"/>
      <c r="D23" s="183"/>
      <c r="E23" s="184"/>
    </row>
    <row r="24" spans="1:5" ht="18">
      <c r="A24" s="182"/>
      <c r="B24" s="182"/>
      <c r="C24" s="182"/>
      <c r="D24" s="183"/>
      <c r="E24" s="184"/>
    </row>
    <row r="25" spans="1:5" ht="18">
      <c r="A25" s="182"/>
      <c r="B25" s="182"/>
      <c r="C25" s="182"/>
      <c r="D25" s="183"/>
      <c r="E25" s="184"/>
    </row>
    <row r="26" spans="1:5" ht="18">
      <c r="A26" s="182"/>
      <c r="B26" s="182"/>
      <c r="C26" s="182"/>
      <c r="D26" s="183"/>
      <c r="E26" s="184"/>
    </row>
    <row r="27" spans="1:5" ht="18">
      <c r="A27" s="182"/>
      <c r="B27" s="182"/>
      <c r="C27" s="182"/>
      <c r="D27" s="183"/>
      <c r="E27" s="184"/>
    </row>
    <row r="28" spans="1:5" ht="18">
      <c r="A28" s="182"/>
      <c r="B28" s="182"/>
      <c r="C28" s="182"/>
      <c r="D28" s="183"/>
      <c r="E28" s="184"/>
    </row>
    <row r="29" spans="1:5" ht="18">
      <c r="A29" s="182"/>
      <c r="B29" s="182"/>
      <c r="C29" s="182"/>
      <c r="D29" s="183"/>
      <c r="E29" s="184"/>
    </row>
    <row r="30" spans="1:5" ht="18">
      <c r="A30" s="185"/>
      <c r="B30" s="185"/>
      <c r="C30" s="182"/>
      <c r="D30" s="183"/>
      <c r="E30" s="184"/>
    </row>
    <row r="31" spans="1:5" ht="18">
      <c r="A31" s="185"/>
      <c r="B31" s="185"/>
      <c r="C31" s="182"/>
      <c r="D31" s="183"/>
      <c r="E31" s="184"/>
    </row>
    <row r="32" spans="1:5" ht="18">
      <c r="A32" s="185"/>
      <c r="B32" s="185"/>
      <c r="C32" s="182"/>
      <c r="D32" s="183"/>
      <c r="E32" s="184"/>
    </row>
    <row r="33" spans="1:6" ht="18">
      <c r="A33" s="185"/>
      <c r="B33" s="185"/>
      <c r="C33" s="182"/>
      <c r="D33" s="183"/>
      <c r="E33" s="184"/>
    </row>
    <row r="34" spans="1:6" ht="18">
      <c r="A34" s="185"/>
      <c r="B34" s="185"/>
      <c r="C34" s="182"/>
      <c r="D34" s="183"/>
      <c r="E34" s="184"/>
    </row>
    <row r="35" spans="1:6" ht="18">
      <c r="A35" s="185" t="s">
        <v>25</v>
      </c>
      <c r="B35" s="185">
        <f>LOOKUP(D5,'Daten (F)'!N15:N127,'Daten (F)'!U15:U127)</f>
        <v>12.081050944640962</v>
      </c>
      <c r="C35" s="182"/>
      <c r="D35" s="186"/>
      <c r="E35" s="184"/>
      <c r="F35" s="186"/>
    </row>
    <row r="36" spans="1:6" ht="18">
      <c r="A36" s="185"/>
      <c r="B36" s="185"/>
      <c r="C36" s="182"/>
      <c r="D36" s="186"/>
      <c r="E36" s="184"/>
      <c r="F36" s="186"/>
    </row>
    <row r="37" spans="1:6" ht="18">
      <c r="A37" s="185" t="s">
        <v>52</v>
      </c>
      <c r="B37" s="185">
        <f>D10</f>
        <v>1</v>
      </c>
      <c r="C37" s="182"/>
      <c r="D37" s="186"/>
      <c r="E37" s="184"/>
      <c r="F37" s="186"/>
    </row>
    <row r="38" spans="1:6" ht="18">
      <c r="A38" s="185" t="s">
        <v>53</v>
      </c>
      <c r="B38" s="185">
        <f>D8</f>
        <v>2</v>
      </c>
      <c r="C38" s="182"/>
      <c r="D38" s="187">
        <f>D13+D14-B35</f>
        <v>3.0421232467886608</v>
      </c>
      <c r="E38" s="184"/>
      <c r="F38" s="187">
        <f>D38+E13</f>
        <v>2.0421232467886608</v>
      </c>
    </row>
    <row r="39" spans="1:6" ht="18">
      <c r="A39" s="185" t="s">
        <v>18</v>
      </c>
      <c r="B39" s="185">
        <f>(-1*((B37-1)/(2*B37)))-(((B37*B37-1)/(6*B37^2))*(B38/100))+(((B37^2-1)/(12*B37^2))*((B38/100)^2))</f>
        <v>0</v>
      </c>
      <c r="C39" s="182"/>
      <c r="D39" s="188"/>
      <c r="E39" s="188"/>
    </row>
    <row r="40" spans="1:6" ht="22.5" customHeight="1">
      <c r="A40" s="185" t="s">
        <v>17</v>
      </c>
      <c r="B40" s="185">
        <f>(-1+((B37-1)/(2*B37)))-(((B37*B37-1)/(6*B37^2))*(B38/100))+(((B37^2-1)/(12*B37^2))*((B38/100)^2))</f>
        <v>-1</v>
      </c>
      <c r="C40" s="182"/>
      <c r="D40" s="188"/>
      <c r="E40" s="188"/>
    </row>
    <row r="41" spans="1:6" ht="18">
      <c r="A41" s="185"/>
      <c r="B41" s="185"/>
      <c r="C41" s="182"/>
      <c r="D41" s="181"/>
      <c r="E41" s="181"/>
    </row>
    <row r="42" spans="1:6">
      <c r="A42" s="185"/>
      <c r="B42" s="185"/>
    </row>
    <row r="43" spans="1:6">
      <c r="A43" s="185"/>
      <c r="B43" s="185"/>
    </row>
    <row r="44" spans="1:6">
      <c r="A44" s="185"/>
      <c r="B44" s="185"/>
    </row>
    <row r="47" spans="1:6">
      <c r="B47" s="181" t="s">
        <v>15</v>
      </c>
      <c r="C47" s="181">
        <v>1</v>
      </c>
    </row>
    <row r="48" spans="1:6">
      <c r="B48" s="181" t="s">
        <v>19</v>
      </c>
      <c r="C48" s="181">
        <v>2</v>
      </c>
    </row>
    <row r="49" spans="2:14">
      <c r="C49" s="181">
        <v>4</v>
      </c>
    </row>
    <row r="50" spans="2:14">
      <c r="C50" s="181">
        <v>12</v>
      </c>
    </row>
    <row r="53" spans="2:14">
      <c r="B53" s="185">
        <v>2</v>
      </c>
      <c r="C53" s="185">
        <v>2.5</v>
      </c>
      <c r="D53" s="185">
        <v>3</v>
      </c>
      <c r="E53" s="185">
        <v>3.5</v>
      </c>
      <c r="F53" s="185">
        <v>4</v>
      </c>
      <c r="G53" s="185">
        <v>4.5</v>
      </c>
      <c r="H53" s="185">
        <v>5</v>
      </c>
      <c r="I53" s="185">
        <v>5.5</v>
      </c>
      <c r="J53" s="185">
        <v>6</v>
      </c>
      <c r="K53" s="185">
        <v>7</v>
      </c>
      <c r="L53" s="185">
        <v>8</v>
      </c>
      <c r="M53" s="185">
        <v>9</v>
      </c>
      <c r="N53" s="185">
        <v>10</v>
      </c>
    </row>
  </sheetData>
  <sheetProtection password="F002" sheet="1" objects="1" scenarios="1"/>
  <dataConsolidate/>
  <customSheetViews>
    <customSheetView guid="{AC77A39F-ABA0-4848-B5DA-4147A1099D4C}" scale="104" showPageBreaks="1" showGridLines="0" showRowCol="0" outlineSymbols="0" zeroValues="0" fitToPage="1" printArea="1">
      <selection activeCell="B44" sqref="A30:B44"/>
      <pageMargins left="0.78740157499999996" right="0.78740157499999996" top="0.984251969" bottom="0.984251969" header="0.4921259845" footer="0.4921259845"/>
      <pageSetup paperSize="9" scale="94" orientation="landscape" r:id="rId1"/>
      <headerFooter alignWithMargins="0"/>
    </customSheetView>
    <customSheetView guid="{AAA317AB-9C4F-4A7B-BD58-62DAAE088BDA}" scale="104" showPageBreaks="1" showGridLines="0" showRowCol="0" outlineSymbols="0" zeroValues="0" fitToPage="1" printArea="1">
      <selection activeCell="B44" sqref="A30:B44"/>
      <pageMargins left="0.78740157499999996" right="0.78740157499999996" top="0.984251969" bottom="0.984251969" header="0.4921259845" footer="0.4921259845"/>
      <pageSetup paperSize="9" scale="94" orientation="landscape" r:id="rId2"/>
      <headerFooter alignWithMargins="0"/>
    </customSheetView>
  </customSheetViews>
  <mergeCells count="3">
    <mergeCell ref="A3:F3"/>
    <mergeCell ref="A1:F1"/>
    <mergeCell ref="A2:F2"/>
  </mergeCells>
  <phoneticPr fontId="0" type="noConversion"/>
  <dataValidations count="2">
    <dataValidation type="list" allowBlank="1" showInputMessage="1" showErrorMessage="1" errorTitle="Rente Vor. - bzw. Nachschüssig" error="Lediglich vorschüssig oder nachschüssig zulässig" sqref="D9">
      <formula1>$A$39:$A$40</formula1>
    </dataValidation>
    <dataValidation type="decimal" allowBlank="1" showInputMessage="1" showErrorMessage="1" error="Die Zahlen zwischen 1 und 12 sind zulässig!" sqref="D10">
      <formula1>1</formula1>
      <formula2>12</formula2>
    </dataValidation>
  </dataValidations>
  <hyperlinks>
    <hyperlink ref="A2" r:id="rId3" display="www.gutachterausschuss-kiel.de"/>
    <hyperlink ref="A2:F2" r:id="rId4" display="https://www.gutachterausschuss-kiel.de/"/>
  </hyperlinks>
  <pageMargins left="0.78740157499999996" right="0.78740157499999996" top="0.984251969" bottom="0.984251969" header="0.4921259845" footer="0.4921259845"/>
  <pageSetup paperSize="9" scale="94" orientation="landscape" r:id="rId5"/>
  <headerFooter alignWithMargins="0"/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pageSetUpPr fitToPage="1"/>
  </sheetPr>
  <dimension ref="A1:N1212"/>
  <sheetViews>
    <sheetView showGridLines="0" showRowColHeaders="0" zoomScale="105" zoomScaleNormal="105" workbookViewId="0">
      <selection activeCell="D5" sqref="D5"/>
    </sheetView>
  </sheetViews>
  <sheetFormatPr baseColWidth="10" defaultRowHeight="12.75"/>
  <cols>
    <col min="1" max="1" width="51.85546875" style="72" customWidth="1"/>
    <col min="2" max="2" width="15" style="72" customWidth="1"/>
    <col min="3" max="3" width="16.5703125" style="72" customWidth="1"/>
    <col min="4" max="4" width="18.42578125" style="118" customWidth="1"/>
    <col min="5" max="5" width="23" style="118" customWidth="1"/>
    <col min="6" max="6" width="15" style="118" customWidth="1"/>
    <col min="7" max="16384" width="11.42578125" style="72"/>
  </cols>
  <sheetData>
    <row r="1" spans="1:6" ht="18.75" customHeight="1" thickBot="1">
      <c r="A1" s="216" t="s">
        <v>55</v>
      </c>
      <c r="B1" s="217"/>
      <c r="C1" s="217"/>
      <c r="D1" s="217"/>
      <c r="E1" s="217"/>
      <c r="F1" s="218"/>
    </row>
    <row r="2" spans="1:6" s="117" customFormat="1" ht="18.75" customHeight="1" thickBot="1">
      <c r="A2" s="212" t="s">
        <v>59</v>
      </c>
      <c r="B2" s="271"/>
      <c r="C2" s="271"/>
      <c r="D2" s="271"/>
      <c r="E2" s="271"/>
      <c r="F2" s="272"/>
    </row>
    <row r="3" spans="1:6" s="117" customFormat="1" ht="57" customHeight="1" thickBot="1">
      <c r="A3" s="226" t="str">
        <f>"Leibrentenbarwertfaktor "&amp;Absterbeordnung!B6&amp; " -   Mann - Frau "</f>
        <v xml:space="preserve">Leibrentenbarwertfaktor 2017-2019 -   Mann - Frau </v>
      </c>
      <c r="B3" s="227"/>
      <c r="C3" s="227"/>
      <c r="D3" s="228" t="s">
        <v>39</v>
      </c>
      <c r="E3" s="228"/>
      <c r="F3" s="229"/>
    </row>
    <row r="4" spans="1:6" s="117" customFormat="1" ht="18.75" thickBot="1">
      <c r="A4" s="40"/>
      <c r="B4" s="41"/>
      <c r="C4" s="41"/>
      <c r="D4" s="42"/>
      <c r="E4" s="81" t="s">
        <v>33</v>
      </c>
      <c r="F4" s="208">
        <f>Absterbeordnung!E1</f>
        <v>44103</v>
      </c>
    </row>
    <row r="5" spans="1:6" s="117" customFormat="1" ht="18.75" thickBot="1">
      <c r="A5" s="40" t="s">
        <v>4</v>
      </c>
      <c r="B5" s="93"/>
      <c r="C5" s="41"/>
      <c r="D5" s="44">
        <v>50</v>
      </c>
      <c r="E5" s="42"/>
      <c r="F5" s="94"/>
    </row>
    <row r="6" spans="1:6" s="117" customFormat="1" ht="18.75" thickBot="1">
      <c r="A6" s="40" t="s">
        <v>5</v>
      </c>
      <c r="B6" s="93"/>
      <c r="C6" s="41"/>
      <c r="D6" s="44">
        <v>50</v>
      </c>
      <c r="E6" s="42"/>
      <c r="F6" s="94"/>
    </row>
    <row r="7" spans="1:6" s="117" customFormat="1" ht="18.75" thickBot="1">
      <c r="A7" s="40"/>
      <c r="B7" s="93"/>
      <c r="C7" s="41"/>
      <c r="D7" s="42"/>
      <c r="E7" s="42"/>
      <c r="F7" s="94"/>
    </row>
    <row r="8" spans="1:6" s="117" customFormat="1" ht="18.75" thickBot="1">
      <c r="A8" s="40" t="s">
        <v>3</v>
      </c>
      <c r="B8" s="93"/>
      <c r="C8" s="41"/>
      <c r="D8" s="203">
        <v>2</v>
      </c>
      <c r="E8" s="42"/>
      <c r="F8" s="94"/>
    </row>
    <row r="9" spans="1:6" s="117" customFormat="1" ht="18.75" thickBot="1">
      <c r="A9" s="40" t="s">
        <v>54</v>
      </c>
      <c r="B9" s="93"/>
      <c r="C9" s="41"/>
      <c r="D9" s="44" t="s">
        <v>18</v>
      </c>
      <c r="E9" s="42"/>
      <c r="F9" s="94"/>
    </row>
    <row r="10" spans="1:6" s="117" customFormat="1" ht="18.75" thickBot="1">
      <c r="A10" s="40" t="s">
        <v>52</v>
      </c>
      <c r="B10" s="93"/>
      <c r="C10" s="41"/>
      <c r="D10" s="95">
        <v>12</v>
      </c>
      <c r="E10" s="42"/>
      <c r="F10" s="94"/>
    </row>
    <row r="11" spans="1:6" s="117" customFormat="1" ht="18">
      <c r="A11" s="40"/>
      <c r="B11" s="93"/>
      <c r="C11" s="41"/>
      <c r="D11" s="233" t="s">
        <v>34</v>
      </c>
      <c r="E11" s="144" t="s">
        <v>40</v>
      </c>
      <c r="F11" s="86" t="s">
        <v>35</v>
      </c>
    </row>
    <row r="12" spans="1:6" s="117" customFormat="1" ht="18.75" thickBot="1">
      <c r="A12" s="40"/>
      <c r="B12" s="93"/>
      <c r="C12" s="41"/>
      <c r="D12" s="234"/>
      <c r="E12" s="145" t="s">
        <v>36</v>
      </c>
      <c r="F12" s="87" t="s">
        <v>30</v>
      </c>
    </row>
    <row r="13" spans="1:6" s="117" customFormat="1" ht="18.75" thickBot="1">
      <c r="A13" s="40" t="s">
        <v>41</v>
      </c>
      <c r="B13" s="108"/>
      <c r="C13" s="89"/>
      <c r="D13" s="111">
        <f>LOOKUP(D5,Daten!A15:A136,Daten!F15:F136)</f>
        <v>22.629027914399515</v>
      </c>
      <c r="E13" s="230">
        <f>IF(D9="vorschüssig",B48,IF(D9="nachschüssig",B49))</f>
        <v>-0.46161041666666663</v>
      </c>
      <c r="F13" s="112">
        <f>D13+E13</f>
        <v>22.167417497732849</v>
      </c>
    </row>
    <row r="14" spans="1:6" s="117" customFormat="1" ht="18.75" thickBot="1">
      <c r="A14" s="40"/>
      <c r="B14" s="108"/>
      <c r="C14" s="89"/>
      <c r="D14" s="47"/>
      <c r="E14" s="231"/>
      <c r="F14" s="109"/>
    </row>
    <row r="15" spans="1:6" s="117" customFormat="1" ht="18.75" thickBot="1">
      <c r="A15" s="40" t="s">
        <v>43</v>
      </c>
      <c r="B15" s="108"/>
      <c r="C15" s="89"/>
      <c r="D15" s="111">
        <f>LOOKUP(D6,Daten!A15:A136,Daten!L15:L136)</f>
        <v>24.926596929839082</v>
      </c>
      <c r="E15" s="231"/>
      <c r="F15" s="112">
        <f>D15+E13</f>
        <v>24.464986513172416</v>
      </c>
    </row>
    <row r="16" spans="1:6" s="117" customFormat="1" ht="18">
      <c r="A16" s="40"/>
      <c r="B16" s="89"/>
      <c r="C16" s="89"/>
      <c r="D16" s="90"/>
      <c r="E16" s="231"/>
      <c r="F16" s="110"/>
    </row>
    <row r="17" spans="1:7" s="117" customFormat="1" ht="18">
      <c r="A17" s="40"/>
      <c r="B17" s="89"/>
      <c r="C17" s="89"/>
      <c r="D17" s="90"/>
      <c r="E17" s="231"/>
      <c r="F17" s="110"/>
    </row>
    <row r="18" spans="1:7" s="117" customFormat="1" ht="18">
      <c r="A18" s="154"/>
      <c r="B18" s="155"/>
      <c r="C18" s="89"/>
      <c r="D18" s="90"/>
      <c r="E18" s="231"/>
      <c r="F18" s="110"/>
    </row>
    <row r="19" spans="1:7" s="117" customFormat="1" ht="18.75" thickBot="1">
      <c r="A19" s="40" t="s">
        <v>29</v>
      </c>
      <c r="B19" s="47"/>
      <c r="C19" s="89"/>
      <c r="D19" s="90"/>
      <c r="E19" s="231"/>
      <c r="F19" s="110"/>
    </row>
    <row r="20" spans="1:7" s="117" customFormat="1" ht="18.75" customHeight="1" thickBot="1">
      <c r="A20" s="40" t="s">
        <v>28</v>
      </c>
      <c r="B20" s="108"/>
      <c r="C20" s="89"/>
      <c r="D20" s="111">
        <f>D13+D15-B1212</f>
        <v>27.215579611540903</v>
      </c>
      <c r="E20" s="231"/>
      <c r="F20" s="112">
        <f>D20+E13</f>
        <v>26.753969194874237</v>
      </c>
    </row>
    <row r="21" spans="1:7" s="117" customFormat="1" ht="18.75" customHeight="1" thickBot="1">
      <c r="A21" s="48" t="s">
        <v>38</v>
      </c>
      <c r="B21" s="96"/>
      <c r="C21" s="49"/>
      <c r="D21" s="111">
        <f>B1212</f>
        <v>20.34004523269769</v>
      </c>
      <c r="E21" s="232"/>
      <c r="F21" s="112">
        <f>D21+E13</f>
        <v>19.878434816031024</v>
      </c>
    </row>
    <row r="22" spans="1:7" s="117" customFormat="1" ht="22.5" customHeight="1" thickBot="1">
      <c r="A22" s="40"/>
      <c r="B22" s="43"/>
      <c r="C22" s="41"/>
      <c r="D22" s="42"/>
      <c r="E22" s="42"/>
      <c r="F22" s="156"/>
      <c r="G22" s="72"/>
    </row>
    <row r="23" spans="1:7" ht="18.75" thickBot="1">
      <c r="A23" s="151" t="s">
        <v>47</v>
      </c>
      <c r="B23" s="150"/>
      <c r="C23" s="150"/>
      <c r="D23" s="148">
        <f>1-((D20-1)*(D8/100))</f>
        <v>0.47568840776918198</v>
      </c>
      <c r="E23" s="151" t="s">
        <v>51</v>
      </c>
      <c r="F23" s="152"/>
    </row>
    <row r="24" spans="1:7" ht="18.75" thickBot="1">
      <c r="A24" s="151" t="s">
        <v>48</v>
      </c>
      <c r="B24" s="150"/>
      <c r="C24" s="150"/>
      <c r="D24" s="148">
        <f>1-((D21-1)*(D8/100))</f>
        <v>0.61319909534604622</v>
      </c>
      <c r="E24" s="151" t="s">
        <v>51</v>
      </c>
      <c r="F24" s="152"/>
    </row>
    <row r="46" spans="1:3">
      <c r="A46" s="72" t="s">
        <v>52</v>
      </c>
      <c r="B46" s="72">
        <f>nachschüssig</f>
        <v>12</v>
      </c>
    </row>
    <row r="47" spans="1:3">
      <c r="A47" s="72" t="s">
        <v>53</v>
      </c>
      <c r="B47" s="72">
        <f>D8</f>
        <v>2</v>
      </c>
    </row>
    <row r="48" spans="1:3">
      <c r="A48" s="72" t="s">
        <v>18</v>
      </c>
      <c r="B48" s="72">
        <f>(-1*((B46-1)/(2*B46)))-(((B46*B46-1)/(6*B46^2))*(B47/100))+(((B46^2-1)/(12*B46^2))*((B47/100)^2))</f>
        <v>-0.46161041666666663</v>
      </c>
      <c r="C48" s="72">
        <v>1</v>
      </c>
    </row>
    <row r="49" spans="1:14">
      <c r="A49" s="72" t="s">
        <v>17</v>
      </c>
      <c r="B49" s="72">
        <f>(-1+((B46-1)/(2*B46)))-(((B46*B46-1)/(6*B46^2))*(B47/100))+(((B46^2-1)/(12*B46^2))*((B47/100)^2))</f>
        <v>-0.54494375000000006</v>
      </c>
      <c r="C49" s="72">
        <v>2</v>
      </c>
    </row>
    <row r="50" spans="1:14">
      <c r="C50" s="72">
        <v>4</v>
      </c>
    </row>
    <row r="51" spans="1:14">
      <c r="C51" s="72">
        <v>12</v>
      </c>
    </row>
    <row r="54" spans="1:14">
      <c r="B54" s="118">
        <v>2</v>
      </c>
      <c r="C54" s="118">
        <v>2.5</v>
      </c>
      <c r="D54" s="118">
        <v>3</v>
      </c>
      <c r="E54" s="118">
        <v>3.5</v>
      </c>
      <c r="F54" s="118">
        <v>4</v>
      </c>
      <c r="G54" s="118">
        <v>4.5</v>
      </c>
      <c r="H54" s="118">
        <v>5</v>
      </c>
      <c r="I54" s="118">
        <v>5.5</v>
      </c>
      <c r="J54" s="118">
        <v>6</v>
      </c>
      <c r="K54" s="118">
        <v>7</v>
      </c>
      <c r="L54" s="118">
        <v>8</v>
      </c>
      <c r="M54" s="118">
        <v>9</v>
      </c>
      <c r="N54" s="118">
        <v>10</v>
      </c>
    </row>
    <row r="1212" spans="1:2" ht="14.25">
      <c r="A1212" s="45" t="s">
        <v>16</v>
      </c>
      <c r="B1212" s="46">
        <f>LOOKUP(D5,Daten!N15:N127,Daten!U15:U127)</f>
        <v>20.34004523269769</v>
      </c>
    </row>
  </sheetData>
  <sheetProtection password="F002" sheet="1" objects="1" scenarios="1"/>
  <dataConsolidate/>
  <customSheetViews>
    <customSheetView guid="{AC77A39F-ABA0-4848-B5DA-4147A1099D4C}" scale="101" showPageBreaks="1" showGridLines="0" zeroValues="0" fitToPage="1" printArea="1">
      <selection activeCell="C33" sqref="C33"/>
      <pageMargins left="0.78740157499999996" right="0.78740157499999996" top="0.984251969" bottom="0.984251969" header="0.4921259845" footer="0.4921259845"/>
      <pageSetup paperSize="9" scale="94" orientation="landscape" r:id="rId1"/>
      <headerFooter alignWithMargins="0"/>
    </customSheetView>
    <customSheetView guid="{AAA317AB-9C4F-4A7B-BD58-62DAAE088BDA}" scale="101" showPageBreaks="1" showGridLines="0" zeroValues="0" fitToPage="1" printArea="1">
      <selection activeCell="C33" sqref="C33"/>
      <pageMargins left="0.78740157499999996" right="0.78740157499999996" top="0.984251969" bottom="0.984251969" header="0.4921259845" footer="0.4921259845"/>
      <pageSetup paperSize="9" scale="94" orientation="landscape" r:id="rId2"/>
      <headerFooter alignWithMargins="0"/>
    </customSheetView>
  </customSheetViews>
  <mergeCells count="6">
    <mergeCell ref="A1:F1"/>
    <mergeCell ref="A3:C3"/>
    <mergeCell ref="D3:F3"/>
    <mergeCell ref="A2:F2"/>
    <mergeCell ref="E13:E21"/>
    <mergeCell ref="D11:D12"/>
  </mergeCells>
  <phoneticPr fontId="0" type="noConversion"/>
  <dataValidations count="2">
    <dataValidation type="list" allowBlank="1" showInputMessage="1" showErrorMessage="1" errorTitle="Raten pro Jahr" error="Die Zahlen zwischen 1 und 12 sind zulässig!_x000a_" sqref="D10">
      <formula1>$C$48:$C$51</formula1>
    </dataValidation>
    <dataValidation type="list" allowBlank="1" showInputMessage="1" showErrorMessage="1" errorTitle="Rente Vor. - bzw. Nachschüssig" error="Lediglich vorschüssig oder nachschüssig zulässig" sqref="D9">
      <formula1>$A$48:$A$49</formula1>
    </dataValidation>
  </dataValidations>
  <hyperlinks>
    <hyperlink ref="A2" r:id="rId3" display="www.gutachterausschuss-kiel.de"/>
    <hyperlink ref="A2:F2" r:id="rId4" display="https://www.gutachterausschuss-kiel.de/"/>
  </hyperlinks>
  <pageMargins left="0.78740157499999996" right="0.78740157499999996" top="0.984251969" bottom="0.984251969" header="0.4921259845" footer="0.4921259845"/>
  <pageSetup paperSize="9" scale="94" orientation="landscape" r:id="rId5"/>
  <headerFooter alignWithMargins="0"/>
  <legacy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pageSetUpPr fitToPage="1"/>
  </sheetPr>
  <dimension ref="A1:N1073"/>
  <sheetViews>
    <sheetView showGridLines="0" showRowColHeaders="0" showOutlineSymbols="0" zoomScale="105" zoomScaleNormal="105" workbookViewId="0">
      <selection activeCell="D5" sqref="D5"/>
    </sheetView>
  </sheetViews>
  <sheetFormatPr baseColWidth="10" defaultRowHeight="12.75"/>
  <cols>
    <col min="1" max="1" width="50.5703125" style="123" customWidth="1"/>
    <col min="2" max="2" width="15" style="123" customWidth="1"/>
    <col min="3" max="3" width="16.5703125" style="123" customWidth="1"/>
    <col min="4" max="4" width="18.42578125" style="130" customWidth="1"/>
    <col min="5" max="5" width="23" style="130" customWidth="1"/>
    <col min="6" max="6" width="15.28515625" style="130" customWidth="1"/>
    <col min="7" max="16384" width="11.42578125" style="123"/>
  </cols>
  <sheetData>
    <row r="1" spans="1:6" ht="18.75" customHeight="1" thickBot="1">
      <c r="A1" s="235" t="s">
        <v>55</v>
      </c>
      <c r="B1" s="236"/>
      <c r="C1" s="236"/>
      <c r="D1" s="236"/>
      <c r="E1" s="236"/>
      <c r="F1" s="237"/>
    </row>
    <row r="2" spans="1:6" ht="18.75" customHeight="1" thickBot="1">
      <c r="A2" s="268" t="s">
        <v>59</v>
      </c>
      <c r="B2" s="269"/>
      <c r="C2" s="269"/>
      <c r="D2" s="269"/>
      <c r="E2" s="269"/>
      <c r="F2" s="270"/>
    </row>
    <row r="3" spans="1:6" ht="57" customHeight="1" thickBot="1">
      <c r="A3" s="238" t="str">
        <f>"Leibrentenbarwertfaktor "&amp;Absterbeordnung!B6&amp; " - Zwei Männer "</f>
        <v xml:space="preserve">Leibrentenbarwertfaktor 2017-2019 - Zwei Männer </v>
      </c>
      <c r="B3" s="239"/>
      <c r="C3" s="239"/>
      <c r="D3" s="240" t="s">
        <v>39</v>
      </c>
      <c r="E3" s="240"/>
      <c r="F3" s="241"/>
    </row>
    <row r="4" spans="1:6" ht="18.75" thickBot="1">
      <c r="A4" s="50"/>
      <c r="B4" s="51"/>
      <c r="C4" s="51"/>
      <c r="D4" s="52"/>
      <c r="E4" s="83" t="s">
        <v>33</v>
      </c>
      <c r="F4" s="210">
        <f>Absterbeordnung!E1</f>
        <v>44103</v>
      </c>
    </row>
    <row r="5" spans="1:6" ht="18.75" thickBot="1">
      <c r="A5" s="54" t="s">
        <v>23</v>
      </c>
      <c r="B5" s="55"/>
      <c r="C5" s="51"/>
      <c r="D5" s="44">
        <v>50</v>
      </c>
      <c r="E5" s="52"/>
      <c r="F5" s="53"/>
    </row>
    <row r="6" spans="1:6" ht="18.75" thickBot="1">
      <c r="A6" s="54" t="s">
        <v>20</v>
      </c>
      <c r="B6" s="55"/>
      <c r="C6" s="51"/>
      <c r="D6" s="44">
        <v>50</v>
      </c>
      <c r="E6" s="52"/>
      <c r="F6" s="53"/>
    </row>
    <row r="7" spans="1:6" ht="18.75" thickBot="1">
      <c r="A7" s="54"/>
      <c r="B7" s="55"/>
      <c r="C7" s="51"/>
      <c r="D7" s="52"/>
      <c r="E7" s="52"/>
      <c r="F7" s="53"/>
    </row>
    <row r="8" spans="1:6" ht="18.75" thickBot="1">
      <c r="A8" s="54" t="s">
        <v>3</v>
      </c>
      <c r="B8" s="55"/>
      <c r="C8" s="51"/>
      <c r="D8" s="201">
        <v>2</v>
      </c>
      <c r="E8" s="52"/>
      <c r="F8" s="53"/>
    </row>
    <row r="9" spans="1:6" ht="18.75" thickBot="1">
      <c r="A9" s="54" t="s">
        <v>54</v>
      </c>
      <c r="B9" s="55"/>
      <c r="C9" s="51"/>
      <c r="D9" s="44" t="s">
        <v>18</v>
      </c>
      <c r="E9" s="52"/>
      <c r="F9" s="53"/>
    </row>
    <row r="10" spans="1:6" ht="18.75" thickBot="1">
      <c r="A10" s="54" t="s">
        <v>52</v>
      </c>
      <c r="B10" s="55"/>
      <c r="C10" s="51"/>
      <c r="D10" s="95">
        <v>5</v>
      </c>
      <c r="E10" s="52"/>
      <c r="F10" s="53"/>
    </row>
    <row r="11" spans="1:6" ht="18">
      <c r="A11" s="54"/>
      <c r="B11" s="55"/>
      <c r="C11" s="51"/>
      <c r="D11" s="242" t="s">
        <v>34</v>
      </c>
      <c r="E11" s="142" t="s">
        <v>40</v>
      </c>
      <c r="F11" s="113" t="s">
        <v>35</v>
      </c>
    </row>
    <row r="12" spans="1:6" ht="18.75" thickBot="1">
      <c r="A12" s="54"/>
      <c r="B12" s="55"/>
      <c r="C12" s="51"/>
      <c r="D12" s="243"/>
      <c r="E12" s="143" t="s">
        <v>36</v>
      </c>
      <c r="F12" s="114" t="s">
        <v>30</v>
      </c>
    </row>
    <row r="13" spans="1:6" ht="18.75" thickBot="1">
      <c r="A13" s="54" t="s">
        <v>44</v>
      </c>
      <c r="B13" s="55"/>
      <c r="C13" s="51"/>
      <c r="D13" s="132">
        <f>LOOKUP(D5,'Daten (M)'!A15:A136,'Daten (M)'!F15:F136)</f>
        <v>22.629027914399515</v>
      </c>
      <c r="E13" s="230">
        <f>IF(D9="vorschüssig",B43,IF(D9="nachschüssig",B44))</f>
        <v>-0.40316800000000003</v>
      </c>
      <c r="F13" s="134">
        <f>D13+E13</f>
        <v>22.225859914399514</v>
      </c>
    </row>
    <row r="14" spans="1:6" ht="18.75" thickBot="1">
      <c r="A14" s="54" t="s">
        <v>45</v>
      </c>
      <c r="B14" s="55"/>
      <c r="C14" s="51"/>
      <c r="D14" s="132">
        <f>LOOKUP(D6,'Daten (M)'!A15:A136,'Daten (M)'!L15:L136)</f>
        <v>22.629027914399515</v>
      </c>
      <c r="E14" s="231"/>
      <c r="F14" s="134">
        <f>D14+E13</f>
        <v>22.225859914399514</v>
      </c>
    </row>
    <row r="15" spans="1:6" ht="18">
      <c r="A15" s="54"/>
      <c r="B15" s="51"/>
      <c r="C15" s="51"/>
      <c r="D15" s="91"/>
      <c r="E15" s="231"/>
      <c r="F15" s="133"/>
    </row>
    <row r="16" spans="1:6" ht="18">
      <c r="A16" s="54"/>
      <c r="B16" s="51"/>
      <c r="C16" s="51"/>
      <c r="D16" s="91"/>
      <c r="E16" s="231"/>
      <c r="F16" s="133"/>
    </row>
    <row r="17" spans="1:7" ht="18">
      <c r="A17" s="157"/>
      <c r="B17" s="126"/>
      <c r="C17" s="51"/>
      <c r="D17" s="91"/>
      <c r="E17" s="231"/>
      <c r="F17" s="133"/>
    </row>
    <row r="18" spans="1:7" ht="18">
      <c r="A18" s="56"/>
      <c r="B18" s="57"/>
      <c r="C18" s="51"/>
      <c r="D18" s="91"/>
      <c r="E18" s="231"/>
      <c r="F18" s="133"/>
    </row>
    <row r="19" spans="1:7" ht="18.75" thickBot="1">
      <c r="A19" s="54" t="s">
        <v>26</v>
      </c>
      <c r="B19" s="58"/>
      <c r="C19" s="51"/>
      <c r="D19" s="91"/>
      <c r="E19" s="231"/>
      <c r="F19" s="133"/>
    </row>
    <row r="20" spans="1:7" ht="18.75" customHeight="1" thickBot="1">
      <c r="A20" s="54" t="s">
        <v>28</v>
      </c>
      <c r="B20" s="55"/>
      <c r="C20" s="51"/>
      <c r="D20" s="132">
        <f>D13+D14-B1073</f>
        <v>26.188406636704826</v>
      </c>
      <c r="E20" s="231"/>
      <c r="F20" s="134">
        <f>D20+E13</f>
        <v>25.785238636704825</v>
      </c>
    </row>
    <row r="21" spans="1:7" ht="18.75" customHeight="1" thickBot="1">
      <c r="A21" s="59" t="s">
        <v>38</v>
      </c>
      <c r="B21" s="60"/>
      <c r="C21" s="61"/>
      <c r="D21" s="132">
        <f>B1073</f>
        <v>19.069649192094204</v>
      </c>
      <c r="E21" s="232"/>
      <c r="F21" s="134">
        <f>D21+E13</f>
        <v>18.666481192094203</v>
      </c>
    </row>
    <row r="22" spans="1:7" ht="22.5" customHeight="1" thickBot="1">
      <c r="A22" s="127"/>
      <c r="B22" s="126"/>
      <c r="C22" s="128"/>
      <c r="D22" s="129"/>
      <c r="E22" s="129"/>
      <c r="F22" s="125"/>
      <c r="G22" s="126"/>
    </row>
    <row r="23" spans="1:7" s="126" customFormat="1" ht="18.75" thickBot="1">
      <c r="A23" s="151" t="s">
        <v>47</v>
      </c>
      <c r="B23" s="150"/>
      <c r="C23" s="150"/>
      <c r="D23" s="148">
        <f>1-((D20-1)*(D8/100))</f>
        <v>0.49623186726590351</v>
      </c>
      <c r="E23" s="151" t="s">
        <v>51</v>
      </c>
      <c r="F23" s="152"/>
    </row>
    <row r="24" spans="1:7" s="126" customFormat="1" ht="18.75" thickBot="1">
      <c r="A24" s="151" t="s">
        <v>48</v>
      </c>
      <c r="B24" s="150"/>
      <c r="C24" s="150"/>
      <c r="D24" s="148">
        <f>1-((D21-1)*(D8/100))</f>
        <v>0.63860701615811588</v>
      </c>
      <c r="E24" s="151" t="s">
        <v>51</v>
      </c>
      <c r="F24" s="152"/>
    </row>
    <row r="25" spans="1:7" s="126" customFormat="1">
      <c r="D25" s="124"/>
      <c r="E25" s="124"/>
      <c r="F25" s="124"/>
    </row>
    <row r="26" spans="1:7" s="126" customFormat="1">
      <c r="D26" s="124"/>
      <c r="E26" s="124"/>
      <c r="F26" s="124"/>
    </row>
    <row r="27" spans="1:7" s="126" customFormat="1">
      <c r="D27" s="124"/>
      <c r="E27" s="124"/>
      <c r="F27" s="124"/>
    </row>
    <row r="28" spans="1:7" s="126" customFormat="1">
      <c r="D28" s="124"/>
      <c r="E28" s="124"/>
      <c r="F28" s="124"/>
    </row>
    <row r="29" spans="1:7" s="126" customFormat="1">
      <c r="D29" s="124"/>
      <c r="E29" s="124"/>
      <c r="F29" s="124"/>
    </row>
    <row r="30" spans="1:7" s="126" customFormat="1">
      <c r="D30" s="124"/>
      <c r="E30" s="124"/>
      <c r="F30" s="124"/>
    </row>
    <row r="31" spans="1:7" s="126" customFormat="1">
      <c r="D31" s="124"/>
      <c r="E31" s="124"/>
      <c r="F31" s="124"/>
    </row>
    <row r="32" spans="1:7" s="126" customFormat="1">
      <c r="D32" s="124"/>
      <c r="E32" s="124"/>
      <c r="F32" s="124"/>
    </row>
    <row r="33" spans="1:14" s="126" customFormat="1">
      <c r="D33" s="124"/>
      <c r="E33" s="124"/>
      <c r="F33" s="124"/>
    </row>
    <row r="34" spans="1:14" s="126" customFormat="1">
      <c r="D34" s="124"/>
      <c r="E34" s="124"/>
      <c r="F34" s="124"/>
    </row>
    <row r="35" spans="1:14" s="126" customFormat="1">
      <c r="D35" s="124"/>
      <c r="E35" s="124"/>
      <c r="F35" s="124"/>
    </row>
    <row r="36" spans="1:14" s="126" customFormat="1">
      <c r="D36" s="124"/>
      <c r="E36" s="124"/>
      <c r="F36" s="124"/>
    </row>
    <row r="37" spans="1:14" s="126" customFormat="1">
      <c r="D37" s="124"/>
      <c r="E37" s="124"/>
      <c r="F37" s="124"/>
    </row>
    <row r="38" spans="1:14" s="126" customFormat="1">
      <c r="D38" s="124"/>
      <c r="E38" s="124"/>
      <c r="F38" s="124"/>
    </row>
    <row r="41" spans="1:14">
      <c r="A41" s="123" t="s">
        <v>52</v>
      </c>
      <c r="B41" s="124">
        <f>D10</f>
        <v>5</v>
      </c>
    </row>
    <row r="42" spans="1:14">
      <c r="A42" s="123" t="s">
        <v>53</v>
      </c>
      <c r="B42" s="123">
        <f>D8</f>
        <v>2</v>
      </c>
      <c r="C42" s="123">
        <v>1</v>
      </c>
    </row>
    <row r="43" spans="1:14">
      <c r="A43" s="123" t="s">
        <v>18</v>
      </c>
      <c r="B43" s="123">
        <f>(-1*((B41-1)/(2*B41)))-(((B41*B41-1)/(6*B41^2))*(B42/100))+(((B41^2-1)/(12*B41^2))*((B42/100)^2))</f>
        <v>-0.40316800000000003</v>
      </c>
      <c r="C43" s="123">
        <v>2</v>
      </c>
    </row>
    <row r="44" spans="1:14">
      <c r="A44" s="123" t="s">
        <v>17</v>
      </c>
      <c r="B44" s="123">
        <f>(-1+((B41-1)/(2*B41)))-(((B41*B41-1)/(6*B41^2))*(B42/100))+(((B41^2-1)/(12*B41^2))*((B42/100)^2))</f>
        <v>-0.60316799999999993</v>
      </c>
      <c r="C44" s="123">
        <v>4</v>
      </c>
    </row>
    <row r="45" spans="1:14">
      <c r="C45" s="123">
        <v>12</v>
      </c>
    </row>
    <row r="47" spans="1:14">
      <c r="B47" s="124"/>
    </row>
    <row r="48" spans="1:14">
      <c r="B48" s="124">
        <v>2</v>
      </c>
      <c r="C48" s="124">
        <v>2.5</v>
      </c>
      <c r="D48" s="124">
        <v>3</v>
      </c>
      <c r="E48" s="124">
        <v>3.5</v>
      </c>
      <c r="F48" s="124">
        <v>4</v>
      </c>
      <c r="G48" s="124">
        <v>4.5</v>
      </c>
      <c r="H48" s="124">
        <v>5</v>
      </c>
      <c r="I48" s="124">
        <v>5.5</v>
      </c>
      <c r="J48" s="124">
        <v>6</v>
      </c>
      <c r="K48" s="124">
        <v>7</v>
      </c>
      <c r="L48" s="124">
        <v>8</v>
      </c>
      <c r="M48" s="124">
        <v>9</v>
      </c>
      <c r="N48" s="125">
        <v>10</v>
      </c>
    </row>
    <row r="1073" spans="1:2" ht="14.25">
      <c r="A1073" s="56" t="s">
        <v>24</v>
      </c>
      <c r="B1073" s="57">
        <f>LOOKUP(D5,'Daten (M)'!N15:N127,'Daten (M)'!U15:U127)</f>
        <v>19.069649192094204</v>
      </c>
    </row>
  </sheetData>
  <sheetProtection password="F002" sheet="1" objects="1" scenarios="1"/>
  <dataConsolidate/>
  <customSheetViews>
    <customSheetView guid="{AC77A39F-ABA0-4848-B5DA-4147A1099D4C}" scale="105" showPageBreaks="1" showGridLines="0" outlineSymbols="0" zeroValues="0" fitToPage="1" printArea="1" topLeftCell="A25">
      <selection activeCell="D39" sqref="D39"/>
      <pageMargins left="0.78740157499999996" right="0.78740157499999996" top="0.984251969" bottom="0.984251969" header="0.4921259845" footer="0.4921259845"/>
      <pageSetup paperSize="9" scale="94" orientation="landscape" r:id="rId1"/>
      <headerFooter alignWithMargins="0"/>
    </customSheetView>
    <customSheetView guid="{AAA317AB-9C4F-4A7B-BD58-62DAAE088BDA}" scale="105" showPageBreaks="1" showGridLines="0" outlineSymbols="0" zeroValues="0" fitToPage="1" printArea="1" topLeftCell="A25">
      <selection activeCell="D39" sqref="D39"/>
      <pageMargins left="0.78740157499999996" right="0.78740157499999996" top="0.984251969" bottom="0.984251969" header="0.4921259845" footer="0.4921259845"/>
      <pageSetup paperSize="9" scale="94" orientation="landscape" r:id="rId2"/>
      <headerFooter alignWithMargins="0"/>
    </customSheetView>
  </customSheetViews>
  <mergeCells count="6">
    <mergeCell ref="A1:F1"/>
    <mergeCell ref="A3:C3"/>
    <mergeCell ref="D3:F3"/>
    <mergeCell ref="A2:F2"/>
    <mergeCell ref="E13:E21"/>
    <mergeCell ref="D11:D12"/>
  </mergeCells>
  <phoneticPr fontId="0" type="noConversion"/>
  <dataValidations count="2">
    <dataValidation type="list" allowBlank="1" showInputMessage="1" showErrorMessage="1" errorTitle="Rente Vor. - bzw. Nachschüssig" error="Lediglich vorschüssig oder nachschüssig zulässig" sqref="D9">
      <formula1>$A$43:$A$44</formula1>
    </dataValidation>
    <dataValidation type="whole" allowBlank="1" showInputMessage="1" showErrorMessage="1" errorTitle="Raten pro Jahr" error="Die Zahlen von 1 bis 12 sind zulässig!_x000a_" sqref="D10">
      <formula1>1</formula1>
      <formula2>12</formula2>
    </dataValidation>
  </dataValidations>
  <hyperlinks>
    <hyperlink ref="A2" r:id="rId3" display="www.gutachterausschuss-kiel.de"/>
    <hyperlink ref="A2:F2" r:id="rId4" display="https://www.gutachterausschuss-kiel.de/"/>
  </hyperlinks>
  <pageMargins left="0.78740157499999996" right="0.78740157499999996" top="0.984251969" bottom="0.984251969" header="0.4921259845" footer="0.4921259845"/>
  <pageSetup paperSize="9" scale="94" orientation="landscape" r:id="rId5"/>
  <headerFooter alignWithMargins="0"/>
  <legacy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pageSetUpPr fitToPage="1"/>
  </sheetPr>
  <dimension ref="A1:N88"/>
  <sheetViews>
    <sheetView showRowColHeaders="0" showOutlineSymbols="0" zoomScale="105" zoomScaleNormal="105" workbookViewId="0">
      <selection activeCell="D5" sqref="D5"/>
    </sheetView>
  </sheetViews>
  <sheetFormatPr baseColWidth="10" defaultRowHeight="12.75"/>
  <cols>
    <col min="1" max="1" width="50.42578125" style="79" customWidth="1"/>
    <col min="2" max="2" width="15" style="79" customWidth="1"/>
    <col min="3" max="3" width="16.5703125" style="79" customWidth="1"/>
    <col min="4" max="4" width="18.42578125" style="85" customWidth="1"/>
    <col min="5" max="5" width="23" style="85" customWidth="1"/>
    <col min="6" max="6" width="15.5703125" style="85" customWidth="1"/>
    <col min="7" max="16384" width="11.42578125" style="79"/>
  </cols>
  <sheetData>
    <row r="1" spans="1:7" s="116" customFormat="1" ht="18.75" customHeight="1" thickBot="1">
      <c r="A1" s="244" t="s">
        <v>56</v>
      </c>
      <c r="B1" s="245"/>
      <c r="C1" s="245"/>
      <c r="D1" s="245"/>
      <c r="E1" s="245"/>
      <c r="F1" s="246"/>
      <c r="G1" s="79"/>
    </row>
    <row r="2" spans="1:7" s="116" customFormat="1" ht="18.75" customHeight="1" thickBot="1">
      <c r="A2" s="265" t="s">
        <v>59</v>
      </c>
      <c r="B2" s="266"/>
      <c r="C2" s="266"/>
      <c r="D2" s="266"/>
      <c r="E2" s="266"/>
      <c r="F2" s="267"/>
      <c r="G2" s="79"/>
    </row>
    <row r="3" spans="1:7" s="116" customFormat="1" ht="57" customHeight="1" thickBot="1">
      <c r="A3" s="247" t="str">
        <f>"Leibrentenbarwertfaktor "&amp;Absterbeordnung!B6&amp; " - Zwei Frauen "</f>
        <v xml:space="preserve">Leibrentenbarwertfaktor 2017-2019 - Zwei Frauen </v>
      </c>
      <c r="B3" s="248"/>
      <c r="C3" s="248"/>
      <c r="D3" s="249" t="s">
        <v>39</v>
      </c>
      <c r="E3" s="249"/>
      <c r="F3" s="250"/>
      <c r="G3" s="79"/>
    </row>
    <row r="4" spans="1:7" s="116" customFormat="1" ht="18.75" thickBot="1">
      <c r="A4" s="62"/>
      <c r="B4" s="63"/>
      <c r="C4" s="63"/>
      <c r="D4" s="64"/>
      <c r="E4" s="82" t="s">
        <v>33</v>
      </c>
      <c r="F4" s="211">
        <f>Absterbeordnung!E1</f>
        <v>44103</v>
      </c>
      <c r="G4" s="79"/>
    </row>
    <row r="5" spans="1:7" s="116" customFormat="1" ht="18.75" thickBot="1">
      <c r="A5" s="62" t="s">
        <v>22</v>
      </c>
      <c r="B5" s="104"/>
      <c r="C5" s="63"/>
      <c r="D5" s="44">
        <v>50</v>
      </c>
      <c r="E5" s="64"/>
      <c r="F5" s="105"/>
      <c r="G5" s="79"/>
    </row>
    <row r="6" spans="1:7" s="116" customFormat="1" ht="18.75" thickBot="1">
      <c r="A6" s="62" t="s">
        <v>21</v>
      </c>
      <c r="B6" s="104"/>
      <c r="C6" s="63"/>
      <c r="D6" s="44">
        <v>50</v>
      </c>
      <c r="E6" s="64"/>
      <c r="F6" s="105"/>
      <c r="G6" s="79"/>
    </row>
    <row r="7" spans="1:7" s="116" customFormat="1" ht="18.75" thickBot="1">
      <c r="A7" s="62"/>
      <c r="B7" s="104"/>
      <c r="C7" s="63"/>
      <c r="D7" s="64"/>
      <c r="E7" s="64"/>
      <c r="F7" s="105"/>
      <c r="G7" s="79"/>
    </row>
    <row r="8" spans="1:7" s="116" customFormat="1" ht="18.75" thickBot="1">
      <c r="A8" s="62" t="s">
        <v>3</v>
      </c>
      <c r="B8" s="104"/>
      <c r="C8" s="63"/>
      <c r="D8" s="201">
        <v>2</v>
      </c>
      <c r="E8" s="64"/>
      <c r="F8" s="105"/>
      <c r="G8" s="79"/>
    </row>
    <row r="9" spans="1:7" s="116" customFormat="1" ht="18.75" thickBot="1">
      <c r="A9" s="62" t="s">
        <v>54</v>
      </c>
      <c r="B9" s="104"/>
      <c r="C9" s="63"/>
      <c r="D9" s="44" t="s">
        <v>18</v>
      </c>
      <c r="E9" s="64"/>
      <c r="F9" s="105"/>
      <c r="G9" s="79"/>
    </row>
    <row r="10" spans="1:7" s="116" customFormat="1" ht="18.75" thickBot="1">
      <c r="A10" s="62" t="s">
        <v>52</v>
      </c>
      <c r="B10" s="104"/>
      <c r="C10" s="63"/>
      <c r="D10" s="95">
        <v>4</v>
      </c>
      <c r="E10" s="64"/>
      <c r="F10" s="105"/>
      <c r="G10" s="79"/>
    </row>
    <row r="11" spans="1:7" s="116" customFormat="1" ht="18">
      <c r="A11" s="62"/>
      <c r="B11" s="104"/>
      <c r="C11" s="63"/>
      <c r="D11" s="251" t="s">
        <v>34</v>
      </c>
      <c r="E11" s="140" t="s">
        <v>40</v>
      </c>
      <c r="F11" s="107" t="s">
        <v>35</v>
      </c>
      <c r="G11" s="79"/>
    </row>
    <row r="12" spans="1:7" s="116" customFormat="1" ht="18.75" thickBot="1">
      <c r="A12" s="62"/>
      <c r="B12" s="104"/>
      <c r="C12" s="63"/>
      <c r="D12" s="252"/>
      <c r="E12" s="141" t="s">
        <v>36</v>
      </c>
      <c r="F12" s="115" t="s">
        <v>30</v>
      </c>
      <c r="G12" s="79"/>
    </row>
    <row r="13" spans="1:7" s="116" customFormat="1" ht="18.75" thickBot="1">
      <c r="A13" s="62" t="s">
        <v>42</v>
      </c>
      <c r="B13" s="104"/>
      <c r="C13" s="63"/>
      <c r="D13" s="135">
        <f>LOOKUP(D5,'Daten (F)'!A15:A136,'Daten (F)'!F15:F136)</f>
        <v>24.926596929839082</v>
      </c>
      <c r="E13" s="230">
        <f>IF(D9="vorschüssig",B44,IF(D9="nachschüssig",B45))</f>
        <v>-0.37809375000000001</v>
      </c>
      <c r="F13" s="137">
        <f>D13+E13</f>
        <v>24.548503179839081</v>
      </c>
      <c r="G13" s="79"/>
    </row>
    <row r="14" spans="1:7" s="116" customFormat="1" ht="18.75" thickBot="1">
      <c r="A14" s="62" t="s">
        <v>46</v>
      </c>
      <c r="B14" s="104"/>
      <c r="C14" s="63"/>
      <c r="D14" s="136">
        <f>LOOKUP(D6,'Daten (F)'!A15:A136,'Daten (F)'!L15:L136)</f>
        <v>24.926596929839082</v>
      </c>
      <c r="E14" s="231"/>
      <c r="F14" s="138">
        <f>D14+E13</f>
        <v>24.548503179839081</v>
      </c>
      <c r="G14" s="79"/>
    </row>
    <row r="15" spans="1:7" s="116" customFormat="1" ht="18">
      <c r="A15" s="62"/>
      <c r="B15" s="63"/>
      <c r="C15" s="63"/>
      <c r="D15" s="92"/>
      <c r="E15" s="231"/>
      <c r="F15" s="139"/>
      <c r="G15" s="79"/>
    </row>
    <row r="16" spans="1:7" s="116" customFormat="1" ht="18">
      <c r="A16" s="62"/>
      <c r="B16" s="63"/>
      <c r="C16" s="63"/>
      <c r="D16" s="92"/>
      <c r="E16" s="231"/>
      <c r="F16" s="139"/>
      <c r="G16" s="79"/>
    </row>
    <row r="17" spans="1:7" s="116" customFormat="1" ht="18">
      <c r="A17" s="158"/>
      <c r="B17" s="79"/>
      <c r="C17" s="63"/>
      <c r="D17" s="92"/>
      <c r="E17" s="231"/>
      <c r="F17" s="139"/>
      <c r="G17" s="79"/>
    </row>
    <row r="18" spans="1:7" s="116" customFormat="1" ht="18">
      <c r="A18" s="67"/>
      <c r="B18" s="68"/>
      <c r="C18" s="63"/>
      <c r="D18" s="92"/>
      <c r="E18" s="231"/>
      <c r="F18" s="139"/>
      <c r="G18" s="79"/>
    </row>
    <row r="19" spans="1:7" s="116" customFormat="1" ht="18.75" thickBot="1">
      <c r="A19" s="62" t="s">
        <v>27</v>
      </c>
      <c r="B19" s="68"/>
      <c r="C19" s="63"/>
      <c r="D19" s="92"/>
      <c r="E19" s="231"/>
      <c r="F19" s="139"/>
      <c r="G19" s="79"/>
    </row>
    <row r="20" spans="1:7" s="116" customFormat="1" ht="18.75" customHeight="1" thickBot="1">
      <c r="A20" s="62" t="s">
        <v>28</v>
      </c>
      <c r="B20" s="104"/>
      <c r="C20" s="63"/>
      <c r="D20" s="136">
        <f>D13+D14-B88</f>
        <v>27.97097134792708</v>
      </c>
      <c r="E20" s="231"/>
      <c r="F20" s="112">
        <f>D20+E13</f>
        <v>27.592877597927078</v>
      </c>
      <c r="G20" s="79"/>
    </row>
    <row r="21" spans="1:7" ht="18.75" customHeight="1" thickBot="1">
      <c r="A21" s="69" t="s">
        <v>38</v>
      </c>
      <c r="B21" s="106"/>
      <c r="C21" s="70"/>
      <c r="D21" s="136">
        <f>B88</f>
        <v>21.882222511751085</v>
      </c>
      <c r="E21" s="232"/>
      <c r="F21" s="112">
        <f>D21+E13</f>
        <v>21.504128761751083</v>
      </c>
    </row>
    <row r="22" spans="1:7" ht="22.5" customHeight="1" thickBot="1">
      <c r="A22" s="78"/>
      <c r="C22" s="80"/>
      <c r="D22" s="131"/>
      <c r="E22" s="131"/>
      <c r="F22" s="159"/>
    </row>
    <row r="23" spans="1:7" ht="18.75" thickBot="1">
      <c r="A23" s="151" t="s">
        <v>47</v>
      </c>
      <c r="B23" s="150"/>
      <c r="C23" s="150"/>
      <c r="D23" s="148">
        <f>1-((D20-1)*(D8/100))</f>
        <v>0.46058057304145839</v>
      </c>
      <c r="E23" s="151" t="s">
        <v>51</v>
      </c>
      <c r="F23" s="152"/>
    </row>
    <row r="24" spans="1:7" ht="18.75" thickBot="1">
      <c r="A24" s="151" t="s">
        <v>48</v>
      </c>
      <c r="B24" s="150"/>
      <c r="C24" s="150"/>
      <c r="D24" s="148">
        <f>1-((D21-1)*(D8/100))</f>
        <v>0.58235554976497828</v>
      </c>
      <c r="E24" s="151" t="s">
        <v>51</v>
      </c>
      <c r="F24" s="152"/>
    </row>
    <row r="39" spans="1:14">
      <c r="A39" s="85"/>
      <c r="B39" s="85"/>
    </row>
    <row r="40" spans="1:14">
      <c r="A40" s="85"/>
      <c r="B40" s="85"/>
    </row>
    <row r="41" spans="1:14">
      <c r="A41" s="85"/>
      <c r="B41" s="85"/>
    </row>
    <row r="42" spans="1:14">
      <c r="A42" s="85" t="s">
        <v>52</v>
      </c>
      <c r="B42" s="85">
        <f>D10</f>
        <v>4</v>
      </c>
    </row>
    <row r="43" spans="1:14">
      <c r="A43" s="85" t="s">
        <v>53</v>
      </c>
      <c r="B43" s="85">
        <f>D8</f>
        <v>2</v>
      </c>
      <c r="C43" s="79">
        <v>1</v>
      </c>
    </row>
    <row r="44" spans="1:14">
      <c r="A44" s="85" t="s">
        <v>18</v>
      </c>
      <c r="B44" s="85">
        <f>(-1*((B42-1)/(2*B42)))-(((B42*B42-1)/(6*B42^2))*(B43/100))+(((B42^2-1)/(12*B42^2))*((B43/100)^2))</f>
        <v>-0.37809375000000001</v>
      </c>
      <c r="C44" s="79">
        <v>2</v>
      </c>
    </row>
    <row r="45" spans="1:14">
      <c r="A45" s="85" t="s">
        <v>17</v>
      </c>
      <c r="B45" s="85">
        <f>(-1+((B42-1)/(2*B42)))-(((B42*B42-1)/(6*B42^2))*(B43/100))+(((B42^2-1)/(12*B42^2))*((B43/100)^2))</f>
        <v>-0.62809375000000001</v>
      </c>
      <c r="C45" s="79">
        <v>4</v>
      </c>
    </row>
    <row r="46" spans="1:14">
      <c r="A46" s="85"/>
      <c r="B46" s="85"/>
      <c r="C46" s="79">
        <v>12</v>
      </c>
    </row>
    <row r="47" spans="1:14">
      <c r="A47" s="85"/>
      <c r="B47" s="85"/>
      <c r="G47" s="85">
        <v>4.5</v>
      </c>
      <c r="H47" s="85">
        <v>5</v>
      </c>
      <c r="I47" s="85">
        <v>5.5</v>
      </c>
      <c r="J47" s="85">
        <v>6</v>
      </c>
      <c r="K47" s="85">
        <v>7</v>
      </c>
      <c r="L47" s="85">
        <v>8</v>
      </c>
      <c r="M47" s="85">
        <v>9</v>
      </c>
      <c r="N47" s="85">
        <v>10</v>
      </c>
    </row>
    <row r="49" spans="2:6">
      <c r="B49" s="85">
        <v>2</v>
      </c>
      <c r="C49" s="85">
        <v>2.5</v>
      </c>
      <c r="D49" s="85">
        <v>3</v>
      </c>
      <c r="E49" s="85">
        <v>3.5</v>
      </c>
      <c r="F49" s="85">
        <v>4</v>
      </c>
    </row>
    <row r="88" spans="1:2" ht="14.25">
      <c r="A88" s="65" t="s">
        <v>25</v>
      </c>
      <c r="B88" s="66">
        <f>LOOKUP(D5,'Daten (F)'!N15:N127,'Daten (F)'!U15:U127)</f>
        <v>21.882222511751085</v>
      </c>
    </row>
  </sheetData>
  <sheetProtection password="F002" sheet="1" objects="1" scenarios="1"/>
  <dataConsolidate/>
  <customSheetViews>
    <customSheetView guid="{AC77A39F-ABA0-4848-B5DA-4147A1099D4C}" scale="104" showPageBreaks="1" outlineSymbols="0" zeroValues="0" fitToPage="1" printArea="1" topLeftCell="A16">
      <selection activeCell="E36" sqref="E36"/>
      <pageMargins left="0.78740157480314965" right="0.78740157480314965" top="0.98425196850393704" bottom="0.98425196850393704" header="0.51181102362204722" footer="0.51181102362204722"/>
      <pageSetup paperSize="9" scale="94" orientation="landscape" r:id="rId1"/>
      <headerFooter alignWithMargins="0"/>
    </customSheetView>
    <customSheetView guid="{AAA317AB-9C4F-4A7B-BD58-62DAAE088BDA}" scale="104" showPageBreaks="1" outlineSymbols="0" zeroValues="0" fitToPage="1" printArea="1" topLeftCell="A16">
      <selection activeCell="E36" sqref="E36"/>
      <pageMargins left="0.78740157480314965" right="0.78740157480314965" top="0.98425196850393704" bottom="0.98425196850393704" header="0.51181102362204722" footer="0.51181102362204722"/>
      <pageSetup paperSize="9" scale="94" orientation="landscape" r:id="rId2"/>
      <headerFooter alignWithMargins="0"/>
    </customSheetView>
  </customSheetViews>
  <mergeCells count="6">
    <mergeCell ref="A1:F1"/>
    <mergeCell ref="A2:F2"/>
    <mergeCell ref="A3:C3"/>
    <mergeCell ref="D3:F3"/>
    <mergeCell ref="E13:E21"/>
    <mergeCell ref="D11:D12"/>
  </mergeCells>
  <phoneticPr fontId="0" type="noConversion"/>
  <dataValidations count="2">
    <dataValidation type="list" allowBlank="1" showInputMessage="1" showErrorMessage="1" errorTitle="Rente Vor. - bzw. Nachschüssig" error="Lediglich vorschüssig oder nachschüssig zulässig" sqref="D9">
      <formula1>$A$44:$A$45</formula1>
    </dataValidation>
    <dataValidation type="whole" allowBlank="1" showInputMessage="1" showErrorMessage="1" errorTitle="Raten pro Jahr" error="Die Zahlen zwischen 1 und 12 sind zulässig!_x000a_" sqref="D10">
      <formula1>1</formula1>
      <formula2>12</formula2>
    </dataValidation>
  </dataValidations>
  <hyperlinks>
    <hyperlink ref="A2" r:id="rId3" display="www.gutachterausschuss-kiel.de"/>
    <hyperlink ref="A2:F2" r:id="rId4" display="https://www.gutachterausschuss-kiel.de/"/>
  </hyperlinks>
  <pageMargins left="0.78740157480314965" right="0.78740157480314965" top="0.98425196850393704" bottom="0.98425196850393704" header="0.51181102362204722" footer="0.51181102362204722"/>
  <pageSetup paperSize="9" scale="94" orientation="landscape" r:id="rId5"/>
  <headerFooter alignWithMargins="0"/>
  <legacy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E128"/>
  <sheetViews>
    <sheetView workbookViewId="0">
      <selection activeCell="E1" sqref="E1"/>
    </sheetView>
  </sheetViews>
  <sheetFormatPr baseColWidth="10" defaultRowHeight="12.75"/>
  <cols>
    <col min="1" max="3" width="11.42578125" style="1"/>
    <col min="5" max="5" width="18.5703125" customWidth="1"/>
  </cols>
  <sheetData>
    <row r="1" spans="1:5">
      <c r="B1" s="253" t="s">
        <v>57</v>
      </c>
      <c r="C1" s="254"/>
      <c r="D1" t="s">
        <v>32</v>
      </c>
      <c r="E1" s="207">
        <v>44103</v>
      </c>
    </row>
    <row r="2" spans="1:5" ht="12.75" customHeight="1">
      <c r="A2" s="34"/>
      <c r="B2" s="255" t="s">
        <v>58</v>
      </c>
      <c r="C2" s="255"/>
    </row>
    <row r="3" spans="1:5">
      <c r="A3" s="34"/>
      <c r="B3" s="255"/>
      <c r="C3" s="255"/>
    </row>
    <row r="4" spans="1:5">
      <c r="A4" s="34"/>
      <c r="B4" s="255"/>
      <c r="C4" s="255"/>
    </row>
    <row r="5" spans="1:5">
      <c r="A5" s="34"/>
      <c r="B5" s="255"/>
      <c r="C5" s="255"/>
    </row>
    <row r="6" spans="1:5">
      <c r="A6" s="34"/>
      <c r="B6" s="256" t="s">
        <v>57</v>
      </c>
      <c r="C6" s="256"/>
    </row>
    <row r="7" spans="1:5">
      <c r="A7" s="8" t="s">
        <v>2</v>
      </c>
      <c r="B7" s="36" t="s">
        <v>13</v>
      </c>
      <c r="C7" s="37" t="s">
        <v>9</v>
      </c>
    </row>
    <row r="8" spans="1:5">
      <c r="A8" s="204">
        <v>0</v>
      </c>
      <c r="B8" s="206">
        <v>100000</v>
      </c>
      <c r="C8" s="206">
        <v>100000</v>
      </c>
    </row>
    <row r="9" spans="1:5">
      <c r="A9" s="204">
        <v>1</v>
      </c>
      <c r="B9" s="206">
        <v>99651.993837493559</v>
      </c>
      <c r="C9" s="206">
        <v>99707.804325102334</v>
      </c>
    </row>
    <row r="10" spans="1:5">
      <c r="A10" s="204">
        <v>2</v>
      </c>
      <c r="B10" s="206">
        <v>99625.272288095162</v>
      </c>
      <c r="C10" s="206">
        <v>99684.504137057316</v>
      </c>
    </row>
    <row r="11" spans="1:5">
      <c r="A11" s="204">
        <v>3</v>
      </c>
      <c r="B11" s="206">
        <v>99610.405390087355</v>
      </c>
      <c r="C11" s="206">
        <v>99671.967948831792</v>
      </c>
    </row>
    <row r="12" spans="1:5">
      <c r="A12" s="204">
        <v>4</v>
      </c>
      <c r="B12" s="206">
        <v>99598.537524421321</v>
      </c>
      <c r="C12" s="206">
        <v>99662.549933398186</v>
      </c>
    </row>
    <row r="13" spans="1:5">
      <c r="A13" s="204">
        <v>5</v>
      </c>
      <c r="B13" s="206">
        <v>99588.132498963998</v>
      </c>
      <c r="C13" s="206">
        <v>99652.367771108213</v>
      </c>
    </row>
    <row r="14" spans="1:5">
      <c r="A14" s="204">
        <v>6</v>
      </c>
      <c r="B14" s="206">
        <v>99578.584092012868</v>
      </c>
      <c r="C14" s="206">
        <v>99643.659106605715</v>
      </c>
    </row>
    <row r="15" spans="1:5">
      <c r="A15" s="204">
        <v>7</v>
      </c>
      <c r="B15" s="206">
        <v>99569.725303615574</v>
      </c>
      <c r="C15" s="206">
        <v>99635.224882345938</v>
      </c>
    </row>
    <row r="16" spans="1:5">
      <c r="A16" s="204">
        <v>8</v>
      </c>
      <c r="B16" s="206">
        <v>99561.197718657801</v>
      </c>
      <c r="C16" s="206">
        <v>99629.588630096914</v>
      </c>
    </row>
    <row r="17" spans="1:3">
      <c r="A17" s="204">
        <v>9</v>
      </c>
      <c r="B17" s="206">
        <v>99553.851354812345</v>
      </c>
      <c r="C17" s="206">
        <v>99623.037038290451</v>
      </c>
    </row>
    <row r="18" spans="1:3">
      <c r="A18" s="204">
        <v>10</v>
      </c>
      <c r="B18" s="206">
        <v>99545.856585755304</v>
      </c>
      <c r="C18" s="206">
        <v>99618.109009197433</v>
      </c>
    </row>
    <row r="19" spans="1:3">
      <c r="A19" s="204">
        <v>11</v>
      </c>
      <c r="B19" s="206">
        <v>99538.312225740083</v>
      </c>
      <c r="C19" s="206">
        <v>99612.624705046182</v>
      </c>
    </row>
    <row r="20" spans="1:3">
      <c r="A20" s="204">
        <v>12</v>
      </c>
      <c r="B20" s="206">
        <v>99531.020337759241</v>
      </c>
      <c r="C20" s="206">
        <v>99604.329373503977</v>
      </c>
    </row>
    <row r="21" spans="1:3">
      <c r="A21" s="204">
        <v>13</v>
      </c>
      <c r="B21" s="206">
        <v>99522.852025195374</v>
      </c>
      <c r="C21" s="206">
        <v>99597.152688237838</v>
      </c>
    </row>
    <row r="22" spans="1:3">
      <c r="A22" s="204">
        <v>14</v>
      </c>
      <c r="B22" s="206">
        <v>99513.875493360814</v>
      </c>
      <c r="C22" s="206">
        <v>99588.187058016381</v>
      </c>
    </row>
    <row r="23" spans="1:3">
      <c r="A23" s="204">
        <v>15</v>
      </c>
      <c r="B23" s="206">
        <v>99500.794838922055</v>
      </c>
      <c r="C23" s="206">
        <v>99578.959458083482</v>
      </c>
    </row>
    <row r="24" spans="1:3">
      <c r="A24" s="204">
        <v>16</v>
      </c>
      <c r="B24" s="206">
        <v>99484.539506473579</v>
      </c>
      <c r="C24" s="206">
        <v>99567.046139869286</v>
      </c>
    </row>
    <row r="25" spans="1:3">
      <c r="A25" s="204">
        <v>17</v>
      </c>
      <c r="B25" s="206">
        <v>99462.084458657962</v>
      </c>
      <c r="C25" s="206">
        <v>99552.642156916103</v>
      </c>
    </row>
    <row r="26" spans="1:3">
      <c r="A26" s="204">
        <v>18</v>
      </c>
      <c r="B26" s="206">
        <v>99435.809393050469</v>
      </c>
      <c r="C26" s="206">
        <v>99540.071166688213</v>
      </c>
    </row>
    <row r="27" spans="1:3">
      <c r="A27" s="204">
        <v>19</v>
      </c>
      <c r="B27" s="206">
        <v>99397.022439675115</v>
      </c>
      <c r="C27" s="206">
        <v>99521.936048313</v>
      </c>
    </row>
    <row r="28" spans="1:3">
      <c r="A28" s="204">
        <v>20</v>
      </c>
      <c r="B28" s="206">
        <v>99357.450811013681</v>
      </c>
      <c r="C28" s="206">
        <v>99505.269220572547</v>
      </c>
    </row>
    <row r="29" spans="1:3">
      <c r="A29" s="204">
        <v>21</v>
      </c>
      <c r="B29" s="206">
        <v>99315.723662783741</v>
      </c>
      <c r="C29" s="206">
        <v>99487.374772350144</v>
      </c>
    </row>
    <row r="30" spans="1:3">
      <c r="A30" s="204">
        <v>22</v>
      </c>
      <c r="B30" s="206">
        <v>99275.600707580394</v>
      </c>
      <c r="C30" s="206">
        <v>99470.197788152844</v>
      </c>
    </row>
    <row r="31" spans="1:3">
      <c r="A31" s="204">
        <v>23</v>
      </c>
      <c r="B31" s="206">
        <v>99233.886494510458</v>
      </c>
      <c r="C31" s="206">
        <v>99453.633991157913</v>
      </c>
    </row>
    <row r="32" spans="1:3">
      <c r="A32" s="204">
        <v>24</v>
      </c>
      <c r="B32" s="206">
        <v>99194.273709016314</v>
      </c>
      <c r="C32" s="206">
        <v>99437.395380517773</v>
      </c>
    </row>
    <row r="33" spans="1:3">
      <c r="A33" s="204">
        <v>25</v>
      </c>
      <c r="B33" s="206">
        <v>99148.249409670942</v>
      </c>
      <c r="C33" s="206">
        <v>99419.023310605175</v>
      </c>
    </row>
    <row r="34" spans="1:3">
      <c r="A34" s="204">
        <v>26</v>
      </c>
      <c r="B34" s="206">
        <v>99104.809876086249</v>
      </c>
      <c r="C34" s="206">
        <v>99400.14004807813</v>
      </c>
    </row>
    <row r="35" spans="1:3">
      <c r="A35" s="204">
        <v>27</v>
      </c>
      <c r="B35" s="206">
        <v>99060.722721717757</v>
      </c>
      <c r="C35" s="206">
        <v>99382.592348340142</v>
      </c>
    </row>
    <row r="36" spans="1:3">
      <c r="A36" s="204">
        <v>28</v>
      </c>
      <c r="B36" s="206">
        <v>99016.787247663786</v>
      </c>
      <c r="C36" s="206">
        <v>99361.449191642649</v>
      </c>
    </row>
    <row r="37" spans="1:3">
      <c r="A37" s="204">
        <v>29</v>
      </c>
      <c r="B37" s="206">
        <v>98968.177722745939</v>
      </c>
      <c r="C37" s="206">
        <v>99338.471232295633</v>
      </c>
    </row>
    <row r="38" spans="1:3">
      <c r="A38" s="204">
        <v>30</v>
      </c>
      <c r="B38" s="206">
        <v>98918.960866482477</v>
      </c>
      <c r="C38" s="206">
        <v>99312.571770185168</v>
      </c>
    </row>
    <row r="39" spans="1:3">
      <c r="A39" s="204">
        <v>31</v>
      </c>
      <c r="B39" s="206">
        <v>98865.535381251408</v>
      </c>
      <c r="C39" s="206">
        <v>99282.263951972636</v>
      </c>
    </row>
    <row r="40" spans="1:3">
      <c r="A40" s="204">
        <v>32</v>
      </c>
      <c r="B40" s="206">
        <v>98805.760325130148</v>
      </c>
      <c r="C40" s="206">
        <v>99250.310489596959</v>
      </c>
    </row>
    <row r="41" spans="1:3">
      <c r="A41" s="204">
        <v>33</v>
      </c>
      <c r="B41" s="206">
        <v>98743.95157880873</v>
      </c>
      <c r="C41" s="206">
        <v>99216.909788684206</v>
      </c>
    </row>
    <row r="42" spans="1:3">
      <c r="A42" s="204">
        <v>34</v>
      </c>
      <c r="B42" s="206">
        <v>98671.303047132023</v>
      </c>
      <c r="C42" s="206">
        <v>99182.084459773818</v>
      </c>
    </row>
    <row r="43" spans="1:3">
      <c r="A43" s="204">
        <v>35</v>
      </c>
      <c r="B43" s="206">
        <v>98600.540185845748</v>
      </c>
      <c r="C43" s="206">
        <v>99142.146159077936</v>
      </c>
    </row>
    <row r="44" spans="1:3">
      <c r="A44" s="204">
        <v>36</v>
      </c>
      <c r="B44" s="206">
        <v>98525.994853382028</v>
      </c>
      <c r="C44" s="206">
        <v>99098.065384868692</v>
      </c>
    </row>
    <row r="45" spans="1:3">
      <c r="A45" s="204">
        <v>37</v>
      </c>
      <c r="B45" s="206">
        <v>98439.924185358846</v>
      </c>
      <c r="C45" s="206">
        <v>99051.894540151014</v>
      </c>
    </row>
    <row r="46" spans="1:3">
      <c r="A46" s="204">
        <v>38</v>
      </c>
      <c r="B46" s="206">
        <v>98343.33329993693</v>
      </c>
      <c r="C46" s="206">
        <v>99002.4219653209</v>
      </c>
    </row>
    <row r="47" spans="1:3">
      <c r="A47" s="204">
        <v>39</v>
      </c>
      <c r="B47" s="206">
        <v>98243.01995375102</v>
      </c>
      <c r="C47" s="206">
        <v>98945.655356615971</v>
      </c>
    </row>
    <row r="48" spans="1:3">
      <c r="A48" s="204">
        <v>40</v>
      </c>
      <c r="B48" s="206">
        <v>98134.119296911696</v>
      </c>
      <c r="C48" s="206">
        <v>98882.658898055379</v>
      </c>
    </row>
    <row r="49" spans="1:3">
      <c r="A49" s="204">
        <v>41</v>
      </c>
      <c r="B49" s="206">
        <v>98017.495631492668</v>
      </c>
      <c r="C49" s="206">
        <v>98818.547989256665</v>
      </c>
    </row>
    <row r="50" spans="1:3">
      <c r="A50" s="204">
        <v>42</v>
      </c>
      <c r="B50" s="206">
        <v>97880.463063223171</v>
      </c>
      <c r="C50" s="206">
        <v>98748.538875330691</v>
      </c>
    </row>
    <row r="51" spans="1:3">
      <c r="A51" s="204">
        <v>43</v>
      </c>
      <c r="B51" s="206">
        <v>97743.935061129116</v>
      </c>
      <c r="C51" s="206">
        <v>98670.80092332646</v>
      </c>
    </row>
    <row r="52" spans="1:3">
      <c r="A52" s="204">
        <v>44</v>
      </c>
      <c r="B52" s="206">
        <v>97591.928966606109</v>
      </c>
      <c r="C52" s="206">
        <v>98583.188649393851</v>
      </c>
    </row>
    <row r="53" spans="1:3">
      <c r="A53" s="204">
        <v>45</v>
      </c>
      <c r="B53" s="206">
        <v>97424.539520492544</v>
      </c>
      <c r="C53" s="206">
        <v>98490.468602000925</v>
      </c>
    </row>
    <row r="54" spans="1:3">
      <c r="A54" s="204">
        <v>46</v>
      </c>
      <c r="B54" s="206">
        <v>97237.734883272773</v>
      </c>
      <c r="C54" s="206">
        <v>98382.048872217929</v>
      </c>
    </row>
    <row r="55" spans="1:3">
      <c r="A55" s="204">
        <v>47</v>
      </c>
      <c r="B55" s="206">
        <v>97030.934048062103</v>
      </c>
      <c r="C55" s="206">
        <v>98262.848813748249</v>
      </c>
    </row>
    <row r="56" spans="1:3">
      <c r="A56" s="204">
        <v>48</v>
      </c>
      <c r="B56" s="206">
        <v>96801.173493902941</v>
      </c>
      <c r="C56" s="206">
        <v>98132.456265724002</v>
      </c>
    </row>
    <row r="57" spans="1:3">
      <c r="A57" s="204">
        <v>49</v>
      </c>
      <c r="B57" s="206">
        <v>96547.891967113625</v>
      </c>
      <c r="C57" s="206">
        <v>97984.932124016079</v>
      </c>
    </row>
    <row r="58" spans="1:3">
      <c r="A58" s="204">
        <v>50</v>
      </c>
      <c r="B58" s="206">
        <v>96269.154238784133</v>
      </c>
      <c r="C58" s="206">
        <v>97818.46619339411</v>
      </c>
    </row>
    <row r="59" spans="1:3">
      <c r="A59" s="204">
        <v>51</v>
      </c>
      <c r="B59" s="206">
        <v>95959.909835066734</v>
      </c>
      <c r="C59" s="206">
        <v>97637.530586759967</v>
      </c>
    </row>
    <row r="60" spans="1:3">
      <c r="A60" s="204">
        <v>52</v>
      </c>
      <c r="B60" s="206">
        <v>95614.961078733686</v>
      </c>
      <c r="C60" s="206">
        <v>97430.162253369374</v>
      </c>
    </row>
    <row r="61" spans="1:3">
      <c r="A61" s="204">
        <v>53</v>
      </c>
      <c r="B61" s="206">
        <v>95228.469018092626</v>
      </c>
      <c r="C61" s="206">
        <v>97208.779224103579</v>
      </c>
    </row>
    <row r="62" spans="1:3">
      <c r="A62" s="204">
        <v>54</v>
      </c>
      <c r="B62" s="206">
        <v>94794.326076398254</v>
      </c>
      <c r="C62" s="206">
        <v>96961.58559233493</v>
      </c>
    </row>
    <row r="63" spans="1:3">
      <c r="A63" s="204">
        <v>55</v>
      </c>
      <c r="B63" s="206">
        <v>94308.022882771853</v>
      </c>
      <c r="C63" s="206">
        <v>96688.975376332543</v>
      </c>
    </row>
    <row r="64" spans="1:3">
      <c r="A64" s="204">
        <v>56</v>
      </c>
      <c r="B64" s="206">
        <v>93768.654070171193</v>
      </c>
      <c r="C64" s="206">
        <v>96385.388036586475</v>
      </c>
    </row>
    <row r="65" spans="1:3">
      <c r="A65" s="204">
        <v>57</v>
      </c>
      <c r="B65" s="206">
        <v>93168.702207360388</v>
      </c>
      <c r="C65" s="206">
        <v>96046.961352122293</v>
      </c>
    </row>
    <row r="66" spans="1:3">
      <c r="A66" s="204">
        <v>58</v>
      </c>
      <c r="B66" s="206">
        <v>92500.842552521499</v>
      </c>
      <c r="C66" s="206">
        <v>95677.262098698702</v>
      </c>
    </row>
    <row r="67" spans="1:3">
      <c r="A67" s="204">
        <v>59</v>
      </c>
      <c r="B67" s="206">
        <v>91779.906134830162</v>
      </c>
      <c r="C67" s="206">
        <v>95275.027505842474</v>
      </c>
    </row>
    <row r="68" spans="1:3">
      <c r="A68" s="204">
        <v>60</v>
      </c>
      <c r="B68" s="206">
        <v>90973.990862773164</v>
      </c>
      <c r="C68" s="206">
        <v>94834.629657238635</v>
      </c>
    </row>
    <row r="69" spans="1:3">
      <c r="A69" s="204">
        <v>61</v>
      </c>
      <c r="B69" s="206">
        <v>90100.509197972278</v>
      </c>
      <c r="C69" s="206">
        <v>94345.751556118325</v>
      </c>
    </row>
    <row r="70" spans="1:3">
      <c r="A70" s="204">
        <v>62</v>
      </c>
      <c r="B70" s="206">
        <v>89140.175862138727</v>
      </c>
      <c r="C70" s="206">
        <v>93807.685689349339</v>
      </c>
    </row>
    <row r="71" spans="1:3">
      <c r="A71" s="204">
        <v>63</v>
      </c>
      <c r="B71" s="206">
        <v>88089.498451384643</v>
      </c>
      <c r="C71" s="206">
        <v>93231.978493710674</v>
      </c>
    </row>
    <row r="72" spans="1:3">
      <c r="A72" s="204">
        <v>64</v>
      </c>
      <c r="B72" s="206">
        <v>86952.053664430845</v>
      </c>
      <c r="C72" s="206">
        <v>92601.760603004703</v>
      </c>
    </row>
    <row r="73" spans="1:3">
      <c r="A73" s="204">
        <v>65</v>
      </c>
      <c r="B73" s="206">
        <v>85725.678795249885</v>
      </c>
      <c r="C73" s="206">
        <v>91915.893912905216</v>
      </c>
    </row>
    <row r="74" spans="1:3">
      <c r="A74" s="204">
        <v>66</v>
      </c>
      <c r="B74" s="206">
        <v>84417.882839995626</v>
      </c>
      <c r="C74" s="206">
        <v>91185.897875406343</v>
      </c>
    </row>
    <row r="75" spans="1:3">
      <c r="A75" s="204">
        <v>67</v>
      </c>
      <c r="B75" s="206">
        <v>83011.861448129202</v>
      </c>
      <c r="C75" s="206">
        <v>90387.902671061616</v>
      </c>
    </row>
    <row r="76" spans="1:3">
      <c r="A76" s="204">
        <v>68</v>
      </c>
      <c r="B76" s="206">
        <v>81522.743896393877</v>
      </c>
      <c r="C76" s="206">
        <v>89536.004793397631</v>
      </c>
    </row>
    <row r="77" spans="1:3">
      <c r="A77" s="204">
        <v>69</v>
      </c>
      <c r="B77" s="206">
        <v>79939.973708217003</v>
      </c>
      <c r="C77" s="206">
        <v>88613.80222733783</v>
      </c>
    </row>
    <row r="78" spans="1:3">
      <c r="A78" s="204">
        <v>70</v>
      </c>
      <c r="B78" s="206">
        <v>78282.839141167453</v>
      </c>
      <c r="C78" s="206">
        <v>87600.546359828862</v>
      </c>
    </row>
    <row r="79" spans="1:3">
      <c r="A79" s="204">
        <v>71</v>
      </c>
      <c r="B79" s="206">
        <v>76510.492554067037</v>
      </c>
      <c r="C79" s="206">
        <v>86486.483738737355</v>
      </c>
    </row>
    <row r="80" spans="1:3">
      <c r="A80" s="204">
        <v>72</v>
      </c>
      <c r="B80" s="206">
        <v>74649.984737057108</v>
      </c>
      <c r="C80" s="206">
        <v>85310.803593520759</v>
      </c>
    </row>
    <row r="81" spans="1:3">
      <c r="A81" s="204">
        <v>73</v>
      </c>
      <c r="B81" s="206">
        <v>72680.837221667811</v>
      </c>
      <c r="C81" s="206">
        <v>84026.064635057061</v>
      </c>
    </row>
    <row r="82" spans="1:3">
      <c r="A82" s="204">
        <v>74</v>
      </c>
      <c r="B82" s="206">
        <v>70613.239797432849</v>
      </c>
      <c r="C82" s="206">
        <v>82638.750292760742</v>
      </c>
    </row>
    <row r="83" spans="1:3">
      <c r="A83" s="204">
        <v>75</v>
      </c>
      <c r="B83" s="206">
        <v>68408.321804960273</v>
      </c>
      <c r="C83" s="206">
        <v>81139.934143771301</v>
      </c>
    </row>
    <row r="84" spans="1:3">
      <c r="A84" s="204">
        <v>76</v>
      </c>
      <c r="B84" s="206">
        <v>66088.899423579627</v>
      </c>
      <c r="C84" s="206">
        <v>79526.181689212855</v>
      </c>
    </row>
    <row r="85" spans="1:3">
      <c r="A85" s="204">
        <v>77</v>
      </c>
      <c r="B85" s="206">
        <v>63661.493143605505</v>
      </c>
      <c r="C85" s="206">
        <v>77820.302375047468</v>
      </c>
    </row>
    <row r="86" spans="1:3">
      <c r="A86" s="204">
        <v>78</v>
      </c>
      <c r="B86" s="206">
        <v>61083.573251322581</v>
      </c>
      <c r="C86" s="206">
        <v>75961.794467724219</v>
      </c>
    </row>
    <row r="87" spans="1:3">
      <c r="A87" s="204">
        <v>79</v>
      </c>
      <c r="B87" s="206">
        <v>58361.397378741065</v>
      </c>
      <c r="C87" s="206">
        <v>73914.299402160381</v>
      </c>
    </row>
    <row r="88" spans="1:3">
      <c r="A88" s="204">
        <v>80</v>
      </c>
      <c r="B88" s="206">
        <v>55447.592936397668</v>
      </c>
      <c r="C88" s="206">
        <v>71620.277852505227</v>
      </c>
    </row>
    <row r="89" spans="1:3">
      <c r="A89" s="204">
        <v>81</v>
      </c>
      <c r="B89" s="206">
        <v>52373.751607841114</v>
      </c>
      <c r="C89" s="206">
        <v>69077.032500573929</v>
      </c>
    </row>
    <row r="90" spans="1:3">
      <c r="A90" s="204">
        <v>82</v>
      </c>
      <c r="B90" s="206">
        <v>49099.969195929662</v>
      </c>
      <c r="C90" s="206">
        <v>66232.588869288491</v>
      </c>
    </row>
    <row r="91" spans="1:3">
      <c r="A91" s="204">
        <v>83</v>
      </c>
      <c r="B91" s="206">
        <v>45617.225286119385</v>
      </c>
      <c r="C91" s="206">
        <v>63023.012709875431</v>
      </c>
    </row>
    <row r="92" spans="1:3">
      <c r="A92" s="204">
        <v>84</v>
      </c>
      <c r="B92" s="206">
        <v>41995.202705950251</v>
      </c>
      <c r="C92" s="206">
        <v>59518.311673387172</v>
      </c>
    </row>
    <row r="93" spans="1:3">
      <c r="A93" s="204">
        <v>85</v>
      </c>
      <c r="B93" s="206">
        <v>38185.30692616856</v>
      </c>
      <c r="C93" s="206">
        <v>55682.077291606642</v>
      </c>
    </row>
    <row r="94" spans="1:3">
      <c r="A94" s="199">
        <v>86</v>
      </c>
      <c r="B94" s="206">
        <v>34292.711771038892</v>
      </c>
      <c r="C94" s="206">
        <v>51551.33890390821</v>
      </c>
    </row>
    <row r="95" spans="1:3">
      <c r="A95" s="199">
        <v>87</v>
      </c>
      <c r="B95" s="206">
        <v>30315.147252037263</v>
      </c>
      <c r="C95" s="206">
        <v>47110.347556687164</v>
      </c>
    </row>
    <row r="96" spans="1:3">
      <c r="A96" s="199">
        <v>88</v>
      </c>
      <c r="B96" s="206">
        <v>26399.876442193381</v>
      </c>
      <c r="C96" s="206">
        <v>42445.481946531356</v>
      </c>
    </row>
    <row r="97" spans="1:3">
      <c r="A97" s="199">
        <v>89</v>
      </c>
      <c r="B97" s="206">
        <v>22508.660760649265</v>
      </c>
      <c r="C97" s="206">
        <v>37620.565706696303</v>
      </c>
    </row>
    <row r="98" spans="1:3">
      <c r="A98" s="199">
        <v>90</v>
      </c>
      <c r="B98" s="206">
        <v>18816.888516782299</v>
      </c>
      <c r="C98" s="206">
        <v>32773.471275095188</v>
      </c>
    </row>
    <row r="99" spans="1:3">
      <c r="A99" s="199">
        <v>91</v>
      </c>
      <c r="B99" s="206">
        <v>15389.838991552024</v>
      </c>
      <c r="C99" s="206">
        <v>27947.883212568475</v>
      </c>
    </row>
    <row r="100" spans="1:3">
      <c r="A100" s="199">
        <v>92</v>
      </c>
      <c r="B100" s="206">
        <v>12345.599769875656</v>
      </c>
      <c r="C100" s="206">
        <v>23310.684078563645</v>
      </c>
    </row>
    <row r="101" spans="1:3">
      <c r="A101" s="199">
        <v>93</v>
      </c>
      <c r="B101" s="206">
        <v>9581.7733334100812</v>
      </c>
      <c r="C101" s="206">
        <v>18927.551938356821</v>
      </c>
    </row>
    <row r="102" spans="1:3">
      <c r="A102" s="199">
        <v>94</v>
      </c>
      <c r="B102" s="206">
        <v>7256.4398372586093</v>
      </c>
      <c r="C102" s="206">
        <v>14966.335285186849</v>
      </c>
    </row>
    <row r="103" spans="1:3">
      <c r="A103" s="199">
        <v>95</v>
      </c>
      <c r="B103" s="206">
        <v>5315.2566340728354</v>
      </c>
      <c r="C103" s="206">
        <v>11547.385387474456</v>
      </c>
    </row>
    <row r="104" spans="1:3">
      <c r="A104" s="199">
        <v>96</v>
      </c>
      <c r="B104" s="206">
        <v>3785.9354885780858</v>
      </c>
      <c r="C104" s="206">
        <v>8614.9993905461342</v>
      </c>
    </row>
    <row r="105" spans="1:3">
      <c r="A105" s="199">
        <v>97</v>
      </c>
      <c r="B105" s="206">
        <v>2593.6457309690445</v>
      </c>
      <c r="C105" s="206">
        <v>6218.7457410614898</v>
      </c>
    </row>
    <row r="106" spans="1:3">
      <c r="A106" s="199">
        <v>98</v>
      </c>
      <c r="B106" s="206">
        <v>1707.0145626146859</v>
      </c>
      <c r="C106" s="206">
        <v>4389.6487975928439</v>
      </c>
    </row>
    <row r="107" spans="1:3">
      <c r="A107" s="199">
        <v>99</v>
      </c>
      <c r="B107" s="206">
        <v>1095.2331962782241</v>
      </c>
      <c r="C107" s="206">
        <v>2995.85274127089</v>
      </c>
    </row>
    <row r="108" spans="1:3">
      <c r="A108" s="199">
        <v>100</v>
      </c>
      <c r="B108" s="206">
        <v>677.25575296569195</v>
      </c>
      <c r="C108" s="206">
        <v>1974.8103599355768</v>
      </c>
    </row>
    <row r="109" spans="1:3">
      <c r="A109" s="199">
        <v>101</v>
      </c>
      <c r="B109" s="206">
        <v>403.5</v>
      </c>
      <c r="C109" s="206">
        <v>1256.4000000000001</v>
      </c>
    </row>
    <row r="110" spans="1:3">
      <c r="A110" s="204">
        <v>102</v>
      </c>
      <c r="B110" s="206">
        <v>231.7</v>
      </c>
      <c r="C110" s="206">
        <v>771.2</v>
      </c>
    </row>
    <row r="111" spans="1:3">
      <c r="A111" s="204">
        <v>103</v>
      </c>
      <c r="B111" s="206">
        <v>128.19999999999999</v>
      </c>
      <c r="C111" s="206">
        <v>456.8</v>
      </c>
    </row>
    <row r="112" spans="1:3">
      <c r="A112" s="204">
        <v>104</v>
      </c>
      <c r="B112" s="206">
        <v>68.5</v>
      </c>
      <c r="C112" s="206">
        <v>261.10000000000002</v>
      </c>
    </row>
    <row r="113" spans="1:3">
      <c r="A113" s="204">
        <v>105</v>
      </c>
      <c r="B113" s="206">
        <v>35.299999999999997</v>
      </c>
      <c r="C113" s="206">
        <v>144.19999999999999</v>
      </c>
    </row>
    <row r="114" spans="1:3">
      <c r="A114" s="204">
        <v>106</v>
      </c>
      <c r="B114" s="206">
        <v>17.600000000000001</v>
      </c>
      <c r="C114" s="206">
        <v>77</v>
      </c>
    </row>
    <row r="115" spans="1:3">
      <c r="A115" s="204">
        <v>107</v>
      </c>
      <c r="B115" s="206">
        <v>8.5</v>
      </c>
      <c r="C115" s="206">
        <v>39.799999999999997</v>
      </c>
    </row>
    <row r="116" spans="1:3">
      <c r="A116" s="204">
        <v>108</v>
      </c>
      <c r="B116" s="206">
        <v>4</v>
      </c>
      <c r="C116" s="206">
        <v>19.899999999999999</v>
      </c>
    </row>
    <row r="117" spans="1:3">
      <c r="A117" s="204">
        <v>109</v>
      </c>
      <c r="B117" s="206">
        <v>1.8</v>
      </c>
      <c r="C117" s="206">
        <v>9.6999999999999993</v>
      </c>
    </row>
    <row r="118" spans="1:3">
      <c r="A118" s="204">
        <v>110</v>
      </c>
      <c r="B118" s="206">
        <v>0.8</v>
      </c>
      <c r="C118" s="206">
        <v>4.5999999999999996</v>
      </c>
    </row>
    <row r="119" spans="1:3">
      <c r="A119" s="204">
        <v>111</v>
      </c>
      <c r="B119" s="206">
        <v>0.4</v>
      </c>
      <c r="C119" s="206">
        <v>2.1</v>
      </c>
    </row>
    <row r="120" spans="1:3">
      <c r="A120" s="204">
        <v>112</v>
      </c>
      <c r="B120" s="206">
        <v>0.2</v>
      </c>
      <c r="C120" s="206">
        <v>1</v>
      </c>
    </row>
    <row r="121" spans="1:3">
      <c r="A121" s="205">
        <v>113</v>
      </c>
      <c r="B121" s="206">
        <v>0.1</v>
      </c>
      <c r="C121" s="206">
        <v>0.4</v>
      </c>
    </row>
    <row r="122" spans="1:3">
      <c r="A122" s="13">
        <v>114</v>
      </c>
      <c r="B122" s="38">
        <v>0</v>
      </c>
      <c r="C122" s="39">
        <v>0</v>
      </c>
    </row>
    <row r="123" spans="1:3">
      <c r="A123" s="13">
        <v>115</v>
      </c>
      <c r="B123" s="38">
        <v>0</v>
      </c>
      <c r="C123" s="39">
        <v>0</v>
      </c>
    </row>
    <row r="124" spans="1:3">
      <c r="A124" s="13">
        <v>116</v>
      </c>
      <c r="B124" s="38">
        <v>0</v>
      </c>
      <c r="C124" s="39">
        <v>0</v>
      </c>
    </row>
    <row r="125" spans="1:3">
      <c r="A125" s="13">
        <v>117</v>
      </c>
      <c r="B125" s="38">
        <v>0</v>
      </c>
      <c r="C125" s="39">
        <v>0</v>
      </c>
    </row>
    <row r="126" spans="1:3">
      <c r="A126" s="13">
        <v>118</v>
      </c>
      <c r="B126" s="38">
        <v>0</v>
      </c>
      <c r="C126" s="39">
        <v>0</v>
      </c>
    </row>
    <row r="127" spans="1:3">
      <c r="A127" s="13">
        <v>119</v>
      </c>
      <c r="B127" s="38">
        <v>0</v>
      </c>
      <c r="C127" s="39">
        <v>0</v>
      </c>
    </row>
    <row r="128" spans="1:3">
      <c r="A128" s="13">
        <v>120</v>
      </c>
      <c r="B128" s="38">
        <v>0</v>
      </c>
      <c r="C128" s="39">
        <v>0</v>
      </c>
    </row>
  </sheetData>
  <customSheetViews>
    <customSheetView guid="{AC77A39F-ABA0-4848-B5DA-4147A1099D4C}">
      <selection activeCell="H14" sqref="H14"/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  <customSheetView guid="{AAA317AB-9C4F-4A7B-BD58-62DAAE088BDA}">
      <selection activeCell="H14" sqref="H14"/>
      <pageMargins left="0.78740157499999996" right="0.78740157499999996" top="0.984251969" bottom="0.984251969" header="0.4921259845" footer="0.4921259845"/>
      <pageSetup paperSize="9" orientation="portrait" r:id="rId2"/>
      <headerFooter alignWithMargins="0"/>
    </customSheetView>
  </customSheetViews>
  <mergeCells count="3">
    <mergeCell ref="B1:C1"/>
    <mergeCell ref="B2:C5"/>
    <mergeCell ref="B6:C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AB233"/>
  <sheetViews>
    <sheetView topLeftCell="D1" workbookViewId="0">
      <selection activeCell="M1" sqref="M1:M65536"/>
    </sheetView>
  </sheetViews>
  <sheetFormatPr baseColWidth="10" defaultRowHeight="12.75"/>
  <cols>
    <col min="1" max="1" width="10" style="2" bestFit="1" customWidth="1"/>
    <col min="2" max="2" width="6.140625" style="2" bestFit="1" customWidth="1"/>
    <col min="3" max="3" width="5.7109375" style="3" bestFit="1" customWidth="1"/>
    <col min="4" max="4" width="5.28515625" style="2" bestFit="1" customWidth="1"/>
    <col min="5" max="5" width="7" style="2" bestFit="1" customWidth="1"/>
    <col min="6" max="6" width="6.5703125" style="4" bestFit="1" customWidth="1"/>
    <col min="7" max="7" width="5" style="2" customWidth="1"/>
    <col min="8" max="8" width="6.140625" style="2" bestFit="1" customWidth="1"/>
    <col min="9" max="9" width="5.7109375" style="3" bestFit="1" customWidth="1"/>
    <col min="10" max="10" width="5.28515625" style="2" bestFit="1" customWidth="1"/>
    <col min="11" max="11" width="7" style="2" bestFit="1" customWidth="1"/>
    <col min="12" max="12" width="6.5703125" style="4" bestFit="1" customWidth="1"/>
    <col min="13" max="13" width="6.5703125" style="4" customWidth="1"/>
    <col min="14" max="14" width="7.28515625" style="2" customWidth="1"/>
    <col min="15" max="15" width="6.42578125" style="2" customWidth="1"/>
    <col min="16" max="17" width="11.42578125" style="2"/>
    <col min="18" max="19" width="11.42578125" style="5"/>
    <col min="20" max="28" width="11.42578125" style="6"/>
    <col min="29" max="16384" width="11.42578125" style="2"/>
  </cols>
  <sheetData>
    <row r="1" spans="1:21">
      <c r="A1" s="2" t="s">
        <v>6</v>
      </c>
      <c r="B1" s="2">
        <f>'2 Männer'!D5</f>
        <v>50</v>
      </c>
    </row>
    <row r="2" spans="1:21">
      <c r="A2" s="2" t="s">
        <v>7</v>
      </c>
      <c r="B2" s="2">
        <f>'2 Männer'!D6</f>
        <v>50</v>
      </c>
    </row>
    <row r="3" spans="1:21">
      <c r="A3" s="2" t="s">
        <v>14</v>
      </c>
      <c r="B3" s="2">
        <f>B1-B2</f>
        <v>0</v>
      </c>
    </row>
    <row r="5" spans="1:21">
      <c r="A5" s="2" t="s">
        <v>3</v>
      </c>
      <c r="B5" s="2">
        <f>'2 Männer'!D8</f>
        <v>2</v>
      </c>
    </row>
    <row r="10" spans="1:21" ht="13.5" thickBot="1"/>
    <row r="11" spans="1:21" ht="13.5" thickBot="1">
      <c r="B11" s="257" t="s">
        <v>1</v>
      </c>
      <c r="C11" s="257"/>
      <c r="D11" s="257"/>
      <c r="E11" s="257"/>
      <c r="F11" s="257"/>
      <c r="H11" s="258" t="s">
        <v>1</v>
      </c>
      <c r="I11" s="259"/>
      <c r="J11" s="259"/>
      <c r="K11" s="259"/>
      <c r="L11" s="260"/>
      <c r="M11" s="35"/>
    </row>
    <row r="12" spans="1:21">
      <c r="A12" s="8" t="s">
        <v>2</v>
      </c>
      <c r="B12" s="8" t="s">
        <v>13</v>
      </c>
      <c r="C12" s="8" t="s">
        <v>8</v>
      </c>
      <c r="D12" s="8" t="s">
        <v>11</v>
      </c>
      <c r="E12" s="8"/>
      <c r="F12" s="9" t="s">
        <v>12</v>
      </c>
      <c r="G12" s="8"/>
      <c r="H12" s="32" t="s">
        <v>13</v>
      </c>
      <c r="I12" s="32" t="s">
        <v>8</v>
      </c>
      <c r="J12" s="32" t="s">
        <v>11</v>
      </c>
      <c r="K12" s="32"/>
      <c r="L12" s="33" t="s">
        <v>12</v>
      </c>
      <c r="M12" s="33"/>
      <c r="N12" s="12" t="s">
        <v>2</v>
      </c>
      <c r="O12" s="12"/>
      <c r="P12" s="12" t="s">
        <v>1</v>
      </c>
      <c r="Q12" s="12" t="s">
        <v>1</v>
      </c>
    </row>
    <row r="13" spans="1:21">
      <c r="A13" s="13"/>
      <c r="B13" s="14"/>
      <c r="C13" s="15"/>
      <c r="D13" s="14"/>
      <c r="E13" s="14"/>
      <c r="F13" s="16"/>
      <c r="G13" s="5"/>
      <c r="H13" s="14"/>
      <c r="I13" s="15"/>
      <c r="J13" s="14"/>
      <c r="K13" s="14"/>
      <c r="L13" s="16"/>
      <c r="M13" s="16"/>
      <c r="N13" s="20"/>
      <c r="O13" s="20"/>
      <c r="P13" s="20"/>
      <c r="Q13" s="20"/>
    </row>
    <row r="14" spans="1:21">
      <c r="A14" s="21">
        <v>0</v>
      </c>
      <c r="B14" s="22">
        <f>Absterbeordnung!B8</f>
        <v>100000</v>
      </c>
      <c r="C14" s="15"/>
      <c r="D14" s="22"/>
      <c r="E14" s="22"/>
      <c r="F14" s="16"/>
      <c r="G14" s="23"/>
      <c r="H14" s="14">
        <f>B14</f>
        <v>100000</v>
      </c>
      <c r="I14" s="15"/>
      <c r="J14" s="22"/>
      <c r="K14" s="22"/>
      <c r="L14" s="16"/>
      <c r="M14" s="16"/>
      <c r="N14" s="6">
        <v>0</v>
      </c>
      <c r="O14" s="6">
        <f t="shared" ref="O14:O45" si="0">N14+$B$3</f>
        <v>0</v>
      </c>
      <c r="P14" s="6">
        <f>B14</f>
        <v>100000</v>
      </c>
      <c r="Q14" s="6">
        <f>B14</f>
        <v>100000</v>
      </c>
      <c r="R14" s="5">
        <f>LOOKUP(N14,$O$14:$O$136,$Q$14:$Q$136)</f>
        <v>100000</v>
      </c>
      <c r="T14" s="20">
        <f>SUM(S14:$S$136)</f>
        <v>370300908449.61023</v>
      </c>
    </row>
    <row r="15" spans="1:21">
      <c r="A15" s="21">
        <v>1</v>
      </c>
      <c r="B15" s="22">
        <f>Absterbeordnung!B9</f>
        <v>99651.993837493559</v>
      </c>
      <c r="C15" s="15">
        <f t="shared" ref="C15:C46" si="1">1/(((1+($B$5/100))^A15))</f>
        <v>0.98039215686274506</v>
      </c>
      <c r="D15" s="14">
        <f t="shared" ref="D15:D46" si="2">B15*C15</f>
        <v>97698.033174013282</v>
      </c>
      <c r="E15" s="14">
        <f>SUM(D15:$D$127)</f>
        <v>3884943.1427501007</v>
      </c>
      <c r="F15" s="16">
        <f t="shared" ref="F15:F46" si="3">E15/D15</f>
        <v>39.76480402456513</v>
      </c>
      <c r="G15" s="5"/>
      <c r="H15" s="14">
        <f t="shared" ref="H15:H78" si="4">B15</f>
        <v>99651.993837493559</v>
      </c>
      <c r="I15" s="15">
        <f t="shared" ref="I15:I46" si="5">1/(((1+($B$5/100))^A15))</f>
        <v>0.98039215686274506</v>
      </c>
      <c r="J15" s="14">
        <f t="shared" ref="J15:J46" si="6">H15*I15</f>
        <v>97698.033174013282</v>
      </c>
      <c r="K15" s="14">
        <f>SUM($J15:J$127)</f>
        <v>3884943.1427501007</v>
      </c>
      <c r="L15" s="16">
        <f t="shared" ref="L15:L46" si="7">K15/J15</f>
        <v>39.76480402456513</v>
      </c>
      <c r="M15" s="16"/>
      <c r="N15" s="6">
        <v>1</v>
      </c>
      <c r="O15" s="6">
        <f t="shared" si="0"/>
        <v>1</v>
      </c>
      <c r="P15" s="6">
        <f t="shared" ref="P15:P78" si="8">B15</f>
        <v>99651.993837493559</v>
      </c>
      <c r="Q15" s="6">
        <f t="shared" ref="Q15:Q78" si="9">B15</f>
        <v>99651.993837493559</v>
      </c>
      <c r="R15" s="5">
        <f t="shared" ref="R15:R78" si="10">LOOKUP(N15,$O$14:$O$136,$Q$14:$Q$136)</f>
        <v>99651.993837493559</v>
      </c>
      <c r="S15" s="5">
        <f t="shared" ref="S15:S46" si="11">P15*R15*I15</f>
        <v>9735803799.7920151</v>
      </c>
      <c r="T15" s="20">
        <f>SUM(S15:$S$136)</f>
        <v>370300908449.61023</v>
      </c>
      <c r="U15" s="6">
        <f t="shared" ref="U15:U46" si="12">T15/S15</f>
        <v>38.034960036635184</v>
      </c>
    </row>
    <row r="16" spans="1:21">
      <c r="A16" s="21">
        <v>2</v>
      </c>
      <c r="B16" s="22">
        <f>Absterbeordnung!B10</f>
        <v>99625.272288095162</v>
      </c>
      <c r="C16" s="15">
        <f t="shared" si="1"/>
        <v>0.96116878123798544</v>
      </c>
      <c r="D16" s="14">
        <f t="shared" si="2"/>
        <v>95756.701545650867</v>
      </c>
      <c r="E16" s="14">
        <f>SUM(D16:$D$127)</f>
        <v>3787245.1095760874</v>
      </c>
      <c r="F16" s="16">
        <f t="shared" si="3"/>
        <v>39.550705574069546</v>
      </c>
      <c r="G16" s="5"/>
      <c r="H16" s="14">
        <f t="shared" si="4"/>
        <v>99625.272288095162</v>
      </c>
      <c r="I16" s="15">
        <f t="shared" si="5"/>
        <v>0.96116878123798544</v>
      </c>
      <c r="J16" s="14">
        <f t="shared" si="6"/>
        <v>95756.701545650867</v>
      </c>
      <c r="K16" s="14">
        <f>SUM($J16:J$127)</f>
        <v>3787245.1095760874</v>
      </c>
      <c r="L16" s="16">
        <f t="shared" si="7"/>
        <v>39.550705574069546</v>
      </c>
      <c r="M16" s="16"/>
      <c r="N16" s="6">
        <v>2</v>
      </c>
      <c r="O16" s="6">
        <f t="shared" si="0"/>
        <v>2</v>
      </c>
      <c r="P16" s="6">
        <f t="shared" si="8"/>
        <v>99625.272288095162</v>
      </c>
      <c r="Q16" s="6">
        <f t="shared" si="9"/>
        <v>99625.272288095162</v>
      </c>
      <c r="R16" s="5">
        <f t="shared" si="10"/>
        <v>99625.272288095162</v>
      </c>
      <c r="S16" s="5">
        <f t="shared" si="11"/>
        <v>9539787464.8953304</v>
      </c>
      <c r="T16" s="20">
        <f>SUM(S16:$S$136)</f>
        <v>360565104649.81824</v>
      </c>
      <c r="U16" s="6">
        <f t="shared" si="12"/>
        <v>37.795926374317219</v>
      </c>
    </row>
    <row r="17" spans="1:21">
      <c r="A17" s="21">
        <v>3</v>
      </c>
      <c r="B17" s="22">
        <f>Absterbeordnung!B11</f>
        <v>99610.405390087355</v>
      </c>
      <c r="C17" s="15">
        <f t="shared" si="1"/>
        <v>0.94232233454704462</v>
      </c>
      <c r="D17" s="14">
        <f t="shared" si="2"/>
        <v>93865.109752364631</v>
      </c>
      <c r="E17" s="14">
        <f>SUM(D17:$D$127)</f>
        <v>3691488.4080304364</v>
      </c>
      <c r="F17" s="16">
        <f t="shared" si="3"/>
        <v>39.327588469979297</v>
      </c>
      <c r="G17" s="5"/>
      <c r="H17" s="14">
        <f t="shared" si="4"/>
        <v>99610.405390087355</v>
      </c>
      <c r="I17" s="15">
        <f t="shared" si="5"/>
        <v>0.94232233454704462</v>
      </c>
      <c r="J17" s="14">
        <f t="shared" si="6"/>
        <v>93865.109752364631</v>
      </c>
      <c r="K17" s="14">
        <f>SUM($J17:J$127)</f>
        <v>3691488.4080304364</v>
      </c>
      <c r="L17" s="16">
        <f t="shared" si="7"/>
        <v>39.327588469979297</v>
      </c>
      <c r="M17" s="16"/>
      <c r="N17" s="6">
        <v>3</v>
      </c>
      <c r="O17" s="6">
        <f t="shared" si="0"/>
        <v>3</v>
      </c>
      <c r="P17" s="6">
        <f t="shared" si="8"/>
        <v>99610.405390087355</v>
      </c>
      <c r="Q17" s="6">
        <f t="shared" si="9"/>
        <v>99610.405390087355</v>
      </c>
      <c r="R17" s="5">
        <f t="shared" si="10"/>
        <v>99610.405390087355</v>
      </c>
      <c r="S17" s="5">
        <f t="shared" si="11"/>
        <v>9349941634.4180832</v>
      </c>
      <c r="T17" s="20">
        <f>SUM(S17:$S$136)</f>
        <v>351025317184.92279</v>
      </c>
      <c r="U17" s="6">
        <f t="shared" si="12"/>
        <v>37.543049027468044</v>
      </c>
    </row>
    <row r="18" spans="1:21">
      <c r="A18" s="21">
        <v>4</v>
      </c>
      <c r="B18" s="22">
        <f>Absterbeordnung!B12</f>
        <v>99598.537524421321</v>
      </c>
      <c r="C18" s="15">
        <f t="shared" si="1"/>
        <v>0.9238454260265142</v>
      </c>
      <c r="D18" s="14">
        <f t="shared" si="2"/>
        <v>92013.653330866771</v>
      </c>
      <c r="E18" s="14">
        <f>SUM(D18:$D$127)</f>
        <v>3597623.2982780715</v>
      </c>
      <c r="F18" s="16">
        <f t="shared" si="3"/>
        <v>39.098798580919052</v>
      </c>
      <c r="G18" s="5"/>
      <c r="H18" s="14">
        <f t="shared" si="4"/>
        <v>99598.537524421321</v>
      </c>
      <c r="I18" s="15">
        <f t="shared" si="5"/>
        <v>0.9238454260265142</v>
      </c>
      <c r="J18" s="14">
        <f t="shared" si="6"/>
        <v>92013.653330866771</v>
      </c>
      <c r="K18" s="14">
        <f>SUM($J18:J$127)</f>
        <v>3597623.2982780715</v>
      </c>
      <c r="L18" s="16">
        <f t="shared" si="7"/>
        <v>39.098798580919052</v>
      </c>
      <c r="M18" s="16"/>
      <c r="N18" s="6">
        <v>4</v>
      </c>
      <c r="O18" s="6">
        <f t="shared" si="0"/>
        <v>4</v>
      </c>
      <c r="P18" s="6">
        <f t="shared" si="8"/>
        <v>99598.537524421321</v>
      </c>
      <c r="Q18" s="6">
        <f t="shared" si="9"/>
        <v>99598.537524421321</v>
      </c>
      <c r="R18" s="5">
        <f t="shared" si="10"/>
        <v>99598.537524421321</v>
      </c>
      <c r="S18" s="5">
        <f t="shared" si="11"/>
        <v>9164425304.0334282</v>
      </c>
      <c r="T18" s="20">
        <f>SUM(S18:$S$136)</f>
        <v>341675375550.5047</v>
      </c>
      <c r="U18" s="6">
        <f t="shared" si="12"/>
        <v>37.282793433880379</v>
      </c>
    </row>
    <row r="19" spans="1:21">
      <c r="A19" s="21">
        <v>5</v>
      </c>
      <c r="B19" s="22">
        <f>Absterbeordnung!B13</f>
        <v>99588.132498963998</v>
      </c>
      <c r="C19" s="15">
        <f t="shared" si="1"/>
        <v>0.90573080982991594</v>
      </c>
      <c r="D19" s="14">
        <f t="shared" si="2"/>
        <v>90200.039897735638</v>
      </c>
      <c r="E19" s="14">
        <f>SUM(D19:$D$127)</f>
        <v>3505609.6449472047</v>
      </c>
      <c r="F19" s="16">
        <f t="shared" si="3"/>
        <v>38.8648347486508</v>
      </c>
      <c r="G19" s="5"/>
      <c r="H19" s="14">
        <f t="shared" si="4"/>
        <v>99588.132498963998</v>
      </c>
      <c r="I19" s="15">
        <f t="shared" si="5"/>
        <v>0.90573080982991594</v>
      </c>
      <c r="J19" s="14">
        <f t="shared" si="6"/>
        <v>90200.039897735638</v>
      </c>
      <c r="K19" s="14">
        <f>SUM($J19:J$127)</f>
        <v>3505609.6449472047</v>
      </c>
      <c r="L19" s="16">
        <f t="shared" si="7"/>
        <v>38.8648347486508</v>
      </c>
      <c r="M19" s="16"/>
      <c r="N19" s="6">
        <v>5</v>
      </c>
      <c r="O19" s="6">
        <f t="shared" si="0"/>
        <v>5</v>
      </c>
      <c r="P19" s="6">
        <f t="shared" si="8"/>
        <v>99588.132498963998</v>
      </c>
      <c r="Q19" s="6">
        <f t="shared" si="9"/>
        <v>99588.132498963998</v>
      </c>
      <c r="R19" s="5">
        <f t="shared" si="10"/>
        <v>99588.132498963998</v>
      </c>
      <c r="S19" s="5">
        <f t="shared" si="11"/>
        <v>8982853524.7475338</v>
      </c>
      <c r="T19" s="20">
        <f>SUM(S19:$S$136)</f>
        <v>332510950246.47131</v>
      </c>
      <c r="U19" s="6">
        <f t="shared" si="12"/>
        <v>37.016183034757503</v>
      </c>
    </row>
    <row r="20" spans="1:21">
      <c r="A20" s="21">
        <v>6</v>
      </c>
      <c r="B20" s="22">
        <f>Absterbeordnung!B14</f>
        <v>99578.584092012868</v>
      </c>
      <c r="C20" s="15">
        <f t="shared" si="1"/>
        <v>0.88797138218619198</v>
      </c>
      <c r="D20" s="14">
        <f t="shared" si="2"/>
        <v>88422.932952328614</v>
      </c>
      <c r="E20" s="14">
        <f>SUM(D20:$D$127)</f>
        <v>3415409.605049469</v>
      </c>
      <c r="F20" s="16">
        <f t="shared" si="3"/>
        <v>38.625834848645162</v>
      </c>
      <c r="G20" s="5"/>
      <c r="H20" s="14">
        <f t="shared" si="4"/>
        <v>99578.584092012868</v>
      </c>
      <c r="I20" s="15">
        <f t="shared" si="5"/>
        <v>0.88797138218619198</v>
      </c>
      <c r="J20" s="14">
        <f t="shared" si="6"/>
        <v>88422.932952328614</v>
      </c>
      <c r="K20" s="14">
        <f>SUM($J20:J$127)</f>
        <v>3415409.605049469</v>
      </c>
      <c r="L20" s="16">
        <f t="shared" si="7"/>
        <v>38.625834848645162</v>
      </c>
      <c r="M20" s="16"/>
      <c r="N20" s="6">
        <v>6</v>
      </c>
      <c r="O20" s="6">
        <f t="shared" si="0"/>
        <v>6</v>
      </c>
      <c r="P20" s="6">
        <f t="shared" si="8"/>
        <v>99578.584092012868</v>
      </c>
      <c r="Q20" s="6">
        <f t="shared" si="9"/>
        <v>99578.584092012868</v>
      </c>
      <c r="R20" s="5">
        <f t="shared" si="10"/>
        <v>99578.584092012868</v>
      </c>
      <c r="S20" s="5">
        <f t="shared" si="11"/>
        <v>8805030464.6558704</v>
      </c>
      <c r="T20" s="20">
        <f>SUM(S20:$S$136)</f>
        <v>323528096721.72382</v>
      </c>
      <c r="U20" s="6">
        <f t="shared" si="12"/>
        <v>36.743552225105034</v>
      </c>
    </row>
    <row r="21" spans="1:21">
      <c r="A21" s="21">
        <v>7</v>
      </c>
      <c r="B21" s="22">
        <f>Absterbeordnung!B15</f>
        <v>99569.725303615574</v>
      </c>
      <c r="C21" s="15">
        <f t="shared" si="1"/>
        <v>0.87056017861391388</v>
      </c>
      <c r="D21" s="14">
        <f t="shared" si="2"/>
        <v>86681.437844853921</v>
      </c>
      <c r="E21" s="14">
        <f>SUM(D21:$D$127)</f>
        <v>3326986.6720971405</v>
      </c>
      <c r="F21" s="16">
        <f t="shared" si="3"/>
        <v>38.381766094511732</v>
      </c>
      <c r="G21" s="5"/>
      <c r="H21" s="14">
        <f t="shared" si="4"/>
        <v>99569.725303615574</v>
      </c>
      <c r="I21" s="15">
        <f t="shared" si="5"/>
        <v>0.87056017861391388</v>
      </c>
      <c r="J21" s="14">
        <f t="shared" si="6"/>
        <v>86681.437844853921</v>
      </c>
      <c r="K21" s="14">
        <f>SUM($J21:J$127)</f>
        <v>3326986.6720971405</v>
      </c>
      <c r="L21" s="16">
        <f t="shared" si="7"/>
        <v>38.381766094511732</v>
      </c>
      <c r="M21" s="16"/>
      <c r="N21" s="6">
        <v>7</v>
      </c>
      <c r="O21" s="6">
        <f t="shared" si="0"/>
        <v>7</v>
      </c>
      <c r="P21" s="6">
        <f t="shared" si="8"/>
        <v>99569.725303615574</v>
      </c>
      <c r="Q21" s="6">
        <f t="shared" si="9"/>
        <v>99569.725303615574</v>
      </c>
      <c r="R21" s="5">
        <f t="shared" si="10"/>
        <v>99569.725303615574</v>
      </c>
      <c r="S21" s="5">
        <f t="shared" si="11"/>
        <v>8630846955.1345329</v>
      </c>
      <c r="T21" s="20">
        <f>SUM(S21:$S$136)</f>
        <v>314723066257.06793</v>
      </c>
      <c r="U21" s="6">
        <f t="shared" si="12"/>
        <v>36.464911021257031</v>
      </c>
    </row>
    <row r="22" spans="1:21">
      <c r="A22" s="21">
        <v>8</v>
      </c>
      <c r="B22" s="22">
        <f>Absterbeordnung!B16</f>
        <v>99561.197718657801</v>
      </c>
      <c r="C22" s="15">
        <f t="shared" si="1"/>
        <v>0.85349037119011162</v>
      </c>
      <c r="D22" s="14">
        <f t="shared" si="2"/>
        <v>84974.523597029343</v>
      </c>
      <c r="E22" s="14">
        <f>SUM(D22:$D$127)</f>
        <v>3240305.2342522871</v>
      </c>
      <c r="F22" s="16">
        <f t="shared" si="3"/>
        <v>38.132667264115923</v>
      </c>
      <c r="G22" s="5"/>
      <c r="H22" s="14">
        <f t="shared" si="4"/>
        <v>99561.197718657801</v>
      </c>
      <c r="I22" s="15">
        <f t="shared" si="5"/>
        <v>0.85349037119011162</v>
      </c>
      <c r="J22" s="14">
        <f t="shared" si="6"/>
        <v>84974.523597029343</v>
      </c>
      <c r="K22" s="14">
        <f>SUM($J22:J$127)</f>
        <v>3240305.2342522871</v>
      </c>
      <c r="L22" s="16">
        <f t="shared" si="7"/>
        <v>38.132667264115923</v>
      </c>
      <c r="M22" s="16"/>
      <c r="N22" s="6">
        <v>8</v>
      </c>
      <c r="O22" s="6">
        <f t="shared" si="0"/>
        <v>8</v>
      </c>
      <c r="P22" s="6">
        <f t="shared" si="8"/>
        <v>99561.197718657801</v>
      </c>
      <c r="Q22" s="6">
        <f t="shared" si="9"/>
        <v>99561.197718657801</v>
      </c>
      <c r="R22" s="5">
        <f t="shared" si="10"/>
        <v>99561.197718657801</v>
      </c>
      <c r="S22" s="5">
        <f t="shared" si="11"/>
        <v>8460165344.8925915</v>
      </c>
      <c r="T22" s="20">
        <f>SUM(S22:$S$136)</f>
        <v>306092219301.93341</v>
      </c>
      <c r="U22" s="6">
        <f t="shared" si="12"/>
        <v>36.180406271459162</v>
      </c>
    </row>
    <row r="23" spans="1:21">
      <c r="A23" s="21">
        <v>9</v>
      </c>
      <c r="B23" s="22">
        <f>Absterbeordnung!B17</f>
        <v>99553.851354812345</v>
      </c>
      <c r="C23" s="15">
        <f t="shared" si="1"/>
        <v>0.83675526587265847</v>
      </c>
      <c r="D23" s="14">
        <f t="shared" si="2"/>
        <v>83302.209359043118</v>
      </c>
      <c r="E23" s="14">
        <f>SUM(D23:$D$127)</f>
        <v>3155330.7106552571</v>
      </c>
      <c r="F23" s="16">
        <f t="shared" si="3"/>
        <v>37.878115537793008</v>
      </c>
      <c r="G23" s="5"/>
      <c r="H23" s="14">
        <f t="shared" si="4"/>
        <v>99553.851354812345</v>
      </c>
      <c r="I23" s="15">
        <f t="shared" si="5"/>
        <v>0.83675526587265847</v>
      </c>
      <c r="J23" s="14">
        <f t="shared" si="6"/>
        <v>83302.209359043118</v>
      </c>
      <c r="K23" s="14">
        <f>SUM($J23:J$127)</f>
        <v>3155330.7106552571</v>
      </c>
      <c r="L23" s="16">
        <f t="shared" si="7"/>
        <v>37.878115537793008</v>
      </c>
      <c r="M23" s="16"/>
      <c r="N23" s="6">
        <v>9</v>
      </c>
      <c r="O23" s="6">
        <f t="shared" si="0"/>
        <v>9</v>
      </c>
      <c r="P23" s="6">
        <f t="shared" si="8"/>
        <v>99553.851354812345</v>
      </c>
      <c r="Q23" s="6">
        <f t="shared" si="9"/>
        <v>99553.851354812345</v>
      </c>
      <c r="R23" s="5">
        <f t="shared" si="10"/>
        <v>99553.851354812345</v>
      </c>
      <c r="S23" s="5">
        <f t="shared" si="11"/>
        <v>8293055768.0576363</v>
      </c>
      <c r="T23" s="20">
        <f>SUM(S23:$S$136)</f>
        <v>297632053957.04083</v>
      </c>
      <c r="U23" s="6">
        <f t="shared" si="12"/>
        <v>35.889310560701915</v>
      </c>
    </row>
    <row r="24" spans="1:21">
      <c r="A24" s="21">
        <v>10</v>
      </c>
      <c r="B24" s="22">
        <f>Absterbeordnung!B18</f>
        <v>99545.856585755304</v>
      </c>
      <c r="C24" s="15">
        <f t="shared" si="1"/>
        <v>0.82034829987515534</v>
      </c>
      <c r="D24" s="14">
        <f t="shared" si="2"/>
        <v>81662.274209740397</v>
      </c>
      <c r="E24" s="14">
        <f>SUM(D24:$D$127)</f>
        <v>3072028.5012962143</v>
      </c>
      <c r="F24" s="16">
        <f t="shared" si="3"/>
        <v>37.618698854823137</v>
      </c>
      <c r="G24" s="5"/>
      <c r="H24" s="14">
        <f t="shared" si="4"/>
        <v>99545.856585755304</v>
      </c>
      <c r="I24" s="15">
        <f t="shared" si="5"/>
        <v>0.82034829987515534</v>
      </c>
      <c r="J24" s="14">
        <f t="shared" si="6"/>
        <v>81662.274209740397</v>
      </c>
      <c r="K24" s="14">
        <f>SUM($J24:J$127)</f>
        <v>3072028.5012962143</v>
      </c>
      <c r="L24" s="16">
        <f t="shared" si="7"/>
        <v>37.618698854823137</v>
      </c>
      <c r="M24" s="16"/>
      <c r="N24" s="6">
        <v>10</v>
      </c>
      <c r="O24" s="6">
        <f t="shared" si="0"/>
        <v>10</v>
      </c>
      <c r="P24" s="6">
        <f t="shared" si="8"/>
        <v>99545.856585755304</v>
      </c>
      <c r="Q24" s="6">
        <f t="shared" si="9"/>
        <v>99545.856585755304</v>
      </c>
      <c r="R24" s="5">
        <f t="shared" si="10"/>
        <v>99545.856585755304</v>
      </c>
      <c r="S24" s="5">
        <f t="shared" si="11"/>
        <v>8129141036.949441</v>
      </c>
      <c r="T24" s="20">
        <f>SUM(S24:$S$136)</f>
        <v>289338998188.98315</v>
      </c>
      <c r="U24" s="6">
        <f t="shared" si="12"/>
        <v>35.592813173476586</v>
      </c>
    </row>
    <row r="25" spans="1:21">
      <c r="A25" s="21">
        <v>11</v>
      </c>
      <c r="B25" s="22">
        <f>Absterbeordnung!B19</f>
        <v>99538.312225740083</v>
      </c>
      <c r="C25" s="15">
        <f t="shared" si="1"/>
        <v>0.80426303909328967</v>
      </c>
      <c r="D25" s="14">
        <f t="shared" si="2"/>
        <v>80054.985496890469</v>
      </c>
      <c r="E25" s="14">
        <f>SUM(D25:$D$127)</f>
        <v>2990366.2270864737</v>
      </c>
      <c r="F25" s="16">
        <f t="shared" si="3"/>
        <v>37.353903801564321</v>
      </c>
      <c r="G25" s="5"/>
      <c r="H25" s="14">
        <f t="shared" si="4"/>
        <v>99538.312225740083</v>
      </c>
      <c r="I25" s="15">
        <f t="shared" si="5"/>
        <v>0.80426303909328967</v>
      </c>
      <c r="J25" s="14">
        <f t="shared" si="6"/>
        <v>80054.985496890469</v>
      </c>
      <c r="K25" s="14">
        <f>SUM($J25:J$127)</f>
        <v>2990366.2270864737</v>
      </c>
      <c r="L25" s="16">
        <f t="shared" si="7"/>
        <v>37.353903801564321</v>
      </c>
      <c r="M25" s="16"/>
      <c r="N25" s="6">
        <v>11</v>
      </c>
      <c r="O25" s="6">
        <f t="shared" si="0"/>
        <v>11</v>
      </c>
      <c r="P25" s="6">
        <f t="shared" si="8"/>
        <v>99538.312225740083</v>
      </c>
      <c r="Q25" s="6">
        <f t="shared" si="9"/>
        <v>99538.312225740083</v>
      </c>
      <c r="R25" s="5">
        <f t="shared" si="10"/>
        <v>99538.312225740083</v>
      </c>
      <c r="S25" s="5">
        <f t="shared" si="11"/>
        <v>7968538141.6165781</v>
      </c>
      <c r="T25" s="20">
        <f>SUM(S25:$S$136)</f>
        <v>281209857152.03369</v>
      </c>
      <c r="U25" s="6">
        <f t="shared" si="12"/>
        <v>35.290018338920142</v>
      </c>
    </row>
    <row r="26" spans="1:21">
      <c r="A26" s="21">
        <v>12</v>
      </c>
      <c r="B26" s="22">
        <f>Absterbeordnung!B20</f>
        <v>99531.020337759241</v>
      </c>
      <c r="C26" s="15">
        <f t="shared" si="1"/>
        <v>0.78849317558165644</v>
      </c>
      <c r="D26" s="14">
        <f t="shared" si="2"/>
        <v>78479.530295002216</v>
      </c>
      <c r="E26" s="14">
        <f>SUM(D26:$D$127)</f>
        <v>2910311.2415895835</v>
      </c>
      <c r="F26" s="16">
        <f t="shared" si="3"/>
        <v>37.08369852176498</v>
      </c>
      <c r="G26" s="5"/>
      <c r="H26" s="14">
        <f t="shared" si="4"/>
        <v>99531.020337759241</v>
      </c>
      <c r="I26" s="15">
        <f t="shared" si="5"/>
        <v>0.78849317558165644</v>
      </c>
      <c r="J26" s="14">
        <f t="shared" si="6"/>
        <v>78479.530295002216</v>
      </c>
      <c r="K26" s="14">
        <f>SUM($J26:J$127)</f>
        <v>2910311.2415895835</v>
      </c>
      <c r="L26" s="16">
        <f t="shared" si="7"/>
        <v>37.08369852176498</v>
      </c>
      <c r="M26" s="16"/>
      <c r="N26" s="6">
        <v>12</v>
      </c>
      <c r="O26" s="6">
        <f t="shared" si="0"/>
        <v>12</v>
      </c>
      <c r="P26" s="6">
        <f t="shared" si="8"/>
        <v>99531.020337759241</v>
      </c>
      <c r="Q26" s="6">
        <f t="shared" si="9"/>
        <v>99531.020337759241</v>
      </c>
      <c r="R26" s="5">
        <f t="shared" si="10"/>
        <v>99531.020337759241</v>
      </c>
      <c r="S26" s="5">
        <f t="shared" si="11"/>
        <v>7811147725.889657</v>
      </c>
      <c r="T26" s="20">
        <f>SUM(S26:$S$136)</f>
        <v>273241319010.41721</v>
      </c>
      <c r="U26" s="6">
        <f t="shared" si="12"/>
        <v>34.980943722876034</v>
      </c>
    </row>
    <row r="27" spans="1:21">
      <c r="A27" s="21">
        <v>13</v>
      </c>
      <c r="B27" s="22">
        <f>Absterbeordnung!B21</f>
        <v>99522.852025195374</v>
      </c>
      <c r="C27" s="15">
        <f t="shared" si="1"/>
        <v>0.77303252508005538</v>
      </c>
      <c r="D27" s="14">
        <f t="shared" si="2"/>
        <v>76934.401604205486</v>
      </c>
      <c r="E27" s="14">
        <f>SUM(D27:$D$127)</f>
        <v>2831831.7112945812</v>
      </c>
      <c r="F27" s="16">
        <f t="shared" si="3"/>
        <v>36.808393283711247</v>
      </c>
      <c r="G27" s="5"/>
      <c r="H27" s="14">
        <f t="shared" si="4"/>
        <v>99522.852025195374</v>
      </c>
      <c r="I27" s="15">
        <f t="shared" si="5"/>
        <v>0.77303252508005538</v>
      </c>
      <c r="J27" s="14">
        <f t="shared" si="6"/>
        <v>76934.401604205486</v>
      </c>
      <c r="K27" s="14">
        <f>SUM($J27:J$127)</f>
        <v>2831831.7112945812</v>
      </c>
      <c r="L27" s="16">
        <f t="shared" si="7"/>
        <v>36.808393283711247</v>
      </c>
      <c r="M27" s="16"/>
      <c r="N27" s="6">
        <v>13</v>
      </c>
      <c r="O27" s="6">
        <f t="shared" si="0"/>
        <v>13</v>
      </c>
      <c r="P27" s="6">
        <f t="shared" si="8"/>
        <v>99522.852025195374</v>
      </c>
      <c r="Q27" s="6">
        <f t="shared" si="9"/>
        <v>99522.852025195374</v>
      </c>
      <c r="R27" s="5">
        <f t="shared" si="10"/>
        <v>99522.852025195374</v>
      </c>
      <c r="S27" s="5">
        <f t="shared" si="11"/>
        <v>7656731066.5022964</v>
      </c>
      <c r="T27" s="20">
        <f>SUM(S27:$S$136)</f>
        <v>265430171284.52756</v>
      </c>
      <c r="U27" s="6">
        <f t="shared" si="12"/>
        <v>34.666252344393733</v>
      </c>
    </row>
    <row r="28" spans="1:21">
      <c r="A28" s="21">
        <v>14</v>
      </c>
      <c r="B28" s="22">
        <f>Absterbeordnung!B22</f>
        <v>99513.875493360814</v>
      </c>
      <c r="C28" s="15">
        <f t="shared" si="1"/>
        <v>0.75787502458828948</v>
      </c>
      <c r="D28" s="14">
        <f t="shared" si="2"/>
        <v>75419.080836406807</v>
      </c>
      <c r="E28" s="14">
        <f>SUM(D28:$D$127)</f>
        <v>2754897.3096903758</v>
      </c>
      <c r="F28" s="16">
        <f t="shared" si="3"/>
        <v>36.527855804369779</v>
      </c>
      <c r="G28" s="5"/>
      <c r="H28" s="14">
        <f t="shared" si="4"/>
        <v>99513.875493360814</v>
      </c>
      <c r="I28" s="15">
        <f t="shared" si="5"/>
        <v>0.75787502458828948</v>
      </c>
      <c r="J28" s="14">
        <f t="shared" si="6"/>
        <v>75419.080836406807</v>
      </c>
      <c r="K28" s="14">
        <f>SUM($J28:J$127)</f>
        <v>2754897.3096903758</v>
      </c>
      <c r="L28" s="16">
        <f t="shared" si="7"/>
        <v>36.527855804369779</v>
      </c>
      <c r="M28" s="16"/>
      <c r="N28" s="6">
        <v>14</v>
      </c>
      <c r="O28" s="6">
        <f t="shared" si="0"/>
        <v>14</v>
      </c>
      <c r="P28" s="6">
        <f t="shared" si="8"/>
        <v>99513.875493360814</v>
      </c>
      <c r="Q28" s="6">
        <f t="shared" si="9"/>
        <v>99513.875493360814</v>
      </c>
      <c r="R28" s="5">
        <f t="shared" si="10"/>
        <v>99513.875493360814</v>
      </c>
      <c r="S28" s="5">
        <f t="shared" si="11"/>
        <v>7505245020.1779013</v>
      </c>
      <c r="T28" s="20">
        <f>SUM(S28:$S$136)</f>
        <v>257773440218.02524</v>
      </c>
      <c r="U28" s="6">
        <f t="shared" si="12"/>
        <v>34.345772792893456</v>
      </c>
    </row>
    <row r="29" spans="1:21">
      <c r="A29" s="21">
        <v>15</v>
      </c>
      <c r="B29" s="22">
        <f>Absterbeordnung!B23</f>
        <v>99500.794838922055</v>
      </c>
      <c r="C29" s="15">
        <f t="shared" si="1"/>
        <v>0.74301472998851925</v>
      </c>
      <c r="D29" s="14">
        <f t="shared" si="2"/>
        <v>73930.556210884723</v>
      </c>
      <c r="E29" s="14">
        <f>SUM(D29:$D$127)</f>
        <v>2679478.2288539689</v>
      </c>
      <c r="F29" s="16">
        <f t="shared" si="3"/>
        <v>36.243176924177824</v>
      </c>
      <c r="G29" s="5"/>
      <c r="H29" s="14">
        <f t="shared" si="4"/>
        <v>99500.794838922055</v>
      </c>
      <c r="I29" s="15">
        <f t="shared" si="5"/>
        <v>0.74301472998851925</v>
      </c>
      <c r="J29" s="14">
        <f t="shared" si="6"/>
        <v>73930.556210884723</v>
      </c>
      <c r="K29" s="14">
        <f>SUM($J29:J$127)</f>
        <v>2679478.2288539689</v>
      </c>
      <c r="L29" s="16">
        <f t="shared" si="7"/>
        <v>36.243176924177824</v>
      </c>
      <c r="M29" s="16"/>
      <c r="N29" s="6">
        <v>15</v>
      </c>
      <c r="O29" s="6">
        <f t="shared" si="0"/>
        <v>15</v>
      </c>
      <c r="P29" s="6">
        <f t="shared" si="8"/>
        <v>99500.794838922055</v>
      </c>
      <c r="Q29" s="6">
        <f t="shared" si="9"/>
        <v>99500.794838922055</v>
      </c>
      <c r="R29" s="5">
        <f t="shared" si="10"/>
        <v>99500.794838922055</v>
      </c>
      <c r="S29" s="5">
        <f t="shared" si="11"/>
        <v>7356149105.8666344</v>
      </c>
      <c r="T29" s="20">
        <f>SUM(S29:$S$136)</f>
        <v>250268195197.84732</v>
      </c>
      <c r="U29" s="6">
        <f t="shared" si="12"/>
        <v>34.021631643960951</v>
      </c>
    </row>
    <row r="30" spans="1:21">
      <c r="A30" s="21">
        <v>16</v>
      </c>
      <c r="B30" s="22">
        <f>Absterbeordnung!B24</f>
        <v>99484.539506473579</v>
      </c>
      <c r="C30" s="15">
        <f t="shared" si="1"/>
        <v>0.72844581371423445</v>
      </c>
      <c r="D30" s="14">
        <f t="shared" si="2"/>
        <v>72469.096332779052</v>
      </c>
      <c r="E30" s="14">
        <f>SUM(D30:$D$127)</f>
        <v>2605547.6726430845</v>
      </c>
      <c r="F30" s="16">
        <f t="shared" si="3"/>
        <v>35.953914213009845</v>
      </c>
      <c r="G30" s="5"/>
      <c r="H30" s="14">
        <f t="shared" si="4"/>
        <v>99484.539506473579</v>
      </c>
      <c r="I30" s="15">
        <f t="shared" si="5"/>
        <v>0.72844581371423445</v>
      </c>
      <c r="J30" s="14">
        <f t="shared" si="6"/>
        <v>72469.096332779052</v>
      </c>
      <c r="K30" s="14">
        <f>SUM($J30:J$127)</f>
        <v>2605547.6726430845</v>
      </c>
      <c r="L30" s="16">
        <f t="shared" si="7"/>
        <v>35.953914213009845</v>
      </c>
      <c r="M30" s="16"/>
      <c r="N30" s="6">
        <v>16</v>
      </c>
      <c r="O30" s="6">
        <f t="shared" si="0"/>
        <v>16</v>
      </c>
      <c r="P30" s="6">
        <f t="shared" si="8"/>
        <v>99484.539506473579</v>
      </c>
      <c r="Q30" s="6">
        <f t="shared" si="9"/>
        <v>99484.539506473579</v>
      </c>
      <c r="R30" s="5">
        <f t="shared" si="10"/>
        <v>99484.539506473579</v>
      </c>
      <c r="S30" s="5">
        <f t="shared" si="11"/>
        <v>7209554677.1167965</v>
      </c>
      <c r="T30" s="20">
        <f>SUM(S30:$S$136)</f>
        <v>242912046091.98068</v>
      </c>
      <c r="U30" s="6">
        <f t="shared" si="12"/>
        <v>33.693072175870462</v>
      </c>
    </row>
    <row r="31" spans="1:21">
      <c r="A31" s="21">
        <v>17</v>
      </c>
      <c r="B31" s="22">
        <f>Absterbeordnung!B25</f>
        <v>99462.084458657962</v>
      </c>
      <c r="C31" s="15">
        <f t="shared" si="1"/>
        <v>0.7141625624649357</v>
      </c>
      <c r="D31" s="14">
        <f t="shared" si="2"/>
        <v>71032.097105099034</v>
      </c>
      <c r="E31" s="14">
        <f>SUM(D31:$D$127)</f>
        <v>2533078.5763103049</v>
      </c>
      <c r="F31" s="16">
        <f t="shared" si="3"/>
        <v>35.661041691650524</v>
      </c>
      <c r="G31" s="5"/>
      <c r="H31" s="14">
        <f t="shared" si="4"/>
        <v>99462.084458657962</v>
      </c>
      <c r="I31" s="15">
        <f t="shared" si="5"/>
        <v>0.7141625624649357</v>
      </c>
      <c r="J31" s="14">
        <f t="shared" si="6"/>
        <v>71032.097105099034</v>
      </c>
      <c r="K31" s="14">
        <f>SUM($J31:J$127)</f>
        <v>2533078.5763103049</v>
      </c>
      <c r="L31" s="16">
        <f t="shared" si="7"/>
        <v>35.661041691650524</v>
      </c>
      <c r="M31" s="16"/>
      <c r="N31" s="6">
        <v>17</v>
      </c>
      <c r="O31" s="6">
        <f t="shared" si="0"/>
        <v>17</v>
      </c>
      <c r="P31" s="6">
        <f t="shared" si="8"/>
        <v>99462.084458657962</v>
      </c>
      <c r="Q31" s="6">
        <f t="shared" si="9"/>
        <v>99462.084458657962</v>
      </c>
      <c r="R31" s="5">
        <f t="shared" si="10"/>
        <v>99462.084458657962</v>
      </c>
      <c r="S31" s="5">
        <f t="shared" si="11"/>
        <v>7065000441.5429535</v>
      </c>
      <c r="T31" s="20">
        <f>SUM(S31:$S$136)</f>
        <v>235702491414.86386</v>
      </c>
      <c r="U31" s="6">
        <f t="shared" si="12"/>
        <v>33.361992453518923</v>
      </c>
    </row>
    <row r="32" spans="1:21">
      <c r="A32" s="21">
        <v>18</v>
      </c>
      <c r="B32" s="22">
        <f>Absterbeordnung!B26</f>
        <v>99435.809393050469</v>
      </c>
      <c r="C32" s="15">
        <f t="shared" si="1"/>
        <v>0.7001593749656233</v>
      </c>
      <c r="D32" s="14">
        <f t="shared" si="2"/>
        <v>69620.914153839069</v>
      </c>
      <c r="E32" s="14">
        <f>SUM(D32:$D$127)</f>
        <v>2462046.479205206</v>
      </c>
      <c r="F32" s="16">
        <f t="shared" si="3"/>
        <v>35.363604588197475</v>
      </c>
      <c r="G32" s="5"/>
      <c r="H32" s="14">
        <f t="shared" si="4"/>
        <v>99435.809393050469</v>
      </c>
      <c r="I32" s="15">
        <f t="shared" si="5"/>
        <v>0.7001593749656233</v>
      </c>
      <c r="J32" s="14">
        <f t="shared" si="6"/>
        <v>69620.914153839069</v>
      </c>
      <c r="K32" s="14">
        <f>SUM($J32:J$127)</f>
        <v>2462046.479205206</v>
      </c>
      <c r="L32" s="16">
        <f t="shared" si="7"/>
        <v>35.363604588197475</v>
      </c>
      <c r="M32" s="16"/>
      <c r="N32" s="6">
        <v>18</v>
      </c>
      <c r="O32" s="6">
        <f t="shared" si="0"/>
        <v>18</v>
      </c>
      <c r="P32" s="6">
        <f t="shared" si="8"/>
        <v>99435.809393050469</v>
      </c>
      <c r="Q32" s="6">
        <f t="shared" si="9"/>
        <v>99435.809393050469</v>
      </c>
      <c r="R32" s="5">
        <f t="shared" si="10"/>
        <v>99435.809393050469</v>
      </c>
      <c r="S32" s="5">
        <f t="shared" si="11"/>
        <v>6922811949.5710716</v>
      </c>
      <c r="T32" s="20">
        <f>SUM(S32:$S$136)</f>
        <v>228637490973.32092</v>
      </c>
      <c r="U32" s="6">
        <f t="shared" si="12"/>
        <v>33.026679424317891</v>
      </c>
    </row>
    <row r="33" spans="1:21">
      <c r="A33" s="21">
        <v>19</v>
      </c>
      <c r="B33" s="22">
        <f>Absterbeordnung!B27</f>
        <v>99397.022439675115</v>
      </c>
      <c r="C33" s="15">
        <f t="shared" si="1"/>
        <v>0.68643075977021895</v>
      </c>
      <c r="D33" s="14">
        <f t="shared" si="2"/>
        <v>68229.173632163685</v>
      </c>
      <c r="E33" s="14">
        <f>SUM(D33:$D$127)</f>
        <v>2392425.5650513666</v>
      </c>
      <c r="F33" s="16">
        <f t="shared" si="3"/>
        <v>35.064554320258708</v>
      </c>
      <c r="G33" s="5"/>
      <c r="H33" s="14">
        <f t="shared" si="4"/>
        <v>99397.022439675115</v>
      </c>
      <c r="I33" s="15">
        <f t="shared" si="5"/>
        <v>0.68643075977021895</v>
      </c>
      <c r="J33" s="14">
        <f t="shared" si="6"/>
        <v>68229.173632163685</v>
      </c>
      <c r="K33" s="14">
        <f>SUM($J33:J$127)</f>
        <v>2392425.5650513666</v>
      </c>
      <c r="L33" s="16">
        <f t="shared" si="7"/>
        <v>35.064554320258708</v>
      </c>
      <c r="M33" s="16"/>
      <c r="N33" s="6">
        <v>19</v>
      </c>
      <c r="O33" s="6">
        <f t="shared" si="0"/>
        <v>19</v>
      </c>
      <c r="P33" s="6">
        <f t="shared" si="8"/>
        <v>99397.022439675115</v>
      </c>
      <c r="Q33" s="6">
        <f t="shared" si="9"/>
        <v>99397.022439675115</v>
      </c>
      <c r="R33" s="5">
        <f t="shared" si="10"/>
        <v>99397.022439675115</v>
      </c>
      <c r="S33" s="5">
        <f t="shared" si="11"/>
        <v>6781776702.5566635</v>
      </c>
      <c r="T33" s="20">
        <f>SUM(S33:$S$136)</f>
        <v>221714679023.74985</v>
      </c>
      <c r="U33" s="6">
        <f t="shared" si="12"/>
        <v>32.692712949420113</v>
      </c>
    </row>
    <row r="34" spans="1:21">
      <c r="A34" s="21">
        <v>20</v>
      </c>
      <c r="B34" s="22">
        <f>Absterbeordnung!B28</f>
        <v>99357.450811013681</v>
      </c>
      <c r="C34" s="15">
        <f t="shared" si="1"/>
        <v>0.67297133310805779</v>
      </c>
      <c r="D34" s="14">
        <f t="shared" si="2"/>
        <v>66864.716126506159</v>
      </c>
      <c r="E34" s="14">
        <f>SUM(D34:$D$127)</f>
        <v>2324196.3914192026</v>
      </c>
      <c r="F34" s="16">
        <f t="shared" si="3"/>
        <v>34.759683822210334</v>
      </c>
      <c r="G34" s="5"/>
      <c r="H34" s="14">
        <f t="shared" si="4"/>
        <v>99357.450811013681</v>
      </c>
      <c r="I34" s="15">
        <f t="shared" si="5"/>
        <v>0.67297133310805779</v>
      </c>
      <c r="J34" s="14">
        <f t="shared" si="6"/>
        <v>66864.716126506159</v>
      </c>
      <c r="K34" s="14">
        <f>SUM($J34:J$127)</f>
        <v>2324196.3914192026</v>
      </c>
      <c r="L34" s="16">
        <f t="shared" si="7"/>
        <v>34.759683822210334</v>
      </c>
      <c r="M34" s="16"/>
      <c r="N34" s="6">
        <v>20</v>
      </c>
      <c r="O34" s="6">
        <f t="shared" si="0"/>
        <v>20</v>
      </c>
      <c r="P34" s="6">
        <f t="shared" si="8"/>
        <v>99357.450811013681</v>
      </c>
      <c r="Q34" s="6">
        <f t="shared" si="9"/>
        <v>99357.450811013681</v>
      </c>
      <c r="R34" s="5">
        <f t="shared" si="10"/>
        <v>99357.450811013681</v>
      </c>
      <c r="S34" s="5">
        <f t="shared" si="11"/>
        <v>6643507743.5317287</v>
      </c>
      <c r="T34" s="20">
        <f>SUM(S34:$S$136)</f>
        <v>214932902321.19321</v>
      </c>
      <c r="U34" s="6">
        <f t="shared" si="12"/>
        <v>32.352322089254251</v>
      </c>
    </row>
    <row r="35" spans="1:21">
      <c r="A35" s="21">
        <v>21</v>
      </c>
      <c r="B35" s="22">
        <f>Absterbeordnung!B29</f>
        <v>99315.723662783741</v>
      </c>
      <c r="C35" s="15">
        <f t="shared" si="1"/>
        <v>0.65977581677260566</v>
      </c>
      <c r="D35" s="14">
        <f t="shared" si="2"/>
        <v>65526.112697975543</v>
      </c>
      <c r="E35" s="14">
        <f>SUM(D35:$D$127)</f>
        <v>2257331.6752926959</v>
      </c>
      <c r="F35" s="16">
        <f t="shared" si="3"/>
        <v>34.449345190019748</v>
      </c>
      <c r="G35" s="5"/>
      <c r="H35" s="14">
        <f t="shared" si="4"/>
        <v>99315.723662783741</v>
      </c>
      <c r="I35" s="15">
        <f t="shared" si="5"/>
        <v>0.65977581677260566</v>
      </c>
      <c r="J35" s="14">
        <f t="shared" si="6"/>
        <v>65526.112697975543</v>
      </c>
      <c r="K35" s="14">
        <f>SUM($J35:J$127)</f>
        <v>2257331.6752926959</v>
      </c>
      <c r="L35" s="16">
        <f t="shared" si="7"/>
        <v>34.449345190019748</v>
      </c>
      <c r="M35" s="16"/>
      <c r="N35" s="6">
        <v>21</v>
      </c>
      <c r="O35" s="6">
        <f t="shared" si="0"/>
        <v>21</v>
      </c>
      <c r="P35" s="6">
        <f t="shared" si="8"/>
        <v>99315.723662783741</v>
      </c>
      <c r="Q35" s="6">
        <f t="shared" si="9"/>
        <v>99315.723662783741</v>
      </c>
      <c r="R35" s="5">
        <f t="shared" si="10"/>
        <v>99315.723662783741</v>
      </c>
      <c r="S35" s="5">
        <f t="shared" si="11"/>
        <v>6507773301.4085636</v>
      </c>
      <c r="T35" s="20">
        <f>SUM(S35:$S$136)</f>
        <v>208289394577.66147</v>
      </c>
      <c r="U35" s="6">
        <f t="shared" si="12"/>
        <v>32.006246212138123</v>
      </c>
    </row>
    <row r="36" spans="1:21">
      <c r="A36" s="21">
        <v>22</v>
      </c>
      <c r="B36" s="22">
        <f>Absterbeordnung!B30</f>
        <v>99275.600707580394</v>
      </c>
      <c r="C36" s="15">
        <f t="shared" si="1"/>
        <v>0.64683903605157411</v>
      </c>
      <c r="D36" s="14">
        <f t="shared" si="2"/>
        <v>64215.33386513227</v>
      </c>
      <c r="E36" s="14">
        <f>SUM(D36:$D$127)</f>
        <v>2191805.5625947206</v>
      </c>
      <c r="F36" s="16">
        <f t="shared" si="3"/>
        <v>34.132121265584985</v>
      </c>
      <c r="G36" s="5"/>
      <c r="H36" s="14">
        <f t="shared" si="4"/>
        <v>99275.600707580394</v>
      </c>
      <c r="I36" s="15">
        <f t="shared" si="5"/>
        <v>0.64683903605157411</v>
      </c>
      <c r="J36" s="14">
        <f t="shared" si="6"/>
        <v>64215.33386513227</v>
      </c>
      <c r="K36" s="14">
        <f>SUM($J36:J$127)</f>
        <v>2191805.5625947206</v>
      </c>
      <c r="L36" s="16">
        <f t="shared" si="7"/>
        <v>34.132121265584985</v>
      </c>
      <c r="M36" s="16"/>
      <c r="N36" s="6">
        <v>22</v>
      </c>
      <c r="O36" s="6">
        <f t="shared" si="0"/>
        <v>22</v>
      </c>
      <c r="P36" s="6">
        <f t="shared" si="8"/>
        <v>99275.600707580394</v>
      </c>
      <c r="Q36" s="6">
        <f t="shared" si="9"/>
        <v>99275.600707580394</v>
      </c>
      <c r="R36" s="5">
        <f t="shared" si="10"/>
        <v>99275.600707580394</v>
      </c>
      <c r="S36" s="5">
        <f t="shared" si="11"/>
        <v>6375015844.0988369</v>
      </c>
      <c r="T36" s="20">
        <f>SUM(S36:$S$136)</f>
        <v>201781621276.25293</v>
      </c>
      <c r="U36" s="6">
        <f t="shared" si="12"/>
        <v>31.651940357612787</v>
      </c>
    </row>
    <row r="37" spans="1:21">
      <c r="A37" s="21">
        <v>23</v>
      </c>
      <c r="B37" s="22">
        <f>Absterbeordnung!B31</f>
        <v>99233.886494510458</v>
      </c>
      <c r="C37" s="15">
        <f t="shared" si="1"/>
        <v>0.63415591769762181</v>
      </c>
      <c r="D37" s="14">
        <f t="shared" si="2"/>
        <v>62929.75635662792</v>
      </c>
      <c r="E37" s="14">
        <f>SUM(D37:$D$127)</f>
        <v>2127590.2287295889</v>
      </c>
      <c r="F37" s="16">
        <f t="shared" si="3"/>
        <v>33.808969745129254</v>
      </c>
      <c r="G37" s="5"/>
      <c r="H37" s="14">
        <f t="shared" si="4"/>
        <v>99233.886494510458</v>
      </c>
      <c r="I37" s="15">
        <f t="shared" si="5"/>
        <v>0.63415591769762181</v>
      </c>
      <c r="J37" s="14">
        <f t="shared" si="6"/>
        <v>62929.75635662792</v>
      </c>
      <c r="K37" s="14">
        <f>SUM($J37:J$127)</f>
        <v>2127590.2287295889</v>
      </c>
      <c r="L37" s="16">
        <f t="shared" si="7"/>
        <v>33.808969745129254</v>
      </c>
      <c r="M37" s="16"/>
      <c r="N37" s="6">
        <v>23</v>
      </c>
      <c r="O37" s="6">
        <f t="shared" si="0"/>
        <v>23</v>
      </c>
      <c r="P37" s="6">
        <f t="shared" si="8"/>
        <v>99233.886494510458</v>
      </c>
      <c r="Q37" s="6">
        <f t="shared" si="9"/>
        <v>99233.886494510458</v>
      </c>
      <c r="R37" s="5">
        <f t="shared" si="10"/>
        <v>99233.886494510458</v>
      </c>
      <c r="S37" s="5">
        <f t="shared" si="11"/>
        <v>6244764299.4208136</v>
      </c>
      <c r="T37" s="20">
        <f>SUM(S37:$S$136)</f>
        <v>195406605432.15411</v>
      </c>
      <c r="U37" s="6">
        <f t="shared" si="12"/>
        <v>31.291269944372054</v>
      </c>
    </row>
    <row r="38" spans="1:21">
      <c r="A38" s="21">
        <v>24</v>
      </c>
      <c r="B38" s="22">
        <f>Absterbeordnung!B32</f>
        <v>99194.273709016314</v>
      </c>
      <c r="C38" s="15">
        <f t="shared" si="1"/>
        <v>0.62172148793884485</v>
      </c>
      <c r="D38" s="14">
        <f t="shared" si="2"/>
        <v>61671.211445382658</v>
      </c>
      <c r="E38" s="14">
        <f>SUM(D38:$D$127)</f>
        <v>2064660.472372961</v>
      </c>
      <c r="F38" s="16">
        <f t="shared" si="3"/>
        <v>33.478513296296576</v>
      </c>
      <c r="G38" s="5"/>
      <c r="H38" s="14">
        <f t="shared" si="4"/>
        <v>99194.273709016314</v>
      </c>
      <c r="I38" s="15">
        <f t="shared" si="5"/>
        <v>0.62172148793884485</v>
      </c>
      <c r="J38" s="14">
        <f t="shared" si="6"/>
        <v>61671.211445382658</v>
      </c>
      <c r="K38" s="14">
        <f>SUM($J38:J$127)</f>
        <v>2064660.472372961</v>
      </c>
      <c r="L38" s="16">
        <f t="shared" si="7"/>
        <v>33.478513296296576</v>
      </c>
      <c r="M38" s="16"/>
      <c r="N38" s="6">
        <v>24</v>
      </c>
      <c r="O38" s="6">
        <f t="shared" si="0"/>
        <v>24</v>
      </c>
      <c r="P38" s="6">
        <f t="shared" si="8"/>
        <v>99194.273709016314</v>
      </c>
      <c r="Q38" s="6">
        <f t="shared" si="9"/>
        <v>99194.273709016314</v>
      </c>
      <c r="R38" s="5">
        <f t="shared" si="10"/>
        <v>99194.273709016314</v>
      </c>
      <c r="S38" s="5">
        <f t="shared" si="11"/>
        <v>6117431028.0799074</v>
      </c>
      <c r="T38" s="20">
        <f>SUM(S38:$S$136)</f>
        <v>189161841132.73331</v>
      </c>
      <c r="U38" s="6">
        <f t="shared" si="12"/>
        <v>30.921777501773647</v>
      </c>
    </row>
    <row r="39" spans="1:21">
      <c r="A39" s="21">
        <v>25</v>
      </c>
      <c r="B39" s="22">
        <f>Absterbeordnung!B33</f>
        <v>99148.249409670942</v>
      </c>
      <c r="C39" s="15">
        <f t="shared" si="1"/>
        <v>0.60953087052827937</v>
      </c>
      <c r="D39" s="14">
        <f t="shared" si="2"/>
        <v>60433.918774031692</v>
      </c>
      <c r="E39" s="14">
        <f>SUM(D39:$D$127)</f>
        <v>2002989.2609275782</v>
      </c>
      <c r="F39" s="16">
        <f t="shared" si="3"/>
        <v>33.143461512349546</v>
      </c>
      <c r="G39" s="5"/>
      <c r="H39" s="14">
        <f t="shared" si="4"/>
        <v>99148.249409670942</v>
      </c>
      <c r="I39" s="15">
        <f t="shared" si="5"/>
        <v>0.60953087052827937</v>
      </c>
      <c r="J39" s="14">
        <f t="shared" si="6"/>
        <v>60433.918774031692</v>
      </c>
      <c r="K39" s="14">
        <f>SUM($J39:J$127)</f>
        <v>2002989.2609275782</v>
      </c>
      <c r="L39" s="16">
        <f t="shared" si="7"/>
        <v>33.143461512349546</v>
      </c>
      <c r="M39" s="16"/>
      <c r="N39" s="6">
        <v>25</v>
      </c>
      <c r="O39" s="6">
        <f t="shared" si="0"/>
        <v>25</v>
      </c>
      <c r="P39" s="6">
        <f t="shared" si="8"/>
        <v>99148.249409670942</v>
      </c>
      <c r="Q39" s="6">
        <f t="shared" si="9"/>
        <v>99148.249409670942</v>
      </c>
      <c r="R39" s="5">
        <f t="shared" si="10"/>
        <v>99148.249409670942</v>
      </c>
      <c r="S39" s="5">
        <f t="shared" si="11"/>
        <v>5991917251.4114885</v>
      </c>
      <c r="T39" s="20">
        <f>SUM(S39:$S$136)</f>
        <v>183044410104.65335</v>
      </c>
      <c r="U39" s="6">
        <f t="shared" si="12"/>
        <v>30.548554398266166</v>
      </c>
    </row>
    <row r="40" spans="1:21">
      <c r="A40" s="21">
        <v>26</v>
      </c>
      <c r="B40" s="22">
        <f>Absterbeordnung!B34</f>
        <v>99104.809876086249</v>
      </c>
      <c r="C40" s="15">
        <f t="shared" si="1"/>
        <v>0.59757928483164635</v>
      </c>
      <c r="D40" s="14">
        <f t="shared" si="2"/>
        <v>59222.981409127904</v>
      </c>
      <c r="E40" s="14">
        <f>SUM(D40:$D$127)</f>
        <v>1942555.3421535466</v>
      </c>
      <c r="F40" s="16">
        <f t="shared" si="3"/>
        <v>32.800701618411679</v>
      </c>
      <c r="G40" s="5"/>
      <c r="H40" s="14">
        <f t="shared" si="4"/>
        <v>99104.809876086249</v>
      </c>
      <c r="I40" s="15">
        <f t="shared" si="5"/>
        <v>0.59757928483164635</v>
      </c>
      <c r="J40" s="14">
        <f t="shared" si="6"/>
        <v>59222.981409127904</v>
      </c>
      <c r="K40" s="14">
        <f>SUM($J40:J$127)</f>
        <v>1942555.3421535466</v>
      </c>
      <c r="L40" s="16">
        <f t="shared" si="7"/>
        <v>32.800701618411679</v>
      </c>
      <c r="M40" s="16"/>
      <c r="N40" s="6">
        <v>26</v>
      </c>
      <c r="O40" s="6">
        <f t="shared" si="0"/>
        <v>26</v>
      </c>
      <c r="P40" s="6">
        <f t="shared" si="8"/>
        <v>99104.809876086249</v>
      </c>
      <c r="Q40" s="6">
        <f t="shared" si="9"/>
        <v>99104.809876086249</v>
      </c>
      <c r="R40" s="5">
        <f t="shared" si="10"/>
        <v>99104.809876086249</v>
      </c>
      <c r="S40" s="5">
        <f t="shared" si="11"/>
        <v>5869282312.846612</v>
      </c>
      <c r="T40" s="20">
        <f>SUM(S40:$S$136)</f>
        <v>177052492853.24188</v>
      </c>
      <c r="U40" s="6">
        <f t="shared" si="12"/>
        <v>30.165952737647597</v>
      </c>
    </row>
    <row r="41" spans="1:21">
      <c r="A41" s="21">
        <v>27</v>
      </c>
      <c r="B41" s="22">
        <f>Absterbeordnung!B35</f>
        <v>99060.722721717757</v>
      </c>
      <c r="C41" s="15">
        <f t="shared" si="1"/>
        <v>0.58586204395259456</v>
      </c>
      <c r="D41" s="14">
        <f t="shared" si="2"/>
        <v>58035.917489166794</v>
      </c>
      <c r="E41" s="14">
        <f>SUM(D41:$D$127)</f>
        <v>1883332.3607444188</v>
      </c>
      <c r="F41" s="16">
        <f t="shared" si="3"/>
        <v>32.451151669928691</v>
      </c>
      <c r="G41" s="5"/>
      <c r="H41" s="14">
        <f t="shared" si="4"/>
        <v>99060.722721717757</v>
      </c>
      <c r="I41" s="15">
        <f t="shared" si="5"/>
        <v>0.58586204395259456</v>
      </c>
      <c r="J41" s="14">
        <f t="shared" si="6"/>
        <v>58035.917489166794</v>
      </c>
      <c r="K41" s="14">
        <f>SUM($J41:J$127)</f>
        <v>1883332.3607444188</v>
      </c>
      <c r="L41" s="16">
        <f t="shared" si="7"/>
        <v>32.451151669928691</v>
      </c>
      <c r="M41" s="16"/>
      <c r="N41" s="6">
        <v>27</v>
      </c>
      <c r="O41" s="6">
        <f t="shared" si="0"/>
        <v>27</v>
      </c>
      <c r="P41" s="6">
        <f t="shared" si="8"/>
        <v>99060.722721717757</v>
      </c>
      <c r="Q41" s="6">
        <f t="shared" si="9"/>
        <v>99060.722721717757</v>
      </c>
      <c r="R41" s="5">
        <f t="shared" si="10"/>
        <v>99060.722721717757</v>
      </c>
      <c r="S41" s="5">
        <f t="shared" si="11"/>
        <v>5749079930.2948408</v>
      </c>
      <c r="T41" s="20">
        <f>SUM(S41:$S$136)</f>
        <v>171183210540.39529</v>
      </c>
      <c r="U41" s="6">
        <f t="shared" si="12"/>
        <v>29.775757619639876</v>
      </c>
    </row>
    <row r="42" spans="1:21">
      <c r="A42" s="21">
        <v>28</v>
      </c>
      <c r="B42" s="22">
        <f>Absterbeordnung!B36</f>
        <v>99016.787247663786</v>
      </c>
      <c r="C42" s="15">
        <f t="shared" si="1"/>
        <v>0.57437455289470041</v>
      </c>
      <c r="D42" s="14">
        <f t="shared" si="2"/>
        <v>56872.722904446557</v>
      </c>
      <c r="E42" s="14">
        <f>SUM(D42:$D$127)</f>
        <v>1825296.4432552522</v>
      </c>
      <c r="F42" s="16">
        <f t="shared" si="3"/>
        <v>32.094409235900024</v>
      </c>
      <c r="G42" s="5"/>
      <c r="H42" s="14">
        <f t="shared" si="4"/>
        <v>99016.787247663786</v>
      </c>
      <c r="I42" s="15">
        <f t="shared" si="5"/>
        <v>0.57437455289470041</v>
      </c>
      <c r="J42" s="14">
        <f t="shared" si="6"/>
        <v>56872.722904446557</v>
      </c>
      <c r="K42" s="14">
        <f>SUM($J42:J$127)</f>
        <v>1825296.4432552522</v>
      </c>
      <c r="L42" s="16">
        <f t="shared" si="7"/>
        <v>32.094409235900024</v>
      </c>
      <c r="M42" s="16"/>
      <c r="N42" s="6">
        <v>28</v>
      </c>
      <c r="O42" s="6">
        <f t="shared" si="0"/>
        <v>28</v>
      </c>
      <c r="P42" s="6">
        <f t="shared" si="8"/>
        <v>99016.787247663786</v>
      </c>
      <c r="Q42" s="6">
        <f t="shared" si="9"/>
        <v>99016.787247663786</v>
      </c>
      <c r="R42" s="5">
        <f t="shared" si="10"/>
        <v>99016.787247663786</v>
      </c>
      <c r="S42" s="5">
        <f t="shared" si="11"/>
        <v>5631354304.0249205</v>
      </c>
      <c r="T42" s="20">
        <f>SUM(S42:$S$136)</f>
        <v>165434130610.10043</v>
      </c>
      <c r="U42" s="6">
        <f t="shared" si="12"/>
        <v>29.377325893321796</v>
      </c>
    </row>
    <row r="43" spans="1:21">
      <c r="A43" s="21">
        <v>29</v>
      </c>
      <c r="B43" s="22">
        <f>Absterbeordnung!B37</f>
        <v>98968.177722745939</v>
      </c>
      <c r="C43" s="15">
        <f t="shared" si="1"/>
        <v>0.56311230675951029</v>
      </c>
      <c r="D43" s="14">
        <f t="shared" si="2"/>
        <v>55730.198853240647</v>
      </c>
      <c r="E43" s="14">
        <f>SUM(D43:$D$127)</f>
        <v>1768423.7203508057</v>
      </c>
      <c r="F43" s="16">
        <f t="shared" si="3"/>
        <v>31.731875298126159</v>
      </c>
      <c r="G43" s="5"/>
      <c r="H43" s="14">
        <f t="shared" si="4"/>
        <v>98968.177722745939</v>
      </c>
      <c r="I43" s="15">
        <f t="shared" si="5"/>
        <v>0.56311230675951029</v>
      </c>
      <c r="J43" s="14">
        <f t="shared" si="6"/>
        <v>55730.198853240647</v>
      </c>
      <c r="K43" s="14">
        <f>SUM($J43:J$127)</f>
        <v>1768423.7203508057</v>
      </c>
      <c r="L43" s="16">
        <f t="shared" si="7"/>
        <v>31.731875298126159</v>
      </c>
      <c r="M43" s="16"/>
      <c r="N43" s="6">
        <v>29</v>
      </c>
      <c r="O43" s="6">
        <f t="shared" si="0"/>
        <v>29</v>
      </c>
      <c r="P43" s="6">
        <f t="shared" si="8"/>
        <v>98968.177722745939</v>
      </c>
      <c r="Q43" s="6">
        <f t="shared" si="9"/>
        <v>98968.177722745939</v>
      </c>
      <c r="R43" s="5">
        <f t="shared" si="10"/>
        <v>98968.177722745939</v>
      </c>
      <c r="S43" s="5">
        <f t="shared" si="11"/>
        <v>5515516224.6314926</v>
      </c>
      <c r="T43" s="20">
        <f>SUM(S43:$S$136)</f>
        <v>159802776306.0755</v>
      </c>
      <c r="U43" s="6">
        <f t="shared" si="12"/>
        <v>28.973312705059151</v>
      </c>
    </row>
    <row r="44" spans="1:21">
      <c r="A44" s="21">
        <v>30</v>
      </c>
      <c r="B44" s="22">
        <f>Absterbeordnung!B38</f>
        <v>98918.960866482477</v>
      </c>
      <c r="C44" s="15">
        <f t="shared" si="1"/>
        <v>0.55207088897991197</v>
      </c>
      <c r="D44" s="14">
        <f t="shared" si="2"/>
        <v>54610.278662528101</v>
      </c>
      <c r="E44" s="14">
        <f>SUM(D44:$D$127)</f>
        <v>1712693.5214975651</v>
      </c>
      <c r="F44" s="16">
        <f t="shared" si="3"/>
        <v>31.362109175113272</v>
      </c>
      <c r="G44" s="5"/>
      <c r="H44" s="14">
        <f t="shared" si="4"/>
        <v>98918.960866482477</v>
      </c>
      <c r="I44" s="15">
        <f t="shared" si="5"/>
        <v>0.55207088897991197</v>
      </c>
      <c r="J44" s="14">
        <f t="shared" si="6"/>
        <v>54610.278662528101</v>
      </c>
      <c r="K44" s="14">
        <f>SUM($J44:J$127)</f>
        <v>1712693.5214975651</v>
      </c>
      <c r="L44" s="16">
        <f t="shared" si="7"/>
        <v>31.362109175113272</v>
      </c>
      <c r="M44" s="16"/>
      <c r="N44" s="6">
        <v>30</v>
      </c>
      <c r="O44" s="6">
        <f t="shared" si="0"/>
        <v>30</v>
      </c>
      <c r="P44" s="6">
        <f t="shared" si="8"/>
        <v>98918.960866482477</v>
      </c>
      <c r="Q44" s="6">
        <f t="shared" si="9"/>
        <v>98918.960866482477</v>
      </c>
      <c r="R44" s="5">
        <f t="shared" si="10"/>
        <v>98918.960866482477</v>
      </c>
      <c r="S44" s="5">
        <f t="shared" si="11"/>
        <v>5401992017.9263201</v>
      </c>
      <c r="T44" s="20">
        <f>SUM(S44:$S$136)</f>
        <v>154287260081.44403</v>
      </c>
      <c r="U44" s="6">
        <f t="shared" si="12"/>
        <v>28.561178833557545</v>
      </c>
    </row>
    <row r="45" spans="1:21">
      <c r="A45" s="21">
        <v>31</v>
      </c>
      <c r="B45" s="22">
        <f>Absterbeordnung!B39</f>
        <v>98865.535381251408</v>
      </c>
      <c r="C45" s="15">
        <f t="shared" si="1"/>
        <v>0.54124596958814919</v>
      </c>
      <c r="D45" s="14">
        <f t="shared" si="2"/>
        <v>53510.572556276886</v>
      </c>
      <c r="E45" s="14">
        <f>SUM(D45:$D$127)</f>
        <v>1658083.2428350369</v>
      </c>
      <c r="F45" s="16">
        <f t="shared" si="3"/>
        <v>30.986086741853423</v>
      </c>
      <c r="G45" s="5"/>
      <c r="H45" s="14">
        <f t="shared" si="4"/>
        <v>98865.535381251408</v>
      </c>
      <c r="I45" s="15">
        <f t="shared" si="5"/>
        <v>0.54124596958814919</v>
      </c>
      <c r="J45" s="14">
        <f t="shared" si="6"/>
        <v>53510.572556276886</v>
      </c>
      <c r="K45" s="14">
        <f>SUM($J45:J$127)</f>
        <v>1658083.2428350369</v>
      </c>
      <c r="L45" s="16">
        <f t="shared" si="7"/>
        <v>30.986086741853423</v>
      </c>
      <c r="M45" s="16"/>
      <c r="N45" s="6">
        <v>31</v>
      </c>
      <c r="O45" s="6">
        <f t="shared" si="0"/>
        <v>31</v>
      </c>
      <c r="P45" s="6">
        <f t="shared" si="8"/>
        <v>98865.535381251408</v>
      </c>
      <c r="Q45" s="6">
        <f t="shared" si="9"/>
        <v>98865.535381251408</v>
      </c>
      <c r="R45" s="5">
        <f t="shared" si="10"/>
        <v>98865.535381251408</v>
      </c>
      <c r="S45" s="5">
        <f t="shared" si="11"/>
        <v>5290351404.3336134</v>
      </c>
      <c r="T45" s="20">
        <f>SUM(S45:$S$136)</f>
        <v>148885268063.51767</v>
      </c>
      <c r="U45" s="6">
        <f t="shared" si="12"/>
        <v>28.142793679368385</v>
      </c>
    </row>
    <row r="46" spans="1:21">
      <c r="A46" s="21">
        <v>32</v>
      </c>
      <c r="B46" s="22">
        <f>Absterbeordnung!B40</f>
        <v>98805.760325130148</v>
      </c>
      <c r="C46" s="15">
        <f t="shared" si="1"/>
        <v>0.53063330351779314</v>
      </c>
      <c r="D46" s="14">
        <f t="shared" si="2"/>
        <v>52429.627007911113</v>
      </c>
      <c r="E46" s="14">
        <f>SUM(D46:$D$127)</f>
        <v>1604572.6702787599</v>
      </c>
      <c r="F46" s="16">
        <f t="shared" si="3"/>
        <v>30.604312138948572</v>
      </c>
      <c r="G46" s="5"/>
      <c r="H46" s="14">
        <f t="shared" si="4"/>
        <v>98805.760325130148</v>
      </c>
      <c r="I46" s="15">
        <f t="shared" si="5"/>
        <v>0.53063330351779314</v>
      </c>
      <c r="J46" s="14">
        <f t="shared" si="6"/>
        <v>52429.627007911113</v>
      </c>
      <c r="K46" s="14">
        <f>SUM($J46:J$127)</f>
        <v>1604572.6702787599</v>
      </c>
      <c r="L46" s="16">
        <f t="shared" si="7"/>
        <v>30.604312138948572</v>
      </c>
      <c r="M46" s="16"/>
      <c r="N46" s="6">
        <v>32</v>
      </c>
      <c r="O46" s="6">
        <f t="shared" ref="O46:O77" si="13">N46+$B$3</f>
        <v>32</v>
      </c>
      <c r="P46" s="6">
        <f t="shared" si="8"/>
        <v>98805.760325130148</v>
      </c>
      <c r="Q46" s="6">
        <f t="shared" si="9"/>
        <v>98805.760325130148</v>
      </c>
      <c r="R46" s="5">
        <f t="shared" si="10"/>
        <v>98805.760325130148</v>
      </c>
      <c r="S46" s="5">
        <f t="shared" si="11"/>
        <v>5180349160.0796356</v>
      </c>
      <c r="T46" s="20">
        <f>SUM(S46:$S$136)</f>
        <v>143594916659.18408</v>
      </c>
      <c r="U46" s="6">
        <f t="shared" si="12"/>
        <v>27.719157960575895</v>
      </c>
    </row>
    <row r="47" spans="1:21">
      <c r="A47" s="21">
        <v>33</v>
      </c>
      <c r="B47" s="22">
        <f>Absterbeordnung!B41</f>
        <v>98743.95157880873</v>
      </c>
      <c r="C47" s="15">
        <f t="shared" ref="C47:C78" si="14">1/(((1+($B$5/100))^A47))</f>
        <v>0.52022872893901284</v>
      </c>
      <c r="D47" s="14">
        <f t="shared" ref="D47:D78" si="15">B47*C47</f>
        <v>51369.440420259096</v>
      </c>
      <c r="E47" s="14">
        <f>SUM(D47:$D$127)</f>
        <v>1552143.0432708492</v>
      </c>
      <c r="F47" s="16">
        <f t="shared" ref="F47:F78" si="16">E47/D47</f>
        <v>30.215299808068661</v>
      </c>
      <c r="G47" s="5"/>
      <c r="H47" s="14">
        <f t="shared" si="4"/>
        <v>98743.95157880873</v>
      </c>
      <c r="I47" s="15">
        <f t="shared" ref="I47:I78" si="17">1/(((1+($B$5/100))^A47))</f>
        <v>0.52022872893901284</v>
      </c>
      <c r="J47" s="14">
        <f t="shared" ref="J47:J78" si="18">H47*I47</f>
        <v>51369.440420259096</v>
      </c>
      <c r="K47" s="14">
        <f>SUM($J47:J$127)</f>
        <v>1552143.0432708492</v>
      </c>
      <c r="L47" s="16">
        <f t="shared" ref="L47:L78" si="19">K47/J47</f>
        <v>30.215299808068661</v>
      </c>
      <c r="M47" s="16"/>
      <c r="N47" s="6">
        <v>33</v>
      </c>
      <c r="O47" s="6">
        <f t="shared" si="13"/>
        <v>33</v>
      </c>
      <c r="P47" s="6">
        <f t="shared" si="8"/>
        <v>98743.95157880873</v>
      </c>
      <c r="Q47" s="6">
        <f t="shared" si="9"/>
        <v>98743.95157880873</v>
      </c>
      <c r="R47" s="5">
        <f t="shared" si="10"/>
        <v>98743.95157880873</v>
      </c>
      <c r="S47" s="5">
        <f t="shared" ref="S47:S78" si="20">P47*R47*I47</f>
        <v>5072421537.4885635</v>
      </c>
      <c r="T47" s="20">
        <f>SUM(S47:$S$136)</f>
        <v>138414567499.10443</v>
      </c>
      <c r="U47" s="6">
        <f t="shared" ref="U47:U78" si="21">T47/S47</f>
        <v>27.287670489553925</v>
      </c>
    </row>
    <row r="48" spans="1:21">
      <c r="A48" s="21">
        <v>34</v>
      </c>
      <c r="B48" s="22">
        <f>Absterbeordnung!B42</f>
        <v>98671.303047132023</v>
      </c>
      <c r="C48" s="15">
        <f t="shared" si="14"/>
        <v>0.51002816562648323</v>
      </c>
      <c r="D48" s="14">
        <f t="shared" si="15"/>
        <v>50325.143693103571</v>
      </c>
      <c r="E48" s="14">
        <f>SUM(D48:$D$127)</f>
        <v>1500773.6028505899</v>
      </c>
      <c r="F48" s="16">
        <f t="shared" si="16"/>
        <v>29.821546303031262</v>
      </c>
      <c r="G48" s="5"/>
      <c r="H48" s="14">
        <f t="shared" si="4"/>
        <v>98671.303047132023</v>
      </c>
      <c r="I48" s="15">
        <f t="shared" si="17"/>
        <v>0.51002816562648323</v>
      </c>
      <c r="J48" s="14">
        <f t="shared" si="18"/>
        <v>50325.143693103571</v>
      </c>
      <c r="K48" s="14">
        <f>SUM($J48:J$127)</f>
        <v>1500773.6028505899</v>
      </c>
      <c r="L48" s="16">
        <f t="shared" si="19"/>
        <v>29.821546303031262</v>
      </c>
      <c r="M48" s="16"/>
      <c r="N48" s="6">
        <v>34</v>
      </c>
      <c r="O48" s="6">
        <f t="shared" si="13"/>
        <v>34</v>
      </c>
      <c r="P48" s="6">
        <f t="shared" si="8"/>
        <v>98671.303047132023</v>
      </c>
      <c r="Q48" s="6">
        <f t="shared" si="9"/>
        <v>98671.303047132023</v>
      </c>
      <c r="R48" s="5">
        <f t="shared" si="10"/>
        <v>98671.303047132023</v>
      </c>
      <c r="S48" s="5">
        <f t="shared" si="20"/>
        <v>4965647504.232687</v>
      </c>
      <c r="T48" s="20">
        <f>SUM(S48:$S$136)</f>
        <v>133342145961.61591</v>
      </c>
      <c r="U48" s="6">
        <f t="shared" si="21"/>
        <v>26.852922171369574</v>
      </c>
    </row>
    <row r="49" spans="1:21">
      <c r="A49" s="21">
        <v>35</v>
      </c>
      <c r="B49" s="22">
        <f>Absterbeordnung!B43</f>
        <v>98600.540185845748</v>
      </c>
      <c r="C49" s="15">
        <f t="shared" si="14"/>
        <v>0.50002761335929735</v>
      </c>
      <c r="D49" s="14">
        <f t="shared" si="15"/>
        <v>49302.992785065937</v>
      </c>
      <c r="E49" s="14">
        <f>SUM(D49:$D$127)</f>
        <v>1450448.4591574867</v>
      </c>
      <c r="F49" s="16">
        <f t="shared" si="16"/>
        <v>29.419075338502228</v>
      </c>
      <c r="G49" s="5"/>
      <c r="H49" s="14">
        <f t="shared" si="4"/>
        <v>98600.540185845748</v>
      </c>
      <c r="I49" s="15">
        <f t="shared" si="17"/>
        <v>0.50002761335929735</v>
      </c>
      <c r="J49" s="14">
        <f t="shared" si="18"/>
        <v>49302.992785065937</v>
      </c>
      <c r="K49" s="14">
        <f>SUM($J49:J$127)</f>
        <v>1450448.4591574867</v>
      </c>
      <c r="L49" s="16">
        <f t="shared" si="19"/>
        <v>29.419075338502228</v>
      </c>
      <c r="M49" s="16"/>
      <c r="N49" s="6">
        <v>35</v>
      </c>
      <c r="O49" s="6">
        <f t="shared" si="13"/>
        <v>35</v>
      </c>
      <c r="P49" s="6">
        <f t="shared" si="8"/>
        <v>98600.540185845748</v>
      </c>
      <c r="Q49" s="6">
        <f t="shared" si="9"/>
        <v>98600.540185845748</v>
      </c>
      <c r="R49" s="5">
        <f t="shared" si="10"/>
        <v>98600.540185845748</v>
      </c>
      <c r="S49" s="5">
        <f t="shared" si="20"/>
        <v>4861301721.3863573</v>
      </c>
      <c r="T49" s="20">
        <f>SUM(S49:$S$136)</f>
        <v>128376498457.38321</v>
      </c>
      <c r="U49" s="6">
        <f t="shared" si="21"/>
        <v>26.407844197906009</v>
      </c>
    </row>
    <row r="50" spans="1:21">
      <c r="A50" s="21">
        <v>36</v>
      </c>
      <c r="B50" s="22">
        <f>Absterbeordnung!B44</f>
        <v>98525.994853382028</v>
      </c>
      <c r="C50" s="15">
        <f t="shared" si="14"/>
        <v>0.49022315035225233</v>
      </c>
      <c r="D50" s="14">
        <f t="shared" si="15"/>
        <v>48299.723588614739</v>
      </c>
      <c r="E50" s="14">
        <f>SUM(D50:$D$127)</f>
        <v>1401145.4663724203</v>
      </c>
      <c r="F50" s="16">
        <f t="shared" si="16"/>
        <v>29.009388921279452</v>
      </c>
      <c r="G50" s="5"/>
      <c r="H50" s="14">
        <f t="shared" si="4"/>
        <v>98525.994853382028</v>
      </c>
      <c r="I50" s="15">
        <f t="shared" si="17"/>
        <v>0.49022315035225233</v>
      </c>
      <c r="J50" s="14">
        <f t="shared" si="18"/>
        <v>48299.723588614739</v>
      </c>
      <c r="K50" s="14">
        <f>SUM($J50:J$127)</f>
        <v>1401145.4663724203</v>
      </c>
      <c r="L50" s="16">
        <f t="shared" si="19"/>
        <v>29.009388921279452</v>
      </c>
      <c r="M50" s="16"/>
      <c r="N50" s="6">
        <v>36</v>
      </c>
      <c r="O50" s="6">
        <f t="shared" si="13"/>
        <v>36</v>
      </c>
      <c r="P50" s="6">
        <f t="shared" si="8"/>
        <v>98525.994853382028</v>
      </c>
      <c r="Q50" s="6">
        <f t="shared" si="9"/>
        <v>98525.994853382028</v>
      </c>
      <c r="R50" s="5">
        <f t="shared" si="10"/>
        <v>98525.994853382028</v>
      </c>
      <c r="S50" s="5">
        <f t="shared" si="20"/>
        <v>4758778317.7116299</v>
      </c>
      <c r="T50" s="20">
        <f>SUM(S50:$S$136)</f>
        <v>123515196735.99686</v>
      </c>
      <c r="U50" s="6">
        <f t="shared" si="21"/>
        <v>25.955232307478454</v>
      </c>
    </row>
    <row r="51" spans="1:21">
      <c r="A51" s="21">
        <v>37</v>
      </c>
      <c r="B51" s="22">
        <f>Absterbeordnung!B45</f>
        <v>98439.924185358846</v>
      </c>
      <c r="C51" s="15">
        <f t="shared" si="14"/>
        <v>0.48061093171789437</v>
      </c>
      <c r="D51" s="14">
        <f t="shared" si="15"/>
        <v>47311.3036809642</v>
      </c>
      <c r="E51" s="14">
        <f>SUM(D51:$D$127)</f>
        <v>1352845.7427838056</v>
      </c>
      <c r="F51" s="16">
        <f t="shared" si="16"/>
        <v>28.594556427920327</v>
      </c>
      <c r="G51" s="5"/>
      <c r="H51" s="14">
        <f t="shared" si="4"/>
        <v>98439.924185358846</v>
      </c>
      <c r="I51" s="15">
        <f t="shared" si="17"/>
        <v>0.48061093171789437</v>
      </c>
      <c r="J51" s="14">
        <f t="shared" si="18"/>
        <v>47311.3036809642</v>
      </c>
      <c r="K51" s="14">
        <f>SUM($J51:J$127)</f>
        <v>1352845.7427838056</v>
      </c>
      <c r="L51" s="16">
        <f t="shared" si="19"/>
        <v>28.594556427920327</v>
      </c>
      <c r="M51" s="16"/>
      <c r="N51" s="6">
        <v>37</v>
      </c>
      <c r="O51" s="6">
        <f t="shared" si="13"/>
        <v>37</v>
      </c>
      <c r="P51" s="6">
        <f t="shared" si="8"/>
        <v>98439.924185358846</v>
      </c>
      <c r="Q51" s="6">
        <f t="shared" si="9"/>
        <v>98439.924185358846</v>
      </c>
      <c r="R51" s="5">
        <f t="shared" si="10"/>
        <v>98439.924185358846</v>
      </c>
      <c r="S51" s="5">
        <f t="shared" si="20"/>
        <v>4657321147.4646053</v>
      </c>
      <c r="T51" s="20">
        <f>SUM(S51:$S$136)</f>
        <v>118756418418.28522</v>
      </c>
      <c r="U51" s="6">
        <f t="shared" si="21"/>
        <v>25.498868267423411</v>
      </c>
    </row>
    <row r="52" spans="1:21">
      <c r="A52" s="21">
        <v>38</v>
      </c>
      <c r="B52" s="22">
        <f>Absterbeordnung!B46</f>
        <v>98343.33329993693</v>
      </c>
      <c r="C52" s="15">
        <f t="shared" si="14"/>
        <v>0.47118718795871989</v>
      </c>
      <c r="D52" s="14">
        <f t="shared" si="15"/>
        <v>46338.11867208442</v>
      </c>
      <c r="E52" s="14">
        <f>SUM(D52:$D$127)</f>
        <v>1305534.4391028415</v>
      </c>
      <c r="F52" s="16">
        <f t="shared" si="16"/>
        <v>28.174092443017926</v>
      </c>
      <c r="G52" s="5"/>
      <c r="H52" s="14">
        <f t="shared" si="4"/>
        <v>98343.33329993693</v>
      </c>
      <c r="I52" s="15">
        <f t="shared" si="17"/>
        <v>0.47118718795871989</v>
      </c>
      <c r="J52" s="14">
        <f t="shared" si="18"/>
        <v>46338.11867208442</v>
      </c>
      <c r="K52" s="14">
        <f>SUM($J52:J$127)</f>
        <v>1305534.4391028415</v>
      </c>
      <c r="L52" s="16">
        <f t="shared" si="19"/>
        <v>28.174092443017926</v>
      </c>
      <c r="M52" s="16"/>
      <c r="N52" s="6">
        <v>38</v>
      </c>
      <c r="O52" s="6">
        <f t="shared" si="13"/>
        <v>38</v>
      </c>
      <c r="P52" s="6">
        <f t="shared" si="8"/>
        <v>98343.33329993693</v>
      </c>
      <c r="Q52" s="6">
        <f t="shared" si="9"/>
        <v>98343.33329993693</v>
      </c>
      <c r="R52" s="5">
        <f t="shared" si="10"/>
        <v>98343.33329993693</v>
      </c>
      <c r="S52" s="5">
        <f t="shared" si="20"/>
        <v>4557045049.0608292</v>
      </c>
      <c r="T52" s="20">
        <f>SUM(S52:$S$136)</f>
        <v>114099097270.82062</v>
      </c>
      <c r="U52" s="6">
        <f t="shared" si="21"/>
        <v>25.037956843181863</v>
      </c>
    </row>
    <row r="53" spans="1:21">
      <c r="A53" s="21">
        <v>39</v>
      </c>
      <c r="B53" s="22">
        <f>Absterbeordnung!B47</f>
        <v>98243.01995375102</v>
      </c>
      <c r="C53" s="15">
        <f t="shared" si="14"/>
        <v>0.46194822348894127</v>
      </c>
      <c r="D53" s="14">
        <f t="shared" si="15"/>
        <v>45383.188537823895</v>
      </c>
      <c r="E53" s="14">
        <f>SUM(D53:$D$127)</f>
        <v>1259196.320430757</v>
      </c>
      <c r="F53" s="16">
        <f t="shared" si="16"/>
        <v>27.745875973022475</v>
      </c>
      <c r="G53" s="5"/>
      <c r="H53" s="14">
        <f t="shared" si="4"/>
        <v>98243.01995375102</v>
      </c>
      <c r="I53" s="15">
        <f t="shared" si="17"/>
        <v>0.46194822348894127</v>
      </c>
      <c r="J53" s="14">
        <f t="shared" si="18"/>
        <v>45383.188537823895</v>
      </c>
      <c r="K53" s="14">
        <f>SUM($J53:J$127)</f>
        <v>1259196.320430757</v>
      </c>
      <c r="L53" s="16">
        <f t="shared" si="19"/>
        <v>27.745875973022475</v>
      </c>
      <c r="M53" s="16"/>
      <c r="N53" s="6">
        <v>39</v>
      </c>
      <c r="O53" s="6">
        <f t="shared" si="13"/>
        <v>39</v>
      </c>
      <c r="P53" s="6">
        <f t="shared" si="8"/>
        <v>98243.01995375102</v>
      </c>
      <c r="Q53" s="6">
        <f t="shared" si="9"/>
        <v>98243.01995375102</v>
      </c>
      <c r="R53" s="5">
        <f t="shared" si="10"/>
        <v>98243.01995375102</v>
      </c>
      <c r="S53" s="5">
        <f t="shared" si="20"/>
        <v>4458581497.086277</v>
      </c>
      <c r="T53" s="20">
        <f>SUM(S53:$S$136)</f>
        <v>109542052221.7598</v>
      </c>
      <c r="U53" s="6">
        <f t="shared" si="21"/>
        <v>24.568812366297781</v>
      </c>
    </row>
    <row r="54" spans="1:21">
      <c r="A54" s="21">
        <v>40</v>
      </c>
      <c r="B54" s="22">
        <f>Absterbeordnung!B48</f>
        <v>98134.119296911696</v>
      </c>
      <c r="C54" s="15">
        <f t="shared" si="14"/>
        <v>0.45289041518523643</v>
      </c>
      <c r="D54" s="14">
        <f t="shared" si="15"/>
        <v>44444.00203221586</v>
      </c>
      <c r="E54" s="14">
        <f>SUM(D54:$D$127)</f>
        <v>1213813.1318929333</v>
      </c>
      <c r="F54" s="16">
        <f t="shared" si="16"/>
        <v>27.311067329469651</v>
      </c>
      <c r="G54" s="5"/>
      <c r="H54" s="14">
        <f t="shared" si="4"/>
        <v>98134.119296911696</v>
      </c>
      <c r="I54" s="15">
        <f t="shared" si="17"/>
        <v>0.45289041518523643</v>
      </c>
      <c r="J54" s="14">
        <f t="shared" si="18"/>
        <v>44444.00203221586</v>
      </c>
      <c r="K54" s="14">
        <f>SUM($J54:J$127)</f>
        <v>1213813.1318929333</v>
      </c>
      <c r="L54" s="16">
        <f t="shared" si="19"/>
        <v>27.311067329469651</v>
      </c>
      <c r="M54" s="16"/>
      <c r="N54" s="6">
        <v>40</v>
      </c>
      <c r="O54" s="6">
        <f t="shared" si="13"/>
        <v>40</v>
      </c>
      <c r="P54" s="6">
        <f t="shared" si="8"/>
        <v>98134.119296911696</v>
      </c>
      <c r="Q54" s="6">
        <f t="shared" si="9"/>
        <v>98134.119296911696</v>
      </c>
      <c r="R54" s="5">
        <f t="shared" si="10"/>
        <v>98134.119296911696</v>
      </c>
      <c r="S54" s="5">
        <f t="shared" si="20"/>
        <v>4361472997.4616566</v>
      </c>
      <c r="T54" s="20">
        <f>SUM(S54:$S$136)</f>
        <v>105083470724.67352</v>
      </c>
      <c r="U54" s="6">
        <f t="shared" si="21"/>
        <v>24.093573612821011</v>
      </c>
    </row>
    <row r="55" spans="1:21">
      <c r="A55" s="21">
        <v>41</v>
      </c>
      <c r="B55" s="22">
        <f>Absterbeordnung!B49</f>
        <v>98017.495631492668</v>
      </c>
      <c r="C55" s="15">
        <f t="shared" si="14"/>
        <v>0.44401021096591808</v>
      </c>
      <c r="D55" s="14">
        <f t="shared" si="15"/>
        <v>43520.768913690015</v>
      </c>
      <c r="E55" s="14">
        <f>SUM(D55:$D$127)</f>
        <v>1169369.1298607173</v>
      </c>
      <c r="F55" s="16">
        <f t="shared" si="16"/>
        <v>26.869220352696416</v>
      </c>
      <c r="G55" s="5"/>
      <c r="H55" s="14">
        <f t="shared" si="4"/>
        <v>98017.495631492668</v>
      </c>
      <c r="I55" s="15">
        <f t="shared" si="17"/>
        <v>0.44401021096591808</v>
      </c>
      <c r="J55" s="14">
        <f t="shared" si="18"/>
        <v>43520.768913690015</v>
      </c>
      <c r="K55" s="14">
        <f>SUM($J55:J$127)</f>
        <v>1169369.1298607173</v>
      </c>
      <c r="L55" s="16">
        <f t="shared" si="19"/>
        <v>26.869220352696416</v>
      </c>
      <c r="M55" s="16"/>
      <c r="N55" s="6">
        <v>41</v>
      </c>
      <c r="O55" s="6">
        <f t="shared" si="13"/>
        <v>41</v>
      </c>
      <c r="P55" s="6">
        <f t="shared" si="8"/>
        <v>98017.495631492668</v>
      </c>
      <c r="Q55" s="6">
        <f t="shared" si="9"/>
        <v>98017.495631492668</v>
      </c>
      <c r="R55" s="5">
        <f t="shared" si="10"/>
        <v>98017.495631492668</v>
      </c>
      <c r="S55" s="5">
        <f t="shared" si="20"/>
        <v>4265796776.8768129</v>
      </c>
      <c r="T55" s="20">
        <f>SUM(S55:$S$136)</f>
        <v>100721997727.21185</v>
      </c>
      <c r="U55" s="6">
        <f t="shared" si="21"/>
        <v>23.61153214639425</v>
      </c>
    </row>
    <row r="56" spans="1:21">
      <c r="A56" s="21">
        <v>42</v>
      </c>
      <c r="B56" s="22">
        <f>Absterbeordnung!B50</f>
        <v>97880.463063223171</v>
      </c>
      <c r="C56" s="15">
        <f t="shared" si="14"/>
        <v>0.4353041283979589</v>
      </c>
      <c r="D56" s="14">
        <f t="shared" si="15"/>
        <v>42607.769660924976</v>
      </c>
      <c r="E56" s="14">
        <f>SUM(D56:$D$127)</f>
        <v>1125848.3609470271</v>
      </c>
      <c r="F56" s="16">
        <f t="shared" si="16"/>
        <v>26.423545984842473</v>
      </c>
      <c r="G56" s="5"/>
      <c r="H56" s="14">
        <f t="shared" si="4"/>
        <v>97880.463063223171</v>
      </c>
      <c r="I56" s="15">
        <f t="shared" si="17"/>
        <v>0.4353041283979589</v>
      </c>
      <c r="J56" s="14">
        <f t="shared" si="18"/>
        <v>42607.769660924976</v>
      </c>
      <c r="K56" s="14">
        <f>SUM($J56:J$127)</f>
        <v>1125848.3609470271</v>
      </c>
      <c r="L56" s="16">
        <f t="shared" si="19"/>
        <v>26.423545984842473</v>
      </c>
      <c r="M56" s="16"/>
      <c r="N56" s="6">
        <v>42</v>
      </c>
      <c r="O56" s="6">
        <f t="shared" si="13"/>
        <v>42</v>
      </c>
      <c r="P56" s="6">
        <f t="shared" si="8"/>
        <v>97880.463063223171</v>
      </c>
      <c r="Q56" s="6">
        <f t="shared" si="9"/>
        <v>97880.463063223171</v>
      </c>
      <c r="R56" s="5">
        <f t="shared" si="10"/>
        <v>97880.463063223171</v>
      </c>
      <c r="S56" s="5">
        <f t="shared" si="20"/>
        <v>4170468224.5024872</v>
      </c>
      <c r="T56" s="20">
        <f>SUM(S56:$S$136)</f>
        <v>96456200950.335052</v>
      </c>
      <c r="U56" s="6">
        <f t="shared" si="21"/>
        <v>23.128386492344447</v>
      </c>
    </row>
    <row r="57" spans="1:21">
      <c r="A57" s="21">
        <v>43</v>
      </c>
      <c r="B57" s="22">
        <f>Absterbeordnung!B51</f>
        <v>97743.935061129116</v>
      </c>
      <c r="C57" s="15">
        <f t="shared" si="14"/>
        <v>0.4267687533313323</v>
      </c>
      <c r="D57" s="14">
        <f t="shared" si="15"/>
        <v>41714.057311736775</v>
      </c>
      <c r="E57" s="14">
        <f>SUM(D57:$D$127)</f>
        <v>1083240.5912861021</v>
      </c>
      <c r="F57" s="16">
        <f t="shared" si="16"/>
        <v>25.968238553033746</v>
      </c>
      <c r="G57" s="5"/>
      <c r="H57" s="14">
        <f t="shared" si="4"/>
        <v>97743.935061129116</v>
      </c>
      <c r="I57" s="15">
        <f t="shared" si="17"/>
        <v>0.4267687533313323</v>
      </c>
      <c r="J57" s="14">
        <f t="shared" si="18"/>
        <v>41714.057311736775</v>
      </c>
      <c r="K57" s="14">
        <f>SUM($J57:J$127)</f>
        <v>1083240.5912861021</v>
      </c>
      <c r="L57" s="16">
        <f t="shared" si="19"/>
        <v>25.968238553033746</v>
      </c>
      <c r="M57" s="16"/>
      <c r="N57" s="6">
        <v>43</v>
      </c>
      <c r="O57" s="6">
        <f t="shared" si="13"/>
        <v>43</v>
      </c>
      <c r="P57" s="6">
        <f t="shared" si="8"/>
        <v>97743.935061129116</v>
      </c>
      <c r="Q57" s="6">
        <f t="shared" si="9"/>
        <v>97743.935061129116</v>
      </c>
      <c r="R57" s="5">
        <f t="shared" si="10"/>
        <v>97743.935061129116</v>
      </c>
      <c r="S57" s="5">
        <f t="shared" si="20"/>
        <v>4077296109.0146174</v>
      </c>
      <c r="T57" s="20">
        <f>SUM(S57:$S$136)</f>
        <v>92285732725.832581</v>
      </c>
      <c r="U57" s="6">
        <f t="shared" si="21"/>
        <v>22.634052141024355</v>
      </c>
    </row>
    <row r="58" spans="1:21">
      <c r="A58" s="21">
        <v>44</v>
      </c>
      <c r="B58" s="22">
        <f>Absterbeordnung!B52</f>
        <v>97591.928966606109</v>
      </c>
      <c r="C58" s="15">
        <f t="shared" si="14"/>
        <v>0.41840073856012966</v>
      </c>
      <c r="D58" s="14">
        <f t="shared" si="15"/>
        <v>40832.53515713571</v>
      </c>
      <c r="E58" s="14">
        <f>SUM(D58:$D$127)</f>
        <v>1041526.533974365</v>
      </c>
      <c r="F58" s="16">
        <f t="shared" si="16"/>
        <v>25.50727085561212</v>
      </c>
      <c r="G58" s="5"/>
      <c r="H58" s="14">
        <f t="shared" si="4"/>
        <v>97591.928966606109</v>
      </c>
      <c r="I58" s="15">
        <f t="shared" si="17"/>
        <v>0.41840073856012966</v>
      </c>
      <c r="J58" s="14">
        <f t="shared" si="18"/>
        <v>40832.53515713571</v>
      </c>
      <c r="K58" s="14">
        <f>SUM($J58:J$127)</f>
        <v>1041526.533974365</v>
      </c>
      <c r="L58" s="16">
        <f t="shared" si="19"/>
        <v>25.50727085561212</v>
      </c>
      <c r="M58" s="16"/>
      <c r="N58" s="6">
        <v>44</v>
      </c>
      <c r="O58" s="6">
        <f t="shared" si="13"/>
        <v>44</v>
      </c>
      <c r="P58" s="6">
        <f t="shared" si="8"/>
        <v>97591.928966606109</v>
      </c>
      <c r="Q58" s="6">
        <f t="shared" si="9"/>
        <v>97591.928966606109</v>
      </c>
      <c r="R58" s="5">
        <f t="shared" si="10"/>
        <v>97591.928966606109</v>
      </c>
      <c r="S58" s="5">
        <f t="shared" si="20"/>
        <v>3984925870.5816345</v>
      </c>
      <c r="T58" s="20">
        <f>SUM(S58:$S$136)</f>
        <v>88208436616.817932</v>
      </c>
      <c r="U58" s="6">
        <f t="shared" si="21"/>
        <v>22.1355276061743</v>
      </c>
    </row>
    <row r="59" spans="1:21">
      <c r="A59" s="21">
        <v>45</v>
      </c>
      <c r="B59" s="22">
        <f>Absterbeordnung!B53</f>
        <v>97424.539520492544</v>
      </c>
      <c r="C59" s="15">
        <f t="shared" si="14"/>
        <v>0.41019680250993107</v>
      </c>
      <c r="D59" s="14">
        <f t="shared" si="15"/>
        <v>39963.234597308452</v>
      </c>
      <c r="E59" s="14">
        <f>SUM(D59:$D$127)</f>
        <v>1000693.9988172293</v>
      </c>
      <c r="F59" s="16">
        <f t="shared" si="16"/>
        <v>25.040365448412093</v>
      </c>
      <c r="G59" s="5"/>
      <c r="H59" s="14">
        <f t="shared" si="4"/>
        <v>97424.539520492544</v>
      </c>
      <c r="I59" s="15">
        <f t="shared" si="17"/>
        <v>0.41019680250993107</v>
      </c>
      <c r="J59" s="14">
        <f t="shared" si="18"/>
        <v>39963.234597308452</v>
      </c>
      <c r="K59" s="14">
        <f>SUM($J59:J$127)</f>
        <v>1000693.9988172293</v>
      </c>
      <c r="L59" s="16">
        <f t="shared" si="19"/>
        <v>25.040365448412093</v>
      </c>
      <c r="M59" s="16"/>
      <c r="N59" s="6">
        <v>45</v>
      </c>
      <c r="O59" s="6">
        <f t="shared" si="13"/>
        <v>45</v>
      </c>
      <c r="P59" s="6">
        <f t="shared" si="8"/>
        <v>97424.539520492544</v>
      </c>
      <c r="Q59" s="6">
        <f t="shared" si="9"/>
        <v>97424.539520492544</v>
      </c>
      <c r="R59" s="5">
        <f t="shared" si="10"/>
        <v>97424.539520492544</v>
      </c>
      <c r="S59" s="5">
        <f t="shared" si="20"/>
        <v>3893399728.3921928</v>
      </c>
      <c r="T59" s="20">
        <f>SUM(S59:$S$136)</f>
        <v>84223510746.236298</v>
      </c>
      <c r="U59" s="6">
        <f t="shared" si="21"/>
        <v>21.63238213945656</v>
      </c>
    </row>
    <row r="60" spans="1:21">
      <c r="A60" s="21">
        <v>46</v>
      </c>
      <c r="B60" s="22">
        <f>Absterbeordnung!B54</f>
        <v>97237.734883272773</v>
      </c>
      <c r="C60" s="15">
        <f t="shared" si="14"/>
        <v>0.40215372795091275</v>
      </c>
      <c r="D60" s="14">
        <f t="shared" si="15"/>
        <v>39104.517580810658</v>
      </c>
      <c r="E60" s="14">
        <f>SUM(D60:$D$127)</f>
        <v>960730.76421992085</v>
      </c>
      <c r="F60" s="16">
        <f t="shared" si="16"/>
        <v>24.568280691215328</v>
      </c>
      <c r="G60" s="5"/>
      <c r="H60" s="14">
        <f t="shared" si="4"/>
        <v>97237.734883272773</v>
      </c>
      <c r="I60" s="15">
        <f t="shared" si="17"/>
        <v>0.40215372795091275</v>
      </c>
      <c r="J60" s="14">
        <f t="shared" si="18"/>
        <v>39104.517580810658</v>
      </c>
      <c r="K60" s="14">
        <f>SUM($J60:J$127)</f>
        <v>960730.76421992085</v>
      </c>
      <c r="L60" s="16">
        <f t="shared" si="19"/>
        <v>24.568280691215328</v>
      </c>
      <c r="M60" s="16"/>
      <c r="N60" s="6">
        <v>46</v>
      </c>
      <c r="O60" s="6">
        <f t="shared" si="13"/>
        <v>46</v>
      </c>
      <c r="P60" s="6">
        <f t="shared" si="8"/>
        <v>97237.734883272773</v>
      </c>
      <c r="Q60" s="6">
        <f t="shared" si="9"/>
        <v>97237.734883272773</v>
      </c>
      <c r="R60" s="5">
        <f t="shared" si="10"/>
        <v>97237.734883272773</v>
      </c>
      <c r="S60" s="5">
        <f t="shared" si="20"/>
        <v>3802434713.2611461</v>
      </c>
      <c r="T60" s="20">
        <f>SUM(S60:$S$136)</f>
        <v>80330111017.844116</v>
      </c>
      <c r="U60" s="6">
        <f t="shared" si="21"/>
        <v>21.125967196146611</v>
      </c>
    </row>
    <row r="61" spans="1:21">
      <c r="A61" s="21">
        <v>47</v>
      </c>
      <c r="B61" s="22">
        <f>Absterbeordnung!B55</f>
        <v>97030.934048062103</v>
      </c>
      <c r="C61" s="15">
        <f t="shared" si="14"/>
        <v>0.39426836073618909</v>
      </c>
      <c r="D61" s="14">
        <f t="shared" si="15"/>
        <v>38256.227307830719</v>
      </c>
      <c r="E61" s="14">
        <f>SUM(D61:$D$127)</f>
        <v>921626.24663911015</v>
      </c>
      <c r="F61" s="16">
        <f t="shared" si="16"/>
        <v>24.090881707262891</v>
      </c>
      <c r="G61" s="5"/>
      <c r="H61" s="14">
        <f t="shared" si="4"/>
        <v>97030.934048062103</v>
      </c>
      <c r="I61" s="15">
        <f t="shared" si="17"/>
        <v>0.39426836073618909</v>
      </c>
      <c r="J61" s="14">
        <f t="shared" si="18"/>
        <v>38256.227307830719</v>
      </c>
      <c r="K61" s="14">
        <f>SUM($J61:J$127)</f>
        <v>921626.24663911015</v>
      </c>
      <c r="L61" s="16">
        <f t="shared" si="19"/>
        <v>24.090881707262891</v>
      </c>
      <c r="M61" s="16"/>
      <c r="N61" s="6">
        <v>47</v>
      </c>
      <c r="O61" s="6">
        <f t="shared" si="13"/>
        <v>47</v>
      </c>
      <c r="P61" s="6">
        <f t="shared" si="8"/>
        <v>97030.934048062103</v>
      </c>
      <c r="Q61" s="6">
        <f t="shared" si="9"/>
        <v>97030.934048062103</v>
      </c>
      <c r="R61" s="5">
        <f t="shared" si="10"/>
        <v>97030.934048062103</v>
      </c>
      <c r="S61" s="5">
        <f t="shared" si="20"/>
        <v>3712037468.8337955</v>
      </c>
      <c r="T61" s="20">
        <f>SUM(S61:$S$136)</f>
        <v>76527676304.582977</v>
      </c>
      <c r="U61" s="6">
        <f t="shared" si="21"/>
        <v>20.61608400968688</v>
      </c>
    </row>
    <row r="62" spans="1:21">
      <c r="A62" s="21">
        <v>48</v>
      </c>
      <c r="B62" s="22">
        <f>Absterbeordnung!B56</f>
        <v>96801.173493902941</v>
      </c>
      <c r="C62" s="15">
        <f t="shared" si="14"/>
        <v>0.38653760856489122</v>
      </c>
      <c r="D62" s="14">
        <f t="shared" si="15"/>
        <v>37417.294108608381</v>
      </c>
      <c r="E62" s="14">
        <f>SUM(D62:$D$127)</f>
        <v>883370.01933127944</v>
      </c>
      <c r="F62" s="16">
        <f t="shared" si="16"/>
        <v>23.608602395651257</v>
      </c>
      <c r="G62" s="5"/>
      <c r="H62" s="14">
        <f t="shared" si="4"/>
        <v>96801.173493902941</v>
      </c>
      <c r="I62" s="15">
        <f t="shared" si="17"/>
        <v>0.38653760856489122</v>
      </c>
      <c r="J62" s="14">
        <f t="shared" si="18"/>
        <v>37417.294108608381</v>
      </c>
      <c r="K62" s="14">
        <f>SUM($J62:J$127)</f>
        <v>883370.01933127944</v>
      </c>
      <c r="L62" s="16">
        <f t="shared" si="19"/>
        <v>23.608602395651257</v>
      </c>
      <c r="M62" s="16"/>
      <c r="N62" s="6">
        <v>48</v>
      </c>
      <c r="O62" s="6">
        <f t="shared" si="13"/>
        <v>48</v>
      </c>
      <c r="P62" s="6">
        <f t="shared" si="8"/>
        <v>96801.173493902941</v>
      </c>
      <c r="Q62" s="6">
        <f t="shared" si="9"/>
        <v>96801.173493902941</v>
      </c>
      <c r="R62" s="5">
        <f t="shared" si="10"/>
        <v>96801.173493902941</v>
      </c>
      <c r="S62" s="5">
        <f t="shared" si="20"/>
        <v>3622037978.6797919</v>
      </c>
      <c r="T62" s="20">
        <f>SUM(S62:$S$136)</f>
        <v>72815638835.749161</v>
      </c>
      <c r="U62" s="6">
        <f t="shared" si="21"/>
        <v>20.103499539309073</v>
      </c>
    </row>
    <row r="63" spans="1:21">
      <c r="A63" s="21">
        <v>49</v>
      </c>
      <c r="B63" s="22">
        <f>Absterbeordnung!B57</f>
        <v>96547.891967113625</v>
      </c>
      <c r="C63" s="15">
        <f t="shared" si="14"/>
        <v>0.37895843976950117</v>
      </c>
      <c r="D63" s="14">
        <f t="shared" si="15"/>
        <v>36587.638502891736</v>
      </c>
      <c r="E63" s="14">
        <f>SUM(D63:$D$127)</f>
        <v>845952.72522267117</v>
      </c>
      <c r="F63" s="16">
        <f t="shared" si="16"/>
        <v>23.121271550658033</v>
      </c>
      <c r="G63" s="5"/>
      <c r="H63" s="14">
        <f t="shared" si="4"/>
        <v>96547.891967113625</v>
      </c>
      <c r="I63" s="15">
        <f t="shared" si="17"/>
        <v>0.37895843976950117</v>
      </c>
      <c r="J63" s="14">
        <f t="shared" si="18"/>
        <v>36587.638502891736</v>
      </c>
      <c r="K63" s="14">
        <f>SUM($J63:J$127)</f>
        <v>845952.72522267117</v>
      </c>
      <c r="L63" s="16">
        <f t="shared" si="19"/>
        <v>23.121271550658033</v>
      </c>
      <c r="M63" s="16"/>
      <c r="N63" s="6">
        <v>49</v>
      </c>
      <c r="O63" s="6">
        <f t="shared" si="13"/>
        <v>49</v>
      </c>
      <c r="P63" s="6">
        <f t="shared" si="8"/>
        <v>96547.891967113625</v>
      </c>
      <c r="Q63" s="6">
        <f t="shared" si="9"/>
        <v>96547.891967113625</v>
      </c>
      <c r="R63" s="5">
        <f t="shared" si="10"/>
        <v>96547.891967113625</v>
      </c>
      <c r="S63" s="5">
        <f t="shared" si="20"/>
        <v>3532459369.5089979</v>
      </c>
      <c r="T63" s="20">
        <f>SUM(S63:$S$136)</f>
        <v>69193600857.069366</v>
      </c>
      <c r="U63" s="6">
        <f t="shared" si="21"/>
        <v>19.587939624819263</v>
      </c>
    </row>
    <row r="64" spans="1:21">
      <c r="A64" s="21">
        <v>50</v>
      </c>
      <c r="B64" s="22">
        <f>Absterbeordnung!B58</f>
        <v>96269.154238784133</v>
      </c>
      <c r="C64" s="15">
        <f t="shared" si="14"/>
        <v>0.37152788212696192</v>
      </c>
      <c r="D64" s="14">
        <f t="shared" si="15"/>
        <v>35766.674988489307</v>
      </c>
      <c r="E64" s="14">
        <f>SUM(D64:$D$127)</f>
        <v>809365.08671977953</v>
      </c>
      <c r="F64" s="16">
        <f t="shared" si="16"/>
        <v>22.629027914399515</v>
      </c>
      <c r="G64" s="5"/>
      <c r="H64" s="14">
        <f t="shared" si="4"/>
        <v>96269.154238784133</v>
      </c>
      <c r="I64" s="15">
        <f t="shared" si="17"/>
        <v>0.37152788212696192</v>
      </c>
      <c r="J64" s="14">
        <f t="shared" si="18"/>
        <v>35766.674988489307</v>
      </c>
      <c r="K64" s="14">
        <f>SUM($J64:J$127)</f>
        <v>809365.08671977953</v>
      </c>
      <c r="L64" s="16">
        <f t="shared" si="19"/>
        <v>22.629027914399515</v>
      </c>
      <c r="M64" s="16"/>
      <c r="N64" s="6">
        <v>50</v>
      </c>
      <c r="O64" s="6">
        <f t="shared" si="13"/>
        <v>50</v>
      </c>
      <c r="P64" s="6">
        <f t="shared" si="8"/>
        <v>96269.154238784133</v>
      </c>
      <c r="Q64" s="6">
        <f t="shared" si="9"/>
        <v>96269.154238784133</v>
      </c>
      <c r="R64" s="5">
        <f t="shared" si="10"/>
        <v>96269.154238784133</v>
      </c>
      <c r="S64" s="5">
        <f t="shared" si="20"/>
        <v>3443227551.0753398</v>
      </c>
      <c r="T64" s="20">
        <f>SUM(S64:$S$136)</f>
        <v>65661141487.560356</v>
      </c>
      <c r="U64" s="6">
        <f t="shared" si="21"/>
        <v>19.069649192094204</v>
      </c>
    </row>
    <row r="65" spans="1:21">
      <c r="A65" s="21">
        <v>51</v>
      </c>
      <c r="B65" s="22">
        <f>Absterbeordnung!B59</f>
        <v>95959.909835066734</v>
      </c>
      <c r="C65" s="15">
        <f t="shared" si="14"/>
        <v>0.36424302169309997</v>
      </c>
      <c r="D65" s="14">
        <f t="shared" si="15"/>
        <v>34952.727519722132</v>
      </c>
      <c r="E65" s="14">
        <f>SUM(D65:$D$127)</f>
        <v>773598.41173129017</v>
      </c>
      <c r="F65" s="16">
        <f t="shared" si="16"/>
        <v>22.132705131374543</v>
      </c>
      <c r="G65" s="5"/>
      <c r="H65" s="14">
        <f t="shared" si="4"/>
        <v>95959.909835066734</v>
      </c>
      <c r="I65" s="15">
        <f t="shared" si="17"/>
        <v>0.36424302169309997</v>
      </c>
      <c r="J65" s="14">
        <f t="shared" si="18"/>
        <v>34952.727519722132</v>
      </c>
      <c r="K65" s="14">
        <f>SUM($J65:J$127)</f>
        <v>773598.41173129017</v>
      </c>
      <c r="L65" s="16">
        <f t="shared" si="19"/>
        <v>22.132705131374543</v>
      </c>
      <c r="M65" s="16"/>
      <c r="N65" s="6">
        <v>51</v>
      </c>
      <c r="O65" s="6">
        <f t="shared" si="13"/>
        <v>51</v>
      </c>
      <c r="P65" s="6">
        <f t="shared" si="8"/>
        <v>95959.909835066734</v>
      </c>
      <c r="Q65" s="6">
        <f t="shared" si="9"/>
        <v>95959.909835066734</v>
      </c>
      <c r="R65" s="5">
        <f t="shared" si="10"/>
        <v>95959.909835066734</v>
      </c>
      <c r="S65" s="5">
        <f t="shared" si="20"/>
        <v>3354060581.2821918</v>
      </c>
      <c r="T65" s="20">
        <f>SUM(S65:$S$136)</f>
        <v>62217913936.485008</v>
      </c>
      <c r="U65" s="6">
        <f t="shared" si="21"/>
        <v>18.55002687897197</v>
      </c>
    </row>
    <row r="66" spans="1:21">
      <c r="A66" s="21">
        <v>52</v>
      </c>
      <c r="B66" s="22">
        <f>Absterbeordnung!B60</f>
        <v>95614.961078733686</v>
      </c>
      <c r="C66" s="15">
        <f t="shared" si="14"/>
        <v>0.35710100165990188</v>
      </c>
      <c r="D66" s="14">
        <f t="shared" si="15"/>
        <v>34144.198374888329</v>
      </c>
      <c r="E66" s="14">
        <f>SUM(D66:$D$127)</f>
        <v>738645.68421156809</v>
      </c>
      <c r="F66" s="16">
        <f t="shared" si="16"/>
        <v>21.633124201703676</v>
      </c>
      <c r="G66" s="5"/>
      <c r="H66" s="14">
        <f t="shared" si="4"/>
        <v>95614.961078733686</v>
      </c>
      <c r="I66" s="15">
        <f t="shared" si="17"/>
        <v>0.35710100165990188</v>
      </c>
      <c r="J66" s="14">
        <f t="shared" si="18"/>
        <v>34144.198374888329</v>
      </c>
      <c r="K66" s="14">
        <f>SUM($J66:J$127)</f>
        <v>738645.68421156809</v>
      </c>
      <c r="L66" s="16">
        <f t="shared" si="19"/>
        <v>21.633124201703676</v>
      </c>
      <c r="M66" s="16"/>
      <c r="N66" s="6">
        <v>52</v>
      </c>
      <c r="O66" s="6">
        <f t="shared" si="13"/>
        <v>52</v>
      </c>
      <c r="P66" s="6">
        <f t="shared" si="8"/>
        <v>95614.961078733686</v>
      </c>
      <c r="Q66" s="6">
        <f t="shared" si="9"/>
        <v>95614.961078733686</v>
      </c>
      <c r="R66" s="5">
        <f t="shared" si="10"/>
        <v>95614.961078733686</v>
      </c>
      <c r="S66" s="5">
        <f t="shared" si="20"/>
        <v>3264696198.6795096</v>
      </c>
      <c r="T66" s="20">
        <f>SUM(S66:$S$136)</f>
        <v>58863853355.202827</v>
      </c>
      <c r="U66" s="6">
        <f t="shared" si="21"/>
        <v>18.030422977492311</v>
      </c>
    </row>
    <row r="67" spans="1:21">
      <c r="A67" s="21">
        <v>53</v>
      </c>
      <c r="B67" s="22">
        <f>Absterbeordnung!B61</f>
        <v>95228.469018092626</v>
      </c>
      <c r="C67" s="15">
        <f t="shared" si="14"/>
        <v>0.35009902123519798</v>
      </c>
      <c r="D67" s="14">
        <f t="shared" si="15"/>
        <v>33339.393796960605</v>
      </c>
      <c r="E67" s="14">
        <f>SUM(D67:$D$127)</f>
        <v>704501.48583667981</v>
      </c>
      <c r="F67" s="16">
        <f t="shared" si="16"/>
        <v>21.131202628552469</v>
      </c>
      <c r="G67" s="5"/>
      <c r="H67" s="14">
        <f t="shared" si="4"/>
        <v>95228.469018092626</v>
      </c>
      <c r="I67" s="15">
        <f t="shared" si="17"/>
        <v>0.35009902123519798</v>
      </c>
      <c r="J67" s="14">
        <f t="shared" si="18"/>
        <v>33339.393796960605</v>
      </c>
      <c r="K67" s="14">
        <f>SUM($J67:J$127)</f>
        <v>704501.48583667981</v>
      </c>
      <c r="L67" s="16">
        <f t="shared" si="19"/>
        <v>21.131202628552469</v>
      </c>
      <c r="M67" s="16"/>
      <c r="N67" s="6">
        <v>53</v>
      </c>
      <c r="O67" s="6">
        <f t="shared" si="13"/>
        <v>53</v>
      </c>
      <c r="P67" s="6">
        <f t="shared" si="8"/>
        <v>95228.469018092626</v>
      </c>
      <c r="Q67" s="6">
        <f t="shared" si="9"/>
        <v>95228.469018092626</v>
      </c>
      <c r="R67" s="5">
        <f t="shared" si="10"/>
        <v>95228.469018092626</v>
      </c>
      <c r="S67" s="5">
        <f t="shared" si="20"/>
        <v>3174859429.2758522</v>
      </c>
      <c r="T67" s="20">
        <f>SUM(S67:$S$136)</f>
        <v>55599157156.523323</v>
      </c>
      <c r="U67" s="6">
        <f t="shared" si="21"/>
        <v>17.512320905875455</v>
      </c>
    </row>
    <row r="68" spans="1:21">
      <c r="A68" s="21">
        <v>54</v>
      </c>
      <c r="B68" s="22">
        <f>Absterbeordnung!B62</f>
        <v>94794.326076398254</v>
      </c>
      <c r="C68" s="15">
        <f t="shared" si="14"/>
        <v>0.34323433454431168</v>
      </c>
      <c r="D68" s="14">
        <f t="shared" si="15"/>
        <v>32536.667429409048</v>
      </c>
      <c r="E68" s="14">
        <f>SUM(D68:$D$127)</f>
        <v>671162.09203971934</v>
      </c>
      <c r="F68" s="16">
        <f t="shared" si="16"/>
        <v>20.627868342566437</v>
      </c>
      <c r="G68" s="5"/>
      <c r="H68" s="14">
        <f t="shared" si="4"/>
        <v>94794.326076398254</v>
      </c>
      <c r="I68" s="15">
        <f t="shared" si="17"/>
        <v>0.34323433454431168</v>
      </c>
      <c r="J68" s="14">
        <f t="shared" si="18"/>
        <v>32536.667429409048</v>
      </c>
      <c r="K68" s="14">
        <f>SUM($J68:J$127)</f>
        <v>671162.09203971934</v>
      </c>
      <c r="L68" s="16">
        <f t="shared" si="19"/>
        <v>20.627868342566437</v>
      </c>
      <c r="M68" s="16"/>
      <c r="N68" s="6">
        <v>54</v>
      </c>
      <c r="O68" s="6">
        <f t="shared" si="13"/>
        <v>54</v>
      </c>
      <c r="P68" s="6">
        <f t="shared" si="8"/>
        <v>94794.326076398254</v>
      </c>
      <c r="Q68" s="6">
        <f t="shared" si="9"/>
        <v>94794.326076398254</v>
      </c>
      <c r="R68" s="5">
        <f t="shared" si="10"/>
        <v>94794.326076398254</v>
      </c>
      <c r="S68" s="5">
        <f t="shared" si="20"/>
        <v>3084291461.7427278</v>
      </c>
      <c r="T68" s="20">
        <f>SUM(S68:$S$136)</f>
        <v>52424297727.247459</v>
      </c>
      <c r="U68" s="6">
        <f t="shared" si="21"/>
        <v>16.997193156844514</v>
      </c>
    </row>
    <row r="69" spans="1:21">
      <c r="A69" s="21">
        <v>55</v>
      </c>
      <c r="B69" s="22">
        <f>Absterbeordnung!B63</f>
        <v>94308.022882771853</v>
      </c>
      <c r="C69" s="15">
        <f t="shared" si="14"/>
        <v>0.33650424955324687</v>
      </c>
      <c r="D69" s="14">
        <f t="shared" si="15"/>
        <v>31735.050467017576</v>
      </c>
      <c r="E69" s="14">
        <f>SUM(D69:$D$127)</f>
        <v>638625.42461031023</v>
      </c>
      <c r="F69" s="16">
        <f t="shared" si="16"/>
        <v>20.123661856912356</v>
      </c>
      <c r="G69" s="5"/>
      <c r="H69" s="14">
        <f t="shared" si="4"/>
        <v>94308.022882771853</v>
      </c>
      <c r="I69" s="15">
        <f t="shared" si="17"/>
        <v>0.33650424955324687</v>
      </c>
      <c r="J69" s="14">
        <f t="shared" si="18"/>
        <v>31735.050467017576</v>
      </c>
      <c r="K69" s="14">
        <f>SUM($J69:J$127)</f>
        <v>638625.42461031023</v>
      </c>
      <c r="L69" s="16">
        <f t="shared" si="19"/>
        <v>20.123661856912356</v>
      </c>
      <c r="M69" s="16"/>
      <c r="N69" s="6">
        <v>55</v>
      </c>
      <c r="O69" s="6">
        <f t="shared" si="13"/>
        <v>55</v>
      </c>
      <c r="P69" s="6">
        <f t="shared" si="8"/>
        <v>94308.022882771853</v>
      </c>
      <c r="Q69" s="6">
        <f t="shared" si="9"/>
        <v>94308.022882771853</v>
      </c>
      <c r="R69" s="5">
        <f t="shared" si="10"/>
        <v>94308.022882771853</v>
      </c>
      <c r="S69" s="5">
        <f t="shared" si="20"/>
        <v>2992869865.6294131</v>
      </c>
      <c r="T69" s="20">
        <f>SUM(S69:$S$136)</f>
        <v>49340006265.504753</v>
      </c>
      <c r="U69" s="6">
        <f t="shared" si="21"/>
        <v>16.485850865797115</v>
      </c>
    </row>
    <row r="70" spans="1:21">
      <c r="A70" s="21">
        <v>56</v>
      </c>
      <c r="B70" s="22">
        <f>Absterbeordnung!B64</f>
        <v>93768.654070171193</v>
      </c>
      <c r="C70" s="15">
        <f t="shared" si="14"/>
        <v>0.3299061270129871</v>
      </c>
      <c r="D70" s="14">
        <f t="shared" si="15"/>
        <v>30934.853499510747</v>
      </c>
      <c r="E70" s="14">
        <f>SUM(D70:$D$127)</f>
        <v>606890.37414329278</v>
      </c>
      <c r="F70" s="16">
        <f t="shared" si="16"/>
        <v>19.618336778381416</v>
      </c>
      <c r="G70" s="5"/>
      <c r="H70" s="14">
        <f t="shared" si="4"/>
        <v>93768.654070171193</v>
      </c>
      <c r="I70" s="15">
        <f t="shared" si="17"/>
        <v>0.3299061270129871</v>
      </c>
      <c r="J70" s="14">
        <f t="shared" si="18"/>
        <v>30934.853499510747</v>
      </c>
      <c r="K70" s="14">
        <f>SUM($J70:J$127)</f>
        <v>606890.37414329278</v>
      </c>
      <c r="L70" s="16">
        <f t="shared" si="19"/>
        <v>19.618336778381416</v>
      </c>
      <c r="M70" s="16"/>
      <c r="N70" s="6">
        <v>56</v>
      </c>
      <c r="O70" s="6">
        <f t="shared" si="13"/>
        <v>56</v>
      </c>
      <c r="P70" s="6">
        <f t="shared" si="8"/>
        <v>93768.654070171193</v>
      </c>
      <c r="Q70" s="6">
        <f t="shared" si="9"/>
        <v>93768.654070171193</v>
      </c>
      <c r="R70" s="5">
        <f t="shared" si="10"/>
        <v>93768.654070171193</v>
      </c>
      <c r="S70" s="5">
        <f t="shared" si="20"/>
        <v>2900719576.5070481</v>
      </c>
      <c r="T70" s="20">
        <f>SUM(S70:$S$136)</f>
        <v>46347136399.875328</v>
      </c>
      <c r="U70" s="6">
        <f t="shared" si="21"/>
        <v>15.977806601934626</v>
      </c>
    </row>
    <row r="71" spans="1:21">
      <c r="A71" s="21">
        <v>57</v>
      </c>
      <c r="B71" s="22">
        <f>Absterbeordnung!B65</f>
        <v>93168.702207360388</v>
      </c>
      <c r="C71" s="15">
        <f t="shared" si="14"/>
        <v>0.32343737942449713</v>
      </c>
      <c r="D71" s="14">
        <f t="shared" si="15"/>
        <v>30134.240886330004</v>
      </c>
      <c r="E71" s="14">
        <f>SUM(D71:$D$127)</f>
        <v>575955.5206437821</v>
      </c>
      <c r="F71" s="16">
        <f t="shared" si="16"/>
        <v>19.112992519584477</v>
      </c>
      <c r="G71" s="5"/>
      <c r="H71" s="14">
        <f t="shared" si="4"/>
        <v>93168.702207360388</v>
      </c>
      <c r="I71" s="15">
        <f t="shared" si="17"/>
        <v>0.32343737942449713</v>
      </c>
      <c r="J71" s="14">
        <f t="shared" si="18"/>
        <v>30134.240886330004</v>
      </c>
      <c r="K71" s="14">
        <f>SUM($J71:J$127)</f>
        <v>575955.5206437821</v>
      </c>
      <c r="L71" s="16">
        <f t="shared" si="19"/>
        <v>19.112992519584477</v>
      </c>
      <c r="M71" s="16"/>
      <c r="N71" s="6">
        <v>57</v>
      </c>
      <c r="O71" s="6">
        <f t="shared" si="13"/>
        <v>57</v>
      </c>
      <c r="P71" s="6">
        <f t="shared" si="8"/>
        <v>93168.702207360388</v>
      </c>
      <c r="Q71" s="6">
        <f t="shared" si="9"/>
        <v>93168.702207360388</v>
      </c>
      <c r="R71" s="5">
        <f t="shared" si="10"/>
        <v>93168.702207360388</v>
      </c>
      <c r="S71" s="5">
        <f t="shared" si="20"/>
        <v>2807568115.3833437</v>
      </c>
      <c r="T71" s="20">
        <f>SUM(S71:$S$136)</f>
        <v>43446416823.368279</v>
      </c>
      <c r="U71" s="6">
        <f t="shared" si="21"/>
        <v>15.474750758606664</v>
      </c>
    </row>
    <row r="72" spans="1:21">
      <c r="A72" s="21">
        <v>58</v>
      </c>
      <c r="B72" s="22">
        <f>Absterbeordnung!B66</f>
        <v>92500.842552521499</v>
      </c>
      <c r="C72" s="15">
        <f t="shared" si="14"/>
        <v>0.31709547002401678</v>
      </c>
      <c r="D72" s="14">
        <f t="shared" si="15"/>
        <v>29331.598146809378</v>
      </c>
      <c r="E72" s="14">
        <f>SUM(D72:$D$127)</f>
        <v>545821.2797574522</v>
      </c>
      <c r="F72" s="16">
        <f t="shared" si="16"/>
        <v>18.608644405447283</v>
      </c>
      <c r="G72" s="5"/>
      <c r="H72" s="14">
        <f t="shared" si="4"/>
        <v>92500.842552521499</v>
      </c>
      <c r="I72" s="15">
        <f t="shared" si="17"/>
        <v>0.31709547002401678</v>
      </c>
      <c r="J72" s="14">
        <f t="shared" si="18"/>
        <v>29331.598146809378</v>
      </c>
      <c r="K72" s="14">
        <f>SUM($J72:J$127)</f>
        <v>545821.2797574522</v>
      </c>
      <c r="L72" s="16">
        <f t="shared" si="19"/>
        <v>18.608644405447283</v>
      </c>
      <c r="M72" s="16"/>
      <c r="N72" s="6">
        <v>58</v>
      </c>
      <c r="O72" s="6">
        <f t="shared" si="13"/>
        <v>58</v>
      </c>
      <c r="P72" s="6">
        <f t="shared" si="8"/>
        <v>92500.842552521499</v>
      </c>
      <c r="Q72" s="6">
        <f t="shared" si="9"/>
        <v>92500.842552521499</v>
      </c>
      <c r="R72" s="5">
        <f t="shared" si="10"/>
        <v>92500.842552521499</v>
      </c>
      <c r="S72" s="5">
        <f t="shared" si="20"/>
        <v>2713197541.9918456</v>
      </c>
      <c r="T72" s="20">
        <f>SUM(S72:$S$136)</f>
        <v>40638848707.984932</v>
      </c>
      <c r="U72" s="6">
        <f t="shared" si="21"/>
        <v>14.978212267637042</v>
      </c>
    </row>
    <row r="73" spans="1:21">
      <c r="A73" s="21">
        <v>59</v>
      </c>
      <c r="B73" s="22">
        <f>Absterbeordnung!B67</f>
        <v>91779.906134830162</v>
      </c>
      <c r="C73" s="15">
        <f t="shared" si="14"/>
        <v>0.3108779117882518</v>
      </c>
      <c r="D73" s="14">
        <f t="shared" si="15"/>
        <v>28532.345563317762</v>
      </c>
      <c r="E73" s="14">
        <f>SUM(D73:$D$127)</f>
        <v>516489.68161064287</v>
      </c>
      <c r="F73" s="16">
        <f t="shared" si="16"/>
        <v>18.10190054177183</v>
      </c>
      <c r="G73" s="5"/>
      <c r="H73" s="14">
        <f t="shared" si="4"/>
        <v>91779.906134830162</v>
      </c>
      <c r="I73" s="15">
        <f t="shared" si="17"/>
        <v>0.3108779117882518</v>
      </c>
      <c r="J73" s="14">
        <f t="shared" si="18"/>
        <v>28532.345563317762</v>
      </c>
      <c r="K73" s="14">
        <f>SUM($J73:J$127)</f>
        <v>516489.68161064287</v>
      </c>
      <c r="L73" s="16">
        <f t="shared" si="19"/>
        <v>18.10190054177183</v>
      </c>
      <c r="M73" s="16"/>
      <c r="N73" s="6">
        <v>59</v>
      </c>
      <c r="O73" s="6">
        <f t="shared" si="13"/>
        <v>59</v>
      </c>
      <c r="P73" s="6">
        <f t="shared" si="8"/>
        <v>91779.906134830162</v>
      </c>
      <c r="Q73" s="6">
        <f t="shared" si="9"/>
        <v>91779.906134830162</v>
      </c>
      <c r="R73" s="5">
        <f t="shared" si="10"/>
        <v>91779.906134830162</v>
      </c>
      <c r="S73" s="5">
        <f t="shared" si="20"/>
        <v>2618695997.607842</v>
      </c>
      <c r="T73" s="20">
        <f>SUM(S73:$S$136)</f>
        <v>37925651165.993095</v>
      </c>
      <c r="U73" s="6">
        <f t="shared" si="21"/>
        <v>14.482647546961495</v>
      </c>
    </row>
    <row r="74" spans="1:21">
      <c r="A74" s="21">
        <v>60</v>
      </c>
      <c r="B74" s="22">
        <f>Absterbeordnung!B68</f>
        <v>90973.990862773164</v>
      </c>
      <c r="C74" s="15">
        <f t="shared" si="14"/>
        <v>0.30478226645907031</v>
      </c>
      <c r="D74" s="14">
        <f t="shared" si="15"/>
        <v>27727.259123982756</v>
      </c>
      <c r="E74" s="14">
        <f>SUM(D74:$D$127)</f>
        <v>487957.33604732511</v>
      </c>
      <c r="F74" s="16">
        <f t="shared" si="16"/>
        <v>17.598469934060859</v>
      </c>
      <c r="G74" s="5"/>
      <c r="H74" s="14">
        <f t="shared" si="4"/>
        <v>90973.990862773164</v>
      </c>
      <c r="I74" s="15">
        <f t="shared" si="17"/>
        <v>0.30478226645907031</v>
      </c>
      <c r="J74" s="14">
        <f t="shared" si="18"/>
        <v>27727.259123982756</v>
      </c>
      <c r="K74" s="14">
        <f>SUM($J74:J$127)</f>
        <v>487957.33604732511</v>
      </c>
      <c r="L74" s="16">
        <f t="shared" si="19"/>
        <v>17.598469934060859</v>
      </c>
      <c r="M74" s="16"/>
      <c r="N74" s="6">
        <v>60</v>
      </c>
      <c r="O74" s="6">
        <f t="shared" si="13"/>
        <v>60</v>
      </c>
      <c r="P74" s="6">
        <f t="shared" si="8"/>
        <v>90973.990862773164</v>
      </c>
      <c r="Q74" s="6">
        <f t="shared" si="9"/>
        <v>90973.990862773164</v>
      </c>
      <c r="R74" s="5">
        <f t="shared" si="10"/>
        <v>90973.990862773164</v>
      </c>
      <c r="S74" s="5">
        <f t="shared" si="20"/>
        <v>2522459418.1949511</v>
      </c>
      <c r="T74" s="20">
        <f>SUM(S74:$S$136)</f>
        <v>35306955168.385246</v>
      </c>
      <c r="U74" s="6">
        <f t="shared" si="21"/>
        <v>13.997035953763959</v>
      </c>
    </row>
    <row r="75" spans="1:21">
      <c r="A75" s="21">
        <v>61</v>
      </c>
      <c r="B75" s="22">
        <f>Absterbeordnung!B69</f>
        <v>90100.509197972278</v>
      </c>
      <c r="C75" s="15">
        <f t="shared" si="14"/>
        <v>0.29880614358732388</v>
      </c>
      <c r="D75" s="14">
        <f t="shared" si="15"/>
        <v>26922.585688700299</v>
      </c>
      <c r="E75" s="14">
        <f>SUM(D75:$D$127)</f>
        <v>460230.07692334231</v>
      </c>
      <c r="F75" s="16">
        <f t="shared" si="16"/>
        <v>17.094571904975155</v>
      </c>
      <c r="G75" s="5"/>
      <c r="H75" s="14">
        <f t="shared" si="4"/>
        <v>90100.509197972278</v>
      </c>
      <c r="I75" s="15">
        <f t="shared" si="17"/>
        <v>0.29880614358732388</v>
      </c>
      <c r="J75" s="14">
        <f t="shared" si="18"/>
        <v>26922.585688700299</v>
      </c>
      <c r="K75" s="14">
        <f>SUM($J75:J$127)</f>
        <v>460230.07692334231</v>
      </c>
      <c r="L75" s="16">
        <f t="shared" si="19"/>
        <v>17.094571904975155</v>
      </c>
      <c r="M75" s="16"/>
      <c r="N75" s="6">
        <v>61</v>
      </c>
      <c r="O75" s="6">
        <f t="shared" si="13"/>
        <v>61</v>
      </c>
      <c r="P75" s="6">
        <f t="shared" si="8"/>
        <v>90100.509197972278</v>
      </c>
      <c r="Q75" s="6">
        <f t="shared" si="9"/>
        <v>90100.509197972278</v>
      </c>
      <c r="R75" s="5">
        <f t="shared" si="10"/>
        <v>90100.509197972278</v>
      </c>
      <c r="S75" s="5">
        <f t="shared" si="20"/>
        <v>2425738679.4779382</v>
      </c>
      <c r="T75" s="20">
        <f>SUM(S75:$S$136)</f>
        <v>32784495750.190289</v>
      </c>
      <c r="U75" s="6">
        <f t="shared" si="21"/>
        <v>13.515262805326619</v>
      </c>
    </row>
    <row r="76" spans="1:21">
      <c r="A76" s="21">
        <v>62</v>
      </c>
      <c r="B76" s="22">
        <f>Absterbeordnung!B70</f>
        <v>89140.175862138727</v>
      </c>
      <c r="C76" s="15">
        <f t="shared" si="14"/>
        <v>0.29294719959541554</v>
      </c>
      <c r="D76" s="14">
        <f t="shared" si="15"/>
        <v>26113.364890256395</v>
      </c>
      <c r="E76" s="14">
        <f>SUM(D76:$D$127)</f>
        <v>433307.49123464199</v>
      </c>
      <c r="F76" s="16">
        <f t="shared" si="16"/>
        <v>16.593322731699001</v>
      </c>
      <c r="G76" s="5"/>
      <c r="H76" s="14">
        <f t="shared" si="4"/>
        <v>89140.175862138727</v>
      </c>
      <c r="I76" s="15">
        <f t="shared" si="17"/>
        <v>0.29294719959541554</v>
      </c>
      <c r="J76" s="14">
        <f t="shared" si="18"/>
        <v>26113.364890256395</v>
      </c>
      <c r="K76" s="14">
        <f>SUM($J76:J$127)</f>
        <v>433307.49123464199</v>
      </c>
      <c r="L76" s="16">
        <f t="shared" si="19"/>
        <v>16.593322731699001</v>
      </c>
      <c r="M76" s="16"/>
      <c r="N76" s="6">
        <v>62</v>
      </c>
      <c r="O76" s="6">
        <f t="shared" si="13"/>
        <v>62</v>
      </c>
      <c r="P76" s="6">
        <f t="shared" si="8"/>
        <v>89140.175862138727</v>
      </c>
      <c r="Q76" s="6">
        <f t="shared" si="9"/>
        <v>89140.175862138727</v>
      </c>
      <c r="R76" s="5">
        <f t="shared" si="10"/>
        <v>89140.175862138727</v>
      </c>
      <c r="S76" s="5">
        <f t="shared" si="20"/>
        <v>2327749938.6696544</v>
      </c>
      <c r="T76" s="20">
        <f>SUM(S76:$S$136)</f>
        <v>30358757070.712357</v>
      </c>
      <c r="U76" s="6">
        <f t="shared" si="21"/>
        <v>13.04210412225931</v>
      </c>
    </row>
    <row r="77" spans="1:21">
      <c r="A77" s="21">
        <v>63</v>
      </c>
      <c r="B77" s="22">
        <f>Absterbeordnung!B71</f>
        <v>88089.498451384643</v>
      </c>
      <c r="C77" s="15">
        <f t="shared" si="14"/>
        <v>0.28720313685825061</v>
      </c>
      <c r="D77" s="14">
        <f t="shared" si="15"/>
        <v>25299.580279507678</v>
      </c>
      <c r="E77" s="14">
        <f>SUM(D77:$D$127)</f>
        <v>407194.1263443855</v>
      </c>
      <c r="F77" s="16">
        <f t="shared" si="16"/>
        <v>16.094896509971246</v>
      </c>
      <c r="G77" s="5"/>
      <c r="H77" s="14">
        <f t="shared" si="4"/>
        <v>88089.498451384643</v>
      </c>
      <c r="I77" s="15">
        <f t="shared" si="17"/>
        <v>0.28720313685825061</v>
      </c>
      <c r="J77" s="14">
        <f t="shared" si="18"/>
        <v>25299.580279507678</v>
      </c>
      <c r="K77" s="14">
        <f>SUM($J77:J$127)</f>
        <v>407194.1263443855</v>
      </c>
      <c r="L77" s="16">
        <f t="shared" si="19"/>
        <v>16.094896509971246</v>
      </c>
      <c r="M77" s="16"/>
      <c r="N77" s="6">
        <v>63</v>
      </c>
      <c r="O77" s="6">
        <f t="shared" si="13"/>
        <v>63</v>
      </c>
      <c r="P77" s="6">
        <f t="shared" si="8"/>
        <v>88089.498451384643</v>
      </c>
      <c r="Q77" s="6">
        <f t="shared" si="9"/>
        <v>88089.498451384643</v>
      </c>
      <c r="R77" s="5">
        <f t="shared" si="10"/>
        <v>88089.498451384643</v>
      </c>
      <c r="S77" s="5">
        <f t="shared" si="20"/>
        <v>2228627337.8523731</v>
      </c>
      <c r="T77" s="20">
        <f>SUM(S77:$S$136)</f>
        <v>28031007132.042702</v>
      </c>
      <c r="U77" s="6">
        <f t="shared" si="21"/>
        <v>12.577700477754576</v>
      </c>
    </row>
    <row r="78" spans="1:21">
      <c r="A78" s="21">
        <v>64</v>
      </c>
      <c r="B78" s="22">
        <f>Absterbeordnung!B72</f>
        <v>86952.053664430845</v>
      </c>
      <c r="C78" s="15">
        <f t="shared" si="14"/>
        <v>0.28157170280220639</v>
      </c>
      <c r="D78" s="14">
        <f t="shared" si="15"/>
        <v>24483.237812442621</v>
      </c>
      <c r="E78" s="14">
        <f>SUM(D78:$D$127)</f>
        <v>381894.54606487782</v>
      </c>
      <c r="F78" s="16">
        <f t="shared" si="16"/>
        <v>15.598204330262041</v>
      </c>
      <c r="G78" s="5"/>
      <c r="H78" s="14">
        <f t="shared" si="4"/>
        <v>86952.053664430845</v>
      </c>
      <c r="I78" s="15">
        <f t="shared" si="17"/>
        <v>0.28157170280220639</v>
      </c>
      <c r="J78" s="14">
        <f t="shared" si="18"/>
        <v>24483.237812442621</v>
      </c>
      <c r="K78" s="14">
        <f>SUM($J78:J$127)</f>
        <v>381894.54606487782</v>
      </c>
      <c r="L78" s="16">
        <f t="shared" si="19"/>
        <v>15.598204330262041</v>
      </c>
      <c r="M78" s="16"/>
      <c r="N78" s="6">
        <v>64</v>
      </c>
      <c r="O78" s="6">
        <f t="shared" ref="O78:O109" si="22">N78+$B$3</f>
        <v>64</v>
      </c>
      <c r="P78" s="6">
        <f t="shared" si="8"/>
        <v>86952.053664430845</v>
      </c>
      <c r="Q78" s="6">
        <f t="shared" si="9"/>
        <v>86952.053664430845</v>
      </c>
      <c r="R78" s="5">
        <f t="shared" si="10"/>
        <v>86952.053664430845</v>
      </c>
      <c r="S78" s="5">
        <f t="shared" si="20"/>
        <v>2128867808.1465335</v>
      </c>
      <c r="T78" s="20">
        <f>SUM(S78:$S$136)</f>
        <v>25802379794.190327</v>
      </c>
      <c r="U78" s="6">
        <f t="shared" si="21"/>
        <v>12.120235787047189</v>
      </c>
    </row>
    <row r="79" spans="1:21">
      <c r="A79" s="21">
        <v>65</v>
      </c>
      <c r="B79" s="22">
        <f>Absterbeordnung!B73</f>
        <v>85725.678795249885</v>
      </c>
      <c r="C79" s="15">
        <f t="shared" ref="C79:C110" si="23">1/(((1+($B$5/100))^A79))</f>
        <v>0.27605068902177099</v>
      </c>
      <c r="D79" s="14">
        <f t="shared" ref="D79:D110" si="24">B79*C79</f>
        <v>23664.632698287754</v>
      </c>
      <c r="E79" s="14">
        <f>SUM(D79:$D$127)</f>
        <v>357411.30825243524</v>
      </c>
      <c r="F79" s="16">
        <f t="shared" ref="F79:F110" si="25">E79/D79</f>
        <v>15.103184266971343</v>
      </c>
      <c r="G79" s="5"/>
      <c r="H79" s="14">
        <f t="shared" ref="H79:H127" si="26">B79</f>
        <v>85725.678795249885</v>
      </c>
      <c r="I79" s="15">
        <f t="shared" ref="I79:I110" si="27">1/(((1+($B$5/100))^A79))</f>
        <v>0.27605068902177099</v>
      </c>
      <c r="J79" s="14">
        <f t="shared" ref="J79:J110" si="28">H79*I79</f>
        <v>23664.632698287754</v>
      </c>
      <c r="K79" s="14">
        <f>SUM($J79:J$127)</f>
        <v>357411.30825243524</v>
      </c>
      <c r="L79" s="16">
        <f t="shared" ref="L79:L110" si="29">K79/J79</f>
        <v>15.103184266971343</v>
      </c>
      <c r="M79" s="16"/>
      <c r="N79" s="6">
        <v>65</v>
      </c>
      <c r="O79" s="6">
        <f t="shared" si="22"/>
        <v>65</v>
      </c>
      <c r="P79" s="6">
        <f t="shared" ref="P79:P127" si="30">B79</f>
        <v>85725.678795249885</v>
      </c>
      <c r="Q79" s="6">
        <f t="shared" ref="Q79:Q127" si="31">B79</f>
        <v>85725.678795249885</v>
      </c>
      <c r="R79" s="5">
        <f t="shared" ref="R79:R136" si="32">LOOKUP(N79,$O$14:$O$136,$Q$14:$Q$136)</f>
        <v>85725.678795249885</v>
      </c>
      <c r="S79" s="5">
        <f t="shared" ref="S79:S110" si="33">P79*R79*I79</f>
        <v>2028666701.5009835</v>
      </c>
      <c r="T79" s="20">
        <f>SUM(S79:$S$136)</f>
        <v>23673511986.043793</v>
      </c>
      <c r="U79" s="6">
        <f t="shared" ref="U79:U110" si="34">T79/S79</f>
        <v>11.669493055970246</v>
      </c>
    </row>
    <row r="80" spans="1:21">
      <c r="A80" s="21">
        <v>66</v>
      </c>
      <c r="B80" s="22">
        <f>Absterbeordnung!B74</f>
        <v>84417.882839995626</v>
      </c>
      <c r="C80" s="15">
        <f t="shared" si="23"/>
        <v>0.27063793041350098</v>
      </c>
      <c r="D80" s="14">
        <f t="shared" si="24"/>
        <v>22846.681101705813</v>
      </c>
      <c r="E80" s="14">
        <f>SUM(D80:$D$127)</f>
        <v>333746.67555414746</v>
      </c>
      <c r="F80" s="16">
        <f t="shared" si="25"/>
        <v>14.608103210633459</v>
      </c>
      <c r="G80" s="5"/>
      <c r="H80" s="14">
        <f t="shared" si="26"/>
        <v>84417.882839995626</v>
      </c>
      <c r="I80" s="15">
        <f t="shared" si="27"/>
        <v>0.27063793041350098</v>
      </c>
      <c r="J80" s="14">
        <f t="shared" si="28"/>
        <v>22846.681101705813</v>
      </c>
      <c r="K80" s="14">
        <f>SUM($J80:J$127)</f>
        <v>333746.67555414746</v>
      </c>
      <c r="L80" s="16">
        <f t="shared" si="29"/>
        <v>14.608103210633459</v>
      </c>
      <c r="M80" s="16"/>
      <c r="N80" s="6">
        <v>66</v>
      </c>
      <c r="O80" s="6">
        <f t="shared" si="22"/>
        <v>66</v>
      </c>
      <c r="P80" s="6">
        <f t="shared" si="30"/>
        <v>84417.882839995626</v>
      </c>
      <c r="Q80" s="6">
        <f t="shared" si="31"/>
        <v>84417.882839995626</v>
      </c>
      <c r="R80" s="5">
        <f t="shared" si="32"/>
        <v>84417.882839995626</v>
      </c>
      <c r="S80" s="5">
        <f t="shared" si="33"/>
        <v>1928668448.5265436</v>
      </c>
      <c r="T80" s="20">
        <f>SUM(S80:$S$136)</f>
        <v>21644845284.542809</v>
      </c>
      <c r="U80" s="6">
        <f t="shared" si="34"/>
        <v>11.222688534713653</v>
      </c>
    </row>
    <row r="81" spans="1:21">
      <c r="A81" s="21">
        <v>67</v>
      </c>
      <c r="B81" s="22">
        <f>Absterbeordnung!B75</f>
        <v>83011.861448129202</v>
      </c>
      <c r="C81" s="15">
        <f t="shared" si="23"/>
        <v>0.26533130432696173</v>
      </c>
      <c r="D81" s="14">
        <f t="shared" si="24"/>
        <v>22025.64547264115</v>
      </c>
      <c r="E81" s="14">
        <f>SUM(D81:$D$127)</f>
        <v>310899.99445244164</v>
      </c>
      <c r="F81" s="16">
        <f t="shared" si="25"/>
        <v>14.115363603696506</v>
      </c>
      <c r="G81" s="5"/>
      <c r="H81" s="14">
        <f t="shared" si="26"/>
        <v>83011.861448129202</v>
      </c>
      <c r="I81" s="15">
        <f t="shared" si="27"/>
        <v>0.26533130432696173</v>
      </c>
      <c r="J81" s="14">
        <f t="shared" si="28"/>
        <v>22025.64547264115</v>
      </c>
      <c r="K81" s="14">
        <f>SUM($J81:J$127)</f>
        <v>310899.99445244164</v>
      </c>
      <c r="L81" s="16">
        <f t="shared" si="29"/>
        <v>14.115363603696506</v>
      </c>
      <c r="M81" s="16"/>
      <c r="N81" s="6">
        <v>67</v>
      </c>
      <c r="O81" s="6">
        <f t="shared" si="22"/>
        <v>67</v>
      </c>
      <c r="P81" s="6">
        <f t="shared" si="30"/>
        <v>83011.861448129202</v>
      </c>
      <c r="Q81" s="6">
        <f t="shared" si="31"/>
        <v>83011.861448129202</v>
      </c>
      <c r="R81" s="5">
        <f t="shared" si="32"/>
        <v>83011.861448129202</v>
      </c>
      <c r="S81" s="5">
        <f t="shared" si="33"/>
        <v>1828389830.2805016</v>
      </c>
      <c r="T81" s="20">
        <f>SUM(S81:$S$136)</f>
        <v>19716176836.016266</v>
      </c>
      <c r="U81" s="6">
        <f t="shared" si="34"/>
        <v>10.783355119073002</v>
      </c>
    </row>
    <row r="82" spans="1:21">
      <c r="A82" s="21">
        <v>68</v>
      </c>
      <c r="B82" s="22">
        <f>Absterbeordnung!B76</f>
        <v>81522.743896393877</v>
      </c>
      <c r="C82" s="15">
        <f t="shared" si="23"/>
        <v>0.26012872973231543</v>
      </c>
      <c r="D82" s="14">
        <f t="shared" si="24"/>
        <v>21206.407814061811</v>
      </c>
      <c r="E82" s="14">
        <f>SUM(D82:$D$127)</f>
        <v>288874.34897980047</v>
      </c>
      <c r="F82" s="16">
        <f t="shared" si="25"/>
        <v>13.622031204561202</v>
      </c>
      <c r="G82" s="5"/>
      <c r="H82" s="14">
        <f t="shared" si="26"/>
        <v>81522.743896393877</v>
      </c>
      <c r="I82" s="15">
        <f t="shared" si="27"/>
        <v>0.26012872973231543</v>
      </c>
      <c r="J82" s="14">
        <f t="shared" si="28"/>
        <v>21206.407814061811</v>
      </c>
      <c r="K82" s="14">
        <f>SUM($J82:J$127)</f>
        <v>288874.34897980047</v>
      </c>
      <c r="L82" s="16">
        <f t="shared" si="29"/>
        <v>13.622031204561202</v>
      </c>
      <c r="M82" s="16"/>
      <c r="N82" s="6">
        <v>68</v>
      </c>
      <c r="O82" s="6">
        <f t="shared" si="22"/>
        <v>68</v>
      </c>
      <c r="P82" s="6">
        <f t="shared" si="30"/>
        <v>81522.743896393877</v>
      </c>
      <c r="Q82" s="6">
        <f t="shared" si="31"/>
        <v>81522.743896393877</v>
      </c>
      <c r="R82" s="5">
        <f t="shared" si="32"/>
        <v>81522.743896393877</v>
      </c>
      <c r="S82" s="5">
        <f t="shared" si="33"/>
        <v>1728804553.188247</v>
      </c>
      <c r="T82" s="20">
        <f>SUM(S82:$S$136)</f>
        <v>17887787005.735767</v>
      </c>
      <c r="U82" s="6">
        <f t="shared" si="34"/>
        <v>10.346911091104694</v>
      </c>
    </row>
    <row r="83" spans="1:21">
      <c r="A83" s="21">
        <v>69</v>
      </c>
      <c r="B83" s="22">
        <f>Absterbeordnung!B77</f>
        <v>79939.973708217003</v>
      </c>
      <c r="C83" s="15">
        <f t="shared" si="23"/>
        <v>0.25502816640423082</v>
      </c>
      <c r="D83" s="14">
        <f t="shared" si="24"/>
        <v>20386.944917209003</v>
      </c>
      <c r="E83" s="14">
        <f>SUM(D83:$D$127)</f>
        <v>267667.94116573862</v>
      </c>
      <c r="F83" s="16">
        <f t="shared" si="25"/>
        <v>13.129379720832771</v>
      </c>
      <c r="G83" s="5"/>
      <c r="H83" s="14">
        <f t="shared" si="26"/>
        <v>79939.973708217003</v>
      </c>
      <c r="I83" s="15">
        <f t="shared" si="27"/>
        <v>0.25502816640423082</v>
      </c>
      <c r="J83" s="14">
        <f t="shared" si="28"/>
        <v>20386.944917209003</v>
      </c>
      <c r="K83" s="14">
        <f>SUM($J83:J$127)</f>
        <v>267667.94116573862</v>
      </c>
      <c r="L83" s="16">
        <f t="shared" si="29"/>
        <v>13.129379720832771</v>
      </c>
      <c r="M83" s="16"/>
      <c r="N83" s="6">
        <v>69</v>
      </c>
      <c r="O83" s="6">
        <f t="shared" si="22"/>
        <v>69</v>
      </c>
      <c r="P83" s="6">
        <f t="shared" si="30"/>
        <v>79939.973708217003</v>
      </c>
      <c r="Q83" s="6">
        <f t="shared" si="31"/>
        <v>79939.973708217003</v>
      </c>
      <c r="R83" s="5">
        <f t="shared" si="32"/>
        <v>79939.973708217003</v>
      </c>
      <c r="S83" s="5">
        <f t="shared" si="33"/>
        <v>1629731840.6725559</v>
      </c>
      <c r="T83" s="20">
        <f>SUM(S83:$S$136)</f>
        <v>16158982452.54751</v>
      </c>
      <c r="U83" s="6">
        <f t="shared" si="34"/>
        <v>9.9151173519927305</v>
      </c>
    </row>
    <row r="84" spans="1:21">
      <c r="A84" s="21">
        <v>70</v>
      </c>
      <c r="B84" s="22">
        <f>Absterbeordnung!B78</f>
        <v>78282.839141167453</v>
      </c>
      <c r="C84" s="15">
        <f t="shared" si="23"/>
        <v>0.25002761412179492</v>
      </c>
      <c r="D84" s="14">
        <f t="shared" si="24"/>
        <v>19572.87149714636</v>
      </c>
      <c r="E84" s="14">
        <f>SUM(D84:$D$127)</f>
        <v>247280.99624852958</v>
      </c>
      <c r="F84" s="16">
        <f t="shared" si="25"/>
        <v>12.633863982838802</v>
      </c>
      <c r="G84" s="5"/>
      <c r="H84" s="14">
        <f t="shared" si="26"/>
        <v>78282.839141167453</v>
      </c>
      <c r="I84" s="15">
        <f t="shared" si="27"/>
        <v>0.25002761412179492</v>
      </c>
      <c r="J84" s="14">
        <f t="shared" si="28"/>
        <v>19572.87149714636</v>
      </c>
      <c r="K84" s="14">
        <f>SUM($J84:J$127)</f>
        <v>247280.99624852958</v>
      </c>
      <c r="L84" s="16">
        <f t="shared" si="29"/>
        <v>12.633863982838802</v>
      </c>
      <c r="M84" s="16"/>
      <c r="N84" s="6">
        <v>70</v>
      </c>
      <c r="O84" s="6">
        <f t="shared" si="22"/>
        <v>70</v>
      </c>
      <c r="P84" s="6">
        <f t="shared" si="30"/>
        <v>78282.839141167453</v>
      </c>
      <c r="Q84" s="6">
        <f t="shared" si="31"/>
        <v>78282.839141167453</v>
      </c>
      <c r="R84" s="5">
        <f t="shared" si="32"/>
        <v>78282.839141167453</v>
      </c>
      <c r="S84" s="5">
        <f t="shared" si="33"/>
        <v>1532219950.9418497</v>
      </c>
      <c r="T84" s="20">
        <f>SUM(S84:$S$136)</f>
        <v>14529250611.874956</v>
      </c>
      <c r="U84" s="6">
        <f t="shared" si="34"/>
        <v>9.4824836362063305</v>
      </c>
    </row>
    <row r="85" spans="1:21">
      <c r="A85" s="21">
        <v>71</v>
      </c>
      <c r="B85" s="22">
        <f>Absterbeordnung!B79</f>
        <v>76510.492554067037</v>
      </c>
      <c r="C85" s="15">
        <f t="shared" si="23"/>
        <v>0.24512511188411268</v>
      </c>
      <c r="D85" s="14">
        <f t="shared" si="24"/>
        <v>18754.643047624253</v>
      </c>
      <c r="E85" s="14">
        <f>SUM(D85:$D$127)</f>
        <v>227708.12475138321</v>
      </c>
      <c r="F85" s="16">
        <f t="shared" si="25"/>
        <v>12.141426748200796</v>
      </c>
      <c r="G85" s="5"/>
      <c r="H85" s="14">
        <f t="shared" si="26"/>
        <v>76510.492554067037</v>
      </c>
      <c r="I85" s="15">
        <f t="shared" si="27"/>
        <v>0.24512511188411268</v>
      </c>
      <c r="J85" s="14">
        <f t="shared" si="28"/>
        <v>18754.643047624253</v>
      </c>
      <c r="K85" s="14">
        <f>SUM($J85:J$127)</f>
        <v>227708.12475138321</v>
      </c>
      <c r="L85" s="16">
        <f t="shared" si="29"/>
        <v>12.141426748200796</v>
      </c>
      <c r="M85" s="16"/>
      <c r="N85" s="6">
        <v>71</v>
      </c>
      <c r="O85" s="6">
        <f t="shared" si="22"/>
        <v>71</v>
      </c>
      <c r="P85" s="6">
        <f t="shared" si="30"/>
        <v>76510.492554067037</v>
      </c>
      <c r="Q85" s="6">
        <f t="shared" si="31"/>
        <v>76510.492554067037</v>
      </c>
      <c r="R85" s="5">
        <f t="shared" si="32"/>
        <v>76510.492554067037</v>
      </c>
      <c r="S85" s="5">
        <f t="shared" si="33"/>
        <v>1434926977.2494404</v>
      </c>
      <c r="T85" s="20">
        <f>SUM(S85:$S$136)</f>
        <v>12997030660.933104</v>
      </c>
      <c r="U85" s="6">
        <f t="shared" si="34"/>
        <v>9.0576251384210789</v>
      </c>
    </row>
    <row r="86" spans="1:21">
      <c r="A86" s="21">
        <v>72</v>
      </c>
      <c r="B86" s="22">
        <f>Absterbeordnung!B80</f>
        <v>74649.984737057108</v>
      </c>
      <c r="C86" s="15">
        <f t="shared" si="23"/>
        <v>0.24031873714128693</v>
      </c>
      <c r="D86" s="14">
        <f t="shared" si="24"/>
        <v>17939.79005962591</v>
      </c>
      <c r="E86" s="14">
        <f>SUM(D86:$D$127)</f>
        <v>208953.48170375894</v>
      </c>
      <c r="F86" s="16">
        <f t="shared" si="25"/>
        <v>11.647487568654197</v>
      </c>
      <c r="G86" s="5"/>
      <c r="H86" s="14">
        <f t="shared" si="26"/>
        <v>74649.984737057108</v>
      </c>
      <c r="I86" s="15">
        <f t="shared" si="27"/>
        <v>0.24031873714128693</v>
      </c>
      <c r="J86" s="14">
        <f t="shared" si="28"/>
        <v>17939.79005962591</v>
      </c>
      <c r="K86" s="14">
        <f>SUM($J86:J$127)</f>
        <v>208953.48170375894</v>
      </c>
      <c r="L86" s="16">
        <f t="shared" si="29"/>
        <v>11.647487568654197</v>
      </c>
      <c r="M86" s="16"/>
      <c r="N86" s="6">
        <v>72</v>
      </c>
      <c r="O86" s="6">
        <f t="shared" si="22"/>
        <v>72</v>
      </c>
      <c r="P86" s="6">
        <f t="shared" si="30"/>
        <v>74649.984737057108</v>
      </c>
      <c r="Q86" s="6">
        <f t="shared" si="31"/>
        <v>74649.984737057108</v>
      </c>
      <c r="R86" s="5">
        <f t="shared" si="32"/>
        <v>74649.984737057108</v>
      </c>
      <c r="S86" s="5">
        <f t="shared" si="33"/>
        <v>1339205054.1370828</v>
      </c>
      <c r="T86" s="20">
        <f>SUM(S86:$S$136)</f>
        <v>11562103683.683664</v>
      </c>
      <c r="U86" s="6">
        <f t="shared" si="34"/>
        <v>8.6335573838867479</v>
      </c>
    </row>
    <row r="87" spans="1:21">
      <c r="A87" s="21">
        <v>73</v>
      </c>
      <c r="B87" s="22">
        <f>Absterbeordnung!B81</f>
        <v>72680.837221667811</v>
      </c>
      <c r="C87" s="15">
        <f t="shared" si="23"/>
        <v>0.2356066050404774</v>
      </c>
      <c r="D87" s="14">
        <f t="shared" si="24"/>
        <v>17124.085309296715</v>
      </c>
      <c r="E87" s="14">
        <f>SUM(D87:$D$127)</f>
        <v>191013.69164413301</v>
      </c>
      <c r="F87" s="16">
        <f t="shared" si="25"/>
        <v>11.154679984012409</v>
      </c>
      <c r="G87" s="5"/>
      <c r="H87" s="14">
        <f t="shared" si="26"/>
        <v>72680.837221667811</v>
      </c>
      <c r="I87" s="15">
        <f t="shared" si="27"/>
        <v>0.2356066050404774</v>
      </c>
      <c r="J87" s="14">
        <f t="shared" si="28"/>
        <v>17124.085309296715</v>
      </c>
      <c r="K87" s="14">
        <f>SUM($J87:J$127)</f>
        <v>191013.69164413301</v>
      </c>
      <c r="L87" s="16">
        <f t="shared" si="29"/>
        <v>11.154679984012409</v>
      </c>
      <c r="M87" s="16"/>
      <c r="N87" s="6">
        <v>73</v>
      </c>
      <c r="O87" s="6">
        <f t="shared" si="22"/>
        <v>73</v>
      </c>
      <c r="P87" s="6">
        <f t="shared" si="30"/>
        <v>72680.837221667811</v>
      </c>
      <c r="Q87" s="6">
        <f t="shared" si="31"/>
        <v>72680.837221667811</v>
      </c>
      <c r="R87" s="5">
        <f t="shared" si="32"/>
        <v>72680.837221667811</v>
      </c>
      <c r="S87" s="5">
        <f t="shared" si="33"/>
        <v>1244592856.9349477</v>
      </c>
      <c r="T87" s="20">
        <f>SUM(S87:$S$136)</f>
        <v>10222898629.546583</v>
      </c>
      <c r="U87" s="6">
        <f t="shared" si="34"/>
        <v>8.213849671869772</v>
      </c>
    </row>
    <row r="88" spans="1:21">
      <c r="A88" s="21">
        <v>74</v>
      </c>
      <c r="B88" s="22">
        <f>Absterbeordnung!B82</f>
        <v>70613.239797432849</v>
      </c>
      <c r="C88" s="15">
        <f t="shared" si="23"/>
        <v>0.23098686768674251</v>
      </c>
      <c r="D88" s="14">
        <f t="shared" si="24"/>
        <v>16310.731078021841</v>
      </c>
      <c r="E88" s="14">
        <f>SUM(D88:$D$127)</f>
        <v>173889.60633483631</v>
      </c>
      <c r="F88" s="16">
        <f t="shared" si="25"/>
        <v>10.661055320147279</v>
      </c>
      <c r="G88" s="5"/>
      <c r="H88" s="14">
        <f t="shared" si="26"/>
        <v>70613.239797432849</v>
      </c>
      <c r="I88" s="15">
        <f t="shared" si="27"/>
        <v>0.23098686768674251</v>
      </c>
      <c r="J88" s="14">
        <f t="shared" si="28"/>
        <v>16310.731078021841</v>
      </c>
      <c r="K88" s="14">
        <f>SUM($J88:J$127)</f>
        <v>173889.60633483631</v>
      </c>
      <c r="L88" s="16">
        <f t="shared" si="29"/>
        <v>10.661055320147279</v>
      </c>
      <c r="M88" s="16"/>
      <c r="N88" s="6">
        <v>74</v>
      </c>
      <c r="O88" s="6">
        <f t="shared" si="22"/>
        <v>74</v>
      </c>
      <c r="P88" s="6">
        <f t="shared" si="30"/>
        <v>70613.239797432849</v>
      </c>
      <c r="Q88" s="6">
        <f t="shared" si="31"/>
        <v>70613.239797432849</v>
      </c>
      <c r="R88" s="5">
        <f t="shared" si="32"/>
        <v>70613.239797432849</v>
      </c>
      <c r="S88" s="5">
        <f t="shared" si="33"/>
        <v>1151753564.8837967</v>
      </c>
      <c r="T88" s="20">
        <f>SUM(S88:$S$136)</f>
        <v>8978305772.6116352</v>
      </c>
      <c r="U88" s="6">
        <f t="shared" si="34"/>
        <v>7.7953357787240529</v>
      </c>
    </row>
    <row r="89" spans="1:21">
      <c r="A89" s="21">
        <v>75</v>
      </c>
      <c r="B89" s="22">
        <f>Absterbeordnung!B83</f>
        <v>68408.321804960273</v>
      </c>
      <c r="C89" s="15">
        <f t="shared" si="23"/>
        <v>0.22645771341837509</v>
      </c>
      <c r="D89" s="14">
        <f t="shared" si="24"/>
        <v>15491.592134739672</v>
      </c>
      <c r="E89" s="14">
        <f>SUM(D89:$D$127)</f>
        <v>157578.87525681444</v>
      </c>
      <c r="F89" s="16">
        <f t="shared" si="25"/>
        <v>10.171896722186874</v>
      </c>
      <c r="G89" s="5"/>
      <c r="H89" s="14">
        <f t="shared" si="26"/>
        <v>68408.321804960273</v>
      </c>
      <c r="I89" s="15">
        <f t="shared" si="27"/>
        <v>0.22645771341837509</v>
      </c>
      <c r="J89" s="14">
        <f t="shared" si="28"/>
        <v>15491.592134739672</v>
      </c>
      <c r="K89" s="14">
        <f>SUM($J89:J$127)</f>
        <v>157578.87525681444</v>
      </c>
      <c r="L89" s="16">
        <f t="shared" si="29"/>
        <v>10.171896722186874</v>
      </c>
      <c r="M89" s="16"/>
      <c r="N89" s="6">
        <v>75</v>
      </c>
      <c r="O89" s="6">
        <f t="shared" si="22"/>
        <v>75</v>
      </c>
      <c r="P89" s="6">
        <f t="shared" si="30"/>
        <v>68408.321804960273</v>
      </c>
      <c r="Q89" s="6">
        <f t="shared" si="31"/>
        <v>68408.321804960273</v>
      </c>
      <c r="R89" s="5">
        <f t="shared" si="32"/>
        <v>68408.321804960273</v>
      </c>
      <c r="S89" s="5">
        <f t="shared" si="33"/>
        <v>1059753820.0244631</v>
      </c>
      <c r="T89" s="20">
        <f>SUM(S89:$S$136)</f>
        <v>7826552207.7278423</v>
      </c>
      <c r="U89" s="6">
        <f t="shared" si="34"/>
        <v>7.3852550090804829</v>
      </c>
    </row>
    <row r="90" spans="1:21">
      <c r="A90" s="21">
        <v>76</v>
      </c>
      <c r="B90" s="22">
        <f>Absterbeordnung!B84</f>
        <v>66088.899423579627</v>
      </c>
      <c r="C90" s="15">
        <f t="shared" si="23"/>
        <v>0.22201736609644609</v>
      </c>
      <c r="D90" s="14">
        <f t="shared" si="24"/>
        <v>14672.883378236083</v>
      </c>
      <c r="E90" s="14">
        <f>SUM(D90:$D$127)</f>
        <v>142087.28312207479</v>
      </c>
      <c r="F90" s="16">
        <f t="shared" si="25"/>
        <v>9.6836647207889115</v>
      </c>
      <c r="G90" s="5"/>
      <c r="H90" s="14">
        <f t="shared" si="26"/>
        <v>66088.899423579627</v>
      </c>
      <c r="I90" s="15">
        <f t="shared" si="27"/>
        <v>0.22201736609644609</v>
      </c>
      <c r="J90" s="14">
        <f t="shared" si="28"/>
        <v>14672.883378236083</v>
      </c>
      <c r="K90" s="14">
        <f>SUM($J90:J$127)</f>
        <v>142087.28312207479</v>
      </c>
      <c r="L90" s="16">
        <f t="shared" si="29"/>
        <v>9.6836647207889115</v>
      </c>
      <c r="M90" s="16"/>
      <c r="N90" s="6">
        <v>76</v>
      </c>
      <c r="O90" s="6">
        <f t="shared" si="22"/>
        <v>76</v>
      </c>
      <c r="P90" s="6">
        <f t="shared" si="30"/>
        <v>66088.899423579627</v>
      </c>
      <c r="Q90" s="6">
        <f t="shared" si="31"/>
        <v>66088.899423579627</v>
      </c>
      <c r="R90" s="5">
        <f t="shared" si="32"/>
        <v>66088.899423579627</v>
      </c>
      <c r="S90" s="5">
        <f t="shared" si="33"/>
        <v>969714713.83815777</v>
      </c>
      <c r="T90" s="20">
        <f>SUM(S90:$S$136)</f>
        <v>6766798387.7033796</v>
      </c>
      <c r="U90" s="6">
        <f t="shared" si="34"/>
        <v>6.9781331469337031</v>
      </c>
    </row>
    <row r="91" spans="1:21">
      <c r="A91" s="21">
        <v>77</v>
      </c>
      <c r="B91" s="22">
        <f>Absterbeordnung!B85</f>
        <v>63661.493143605505</v>
      </c>
      <c r="C91" s="15">
        <f t="shared" si="23"/>
        <v>0.2176640844082805</v>
      </c>
      <c r="D91" s="14">
        <f t="shared" si="24"/>
        <v>13856.820617166919</v>
      </c>
      <c r="E91" s="14">
        <f>SUM(D91:$D$127)</f>
        <v>127414.39974383866</v>
      </c>
      <c r="F91" s="16">
        <f t="shared" si="25"/>
        <v>9.1950674158246439</v>
      </c>
      <c r="G91" s="5"/>
      <c r="H91" s="14">
        <f t="shared" si="26"/>
        <v>63661.493143605505</v>
      </c>
      <c r="I91" s="15">
        <f t="shared" si="27"/>
        <v>0.2176640844082805</v>
      </c>
      <c r="J91" s="14">
        <f t="shared" si="28"/>
        <v>13856.820617166919</v>
      </c>
      <c r="K91" s="14">
        <f>SUM($J91:J$127)</f>
        <v>127414.39974383866</v>
      </c>
      <c r="L91" s="16">
        <f t="shared" si="29"/>
        <v>9.1950674158246439</v>
      </c>
      <c r="M91" s="16"/>
      <c r="N91" s="6">
        <v>77</v>
      </c>
      <c r="O91" s="6">
        <f t="shared" si="22"/>
        <v>77</v>
      </c>
      <c r="P91" s="6">
        <f t="shared" si="30"/>
        <v>63661.493143605505</v>
      </c>
      <c r="Q91" s="6">
        <f t="shared" si="31"/>
        <v>63661.493143605505</v>
      </c>
      <c r="R91" s="5">
        <f t="shared" si="32"/>
        <v>63661.493143605505</v>
      </c>
      <c r="S91" s="5">
        <f t="shared" si="33"/>
        <v>882145890.71194315</v>
      </c>
      <c r="T91" s="20">
        <f>SUM(S91:$S$136)</f>
        <v>5797083673.865222</v>
      </c>
      <c r="U91" s="6">
        <f t="shared" si="34"/>
        <v>6.5715702299385397</v>
      </c>
    </row>
    <row r="92" spans="1:21">
      <c r="A92" s="21">
        <v>78</v>
      </c>
      <c r="B92" s="22">
        <f>Absterbeordnung!B86</f>
        <v>61083.573251322581</v>
      </c>
      <c r="C92" s="15">
        <f t="shared" si="23"/>
        <v>0.21339616118458871</v>
      </c>
      <c r="D92" s="14">
        <f t="shared" si="24"/>
        <v>13035.000043269865</v>
      </c>
      <c r="E92" s="14">
        <f>SUM(D92:$D$127)</f>
        <v>113557.57912667174</v>
      </c>
      <c r="F92" s="16">
        <f t="shared" si="25"/>
        <v>8.711743670864271</v>
      </c>
      <c r="G92" s="5"/>
      <c r="H92" s="14">
        <f t="shared" si="26"/>
        <v>61083.573251322581</v>
      </c>
      <c r="I92" s="15">
        <f t="shared" si="27"/>
        <v>0.21339616118458871</v>
      </c>
      <c r="J92" s="14">
        <f t="shared" si="28"/>
        <v>13035.000043269865</v>
      </c>
      <c r="K92" s="14">
        <f>SUM($J92:J$127)</f>
        <v>113557.57912667174</v>
      </c>
      <c r="L92" s="16">
        <f t="shared" si="29"/>
        <v>8.711743670864271</v>
      </c>
      <c r="M92" s="16"/>
      <c r="N92" s="6">
        <v>78</v>
      </c>
      <c r="O92" s="6">
        <f t="shared" si="22"/>
        <v>78</v>
      </c>
      <c r="P92" s="6">
        <f t="shared" si="30"/>
        <v>61083.573251322581</v>
      </c>
      <c r="Q92" s="6">
        <f t="shared" si="31"/>
        <v>61083.573251322581</v>
      </c>
      <c r="R92" s="5">
        <f t="shared" si="32"/>
        <v>61083.573251322581</v>
      </c>
      <c r="S92" s="5">
        <f t="shared" si="33"/>
        <v>796224379.97406781</v>
      </c>
      <c r="T92" s="20">
        <f>SUM(S92:$S$136)</f>
        <v>4914937783.1532784</v>
      </c>
      <c r="U92" s="6">
        <f t="shared" si="34"/>
        <v>6.1728049363589603</v>
      </c>
    </row>
    <row r="93" spans="1:21">
      <c r="A93" s="21">
        <v>79</v>
      </c>
      <c r="B93" s="22">
        <f>Absterbeordnung!B87</f>
        <v>58361.397378741065</v>
      </c>
      <c r="C93" s="15">
        <f t="shared" si="23"/>
        <v>0.20921192272998898</v>
      </c>
      <c r="D93" s="14">
        <f t="shared" si="24"/>
        <v>12209.900158815357</v>
      </c>
      <c r="E93" s="14">
        <f>SUM(D93:$D$127)</f>
        <v>100522.57908340187</v>
      </c>
      <c r="F93" s="16">
        <f t="shared" si="25"/>
        <v>8.2328747799650213</v>
      </c>
      <c r="G93" s="5"/>
      <c r="H93" s="14">
        <f t="shared" si="26"/>
        <v>58361.397378741065</v>
      </c>
      <c r="I93" s="15">
        <f t="shared" si="27"/>
        <v>0.20921192272998898</v>
      </c>
      <c r="J93" s="14">
        <f t="shared" si="28"/>
        <v>12209.900158815357</v>
      </c>
      <c r="K93" s="14">
        <f>SUM($J93:J$127)</f>
        <v>100522.57908340187</v>
      </c>
      <c r="L93" s="16">
        <f t="shared" si="29"/>
        <v>8.2328747799650213</v>
      </c>
      <c r="M93" s="16"/>
      <c r="N93" s="6">
        <v>79</v>
      </c>
      <c r="O93" s="6">
        <f t="shared" si="22"/>
        <v>79</v>
      </c>
      <c r="P93" s="6">
        <f t="shared" si="30"/>
        <v>58361.397378741065</v>
      </c>
      <c r="Q93" s="6">
        <f t="shared" si="31"/>
        <v>58361.397378741065</v>
      </c>
      <c r="R93" s="5">
        <f t="shared" si="32"/>
        <v>58361.397378741065</v>
      </c>
      <c r="S93" s="5">
        <f t="shared" si="33"/>
        <v>712586835.12337673</v>
      </c>
      <c r="T93" s="20">
        <f>SUM(S93:$S$136)</f>
        <v>4118713403.1792092</v>
      </c>
      <c r="U93" s="6">
        <f t="shared" si="34"/>
        <v>5.7799459661166743</v>
      </c>
    </row>
    <row r="94" spans="1:21">
      <c r="A94" s="21">
        <v>80</v>
      </c>
      <c r="B94" s="22">
        <f>Absterbeordnung!B88</f>
        <v>55447.592936397668</v>
      </c>
      <c r="C94" s="15">
        <f t="shared" si="23"/>
        <v>0.20510972816665585</v>
      </c>
      <c r="D94" s="14">
        <f t="shared" si="24"/>
        <v>11372.840714679913</v>
      </c>
      <c r="E94" s="14">
        <f>SUM(D94:$D$127)</f>
        <v>88312.678924586522</v>
      </c>
      <c r="F94" s="16">
        <f t="shared" si="25"/>
        <v>7.7652260451158597</v>
      </c>
      <c r="G94" s="5"/>
      <c r="H94" s="14">
        <f t="shared" si="26"/>
        <v>55447.592936397668</v>
      </c>
      <c r="I94" s="15">
        <f t="shared" si="27"/>
        <v>0.20510972816665585</v>
      </c>
      <c r="J94" s="14">
        <f t="shared" si="28"/>
        <v>11372.840714679913</v>
      </c>
      <c r="K94" s="14">
        <f>SUM($J94:J$127)</f>
        <v>88312.678924586522</v>
      </c>
      <c r="L94" s="16">
        <f t="shared" si="29"/>
        <v>7.7652260451158597</v>
      </c>
      <c r="M94" s="16"/>
      <c r="N94" s="6">
        <v>80</v>
      </c>
      <c r="O94" s="6">
        <f t="shared" si="22"/>
        <v>80</v>
      </c>
      <c r="P94" s="6">
        <f t="shared" si="30"/>
        <v>55447.592936397668</v>
      </c>
      <c r="Q94" s="6">
        <f t="shared" si="31"/>
        <v>55447.592936397668</v>
      </c>
      <c r="R94" s="5">
        <f t="shared" si="32"/>
        <v>55447.592936397668</v>
      </c>
      <c r="S94" s="5">
        <f t="shared" si="33"/>
        <v>630596642.47806168</v>
      </c>
      <c r="T94" s="20">
        <f>SUM(S94:$S$136)</f>
        <v>3406126568.0558329</v>
      </c>
      <c r="U94" s="6">
        <f t="shared" si="34"/>
        <v>5.4014346709344103</v>
      </c>
    </row>
    <row r="95" spans="1:21">
      <c r="A95" s="21">
        <v>81</v>
      </c>
      <c r="B95" s="22">
        <f>Absterbeordnung!B89</f>
        <v>52373.751607841114</v>
      </c>
      <c r="C95" s="15">
        <f t="shared" si="23"/>
        <v>0.20108796879083907</v>
      </c>
      <c r="D95" s="14">
        <f t="shared" si="24"/>
        <v>10531.731328776712</v>
      </c>
      <c r="E95" s="14">
        <f>SUM(D95:$D$127)</f>
        <v>76939.838209906608</v>
      </c>
      <c r="F95" s="16">
        <f t="shared" si="25"/>
        <v>7.3055261103820213</v>
      </c>
      <c r="G95" s="5"/>
      <c r="H95" s="14">
        <f t="shared" si="26"/>
        <v>52373.751607841114</v>
      </c>
      <c r="I95" s="15">
        <f t="shared" si="27"/>
        <v>0.20108796879083907</v>
      </c>
      <c r="J95" s="14">
        <f t="shared" si="28"/>
        <v>10531.731328776712</v>
      </c>
      <c r="K95" s="14">
        <f>SUM($J95:J$127)</f>
        <v>76939.838209906608</v>
      </c>
      <c r="L95" s="16">
        <f t="shared" si="29"/>
        <v>7.3055261103820213</v>
      </c>
      <c r="M95" s="16"/>
      <c r="N95" s="6">
        <v>81</v>
      </c>
      <c r="O95" s="6">
        <f t="shared" si="22"/>
        <v>81</v>
      </c>
      <c r="P95" s="6">
        <f t="shared" si="30"/>
        <v>52373.751607841114</v>
      </c>
      <c r="Q95" s="6">
        <f t="shared" si="31"/>
        <v>52373.751607841114</v>
      </c>
      <c r="R95" s="5">
        <f t="shared" si="32"/>
        <v>52373.751607841114</v>
      </c>
      <c r="S95" s="5">
        <f t="shared" si="33"/>
        <v>551586280.61386991</v>
      </c>
      <c r="T95" s="20">
        <f>SUM(S95:$S$136)</f>
        <v>2775529925.5777707</v>
      </c>
      <c r="U95" s="6">
        <f t="shared" si="34"/>
        <v>5.0319052941070899</v>
      </c>
    </row>
    <row r="96" spans="1:21">
      <c r="A96" s="21">
        <v>82</v>
      </c>
      <c r="B96" s="22">
        <f>Absterbeordnung!B90</f>
        <v>49099.969195929662</v>
      </c>
      <c r="C96" s="15">
        <f t="shared" si="23"/>
        <v>0.19714506744199911</v>
      </c>
      <c r="D96" s="14">
        <f t="shared" si="24"/>
        <v>9679.8167385316319</v>
      </c>
      <c r="E96" s="14">
        <f>SUM(D96:$D$127)</f>
        <v>66408.106881129905</v>
      </c>
      <c r="F96" s="16">
        <f t="shared" si="25"/>
        <v>6.8604715021912286</v>
      </c>
      <c r="G96" s="5"/>
      <c r="H96" s="14">
        <f t="shared" si="26"/>
        <v>49099.969195929662</v>
      </c>
      <c r="I96" s="15">
        <f t="shared" si="27"/>
        <v>0.19714506744199911</v>
      </c>
      <c r="J96" s="14">
        <f t="shared" si="28"/>
        <v>9679.8167385316319</v>
      </c>
      <c r="K96" s="14">
        <f>SUM($J96:J$127)</f>
        <v>66408.106881129905</v>
      </c>
      <c r="L96" s="16">
        <f t="shared" si="29"/>
        <v>6.8604715021912286</v>
      </c>
      <c r="M96" s="16"/>
      <c r="N96" s="6">
        <v>82</v>
      </c>
      <c r="O96" s="6">
        <f t="shared" si="22"/>
        <v>82</v>
      </c>
      <c r="P96" s="6">
        <f t="shared" si="30"/>
        <v>49099.969195929662</v>
      </c>
      <c r="Q96" s="6">
        <f t="shared" si="31"/>
        <v>49099.969195929662</v>
      </c>
      <c r="R96" s="5">
        <f t="shared" si="32"/>
        <v>49099.969195929662</v>
      </c>
      <c r="S96" s="5">
        <f t="shared" si="33"/>
        <v>475278703.68414748</v>
      </c>
      <c r="T96" s="20">
        <f>SUM(S96:$S$136)</f>
        <v>2223943644.9639015</v>
      </c>
      <c r="U96" s="6">
        <f t="shared" si="34"/>
        <v>4.6792411015366087</v>
      </c>
    </row>
    <row r="97" spans="1:21">
      <c r="A97" s="21">
        <v>83</v>
      </c>
      <c r="B97" s="22">
        <f>Absterbeordnung!B91</f>
        <v>45617.225286119385</v>
      </c>
      <c r="C97" s="15">
        <f t="shared" si="23"/>
        <v>0.19327947788431285</v>
      </c>
      <c r="D97" s="14">
        <f t="shared" si="24"/>
        <v>8816.8734858322277</v>
      </c>
      <c r="E97" s="14">
        <f>SUM(D97:$D$127)</f>
        <v>56728.290142598293</v>
      </c>
      <c r="F97" s="16">
        <f t="shared" si="25"/>
        <v>6.4340596736195188</v>
      </c>
      <c r="G97" s="5"/>
      <c r="H97" s="14">
        <f t="shared" si="26"/>
        <v>45617.225286119385</v>
      </c>
      <c r="I97" s="15">
        <f t="shared" si="27"/>
        <v>0.19327947788431285</v>
      </c>
      <c r="J97" s="14">
        <f t="shared" si="28"/>
        <v>8816.8734858322277</v>
      </c>
      <c r="K97" s="14">
        <f>SUM($J97:J$127)</f>
        <v>56728.290142598293</v>
      </c>
      <c r="L97" s="16">
        <f t="shared" si="29"/>
        <v>6.4340596736195188</v>
      </c>
      <c r="M97" s="16"/>
      <c r="N97" s="6">
        <v>83</v>
      </c>
      <c r="O97" s="6">
        <f t="shared" si="22"/>
        <v>83</v>
      </c>
      <c r="P97" s="6">
        <f t="shared" si="30"/>
        <v>45617.225286119385</v>
      </c>
      <c r="Q97" s="6">
        <f t="shared" si="31"/>
        <v>45617.225286119385</v>
      </c>
      <c r="R97" s="5">
        <f t="shared" si="32"/>
        <v>45617.225286119385</v>
      </c>
      <c r="S97" s="5">
        <f t="shared" si="33"/>
        <v>402201304.1224215</v>
      </c>
      <c r="T97" s="20">
        <f>SUM(S97:$S$136)</f>
        <v>1748664941.2797532</v>
      </c>
      <c r="U97" s="6">
        <f t="shared" si="34"/>
        <v>4.3477356322730794</v>
      </c>
    </row>
    <row r="98" spans="1:21">
      <c r="A98" s="21">
        <v>84</v>
      </c>
      <c r="B98" s="22">
        <f>Absterbeordnung!B92</f>
        <v>41995.202705950251</v>
      </c>
      <c r="C98" s="15">
        <f t="shared" si="23"/>
        <v>0.18948968420030671</v>
      </c>
      <c r="D98" s="14">
        <f t="shared" si="24"/>
        <v>7957.6576986783784</v>
      </c>
      <c r="E98" s="14">
        <f>SUM(D98:$D$127)</f>
        <v>47911.416656766065</v>
      </c>
      <c r="F98" s="16">
        <f t="shared" si="25"/>
        <v>6.0207938656023465</v>
      </c>
      <c r="G98" s="5"/>
      <c r="H98" s="14">
        <f t="shared" si="26"/>
        <v>41995.202705950251</v>
      </c>
      <c r="I98" s="15">
        <f t="shared" si="27"/>
        <v>0.18948968420030671</v>
      </c>
      <c r="J98" s="14">
        <f t="shared" si="28"/>
        <v>7957.6576986783784</v>
      </c>
      <c r="K98" s="14">
        <f>SUM($J98:J$127)</f>
        <v>47911.416656766065</v>
      </c>
      <c r="L98" s="16">
        <f t="shared" si="29"/>
        <v>6.0207938656023465</v>
      </c>
      <c r="M98" s="16"/>
      <c r="N98" s="6">
        <v>84</v>
      </c>
      <c r="O98" s="6">
        <f t="shared" si="22"/>
        <v>84</v>
      </c>
      <c r="P98" s="6">
        <f t="shared" si="30"/>
        <v>41995.202705950251</v>
      </c>
      <c r="Q98" s="6">
        <f t="shared" si="31"/>
        <v>41995.202705950251</v>
      </c>
      <c r="R98" s="5">
        <f t="shared" si="32"/>
        <v>41995.202705950251</v>
      </c>
      <c r="S98" s="5">
        <f t="shared" si="33"/>
        <v>334183448.1205641</v>
      </c>
      <c r="T98" s="20">
        <f>SUM(S98:$S$136)</f>
        <v>1346463637.1573315</v>
      </c>
      <c r="U98" s="6">
        <f t="shared" si="34"/>
        <v>4.029115280034949</v>
      </c>
    </row>
    <row r="99" spans="1:21">
      <c r="A99" s="21">
        <v>85</v>
      </c>
      <c r="B99" s="22">
        <f>Absterbeordnung!B93</f>
        <v>38185.30692616856</v>
      </c>
      <c r="C99" s="15">
        <f t="shared" si="23"/>
        <v>0.18577420019637911</v>
      </c>
      <c r="D99" s="14">
        <f t="shared" si="24"/>
        <v>7093.8448534622194</v>
      </c>
      <c r="E99" s="14">
        <f>SUM(D99:$D$127)</f>
        <v>39953.758958087681</v>
      </c>
      <c r="F99" s="16">
        <f t="shared" si="25"/>
        <v>5.6321726487417978</v>
      </c>
      <c r="G99" s="5"/>
      <c r="H99" s="14">
        <f t="shared" si="26"/>
        <v>38185.30692616856</v>
      </c>
      <c r="I99" s="15">
        <f t="shared" si="27"/>
        <v>0.18577420019637911</v>
      </c>
      <c r="J99" s="14">
        <f t="shared" si="28"/>
        <v>7093.8448534622194</v>
      </c>
      <c r="K99" s="14">
        <f>SUM($J99:J$127)</f>
        <v>39953.758958087681</v>
      </c>
      <c r="L99" s="16">
        <f t="shared" si="29"/>
        <v>5.6321726487417978</v>
      </c>
      <c r="M99" s="16"/>
      <c r="N99" s="6">
        <v>85</v>
      </c>
      <c r="O99" s="6">
        <f t="shared" si="22"/>
        <v>85</v>
      </c>
      <c r="P99" s="6">
        <f t="shared" si="30"/>
        <v>38185.30692616856</v>
      </c>
      <c r="Q99" s="6">
        <f t="shared" si="31"/>
        <v>38185.30692616856</v>
      </c>
      <c r="R99" s="5">
        <f t="shared" si="32"/>
        <v>38185.30692616856</v>
      </c>
      <c r="S99" s="5">
        <f t="shared" si="33"/>
        <v>270880643.01607609</v>
      </c>
      <c r="T99" s="20">
        <f>SUM(S99:$S$136)</f>
        <v>1012280189.0367688</v>
      </c>
      <c r="U99" s="6">
        <f t="shared" si="34"/>
        <v>3.7369971429693205</v>
      </c>
    </row>
    <row r="100" spans="1:21">
      <c r="A100" s="13">
        <v>86</v>
      </c>
      <c r="B100" s="22">
        <f>Absterbeordnung!B94</f>
        <v>34292.711771038892</v>
      </c>
      <c r="C100" s="15">
        <f t="shared" si="23"/>
        <v>0.18213156881997952</v>
      </c>
      <c r="D100" s="14">
        <f t="shared" si="24"/>
        <v>6245.7853939506922</v>
      </c>
      <c r="E100" s="14">
        <f>SUM(D100:$D$127)</f>
        <v>32859.914104625452</v>
      </c>
      <c r="F100" s="16">
        <f t="shared" si="25"/>
        <v>5.2611340339121595</v>
      </c>
      <c r="G100" s="5"/>
      <c r="H100" s="14">
        <f t="shared" si="26"/>
        <v>34292.711771038892</v>
      </c>
      <c r="I100" s="15">
        <f t="shared" si="27"/>
        <v>0.18213156881997952</v>
      </c>
      <c r="J100" s="14">
        <f t="shared" si="28"/>
        <v>6245.7853939506922</v>
      </c>
      <c r="K100" s="14">
        <f>SUM($J100:J$127)</f>
        <v>32859.914104625452</v>
      </c>
      <c r="L100" s="16">
        <f t="shared" si="29"/>
        <v>5.2611340339121595</v>
      </c>
      <c r="M100" s="16"/>
      <c r="N100" s="20">
        <v>86</v>
      </c>
      <c r="O100" s="6">
        <f t="shared" si="22"/>
        <v>86</v>
      </c>
      <c r="P100" s="6">
        <f t="shared" si="30"/>
        <v>34292.711771038892</v>
      </c>
      <c r="Q100" s="6">
        <f t="shared" si="31"/>
        <v>34292.711771038892</v>
      </c>
      <c r="R100" s="5">
        <f t="shared" si="32"/>
        <v>34292.711771038892</v>
      </c>
      <c r="S100" s="5">
        <f t="shared" si="33"/>
        <v>214184918.29851568</v>
      </c>
      <c r="T100" s="20">
        <f>SUM(S100:$S$136)</f>
        <v>741399546.02069271</v>
      </c>
      <c r="U100" s="6">
        <f t="shared" si="34"/>
        <v>3.4614927694740056</v>
      </c>
    </row>
    <row r="101" spans="1:21">
      <c r="A101" s="13">
        <v>87</v>
      </c>
      <c r="B101" s="22">
        <f>Absterbeordnung!B95</f>
        <v>30315.147252037263</v>
      </c>
      <c r="C101" s="15">
        <f t="shared" si="23"/>
        <v>0.17856036158821526</v>
      </c>
      <c r="D101" s="14">
        <f t="shared" si="24"/>
        <v>5413.0836549237638</v>
      </c>
      <c r="E101" s="14">
        <f>SUM(D101:$D$127)</f>
        <v>26614.128710674762</v>
      </c>
      <c r="F101" s="16">
        <f t="shared" si="25"/>
        <v>4.916629855972471</v>
      </c>
      <c r="G101" s="5"/>
      <c r="H101" s="14">
        <f t="shared" si="26"/>
        <v>30315.147252037263</v>
      </c>
      <c r="I101" s="15">
        <f t="shared" si="27"/>
        <v>0.17856036158821526</v>
      </c>
      <c r="J101" s="14">
        <f t="shared" si="28"/>
        <v>5413.0836549237638</v>
      </c>
      <c r="K101" s="14">
        <f>SUM($J101:J$127)</f>
        <v>26614.128710674762</v>
      </c>
      <c r="L101" s="16">
        <f t="shared" si="29"/>
        <v>4.916629855972471</v>
      </c>
      <c r="M101" s="16"/>
      <c r="N101" s="20">
        <v>87</v>
      </c>
      <c r="O101" s="6">
        <f t="shared" si="22"/>
        <v>87</v>
      </c>
      <c r="P101" s="6">
        <f t="shared" si="30"/>
        <v>30315.147252037263</v>
      </c>
      <c r="Q101" s="6">
        <f t="shared" si="31"/>
        <v>30315.147252037263</v>
      </c>
      <c r="R101" s="5">
        <f t="shared" si="32"/>
        <v>30315.147252037263</v>
      </c>
      <c r="S101" s="5">
        <f t="shared" si="33"/>
        <v>164098428.08660996</v>
      </c>
      <c r="T101" s="20">
        <f>SUM(S101:$S$136)</f>
        <v>527214627.72217685</v>
      </c>
      <c r="U101" s="6">
        <f t="shared" si="34"/>
        <v>3.2127951124791809</v>
      </c>
    </row>
    <row r="102" spans="1:21">
      <c r="A102" s="13">
        <v>88</v>
      </c>
      <c r="B102" s="22">
        <f>Absterbeordnung!B96</f>
        <v>26399.876442193381</v>
      </c>
      <c r="C102" s="15">
        <f t="shared" si="23"/>
        <v>0.17505917802766199</v>
      </c>
      <c r="D102" s="14">
        <f t="shared" si="24"/>
        <v>4621.5406700022113</v>
      </c>
      <c r="E102" s="14">
        <f>SUM(D102:$D$127)</f>
        <v>21201.045055751005</v>
      </c>
      <c r="F102" s="16">
        <f t="shared" si="25"/>
        <v>4.5874409790146586</v>
      </c>
      <c r="G102" s="5"/>
      <c r="H102" s="14">
        <f t="shared" si="26"/>
        <v>26399.876442193381</v>
      </c>
      <c r="I102" s="15">
        <f t="shared" si="27"/>
        <v>0.17505917802766199</v>
      </c>
      <c r="J102" s="14">
        <f t="shared" si="28"/>
        <v>4621.5406700022113</v>
      </c>
      <c r="K102" s="14">
        <f>SUM($J102:J$127)</f>
        <v>21201.045055751005</v>
      </c>
      <c r="L102" s="16">
        <f t="shared" si="29"/>
        <v>4.5874409790146586</v>
      </c>
      <c r="M102" s="16"/>
      <c r="N102" s="20">
        <v>88</v>
      </c>
      <c r="O102" s="6">
        <f t="shared" si="22"/>
        <v>88</v>
      </c>
      <c r="P102" s="6">
        <f t="shared" si="30"/>
        <v>26399.876442193381</v>
      </c>
      <c r="Q102" s="6">
        <f t="shared" si="31"/>
        <v>26399.876442193381</v>
      </c>
      <c r="R102" s="5">
        <f t="shared" si="32"/>
        <v>26399.876442193381</v>
      </c>
      <c r="S102" s="5">
        <f t="shared" si="33"/>
        <v>122008102.66062997</v>
      </c>
      <c r="T102" s="20">
        <f>SUM(S102:$S$136)</f>
        <v>363116199.63556689</v>
      </c>
      <c r="U102" s="6">
        <f t="shared" si="34"/>
        <v>2.9761646293737387</v>
      </c>
    </row>
    <row r="103" spans="1:21">
      <c r="A103" s="13">
        <v>89</v>
      </c>
      <c r="B103" s="22">
        <f>Absterbeordnung!B97</f>
        <v>22508.660760649265</v>
      </c>
      <c r="C103" s="15">
        <f t="shared" si="23"/>
        <v>0.17162664512515882</v>
      </c>
      <c r="D103" s="14">
        <f t="shared" si="24"/>
        <v>3863.0859326105387</v>
      </c>
      <c r="E103" s="14">
        <f>SUM(D103:$D$127)</f>
        <v>16579.504385748791</v>
      </c>
      <c r="F103" s="16">
        <f t="shared" si="25"/>
        <v>4.2917772669232184</v>
      </c>
      <c r="G103" s="5"/>
      <c r="H103" s="14">
        <f t="shared" si="26"/>
        <v>22508.660760649265</v>
      </c>
      <c r="I103" s="15">
        <f t="shared" si="27"/>
        <v>0.17162664512515882</v>
      </c>
      <c r="J103" s="14">
        <f t="shared" si="28"/>
        <v>3863.0859326105387</v>
      </c>
      <c r="K103" s="14">
        <f>SUM($J103:J$127)</f>
        <v>16579.504385748791</v>
      </c>
      <c r="L103" s="16">
        <f t="shared" si="29"/>
        <v>4.2917772669232184</v>
      </c>
      <c r="M103" s="16"/>
      <c r="N103" s="20">
        <v>89</v>
      </c>
      <c r="O103" s="6">
        <f t="shared" si="22"/>
        <v>89</v>
      </c>
      <c r="P103" s="6">
        <f t="shared" si="30"/>
        <v>22508.660760649265</v>
      </c>
      <c r="Q103" s="6">
        <f t="shared" si="31"/>
        <v>22508.660760649265</v>
      </c>
      <c r="R103" s="5">
        <f t="shared" si="32"/>
        <v>22508.660760649265</v>
      </c>
      <c r="S103" s="5">
        <f t="shared" si="33"/>
        <v>86952890.746367007</v>
      </c>
      <c r="T103" s="20">
        <f>SUM(S103:$S$136)</f>
        <v>241108096.97493681</v>
      </c>
      <c r="U103" s="6">
        <f t="shared" si="34"/>
        <v>2.7728588998636665</v>
      </c>
    </row>
    <row r="104" spans="1:21">
      <c r="A104" s="13">
        <v>90</v>
      </c>
      <c r="B104" s="22">
        <f>Absterbeordnung!B98</f>
        <v>18816.888516782299</v>
      </c>
      <c r="C104" s="15">
        <f t="shared" si="23"/>
        <v>0.16826141678937137</v>
      </c>
      <c r="D104" s="14">
        <f t="shared" si="24"/>
        <v>3166.1563214014427</v>
      </c>
      <c r="E104" s="14">
        <f>SUM(D104:$D$127)</f>
        <v>12716.418453138258</v>
      </c>
      <c r="F104" s="16">
        <f t="shared" si="25"/>
        <v>4.0163583734581882</v>
      </c>
      <c r="G104" s="5"/>
      <c r="H104" s="14">
        <f t="shared" si="26"/>
        <v>18816.888516782299</v>
      </c>
      <c r="I104" s="15">
        <f t="shared" si="27"/>
        <v>0.16826141678937137</v>
      </c>
      <c r="J104" s="14">
        <f t="shared" si="28"/>
        <v>3166.1563214014427</v>
      </c>
      <c r="K104" s="14">
        <f>SUM($J104:J$127)</f>
        <v>12716.418453138258</v>
      </c>
      <c r="L104" s="16">
        <f t="shared" si="29"/>
        <v>4.0163583734581882</v>
      </c>
      <c r="M104" s="16"/>
      <c r="N104" s="20">
        <v>90</v>
      </c>
      <c r="O104" s="6">
        <f t="shared" si="22"/>
        <v>90</v>
      </c>
      <c r="P104" s="6">
        <f t="shared" si="30"/>
        <v>18816.888516782299</v>
      </c>
      <c r="Q104" s="6">
        <f t="shared" si="31"/>
        <v>18816.888516782299</v>
      </c>
      <c r="R104" s="5">
        <f t="shared" si="32"/>
        <v>18816.888516782299</v>
      </c>
      <c r="S104" s="5">
        <f t="shared" si="33"/>
        <v>59577210.52651649</v>
      </c>
      <c r="T104" s="20">
        <f>SUM(S104:$S$136)</f>
        <v>154155206.22856981</v>
      </c>
      <c r="U104" s="6">
        <f t="shared" si="34"/>
        <v>2.5874861354906633</v>
      </c>
    </row>
    <row r="105" spans="1:21">
      <c r="A105" s="13">
        <v>91</v>
      </c>
      <c r="B105" s="22">
        <f>Absterbeordnung!B99</f>
        <v>15389.838991552024</v>
      </c>
      <c r="C105" s="15">
        <f t="shared" si="23"/>
        <v>0.16496217332291313</v>
      </c>
      <c r="D105" s="14">
        <f t="shared" si="24"/>
        <v>2538.7412871361316</v>
      </c>
      <c r="E105" s="14">
        <f>SUM(D105:$D$127)</f>
        <v>9550.2621317368175</v>
      </c>
      <c r="F105" s="16">
        <f t="shared" si="25"/>
        <v>3.7618099095517312</v>
      </c>
      <c r="G105" s="5"/>
      <c r="H105" s="14">
        <f t="shared" si="26"/>
        <v>15389.838991552024</v>
      </c>
      <c r="I105" s="15">
        <f t="shared" si="27"/>
        <v>0.16496217332291313</v>
      </c>
      <c r="J105" s="14">
        <f t="shared" si="28"/>
        <v>2538.7412871361316</v>
      </c>
      <c r="K105" s="14">
        <f>SUM($J105:J$127)</f>
        <v>9550.2621317368175</v>
      </c>
      <c r="L105" s="16">
        <f t="shared" si="29"/>
        <v>3.7618099095517312</v>
      </c>
      <c r="M105" s="16"/>
      <c r="N105" s="20">
        <v>91</v>
      </c>
      <c r="O105" s="6">
        <f t="shared" si="22"/>
        <v>91</v>
      </c>
      <c r="P105" s="6">
        <f t="shared" si="30"/>
        <v>15389.838991552024</v>
      </c>
      <c r="Q105" s="6">
        <f t="shared" si="31"/>
        <v>15389.838991552024</v>
      </c>
      <c r="R105" s="5">
        <f t="shared" si="32"/>
        <v>15389.838991552024</v>
      </c>
      <c r="S105" s="5">
        <f t="shared" si="33"/>
        <v>39070819.650230609</v>
      </c>
      <c r="T105" s="20">
        <f>SUM(S105:$S$136)</f>
        <v>94577995.702053264</v>
      </c>
      <c r="U105" s="6">
        <f t="shared" si="34"/>
        <v>2.4206811259332008</v>
      </c>
    </row>
    <row r="106" spans="1:21">
      <c r="A106" s="13">
        <v>92</v>
      </c>
      <c r="B106" s="22">
        <f>Absterbeordnung!B100</f>
        <v>12345.599769875656</v>
      </c>
      <c r="C106" s="15">
        <f t="shared" si="23"/>
        <v>0.16172762090481677</v>
      </c>
      <c r="D106" s="14">
        <f t="shared" si="24"/>
        <v>1996.6244794250433</v>
      </c>
      <c r="E106" s="14">
        <f>SUM(D106:$D$127)</f>
        <v>7011.5208446006855</v>
      </c>
      <c r="F106" s="16">
        <f t="shared" si="25"/>
        <v>3.511687308681978</v>
      </c>
      <c r="G106" s="5"/>
      <c r="H106" s="14">
        <f t="shared" si="26"/>
        <v>12345.599769875656</v>
      </c>
      <c r="I106" s="15">
        <f t="shared" si="27"/>
        <v>0.16172762090481677</v>
      </c>
      <c r="J106" s="14">
        <f t="shared" si="28"/>
        <v>1996.6244794250433</v>
      </c>
      <c r="K106" s="14">
        <f>SUM($J106:J$127)</f>
        <v>7011.5208446006855</v>
      </c>
      <c r="L106" s="16">
        <f t="shared" si="29"/>
        <v>3.511687308681978</v>
      </c>
      <c r="M106" s="16"/>
      <c r="N106" s="20">
        <v>92</v>
      </c>
      <c r="O106" s="6">
        <f t="shared" si="22"/>
        <v>92</v>
      </c>
      <c r="P106" s="6">
        <f t="shared" si="30"/>
        <v>12345.599769875656</v>
      </c>
      <c r="Q106" s="6">
        <f t="shared" si="31"/>
        <v>12345.599769875656</v>
      </c>
      <c r="R106" s="5">
        <f t="shared" si="32"/>
        <v>12345.599769875656</v>
      </c>
      <c r="S106" s="5">
        <f t="shared" si="33"/>
        <v>24649526.713717919</v>
      </c>
      <c r="T106" s="20">
        <f>SUM(S106:$S$136)</f>
        <v>55507176.05182267</v>
      </c>
      <c r="U106" s="6">
        <f t="shared" si="34"/>
        <v>2.2518556520978512</v>
      </c>
    </row>
    <row r="107" spans="1:21">
      <c r="A107" s="13">
        <v>93</v>
      </c>
      <c r="B107" s="22">
        <f>Absterbeordnung!B101</f>
        <v>9581.7733334100812</v>
      </c>
      <c r="C107" s="15">
        <f t="shared" si="23"/>
        <v>0.15855649108315373</v>
      </c>
      <c r="D107" s="14">
        <f t="shared" si="24"/>
        <v>1519.2523580996358</v>
      </c>
      <c r="E107" s="14">
        <f>SUM(D107:$D$127)</f>
        <v>5014.8963651756403</v>
      </c>
      <c r="F107" s="16">
        <f t="shared" si="25"/>
        <v>3.3008975358435828</v>
      </c>
      <c r="G107" s="5"/>
      <c r="H107" s="14">
        <f t="shared" si="26"/>
        <v>9581.7733334100812</v>
      </c>
      <c r="I107" s="15">
        <f t="shared" si="27"/>
        <v>0.15855649108315373</v>
      </c>
      <c r="J107" s="14">
        <f t="shared" si="28"/>
        <v>1519.2523580996358</v>
      </c>
      <c r="K107" s="14">
        <f>SUM($J107:J$127)</f>
        <v>5014.8963651756403</v>
      </c>
      <c r="L107" s="16">
        <f t="shared" si="29"/>
        <v>3.3008975358435828</v>
      </c>
      <c r="M107" s="16"/>
      <c r="N107" s="20">
        <v>93</v>
      </c>
      <c r="O107" s="6">
        <f t="shared" si="22"/>
        <v>93</v>
      </c>
      <c r="P107" s="6">
        <f t="shared" si="30"/>
        <v>9581.7733334100812</v>
      </c>
      <c r="Q107" s="6">
        <f t="shared" si="31"/>
        <v>9581.7733334100812</v>
      </c>
      <c r="R107" s="5">
        <f t="shared" si="32"/>
        <v>9581.7733334100812</v>
      </c>
      <c r="S107" s="5">
        <f t="shared" si="33"/>
        <v>14557131.731559474</v>
      </c>
      <c r="T107" s="20">
        <f>SUM(S107:$S$136)</f>
        <v>30857649.338104762</v>
      </c>
      <c r="U107" s="6">
        <f t="shared" si="34"/>
        <v>2.1197616334821094</v>
      </c>
    </row>
    <row r="108" spans="1:21">
      <c r="A108" s="13">
        <v>94</v>
      </c>
      <c r="B108" s="22">
        <f>Absterbeordnung!B102</f>
        <v>7256.4398372586093</v>
      </c>
      <c r="C108" s="15">
        <f t="shared" si="23"/>
        <v>0.15544754027760166</v>
      </c>
      <c r="D108" s="14">
        <f t="shared" si="24"/>
        <v>1127.9957238742509</v>
      </c>
      <c r="E108" s="14">
        <f>SUM(D108:$D$127)</f>
        <v>3495.6440070760059</v>
      </c>
      <c r="F108" s="16">
        <f t="shared" si="25"/>
        <v>3.0989869315016132</v>
      </c>
      <c r="G108" s="5"/>
      <c r="H108" s="14">
        <f t="shared" si="26"/>
        <v>7256.4398372586093</v>
      </c>
      <c r="I108" s="15">
        <f t="shared" si="27"/>
        <v>0.15544754027760166</v>
      </c>
      <c r="J108" s="14">
        <f t="shared" si="28"/>
        <v>1127.9957238742509</v>
      </c>
      <c r="K108" s="14">
        <f>SUM($J108:J$127)</f>
        <v>3495.6440070760059</v>
      </c>
      <c r="L108" s="16">
        <f t="shared" si="29"/>
        <v>3.0989869315016132</v>
      </c>
      <c r="M108" s="16"/>
      <c r="N108" s="20">
        <v>94</v>
      </c>
      <c r="O108" s="6">
        <f t="shared" si="22"/>
        <v>94</v>
      </c>
      <c r="P108" s="6">
        <f t="shared" si="30"/>
        <v>7256.4398372586093</v>
      </c>
      <c r="Q108" s="6">
        <f t="shared" si="31"/>
        <v>7256.4398372586093</v>
      </c>
      <c r="R108" s="5">
        <f t="shared" si="32"/>
        <v>7256.4398372586093</v>
      </c>
      <c r="S108" s="5">
        <f t="shared" si="33"/>
        <v>8185233.106978477</v>
      </c>
      <c r="T108" s="20">
        <f>SUM(S108:$S$136)</f>
        <v>16300517.606545294</v>
      </c>
      <c r="U108" s="6">
        <f t="shared" si="34"/>
        <v>1.9914542925659595</v>
      </c>
    </row>
    <row r="109" spans="1:21">
      <c r="A109" s="13">
        <v>95</v>
      </c>
      <c r="B109" s="22">
        <f>Absterbeordnung!B103</f>
        <v>5315.2566340728354</v>
      </c>
      <c r="C109" s="15">
        <f t="shared" si="23"/>
        <v>0.15239954929176638</v>
      </c>
      <c r="D109" s="14">
        <f t="shared" si="24"/>
        <v>810.04271540277136</v>
      </c>
      <c r="E109" s="14">
        <f>SUM(D109:$D$127)</f>
        <v>2367.648283201755</v>
      </c>
      <c r="F109" s="16">
        <f t="shared" si="25"/>
        <v>2.9228684341967166</v>
      </c>
      <c r="G109" s="5"/>
      <c r="H109" s="14">
        <f t="shared" si="26"/>
        <v>5315.2566340728354</v>
      </c>
      <c r="I109" s="15">
        <f t="shared" si="27"/>
        <v>0.15239954929176638</v>
      </c>
      <c r="J109" s="14">
        <f t="shared" si="28"/>
        <v>810.04271540277136</v>
      </c>
      <c r="K109" s="14">
        <f>SUM($J109:J$127)</f>
        <v>2367.648283201755</v>
      </c>
      <c r="L109" s="16">
        <f t="shared" si="29"/>
        <v>2.9228684341967166</v>
      </c>
      <c r="M109" s="16"/>
      <c r="N109" s="20">
        <v>95</v>
      </c>
      <c r="O109" s="6">
        <f t="shared" si="22"/>
        <v>95</v>
      </c>
      <c r="P109" s="6">
        <f t="shared" si="30"/>
        <v>5315.2566340728354</v>
      </c>
      <c r="Q109" s="6">
        <f t="shared" si="31"/>
        <v>5315.2566340728354</v>
      </c>
      <c r="R109" s="5">
        <f t="shared" si="32"/>
        <v>5315.2566340728354</v>
      </c>
      <c r="S109" s="5">
        <f t="shared" si="33"/>
        <v>4305584.9169269539</v>
      </c>
      <c r="T109" s="20">
        <f>SUM(S109:$S$136)</f>
        <v>8115284.4995668158</v>
      </c>
      <c r="U109" s="6">
        <f t="shared" si="34"/>
        <v>1.8848274174462172</v>
      </c>
    </row>
    <row r="110" spans="1:21">
      <c r="A110" s="13">
        <v>96</v>
      </c>
      <c r="B110" s="22">
        <f>Absterbeordnung!B104</f>
        <v>3785.9354885780858</v>
      </c>
      <c r="C110" s="15">
        <f t="shared" si="23"/>
        <v>0.14941132283506506</v>
      </c>
      <c r="D110" s="14">
        <f t="shared" si="24"/>
        <v>565.66162951667013</v>
      </c>
      <c r="E110" s="14">
        <f>SUM(D110:$D$127)</f>
        <v>1557.605567798983</v>
      </c>
      <c r="F110" s="16">
        <f t="shared" si="25"/>
        <v>2.7535994780658535</v>
      </c>
      <c r="G110" s="5"/>
      <c r="H110" s="14">
        <f t="shared" si="26"/>
        <v>3785.9354885780858</v>
      </c>
      <c r="I110" s="15">
        <f t="shared" si="27"/>
        <v>0.14941132283506506</v>
      </c>
      <c r="J110" s="14">
        <f t="shared" si="28"/>
        <v>565.66162951667013</v>
      </c>
      <c r="K110" s="14">
        <f>SUM($J110:J$127)</f>
        <v>1557.605567798983</v>
      </c>
      <c r="L110" s="16">
        <f t="shared" si="29"/>
        <v>2.7535994780658535</v>
      </c>
      <c r="M110" s="16"/>
      <c r="N110" s="20">
        <v>96</v>
      </c>
      <c r="O110" s="6">
        <f t="shared" ref="O110:O136" si="35">N110+$B$3</f>
        <v>96</v>
      </c>
      <c r="P110" s="6">
        <f t="shared" si="30"/>
        <v>3785.9354885780858</v>
      </c>
      <c r="Q110" s="6">
        <f t="shared" si="31"/>
        <v>3785.9354885780858</v>
      </c>
      <c r="R110" s="5">
        <f t="shared" si="32"/>
        <v>3785.9354885780858</v>
      </c>
      <c r="S110" s="5">
        <f t="shared" si="33"/>
        <v>2141558.4377140705</v>
      </c>
      <c r="T110" s="20">
        <f>SUM(S110:$S$136)</f>
        <v>3809699.5826398609</v>
      </c>
      <c r="U110" s="6">
        <f t="shared" si="34"/>
        <v>1.7789379526371401</v>
      </c>
    </row>
    <row r="111" spans="1:21">
      <c r="A111" s="13">
        <v>97</v>
      </c>
      <c r="B111" s="22">
        <f>Absterbeordnung!B105</f>
        <v>2593.6457309690445</v>
      </c>
      <c r="C111" s="15">
        <f t="shared" ref="C111:C127" si="36">1/(((1+($B$5/100))^A111))</f>
        <v>0.14648168905398534</v>
      </c>
      <c r="D111" s="14">
        <f t="shared" ref="D111:D127" si="37">B111*C111</f>
        <v>379.92160748000413</v>
      </c>
      <c r="E111" s="14">
        <f>SUM(D111:$D$127)</f>
        <v>991.94393828231296</v>
      </c>
      <c r="F111" s="16">
        <f t="shared" ref="F111:F127" si="38">E111/D111</f>
        <v>2.610917407045664</v>
      </c>
      <c r="G111" s="5"/>
      <c r="H111" s="14">
        <f t="shared" si="26"/>
        <v>2593.6457309690445</v>
      </c>
      <c r="I111" s="15">
        <f t="shared" ref="I111:I127" si="39">1/(((1+($B$5/100))^A111))</f>
        <v>0.14648168905398534</v>
      </c>
      <c r="J111" s="14">
        <f t="shared" ref="J111:J127" si="40">H111*I111</f>
        <v>379.92160748000413</v>
      </c>
      <c r="K111" s="14">
        <f>SUM($J111:J$127)</f>
        <v>991.94393828231296</v>
      </c>
      <c r="L111" s="16">
        <f t="shared" ref="L111:L127" si="41">K111/J111</f>
        <v>2.610917407045664</v>
      </c>
      <c r="M111" s="16"/>
      <c r="N111" s="20">
        <v>97</v>
      </c>
      <c r="O111" s="6">
        <f t="shared" si="35"/>
        <v>97</v>
      </c>
      <c r="P111" s="6">
        <f t="shared" si="30"/>
        <v>2593.6457309690445</v>
      </c>
      <c r="Q111" s="6">
        <f t="shared" si="31"/>
        <v>2593.6457309690445</v>
      </c>
      <c r="R111" s="5">
        <f t="shared" si="32"/>
        <v>2593.6457309690445</v>
      </c>
      <c r="S111" s="5">
        <f t="shared" ref="S111:S136" si="42">P111*R111*I111</f>
        <v>985382.05534340953</v>
      </c>
      <c r="T111" s="20">
        <f>SUM(S111:$S$136)</f>
        <v>1668141.1449257899</v>
      </c>
      <c r="U111" s="6">
        <f t="shared" ref="U111:U127" si="43">T111/S111</f>
        <v>1.6928876833914295</v>
      </c>
    </row>
    <row r="112" spans="1:21">
      <c r="A112" s="13">
        <v>98</v>
      </c>
      <c r="B112" s="22">
        <f>Absterbeordnung!B106</f>
        <v>1707.0145626146859</v>
      </c>
      <c r="C112" s="15">
        <f t="shared" si="36"/>
        <v>0.14360949907253467</v>
      </c>
      <c r="D112" s="14">
        <f t="shared" si="37"/>
        <v>245.14350624661691</v>
      </c>
      <c r="E112" s="14">
        <f>SUM(D112:$D$127)</f>
        <v>612.02233080230883</v>
      </c>
      <c r="F112" s="16">
        <f t="shared" si="38"/>
        <v>2.4965879789065593</v>
      </c>
      <c r="G112" s="5"/>
      <c r="H112" s="14">
        <f t="shared" si="26"/>
        <v>1707.0145626146859</v>
      </c>
      <c r="I112" s="15">
        <f t="shared" si="39"/>
        <v>0.14360949907253467</v>
      </c>
      <c r="J112" s="14">
        <f t="shared" si="40"/>
        <v>245.14350624661691</v>
      </c>
      <c r="K112" s="14">
        <f>SUM($J112:J$127)</f>
        <v>612.02233080230883</v>
      </c>
      <c r="L112" s="16">
        <f t="shared" si="41"/>
        <v>2.4965879789065593</v>
      </c>
      <c r="M112" s="16"/>
      <c r="N112" s="20">
        <v>98</v>
      </c>
      <c r="O112" s="6">
        <f t="shared" si="35"/>
        <v>98</v>
      </c>
      <c r="P112" s="6">
        <f t="shared" si="30"/>
        <v>1707.0145626146859</v>
      </c>
      <c r="Q112" s="6">
        <f t="shared" si="31"/>
        <v>1707.0145626146859</v>
      </c>
      <c r="R112" s="5">
        <f t="shared" si="32"/>
        <v>1707.0145626146859</v>
      </c>
      <c r="S112" s="5">
        <f t="shared" si="42"/>
        <v>418463.53509339935</v>
      </c>
      <c r="T112" s="20">
        <f>SUM(S112:$S$136)</f>
        <v>682759.08958238072</v>
      </c>
      <c r="U112" s="6">
        <f t="shared" si="43"/>
        <v>1.6315856277178171</v>
      </c>
    </row>
    <row r="113" spans="1:21">
      <c r="A113" s="13">
        <v>99</v>
      </c>
      <c r="B113" s="22">
        <f>Absterbeordnung!B107</f>
        <v>1095.2331962782241</v>
      </c>
      <c r="C113" s="15">
        <f t="shared" si="36"/>
        <v>0.14079362654170063</v>
      </c>
      <c r="D113" s="14">
        <f t="shared" si="37"/>
        <v>154.2018536128694</v>
      </c>
      <c r="E113" s="14">
        <f>SUM(D113:$D$127)</f>
        <v>366.87882455569178</v>
      </c>
      <c r="F113" s="16">
        <f t="shared" si="38"/>
        <v>2.379211507254364</v>
      </c>
      <c r="G113" s="5"/>
      <c r="H113" s="14">
        <f t="shared" si="26"/>
        <v>1095.2331962782241</v>
      </c>
      <c r="I113" s="15">
        <f t="shared" si="39"/>
        <v>0.14079362654170063</v>
      </c>
      <c r="J113" s="14">
        <f t="shared" si="40"/>
        <v>154.2018536128694</v>
      </c>
      <c r="K113" s="14">
        <f>SUM($J113:J$127)</f>
        <v>366.87882455569178</v>
      </c>
      <c r="L113" s="16">
        <f t="shared" si="41"/>
        <v>2.379211507254364</v>
      </c>
      <c r="M113" s="16"/>
      <c r="N113" s="20">
        <v>99</v>
      </c>
      <c r="O113" s="6">
        <f t="shared" si="35"/>
        <v>99</v>
      </c>
      <c r="P113" s="6">
        <f t="shared" si="30"/>
        <v>1095.2331962782241</v>
      </c>
      <c r="Q113" s="6">
        <f t="shared" si="31"/>
        <v>1095.2331962782241</v>
      </c>
      <c r="R113" s="5">
        <f t="shared" si="32"/>
        <v>1095.2331962782241</v>
      </c>
      <c r="S113" s="5">
        <f t="shared" si="42"/>
        <v>168886.98900444977</v>
      </c>
      <c r="T113" s="20">
        <f>SUM(S113:$S$136)</f>
        <v>264295.55448898126</v>
      </c>
      <c r="U113" s="6">
        <f t="shared" si="43"/>
        <v>1.5649254927626053</v>
      </c>
    </row>
    <row r="114" spans="1:21">
      <c r="A114" s="13">
        <v>100</v>
      </c>
      <c r="B114" s="22">
        <f>Absterbeordnung!B108</f>
        <v>677.25575296569195</v>
      </c>
      <c r="C114" s="15">
        <f t="shared" si="36"/>
        <v>0.13803296719774574</v>
      </c>
      <c r="D114" s="14">
        <f t="shared" si="37"/>
        <v>93.48362113359795</v>
      </c>
      <c r="E114" s="14">
        <f>SUM(D114:$D$127)</f>
        <v>212.67697094282246</v>
      </c>
      <c r="F114" s="16">
        <f t="shared" si="38"/>
        <v>2.2750185365507467</v>
      </c>
      <c r="G114" s="5"/>
      <c r="H114" s="14">
        <f t="shared" si="26"/>
        <v>677.25575296569195</v>
      </c>
      <c r="I114" s="15">
        <f t="shared" si="39"/>
        <v>0.13803296719774574</v>
      </c>
      <c r="J114" s="14">
        <f t="shared" si="40"/>
        <v>93.48362113359795</v>
      </c>
      <c r="K114" s="14">
        <f>SUM($J114:J$127)</f>
        <v>212.67697094282246</v>
      </c>
      <c r="L114" s="16">
        <f t="shared" si="41"/>
        <v>2.2750185365507467</v>
      </c>
      <c r="M114" s="16"/>
      <c r="N114" s="20">
        <v>100</v>
      </c>
      <c r="O114" s="6">
        <f t="shared" si="35"/>
        <v>100</v>
      </c>
      <c r="P114" s="6">
        <f t="shared" si="30"/>
        <v>677.25575296569195</v>
      </c>
      <c r="Q114" s="6">
        <f t="shared" si="31"/>
        <v>677.25575296569195</v>
      </c>
      <c r="R114" s="5">
        <f t="shared" si="32"/>
        <v>677.25575296569195</v>
      </c>
      <c r="S114" s="5">
        <f t="shared" si="42"/>
        <v>63312.320220794354</v>
      </c>
      <c r="T114" s="20">
        <f>SUM(S114:$S$136)</f>
        <v>95408.565484531529</v>
      </c>
      <c r="U114" s="6">
        <f t="shared" si="43"/>
        <v>1.5069510191982423</v>
      </c>
    </row>
    <row r="115" spans="1:21">
      <c r="A115" s="13">
        <v>101</v>
      </c>
      <c r="B115" s="22">
        <f>Absterbeordnung!B109</f>
        <v>403.5</v>
      </c>
      <c r="C115" s="15">
        <f t="shared" si="36"/>
        <v>0.13532643842916248</v>
      </c>
      <c r="D115" s="14">
        <f t="shared" si="37"/>
        <v>54.604217906167058</v>
      </c>
      <c r="E115" s="14">
        <f>SUM(D115:$D$127)</f>
        <v>119.19334980922447</v>
      </c>
      <c r="F115" s="16">
        <f t="shared" si="38"/>
        <v>2.1828597566226224</v>
      </c>
      <c r="G115" s="5"/>
      <c r="H115" s="14">
        <f t="shared" si="26"/>
        <v>403.5</v>
      </c>
      <c r="I115" s="15">
        <f t="shared" si="39"/>
        <v>0.13532643842916248</v>
      </c>
      <c r="J115" s="14">
        <f t="shared" si="40"/>
        <v>54.604217906167058</v>
      </c>
      <c r="K115" s="14">
        <f>SUM($J115:J$127)</f>
        <v>119.19334980922447</v>
      </c>
      <c r="L115" s="16">
        <f t="shared" si="41"/>
        <v>2.1828597566226224</v>
      </c>
      <c r="M115" s="16"/>
      <c r="N115" s="20">
        <v>101</v>
      </c>
      <c r="O115" s="6">
        <f t="shared" si="35"/>
        <v>101</v>
      </c>
      <c r="P115" s="6">
        <f t="shared" si="30"/>
        <v>403.5</v>
      </c>
      <c r="Q115" s="6">
        <f t="shared" si="31"/>
        <v>403.5</v>
      </c>
      <c r="R115" s="5">
        <f t="shared" si="32"/>
        <v>403.5</v>
      </c>
      <c r="S115" s="5">
        <f t="shared" si="42"/>
        <v>22032.801925138407</v>
      </c>
      <c r="T115" s="20">
        <f>SUM(S115:$S$136)</f>
        <v>32096.245263737179</v>
      </c>
      <c r="U115" s="6">
        <f t="shared" si="43"/>
        <v>1.4567482326029921</v>
      </c>
    </row>
    <row r="116" spans="1:21">
      <c r="A116" s="21">
        <v>102</v>
      </c>
      <c r="B116" s="22">
        <f>Absterbeordnung!B110</f>
        <v>231.7</v>
      </c>
      <c r="C116" s="15">
        <f t="shared" si="36"/>
        <v>0.13267297885212007</v>
      </c>
      <c r="D116" s="14">
        <f t="shared" si="37"/>
        <v>30.740329200036218</v>
      </c>
      <c r="E116" s="14">
        <f>SUM(D116:$D$127)</f>
        <v>64.589131903057421</v>
      </c>
      <c r="F116" s="16">
        <f t="shared" si="38"/>
        <v>2.1011203713127875</v>
      </c>
      <c r="G116" s="5"/>
      <c r="H116" s="14">
        <f t="shared" si="26"/>
        <v>231.7</v>
      </c>
      <c r="I116" s="15">
        <f t="shared" si="39"/>
        <v>0.13267297885212007</v>
      </c>
      <c r="J116" s="14">
        <f t="shared" si="40"/>
        <v>30.740329200036218</v>
      </c>
      <c r="K116" s="14">
        <f>SUM($J116:J$127)</f>
        <v>64.589131903057421</v>
      </c>
      <c r="L116" s="16">
        <f t="shared" si="41"/>
        <v>2.1011203713127875</v>
      </c>
      <c r="M116" s="16"/>
      <c r="N116" s="6">
        <v>102</v>
      </c>
      <c r="O116" s="6">
        <f t="shared" si="35"/>
        <v>102</v>
      </c>
      <c r="P116" s="6">
        <f t="shared" si="30"/>
        <v>231.7</v>
      </c>
      <c r="Q116" s="6">
        <f t="shared" si="31"/>
        <v>231.7</v>
      </c>
      <c r="R116" s="5">
        <f t="shared" si="32"/>
        <v>231.7</v>
      </c>
      <c r="S116" s="5">
        <f t="shared" si="42"/>
        <v>7122.5342756483906</v>
      </c>
      <c r="T116" s="20">
        <f>SUM(S116:$S$136)</f>
        <v>10063.443338598774</v>
      </c>
      <c r="U116" s="6">
        <f t="shared" si="43"/>
        <v>1.4129020583312899</v>
      </c>
    </row>
    <row r="117" spans="1:21">
      <c r="A117" s="21">
        <v>103</v>
      </c>
      <c r="B117" s="22">
        <f>Absterbeordnung!B111</f>
        <v>128.19999999999999</v>
      </c>
      <c r="C117" s="15">
        <f t="shared" si="36"/>
        <v>0.13007154789423539</v>
      </c>
      <c r="D117" s="14">
        <f t="shared" si="37"/>
        <v>16.675172440040974</v>
      </c>
      <c r="E117" s="14">
        <f>SUM(D117:$D$127)</f>
        <v>33.8488027030212</v>
      </c>
      <c r="F117" s="16">
        <f t="shared" si="38"/>
        <v>2.0298922139924827</v>
      </c>
      <c r="G117" s="5"/>
      <c r="H117" s="14">
        <f t="shared" si="26"/>
        <v>128.19999999999999</v>
      </c>
      <c r="I117" s="15">
        <f t="shared" si="39"/>
        <v>0.13007154789423539</v>
      </c>
      <c r="J117" s="14">
        <f t="shared" si="40"/>
        <v>16.675172440040974</v>
      </c>
      <c r="K117" s="14">
        <f>SUM($J117:J$127)</f>
        <v>33.8488027030212</v>
      </c>
      <c r="L117" s="16">
        <f t="shared" si="41"/>
        <v>2.0298922139924827</v>
      </c>
      <c r="M117" s="16"/>
      <c r="N117" s="6">
        <v>103</v>
      </c>
      <c r="O117" s="6">
        <f t="shared" si="35"/>
        <v>103</v>
      </c>
      <c r="P117" s="6">
        <f t="shared" si="30"/>
        <v>128.19999999999999</v>
      </c>
      <c r="Q117" s="6">
        <f t="shared" si="31"/>
        <v>128.19999999999999</v>
      </c>
      <c r="R117" s="5">
        <f t="shared" si="32"/>
        <v>128.19999999999999</v>
      </c>
      <c r="S117" s="5">
        <f t="shared" si="42"/>
        <v>2137.7571068132529</v>
      </c>
      <c r="T117" s="20">
        <f>SUM(S117:$S$136)</f>
        <v>2940.9090629503858</v>
      </c>
      <c r="U117" s="6">
        <f t="shared" si="43"/>
        <v>1.3756984147438474</v>
      </c>
    </row>
    <row r="118" spans="1:21">
      <c r="A118" s="21">
        <v>104</v>
      </c>
      <c r="B118" s="22">
        <f>Absterbeordnung!B112</f>
        <v>68.5</v>
      </c>
      <c r="C118" s="15">
        <f t="shared" si="36"/>
        <v>0.12752112538650526</v>
      </c>
      <c r="D118" s="14">
        <f t="shared" si="37"/>
        <v>8.7351970889756103</v>
      </c>
      <c r="E118" s="14">
        <f>SUM(D118:$D$127)</f>
        <v>17.173630262980236</v>
      </c>
      <c r="F118" s="16">
        <f t="shared" si="38"/>
        <v>1.9660266492045704</v>
      </c>
      <c r="G118" s="5"/>
      <c r="H118" s="14">
        <f t="shared" si="26"/>
        <v>68.5</v>
      </c>
      <c r="I118" s="15">
        <f t="shared" si="39"/>
        <v>0.12752112538650526</v>
      </c>
      <c r="J118" s="14">
        <f t="shared" si="40"/>
        <v>8.7351970889756103</v>
      </c>
      <c r="K118" s="14">
        <f>SUM($J118:J$127)</f>
        <v>17.173630262980236</v>
      </c>
      <c r="L118" s="16">
        <f t="shared" si="41"/>
        <v>1.9660266492045704</v>
      </c>
      <c r="M118" s="16"/>
      <c r="N118" s="6">
        <v>104</v>
      </c>
      <c r="O118" s="6">
        <f t="shared" si="35"/>
        <v>104</v>
      </c>
      <c r="P118" s="6">
        <f t="shared" si="30"/>
        <v>68.5</v>
      </c>
      <c r="Q118" s="6">
        <f t="shared" si="31"/>
        <v>68.5</v>
      </c>
      <c r="R118" s="5">
        <f t="shared" si="32"/>
        <v>68.5</v>
      </c>
      <c r="S118" s="5">
        <f t="shared" si="42"/>
        <v>598.36100059482931</v>
      </c>
      <c r="T118" s="20">
        <f>SUM(S118:$S$136)</f>
        <v>803.15195613713195</v>
      </c>
      <c r="U118" s="6">
        <f t="shared" si="43"/>
        <v>1.342253180502607</v>
      </c>
    </row>
    <row r="119" spans="1:21">
      <c r="A119" s="21">
        <v>105</v>
      </c>
      <c r="B119" s="22">
        <f>Absterbeordnung!B113</f>
        <v>35.299999999999997</v>
      </c>
      <c r="C119" s="15">
        <f t="shared" si="36"/>
        <v>0.12502071116324046</v>
      </c>
      <c r="D119" s="14">
        <f t="shared" si="37"/>
        <v>4.4132311040623877</v>
      </c>
      <c r="E119" s="14">
        <f>SUM(D119:$D$127)</f>
        <v>8.4384331740046239</v>
      </c>
      <c r="F119" s="16">
        <f t="shared" si="38"/>
        <v>1.9120759767683659</v>
      </c>
      <c r="G119" s="5"/>
      <c r="H119" s="14">
        <f t="shared" si="26"/>
        <v>35.299999999999997</v>
      </c>
      <c r="I119" s="15">
        <f t="shared" si="39"/>
        <v>0.12502071116324046</v>
      </c>
      <c r="J119" s="14">
        <f t="shared" si="40"/>
        <v>4.4132311040623877</v>
      </c>
      <c r="K119" s="14">
        <f>SUM($J119:J$127)</f>
        <v>8.4384331740046239</v>
      </c>
      <c r="L119" s="16">
        <f t="shared" si="41"/>
        <v>1.9120759767683659</v>
      </c>
      <c r="M119" s="16"/>
      <c r="N119" s="6">
        <v>105</v>
      </c>
      <c r="O119" s="6">
        <f t="shared" si="35"/>
        <v>105</v>
      </c>
      <c r="P119" s="6">
        <f t="shared" si="30"/>
        <v>35.299999999999997</v>
      </c>
      <c r="Q119" s="6">
        <f t="shared" si="31"/>
        <v>35.299999999999997</v>
      </c>
      <c r="R119" s="5">
        <f t="shared" si="32"/>
        <v>35.299999999999997</v>
      </c>
      <c r="S119" s="5">
        <f t="shared" si="42"/>
        <v>155.78705797340226</v>
      </c>
      <c r="T119" s="20">
        <f>SUM(S119:$S$136)</f>
        <v>204.79095554230253</v>
      </c>
      <c r="U119" s="6">
        <f t="shared" si="43"/>
        <v>1.3145569228046323</v>
      </c>
    </row>
    <row r="120" spans="1:21">
      <c r="A120" s="21">
        <v>106</v>
      </c>
      <c r="B120" s="22">
        <f>Absterbeordnung!B114</f>
        <v>17.600000000000001</v>
      </c>
      <c r="C120" s="15">
        <f t="shared" si="36"/>
        <v>0.12256932466984359</v>
      </c>
      <c r="D120" s="14">
        <f t="shared" si="37"/>
        <v>2.1572201141892475</v>
      </c>
      <c r="E120" s="14">
        <f>SUM(D120:$D$127)</f>
        <v>4.0252020699422344</v>
      </c>
      <c r="F120" s="16">
        <f t="shared" si="38"/>
        <v>1.8659208874728272</v>
      </c>
      <c r="G120" s="5"/>
      <c r="H120" s="14">
        <f t="shared" si="26"/>
        <v>17.600000000000001</v>
      </c>
      <c r="I120" s="15">
        <f t="shared" si="39"/>
        <v>0.12256932466984359</v>
      </c>
      <c r="J120" s="14">
        <f t="shared" si="40"/>
        <v>2.1572201141892475</v>
      </c>
      <c r="K120" s="14">
        <f>SUM($J120:J$127)</f>
        <v>4.0252020699422344</v>
      </c>
      <c r="L120" s="16">
        <f t="shared" si="41"/>
        <v>1.8659208874728272</v>
      </c>
      <c r="M120" s="16"/>
      <c r="N120" s="6">
        <v>106</v>
      </c>
      <c r="O120" s="6">
        <f t="shared" si="35"/>
        <v>106</v>
      </c>
      <c r="P120" s="6">
        <f t="shared" si="30"/>
        <v>17.600000000000001</v>
      </c>
      <c r="Q120" s="6">
        <f t="shared" si="31"/>
        <v>17.600000000000001</v>
      </c>
      <c r="R120" s="5">
        <f t="shared" si="32"/>
        <v>17.600000000000001</v>
      </c>
      <c r="S120" s="5">
        <f t="shared" si="42"/>
        <v>37.967074009730759</v>
      </c>
      <c r="T120" s="20">
        <f>SUM(S120:$S$136)</f>
        <v>49.003897568900314</v>
      </c>
      <c r="U120" s="6">
        <f t="shared" si="43"/>
        <v>1.2906946043917125</v>
      </c>
    </row>
    <row r="121" spans="1:21">
      <c r="A121" s="21">
        <v>107</v>
      </c>
      <c r="B121" s="22">
        <f>Absterbeordnung!B115</f>
        <v>8.5</v>
      </c>
      <c r="C121" s="15">
        <f t="shared" si="36"/>
        <v>0.12016600457827803</v>
      </c>
      <c r="D121" s="14">
        <f t="shared" si="37"/>
        <v>1.0214110389153632</v>
      </c>
      <c r="E121" s="14">
        <f>SUM(D121:$D$127)</f>
        <v>1.8679819557529871</v>
      </c>
      <c r="F121" s="16">
        <f t="shared" si="38"/>
        <v>1.8288249143426116</v>
      </c>
      <c r="G121" s="5"/>
      <c r="H121" s="14">
        <f t="shared" si="26"/>
        <v>8.5</v>
      </c>
      <c r="I121" s="15">
        <f t="shared" si="39"/>
        <v>0.12016600457827803</v>
      </c>
      <c r="J121" s="14">
        <f t="shared" si="40"/>
        <v>1.0214110389153632</v>
      </c>
      <c r="K121" s="14">
        <f>SUM($J121:J$127)</f>
        <v>1.8679819557529871</v>
      </c>
      <c r="L121" s="16">
        <f t="shared" si="41"/>
        <v>1.8288249143426116</v>
      </c>
      <c r="M121" s="16"/>
      <c r="N121" s="6">
        <v>107</v>
      </c>
      <c r="O121" s="6">
        <f t="shared" si="35"/>
        <v>107</v>
      </c>
      <c r="P121" s="6">
        <f t="shared" si="30"/>
        <v>8.5</v>
      </c>
      <c r="Q121" s="6">
        <f t="shared" si="31"/>
        <v>8.5</v>
      </c>
      <c r="R121" s="5">
        <f t="shared" si="32"/>
        <v>8.5</v>
      </c>
      <c r="S121" s="5">
        <f t="shared" si="42"/>
        <v>8.6819938307805877</v>
      </c>
      <c r="T121" s="20">
        <f>SUM(S121:$S$136)</f>
        <v>11.036823559169552</v>
      </c>
      <c r="U121" s="6">
        <f t="shared" si="43"/>
        <v>1.2712314445606148</v>
      </c>
    </row>
    <row r="122" spans="1:21">
      <c r="A122" s="21">
        <v>108</v>
      </c>
      <c r="B122" s="22">
        <f>Absterbeordnung!B116</f>
        <v>4</v>
      </c>
      <c r="C122" s="15">
        <f t="shared" si="36"/>
        <v>0.11780980841007649</v>
      </c>
      <c r="D122" s="14">
        <f t="shared" si="37"/>
        <v>0.47123923364030595</v>
      </c>
      <c r="E122" s="14">
        <f>SUM(D122:$D$127)</f>
        <v>0.84657091683762364</v>
      </c>
      <c r="F122" s="16">
        <f t="shared" si="38"/>
        <v>1.7964780018376103</v>
      </c>
      <c r="G122" s="5"/>
      <c r="H122" s="14">
        <f t="shared" si="26"/>
        <v>4</v>
      </c>
      <c r="I122" s="15">
        <f t="shared" si="39"/>
        <v>0.11780980841007649</v>
      </c>
      <c r="J122" s="14">
        <f t="shared" si="40"/>
        <v>0.47123923364030595</v>
      </c>
      <c r="K122" s="14">
        <f>SUM($J122:J$127)</f>
        <v>0.84657091683762364</v>
      </c>
      <c r="L122" s="16">
        <f t="shared" si="41"/>
        <v>1.7964780018376103</v>
      </c>
      <c r="M122" s="16"/>
      <c r="N122" s="6">
        <v>108</v>
      </c>
      <c r="O122" s="6">
        <f t="shared" si="35"/>
        <v>108</v>
      </c>
      <c r="P122" s="6">
        <f t="shared" si="30"/>
        <v>4</v>
      </c>
      <c r="Q122" s="6">
        <f t="shared" si="31"/>
        <v>4</v>
      </c>
      <c r="R122" s="5">
        <f t="shared" si="32"/>
        <v>4</v>
      </c>
      <c r="S122" s="5">
        <f t="shared" si="42"/>
        <v>1.8849569345612238</v>
      </c>
      <c r="T122" s="20">
        <f>SUM(S122:$S$136)</f>
        <v>2.354829728388963</v>
      </c>
      <c r="U122" s="6">
        <f t="shared" si="43"/>
        <v>1.249275081680906</v>
      </c>
    </row>
    <row r="123" spans="1:21">
      <c r="A123" s="21">
        <v>109</v>
      </c>
      <c r="B123" s="22">
        <f>Absterbeordnung!B117</f>
        <v>1.8</v>
      </c>
      <c r="C123" s="15">
        <f t="shared" si="36"/>
        <v>0.11549981216674166</v>
      </c>
      <c r="D123" s="14">
        <f t="shared" si="37"/>
        <v>0.20789966190013498</v>
      </c>
      <c r="E123" s="14">
        <f>SUM(D123:$D$127)</f>
        <v>0.3753316831973178</v>
      </c>
      <c r="F123" s="16">
        <f t="shared" si="38"/>
        <v>1.8053501374985839</v>
      </c>
      <c r="G123" s="5"/>
      <c r="H123" s="14">
        <f t="shared" si="26"/>
        <v>1.8</v>
      </c>
      <c r="I123" s="15">
        <f t="shared" si="39"/>
        <v>0.11549981216674166</v>
      </c>
      <c r="J123" s="14">
        <f t="shared" si="40"/>
        <v>0.20789966190013498</v>
      </c>
      <c r="K123" s="14">
        <f>SUM($J123:J$127)</f>
        <v>0.3753316831973178</v>
      </c>
      <c r="L123" s="16">
        <f t="shared" si="41"/>
        <v>1.8053501374985839</v>
      </c>
      <c r="M123" s="16"/>
      <c r="N123" s="6">
        <v>109</v>
      </c>
      <c r="O123" s="6">
        <f t="shared" si="35"/>
        <v>109</v>
      </c>
      <c r="P123" s="6">
        <f t="shared" si="30"/>
        <v>1.8</v>
      </c>
      <c r="Q123" s="6">
        <f t="shared" si="31"/>
        <v>1.8</v>
      </c>
      <c r="R123" s="5">
        <f t="shared" si="32"/>
        <v>1.8</v>
      </c>
      <c r="S123" s="5">
        <f t="shared" si="42"/>
        <v>0.37421939142024296</v>
      </c>
      <c r="T123" s="20">
        <f>SUM(S123:$S$136)</f>
        <v>0.46987279382773872</v>
      </c>
      <c r="U123" s="6">
        <f t="shared" si="43"/>
        <v>1.2556078188371547</v>
      </c>
    </row>
    <row r="124" spans="1:21">
      <c r="A124" s="21">
        <v>110</v>
      </c>
      <c r="B124" s="22">
        <f>Absterbeordnung!B118</f>
        <v>0.8</v>
      </c>
      <c r="C124" s="15">
        <f t="shared" si="36"/>
        <v>0.11323510996739378</v>
      </c>
      <c r="D124" s="14">
        <f t="shared" si="37"/>
        <v>9.058808797391503E-2</v>
      </c>
      <c r="E124" s="14">
        <f>SUM(D124:$D$127)</f>
        <v>0.16743202129718279</v>
      </c>
      <c r="F124" s="16">
        <f t="shared" si="38"/>
        <v>1.8482785655592497</v>
      </c>
      <c r="G124" s="5"/>
      <c r="H124" s="14">
        <f t="shared" si="26"/>
        <v>0.8</v>
      </c>
      <c r="I124" s="15">
        <f t="shared" si="39"/>
        <v>0.11323510996739378</v>
      </c>
      <c r="J124" s="14">
        <f t="shared" si="40"/>
        <v>9.058808797391503E-2</v>
      </c>
      <c r="K124" s="14">
        <f>SUM($J124:J$127)</f>
        <v>0.16743202129718279</v>
      </c>
      <c r="L124" s="16">
        <f t="shared" si="41"/>
        <v>1.8482785655592497</v>
      </c>
      <c r="M124" s="16"/>
      <c r="N124" s="6">
        <v>110</v>
      </c>
      <c r="O124" s="6">
        <f t="shared" si="35"/>
        <v>110</v>
      </c>
      <c r="P124" s="6">
        <f t="shared" si="30"/>
        <v>0.8</v>
      </c>
      <c r="Q124" s="6">
        <f t="shared" si="31"/>
        <v>0.8</v>
      </c>
      <c r="R124" s="5">
        <f t="shared" si="32"/>
        <v>0.8</v>
      </c>
      <c r="S124" s="5">
        <f t="shared" si="42"/>
        <v>7.2470470379132026E-2</v>
      </c>
      <c r="T124" s="20">
        <f>SUM(S124:$S$136)</f>
        <v>9.5653402407495799E-2</v>
      </c>
      <c r="U124" s="6">
        <f t="shared" si="43"/>
        <v>1.3198948745203583</v>
      </c>
    </row>
    <row r="125" spans="1:21">
      <c r="A125" s="21">
        <v>111</v>
      </c>
      <c r="B125" s="22">
        <f>Absterbeordnung!B119</f>
        <v>0.4</v>
      </c>
      <c r="C125" s="15">
        <f t="shared" si="36"/>
        <v>0.11101481369352335</v>
      </c>
      <c r="D125" s="14">
        <f t="shared" si="37"/>
        <v>4.4405925477409347E-2</v>
      </c>
      <c r="E125" s="14">
        <f>SUM(D125:$D$127)</f>
        <v>7.6843933323267763E-2</v>
      </c>
      <c r="F125" s="16">
        <f t="shared" si="38"/>
        <v>1.7304882737408687</v>
      </c>
      <c r="G125" s="25"/>
      <c r="H125" s="14">
        <f t="shared" si="26"/>
        <v>0.4</v>
      </c>
      <c r="I125" s="15">
        <f t="shared" si="39"/>
        <v>0.11101481369352335</v>
      </c>
      <c r="J125" s="14">
        <f t="shared" si="40"/>
        <v>4.4405925477409347E-2</v>
      </c>
      <c r="K125" s="14">
        <f>SUM($J125:J$127)</f>
        <v>7.6843933323267763E-2</v>
      </c>
      <c r="L125" s="16">
        <f t="shared" si="41"/>
        <v>1.7304882737408687</v>
      </c>
      <c r="M125" s="16"/>
      <c r="N125" s="6">
        <v>111</v>
      </c>
      <c r="O125" s="6">
        <f t="shared" si="35"/>
        <v>111</v>
      </c>
      <c r="P125" s="6">
        <f t="shared" si="30"/>
        <v>0.4</v>
      </c>
      <c r="Q125" s="6">
        <f t="shared" si="31"/>
        <v>0.4</v>
      </c>
      <c r="R125" s="5">
        <f t="shared" si="32"/>
        <v>0.4</v>
      </c>
      <c r="S125" s="5">
        <f t="shared" si="42"/>
        <v>1.7762370190963741E-2</v>
      </c>
      <c r="T125" s="20">
        <f>SUM(S125:$S$136)</f>
        <v>2.3182932028363766E-2</v>
      </c>
      <c r="U125" s="6">
        <f t="shared" si="43"/>
        <v>1.3051710880430603</v>
      </c>
    </row>
    <row r="126" spans="1:21">
      <c r="A126" s="21">
        <v>112</v>
      </c>
      <c r="B126" s="22">
        <f>Absterbeordnung!B120</f>
        <v>0.2</v>
      </c>
      <c r="C126" s="15">
        <f t="shared" si="36"/>
        <v>0.10883805264070914</v>
      </c>
      <c r="D126" s="14">
        <f t="shared" si="37"/>
        <v>2.1767610528141829E-2</v>
      </c>
      <c r="E126" s="14">
        <f>SUM(D126:$D$127)</f>
        <v>3.2438007845858416E-2</v>
      </c>
      <c r="F126" s="16">
        <f t="shared" si="38"/>
        <v>1.4901960784313728</v>
      </c>
      <c r="G126" s="5"/>
      <c r="H126" s="14">
        <f t="shared" si="26"/>
        <v>0.2</v>
      </c>
      <c r="I126" s="15">
        <f t="shared" si="39"/>
        <v>0.10883805264070914</v>
      </c>
      <c r="J126" s="14">
        <f t="shared" si="40"/>
        <v>2.1767610528141829E-2</v>
      </c>
      <c r="K126" s="14">
        <f>SUM($J126:J$127)</f>
        <v>3.2438007845858416E-2</v>
      </c>
      <c r="L126" s="16">
        <f t="shared" si="41"/>
        <v>1.4901960784313728</v>
      </c>
      <c r="M126" s="16"/>
      <c r="N126" s="6">
        <v>112</v>
      </c>
      <c r="O126" s="6">
        <f t="shared" si="35"/>
        <v>112</v>
      </c>
      <c r="P126" s="6">
        <f t="shared" si="30"/>
        <v>0.2</v>
      </c>
      <c r="Q126" s="6">
        <f t="shared" si="31"/>
        <v>0.2</v>
      </c>
      <c r="R126" s="5">
        <f t="shared" si="32"/>
        <v>0.2</v>
      </c>
      <c r="S126" s="5">
        <f t="shared" si="42"/>
        <v>4.3535221056283666E-3</v>
      </c>
      <c r="T126" s="20">
        <f>SUM(S126:$S$136)</f>
        <v>5.4205618374000251E-3</v>
      </c>
      <c r="U126" s="6">
        <f t="shared" si="43"/>
        <v>1.2450980392156863</v>
      </c>
    </row>
    <row r="127" spans="1:21">
      <c r="A127" s="26">
        <v>113</v>
      </c>
      <c r="B127" s="22">
        <f>Absterbeordnung!B121</f>
        <v>0.1</v>
      </c>
      <c r="C127" s="15">
        <f t="shared" si="36"/>
        <v>0.10670397317716583</v>
      </c>
      <c r="D127" s="14">
        <f t="shared" si="37"/>
        <v>1.0670397317716584E-2</v>
      </c>
      <c r="E127" s="14">
        <f>SUM(D127:$D$127)</f>
        <v>1.0670397317716584E-2</v>
      </c>
      <c r="F127" s="16">
        <f t="shared" si="38"/>
        <v>1</v>
      </c>
      <c r="G127" s="27"/>
      <c r="H127" s="14">
        <f t="shared" si="26"/>
        <v>0.1</v>
      </c>
      <c r="I127" s="15">
        <f t="shared" si="39"/>
        <v>0.10670397317716583</v>
      </c>
      <c r="J127" s="14">
        <f t="shared" si="40"/>
        <v>1.0670397317716584E-2</v>
      </c>
      <c r="K127" s="14">
        <f>SUM($J127:J$127)</f>
        <v>1.0670397317716584E-2</v>
      </c>
      <c r="L127" s="16">
        <f t="shared" si="41"/>
        <v>1</v>
      </c>
      <c r="M127" s="16"/>
      <c r="N127" s="28">
        <v>113</v>
      </c>
      <c r="O127" s="6">
        <f t="shared" si="35"/>
        <v>113</v>
      </c>
      <c r="P127" s="6">
        <f t="shared" si="30"/>
        <v>0.1</v>
      </c>
      <c r="Q127" s="6">
        <f t="shared" si="31"/>
        <v>0.1</v>
      </c>
      <c r="R127" s="5">
        <f t="shared" si="32"/>
        <v>0.1</v>
      </c>
      <c r="S127" s="5">
        <f t="shared" si="42"/>
        <v>1.0670397317716586E-3</v>
      </c>
      <c r="T127" s="20">
        <f>SUM(S127:$S$136)</f>
        <v>1.0670397317716586E-3</v>
      </c>
      <c r="U127" s="6">
        <f t="shared" si="43"/>
        <v>1</v>
      </c>
    </row>
    <row r="128" spans="1:21">
      <c r="A128" s="26">
        <v>114</v>
      </c>
      <c r="B128" s="22">
        <f>Absterbeordnung!B122</f>
        <v>0</v>
      </c>
      <c r="C128" s="15">
        <f t="shared" ref="C128:C136" si="44">1/(((1+($B$5/100))^A128))</f>
        <v>0.10461173840898609</v>
      </c>
      <c r="D128" s="14">
        <f t="shared" ref="D128:D136" si="45">B128*C128</f>
        <v>0</v>
      </c>
      <c r="E128" s="14">
        <f>SUM(D$127:$D128)</f>
        <v>1.0670397317716584E-2</v>
      </c>
      <c r="F128" s="16" t="e">
        <f t="shared" ref="F128:F136" si="46">E128/D128</f>
        <v>#DIV/0!</v>
      </c>
      <c r="G128" s="27"/>
      <c r="H128" s="14">
        <f t="shared" ref="H128:H136" si="47">B128</f>
        <v>0</v>
      </c>
      <c r="I128" s="15">
        <f t="shared" ref="I128:I136" si="48">1/(((1+($B$5/100))^A128))</f>
        <v>0.10461173840898609</v>
      </c>
      <c r="J128" s="14">
        <f t="shared" ref="J128:J136" si="49">H128*I128</f>
        <v>0</v>
      </c>
      <c r="K128" s="14">
        <f>SUM($J$127:J128)</f>
        <v>1.0670397317716584E-2</v>
      </c>
      <c r="L128" s="16" t="e">
        <f t="shared" ref="L128:L136" si="50">K128/J128</f>
        <v>#DIV/0!</v>
      </c>
      <c r="M128" s="16"/>
      <c r="N128" s="6">
        <v>114</v>
      </c>
      <c r="O128" s="6">
        <f t="shared" si="35"/>
        <v>114</v>
      </c>
      <c r="P128" s="6">
        <f t="shared" ref="P128:P136" si="51">B128</f>
        <v>0</v>
      </c>
      <c r="Q128" s="6">
        <f t="shared" ref="Q128:Q136" si="52">B128</f>
        <v>0</v>
      </c>
      <c r="R128" s="5">
        <f t="shared" si="32"/>
        <v>0</v>
      </c>
      <c r="S128" s="5">
        <f t="shared" si="42"/>
        <v>0</v>
      </c>
      <c r="T128" s="20">
        <f>SUM(S128:$S$136)</f>
        <v>0</v>
      </c>
      <c r="U128" s="6" t="e">
        <f t="shared" ref="U128:U136" si="53">T128/S128</f>
        <v>#DIV/0!</v>
      </c>
    </row>
    <row r="129" spans="1:21">
      <c r="A129" s="26">
        <v>115</v>
      </c>
      <c r="B129" s="22">
        <f>Absterbeordnung!B123</f>
        <v>0</v>
      </c>
      <c r="C129" s="15">
        <f t="shared" si="44"/>
        <v>0.10256052785194716</v>
      </c>
      <c r="D129" s="14">
        <f t="shared" si="45"/>
        <v>0</v>
      </c>
      <c r="E129" s="14">
        <f>SUM(D$127:$D129)</f>
        <v>1.0670397317716584E-2</v>
      </c>
      <c r="F129" s="16" t="e">
        <f t="shared" si="46"/>
        <v>#DIV/0!</v>
      </c>
      <c r="G129" s="27"/>
      <c r="H129" s="14">
        <f t="shared" si="47"/>
        <v>0</v>
      </c>
      <c r="I129" s="15">
        <f t="shared" si="48"/>
        <v>0.10256052785194716</v>
      </c>
      <c r="J129" s="14">
        <f t="shared" si="49"/>
        <v>0</v>
      </c>
      <c r="K129" s="14">
        <f>SUM($J$127:J129)</f>
        <v>1.0670397317716584E-2</v>
      </c>
      <c r="L129" s="16" t="e">
        <f t="shared" si="50"/>
        <v>#DIV/0!</v>
      </c>
      <c r="M129" s="16"/>
      <c r="N129" s="6">
        <v>115</v>
      </c>
      <c r="O129" s="6">
        <f t="shared" si="35"/>
        <v>115</v>
      </c>
      <c r="P129" s="6">
        <f t="shared" si="51"/>
        <v>0</v>
      </c>
      <c r="Q129" s="6">
        <f t="shared" si="52"/>
        <v>0</v>
      </c>
      <c r="R129" s="5">
        <f t="shared" si="32"/>
        <v>0</v>
      </c>
      <c r="S129" s="5">
        <f t="shared" si="42"/>
        <v>0</v>
      </c>
      <c r="T129" s="20">
        <f>SUM(S129:$S$136)</f>
        <v>0</v>
      </c>
      <c r="U129" s="6" t="e">
        <f t="shared" si="53"/>
        <v>#DIV/0!</v>
      </c>
    </row>
    <row r="130" spans="1:21">
      <c r="A130" s="26">
        <v>116</v>
      </c>
      <c r="B130" s="22">
        <f>Absterbeordnung!B124</f>
        <v>0</v>
      </c>
      <c r="C130" s="15">
        <f t="shared" si="44"/>
        <v>0.1005495371097521</v>
      </c>
      <c r="D130" s="14">
        <f t="shared" si="45"/>
        <v>0</v>
      </c>
      <c r="E130" s="14">
        <f>SUM(D$127:$D130)</f>
        <v>1.0670397317716584E-2</v>
      </c>
      <c r="F130" s="16" t="e">
        <f t="shared" si="46"/>
        <v>#DIV/0!</v>
      </c>
      <c r="G130" s="27"/>
      <c r="H130" s="14">
        <f t="shared" si="47"/>
        <v>0</v>
      </c>
      <c r="I130" s="15">
        <f t="shared" si="48"/>
        <v>0.1005495371097521</v>
      </c>
      <c r="J130" s="14">
        <f t="shared" si="49"/>
        <v>0</v>
      </c>
      <c r="K130" s="14">
        <f>SUM($J$127:J130)</f>
        <v>1.0670397317716584E-2</v>
      </c>
      <c r="L130" s="16" t="e">
        <f t="shared" si="50"/>
        <v>#DIV/0!</v>
      </c>
      <c r="M130" s="16"/>
      <c r="N130" s="28">
        <v>116</v>
      </c>
      <c r="O130" s="6">
        <f t="shared" si="35"/>
        <v>116</v>
      </c>
      <c r="P130" s="6">
        <f t="shared" si="51"/>
        <v>0</v>
      </c>
      <c r="Q130" s="6">
        <f t="shared" si="52"/>
        <v>0</v>
      </c>
      <c r="R130" s="5">
        <f t="shared" si="32"/>
        <v>0</v>
      </c>
      <c r="S130" s="5">
        <f t="shared" si="42"/>
        <v>0</v>
      </c>
      <c r="T130" s="20">
        <f>SUM(S130:$S$136)</f>
        <v>0</v>
      </c>
      <c r="U130" s="6" t="e">
        <f t="shared" si="53"/>
        <v>#DIV/0!</v>
      </c>
    </row>
    <row r="131" spans="1:21">
      <c r="A131" s="26">
        <v>117</v>
      </c>
      <c r="B131" s="22">
        <f>Absterbeordnung!B125</f>
        <v>0</v>
      </c>
      <c r="C131" s="15">
        <f t="shared" si="44"/>
        <v>9.8577977558580526E-2</v>
      </c>
      <c r="D131" s="14">
        <f t="shared" si="45"/>
        <v>0</v>
      </c>
      <c r="E131" s="14">
        <f>SUM(D$127:$D131)</f>
        <v>1.0670397317716584E-2</v>
      </c>
      <c r="F131" s="16" t="e">
        <f t="shared" si="46"/>
        <v>#DIV/0!</v>
      </c>
      <c r="G131" s="27"/>
      <c r="H131" s="14">
        <f t="shared" si="47"/>
        <v>0</v>
      </c>
      <c r="I131" s="15">
        <f t="shared" si="48"/>
        <v>9.8577977558580526E-2</v>
      </c>
      <c r="J131" s="14">
        <f t="shared" si="49"/>
        <v>0</v>
      </c>
      <c r="K131" s="14">
        <f>SUM($J$127:J131)</f>
        <v>1.0670397317716584E-2</v>
      </c>
      <c r="L131" s="16" t="e">
        <f t="shared" si="50"/>
        <v>#DIV/0!</v>
      </c>
      <c r="M131" s="16"/>
      <c r="N131" s="6">
        <v>117</v>
      </c>
      <c r="O131" s="6">
        <f t="shared" si="35"/>
        <v>117</v>
      </c>
      <c r="P131" s="6">
        <f t="shared" si="51"/>
        <v>0</v>
      </c>
      <c r="Q131" s="6">
        <f t="shared" si="52"/>
        <v>0</v>
      </c>
      <c r="R131" s="5">
        <f t="shared" si="32"/>
        <v>0</v>
      </c>
      <c r="S131" s="5">
        <f t="shared" si="42"/>
        <v>0</v>
      </c>
      <c r="T131" s="20">
        <f>SUM(S131:$S$136)</f>
        <v>0</v>
      </c>
      <c r="U131" s="6" t="e">
        <f t="shared" si="53"/>
        <v>#DIV/0!</v>
      </c>
    </row>
    <row r="132" spans="1:21">
      <c r="A132" s="26">
        <v>118</v>
      </c>
      <c r="B132" s="22">
        <f>Absterbeordnung!B126</f>
        <v>0</v>
      </c>
      <c r="C132" s="15">
        <f t="shared" si="44"/>
        <v>9.6645076037824032E-2</v>
      </c>
      <c r="D132" s="14">
        <f t="shared" si="45"/>
        <v>0</v>
      </c>
      <c r="E132" s="14">
        <f>SUM(D$127:$D132)</f>
        <v>1.0670397317716584E-2</v>
      </c>
      <c r="F132" s="16" t="e">
        <f t="shared" si="46"/>
        <v>#DIV/0!</v>
      </c>
      <c r="G132" s="27"/>
      <c r="H132" s="14">
        <f t="shared" si="47"/>
        <v>0</v>
      </c>
      <c r="I132" s="15">
        <f t="shared" si="48"/>
        <v>9.6645076037824032E-2</v>
      </c>
      <c r="J132" s="14">
        <f t="shared" si="49"/>
        <v>0</v>
      </c>
      <c r="K132" s="14">
        <f>SUM($J$127:J132)</f>
        <v>1.0670397317716584E-2</v>
      </c>
      <c r="L132" s="16" t="e">
        <f t="shared" si="50"/>
        <v>#DIV/0!</v>
      </c>
      <c r="M132" s="16"/>
      <c r="N132" s="6">
        <v>118</v>
      </c>
      <c r="O132" s="6">
        <f t="shared" si="35"/>
        <v>118</v>
      </c>
      <c r="P132" s="6">
        <f t="shared" si="51"/>
        <v>0</v>
      </c>
      <c r="Q132" s="6">
        <f t="shared" si="52"/>
        <v>0</v>
      </c>
      <c r="R132" s="5">
        <f t="shared" si="32"/>
        <v>0</v>
      </c>
      <c r="S132" s="5">
        <f t="shared" si="42"/>
        <v>0</v>
      </c>
      <c r="T132" s="20">
        <f>SUM(S132:$S$136)</f>
        <v>0</v>
      </c>
      <c r="U132" s="6" t="e">
        <f t="shared" si="53"/>
        <v>#DIV/0!</v>
      </c>
    </row>
    <row r="133" spans="1:21">
      <c r="A133" s="26">
        <v>119</v>
      </c>
      <c r="B133" s="22">
        <f>Absterbeordnung!B127</f>
        <v>0</v>
      </c>
      <c r="C133" s="15">
        <f t="shared" si="44"/>
        <v>9.4750074546886331E-2</v>
      </c>
      <c r="D133" s="14">
        <f t="shared" si="45"/>
        <v>0</v>
      </c>
      <c r="E133" s="14">
        <f>SUM(D$127:$D133)</f>
        <v>1.0670397317716584E-2</v>
      </c>
      <c r="F133" s="16" t="e">
        <f t="shared" si="46"/>
        <v>#DIV/0!</v>
      </c>
      <c r="G133" s="27"/>
      <c r="H133" s="14">
        <f t="shared" si="47"/>
        <v>0</v>
      </c>
      <c r="I133" s="15">
        <f t="shared" si="48"/>
        <v>9.4750074546886331E-2</v>
      </c>
      <c r="J133" s="14">
        <f t="shared" si="49"/>
        <v>0</v>
      </c>
      <c r="K133" s="14">
        <f>SUM($J$127:J133)</f>
        <v>1.0670397317716584E-2</v>
      </c>
      <c r="L133" s="16" t="e">
        <f t="shared" si="50"/>
        <v>#DIV/0!</v>
      </c>
      <c r="M133" s="16"/>
      <c r="N133" s="28">
        <v>119</v>
      </c>
      <c r="O133" s="6">
        <f t="shared" si="35"/>
        <v>119</v>
      </c>
      <c r="P133" s="6">
        <f t="shared" si="51"/>
        <v>0</v>
      </c>
      <c r="Q133" s="6">
        <f t="shared" si="52"/>
        <v>0</v>
      </c>
      <c r="R133" s="5">
        <f t="shared" si="32"/>
        <v>0</v>
      </c>
      <c r="S133" s="5">
        <f t="shared" si="42"/>
        <v>0</v>
      </c>
      <c r="T133" s="20">
        <f>SUM(S133:$S$136)</f>
        <v>0</v>
      </c>
      <c r="U133" s="6" t="e">
        <f t="shared" si="53"/>
        <v>#DIV/0!</v>
      </c>
    </row>
    <row r="134" spans="1:21">
      <c r="A134" s="26">
        <v>120</v>
      </c>
      <c r="B134" s="22">
        <f>Absterbeordnung!B128</f>
        <v>0</v>
      </c>
      <c r="C134" s="15">
        <f t="shared" si="44"/>
        <v>9.2892229947927757E-2</v>
      </c>
      <c r="D134" s="14">
        <f t="shared" si="45"/>
        <v>0</v>
      </c>
      <c r="E134" s="14">
        <f>SUM(D$127:$D134)</f>
        <v>1.0670397317716584E-2</v>
      </c>
      <c r="F134" s="16" t="e">
        <f t="shared" si="46"/>
        <v>#DIV/0!</v>
      </c>
      <c r="G134" s="27"/>
      <c r="H134" s="14">
        <f t="shared" si="47"/>
        <v>0</v>
      </c>
      <c r="I134" s="15">
        <f t="shared" si="48"/>
        <v>9.2892229947927757E-2</v>
      </c>
      <c r="J134" s="14">
        <f t="shared" si="49"/>
        <v>0</v>
      </c>
      <c r="K134" s="14">
        <f>SUM($J$127:J134)</f>
        <v>1.0670397317716584E-2</v>
      </c>
      <c r="L134" s="16" t="e">
        <f t="shared" si="50"/>
        <v>#DIV/0!</v>
      </c>
      <c r="M134" s="16"/>
      <c r="N134" s="6">
        <v>120</v>
      </c>
      <c r="O134" s="6">
        <f t="shared" si="35"/>
        <v>120</v>
      </c>
      <c r="P134" s="6">
        <f t="shared" si="51"/>
        <v>0</v>
      </c>
      <c r="Q134" s="6">
        <f t="shared" si="52"/>
        <v>0</v>
      </c>
      <c r="R134" s="5">
        <f t="shared" si="32"/>
        <v>0</v>
      </c>
      <c r="S134" s="5">
        <f t="shared" si="42"/>
        <v>0</v>
      </c>
      <c r="T134" s="20">
        <f>SUM(S134:$S$136)</f>
        <v>0</v>
      </c>
      <c r="U134" s="6" t="e">
        <f t="shared" si="53"/>
        <v>#DIV/0!</v>
      </c>
    </row>
    <row r="135" spans="1:21">
      <c r="A135" s="26"/>
      <c r="B135" s="22">
        <f>Absterbeordnung!B129</f>
        <v>0</v>
      </c>
      <c r="C135" s="15">
        <f t="shared" si="44"/>
        <v>1</v>
      </c>
      <c r="D135" s="14">
        <f t="shared" si="45"/>
        <v>0</v>
      </c>
      <c r="E135" s="14">
        <f>SUM(D$127:$D135)</f>
        <v>1.0670397317716584E-2</v>
      </c>
      <c r="F135" s="16" t="e">
        <f t="shared" si="46"/>
        <v>#DIV/0!</v>
      </c>
      <c r="G135" s="27"/>
      <c r="H135" s="14">
        <f t="shared" si="47"/>
        <v>0</v>
      </c>
      <c r="I135" s="15">
        <f t="shared" si="48"/>
        <v>1</v>
      </c>
      <c r="J135" s="14">
        <f t="shared" si="49"/>
        <v>0</v>
      </c>
      <c r="K135" s="14">
        <f>SUM($J$127:J135)</f>
        <v>1.0670397317716584E-2</v>
      </c>
      <c r="L135" s="16" t="e">
        <f t="shared" si="50"/>
        <v>#DIV/0!</v>
      </c>
      <c r="M135" s="16"/>
      <c r="N135" s="6">
        <v>121</v>
      </c>
      <c r="O135" s="6">
        <f t="shared" si="35"/>
        <v>121</v>
      </c>
      <c r="P135" s="6">
        <f t="shared" si="51"/>
        <v>0</v>
      </c>
      <c r="Q135" s="6">
        <f t="shared" si="52"/>
        <v>0</v>
      </c>
      <c r="R135" s="5">
        <f t="shared" si="32"/>
        <v>0</v>
      </c>
      <c r="S135" s="5">
        <f t="shared" si="42"/>
        <v>0</v>
      </c>
      <c r="T135" s="20">
        <f>SUM(S135:$S$136)</f>
        <v>0</v>
      </c>
      <c r="U135" s="6" t="e">
        <f t="shared" si="53"/>
        <v>#DIV/0!</v>
      </c>
    </row>
    <row r="136" spans="1:21">
      <c r="A136" s="26"/>
      <c r="B136" s="22">
        <f>Absterbeordnung!B130</f>
        <v>0</v>
      </c>
      <c r="C136" s="15">
        <f t="shared" si="44"/>
        <v>1</v>
      </c>
      <c r="D136" s="14">
        <f t="shared" si="45"/>
        <v>0</v>
      </c>
      <c r="E136" s="14">
        <f>SUM(D$127:$D136)</f>
        <v>1.0670397317716584E-2</v>
      </c>
      <c r="F136" s="16" t="e">
        <f t="shared" si="46"/>
        <v>#DIV/0!</v>
      </c>
      <c r="G136" s="27"/>
      <c r="H136" s="14">
        <f t="shared" si="47"/>
        <v>0</v>
      </c>
      <c r="I136" s="15">
        <f t="shared" si="48"/>
        <v>1</v>
      </c>
      <c r="J136" s="14">
        <f t="shared" si="49"/>
        <v>0</v>
      </c>
      <c r="K136" s="14">
        <f>SUM($J$127:J136)</f>
        <v>1.0670397317716584E-2</v>
      </c>
      <c r="L136" s="16" t="e">
        <f t="shared" si="50"/>
        <v>#DIV/0!</v>
      </c>
      <c r="M136" s="16"/>
      <c r="N136" s="28">
        <v>122</v>
      </c>
      <c r="O136" s="6">
        <f t="shared" si="35"/>
        <v>122</v>
      </c>
      <c r="P136" s="6">
        <f t="shared" si="51"/>
        <v>0</v>
      </c>
      <c r="Q136" s="6">
        <f t="shared" si="52"/>
        <v>0</v>
      </c>
      <c r="R136" s="5">
        <f t="shared" si="32"/>
        <v>0</v>
      </c>
      <c r="S136" s="5">
        <f t="shared" si="42"/>
        <v>0</v>
      </c>
      <c r="T136" s="20">
        <f>SUM(S136:$S$136)</f>
        <v>0</v>
      </c>
      <c r="U136" s="6" t="e">
        <f t="shared" si="53"/>
        <v>#DIV/0!</v>
      </c>
    </row>
    <row r="137" spans="1:21">
      <c r="B137" s="29"/>
      <c r="D137" s="29"/>
      <c r="E137" s="29"/>
      <c r="G137" s="29"/>
      <c r="H137" s="29"/>
      <c r="J137" s="29"/>
      <c r="K137" s="29"/>
    </row>
    <row r="138" spans="1:21">
      <c r="B138" s="29"/>
      <c r="D138" s="29"/>
      <c r="E138" s="29"/>
      <c r="G138" s="29"/>
      <c r="H138" s="29"/>
      <c r="J138" s="29"/>
      <c r="K138" s="29"/>
    </row>
    <row r="139" spans="1:21">
      <c r="B139" s="29"/>
      <c r="D139" s="29"/>
      <c r="E139" s="29"/>
      <c r="G139" s="29"/>
      <c r="H139" s="29"/>
      <c r="J139" s="29"/>
      <c r="K139" s="29"/>
    </row>
    <row r="140" spans="1:21">
      <c r="B140" s="29"/>
      <c r="D140" s="29"/>
      <c r="E140" s="29"/>
      <c r="G140" s="29"/>
      <c r="H140" s="29"/>
      <c r="J140" s="29"/>
      <c r="K140" s="29"/>
    </row>
    <row r="141" spans="1:21">
      <c r="B141" s="29"/>
      <c r="D141" s="29"/>
      <c r="E141" s="29"/>
      <c r="G141" s="29"/>
      <c r="H141" s="29"/>
      <c r="J141" s="29"/>
      <c r="K141" s="29"/>
    </row>
    <row r="142" spans="1:21">
      <c r="B142" s="29"/>
      <c r="D142" s="29"/>
      <c r="E142" s="29"/>
      <c r="G142" s="29"/>
      <c r="H142" s="29"/>
      <c r="J142" s="29"/>
      <c r="K142" s="29"/>
    </row>
    <row r="143" spans="1:21">
      <c r="B143" s="29"/>
      <c r="D143" s="29"/>
      <c r="E143" s="29"/>
      <c r="G143" s="29"/>
      <c r="H143" s="29"/>
      <c r="J143" s="29"/>
      <c r="K143" s="29"/>
    </row>
    <row r="144" spans="1:21">
      <c r="B144" s="29"/>
      <c r="D144" s="29"/>
      <c r="E144" s="29"/>
      <c r="G144" s="29"/>
      <c r="H144" s="29"/>
      <c r="J144" s="29"/>
      <c r="K144" s="29"/>
    </row>
    <row r="145" spans="2:11">
      <c r="B145" s="29"/>
      <c r="D145" s="29"/>
      <c r="E145" s="29"/>
      <c r="G145" s="29"/>
      <c r="H145" s="29"/>
      <c r="J145" s="29"/>
      <c r="K145" s="29"/>
    </row>
    <row r="146" spans="2:11">
      <c r="B146" s="29"/>
      <c r="D146" s="29"/>
      <c r="E146" s="29"/>
      <c r="G146" s="29"/>
      <c r="H146" s="29"/>
      <c r="J146" s="29"/>
      <c r="K146" s="29"/>
    </row>
    <row r="147" spans="2:11">
      <c r="B147" s="29"/>
      <c r="D147" s="29"/>
      <c r="E147" s="29"/>
      <c r="G147" s="29"/>
      <c r="H147" s="29"/>
      <c r="J147" s="29"/>
      <c r="K147" s="29"/>
    </row>
    <row r="148" spans="2:11">
      <c r="B148" s="29"/>
      <c r="D148" s="29"/>
      <c r="E148" s="29"/>
      <c r="G148" s="29"/>
      <c r="H148" s="29"/>
      <c r="J148" s="29"/>
      <c r="K148" s="29"/>
    </row>
    <row r="149" spans="2:11">
      <c r="B149" s="29"/>
      <c r="D149" s="29"/>
      <c r="E149" s="29"/>
      <c r="G149" s="29"/>
      <c r="H149" s="29"/>
      <c r="J149" s="29"/>
      <c r="K149" s="29"/>
    </row>
    <row r="150" spans="2:11">
      <c r="B150" s="29"/>
      <c r="D150" s="29"/>
      <c r="E150" s="29"/>
      <c r="G150" s="29"/>
      <c r="H150" s="29"/>
      <c r="J150" s="29"/>
      <c r="K150" s="29"/>
    </row>
    <row r="151" spans="2:11">
      <c r="B151" s="29"/>
      <c r="D151" s="29"/>
      <c r="E151" s="29"/>
      <c r="G151" s="29"/>
      <c r="H151" s="29"/>
      <c r="J151" s="29"/>
      <c r="K151" s="29"/>
    </row>
    <row r="152" spans="2:11">
      <c r="B152" s="29"/>
      <c r="D152" s="29"/>
      <c r="E152" s="29"/>
      <c r="G152" s="29"/>
      <c r="H152" s="29"/>
      <c r="J152" s="29"/>
      <c r="K152" s="29"/>
    </row>
    <row r="153" spans="2:11">
      <c r="B153" s="29"/>
      <c r="D153" s="29"/>
      <c r="E153" s="29"/>
      <c r="G153" s="29"/>
      <c r="H153" s="29"/>
      <c r="J153" s="29"/>
      <c r="K153" s="29"/>
    </row>
    <row r="154" spans="2:11">
      <c r="B154" s="29"/>
      <c r="D154" s="29"/>
      <c r="E154" s="29"/>
      <c r="G154" s="29"/>
      <c r="H154" s="29"/>
      <c r="J154" s="29"/>
      <c r="K154" s="29"/>
    </row>
    <row r="155" spans="2:11">
      <c r="B155" s="29"/>
      <c r="D155" s="29"/>
      <c r="E155" s="29"/>
      <c r="G155" s="29"/>
      <c r="H155" s="29"/>
      <c r="J155" s="29"/>
      <c r="K155" s="29"/>
    </row>
    <row r="156" spans="2:11">
      <c r="B156" s="29"/>
      <c r="D156" s="29"/>
      <c r="E156" s="29"/>
      <c r="G156" s="29"/>
      <c r="H156" s="29"/>
      <c r="J156" s="29"/>
      <c r="K156" s="29"/>
    </row>
    <row r="157" spans="2:11">
      <c r="B157" s="29"/>
      <c r="D157" s="29"/>
      <c r="E157" s="29"/>
      <c r="G157" s="29"/>
      <c r="H157" s="29"/>
      <c r="J157" s="29"/>
      <c r="K157" s="29"/>
    </row>
    <row r="158" spans="2:11">
      <c r="B158" s="29"/>
      <c r="D158" s="29"/>
      <c r="E158" s="29"/>
      <c r="G158" s="29"/>
      <c r="H158" s="29"/>
      <c r="J158" s="29"/>
      <c r="K158" s="29"/>
    </row>
    <row r="159" spans="2:11">
      <c r="B159" s="29"/>
      <c r="D159" s="29"/>
      <c r="E159" s="29"/>
      <c r="G159" s="29"/>
      <c r="H159" s="29"/>
      <c r="J159" s="29"/>
      <c r="K159" s="29"/>
    </row>
    <row r="160" spans="2:11">
      <c r="B160" s="29"/>
      <c r="D160" s="29"/>
      <c r="E160" s="29"/>
      <c r="G160" s="29"/>
      <c r="H160" s="29"/>
      <c r="J160" s="29"/>
      <c r="K160" s="29"/>
    </row>
    <row r="161" spans="2:11">
      <c r="B161" s="29"/>
      <c r="D161" s="29"/>
      <c r="E161" s="29"/>
      <c r="G161" s="29"/>
      <c r="H161" s="29"/>
      <c r="J161" s="29"/>
      <c r="K161" s="29"/>
    </row>
    <row r="162" spans="2:11">
      <c r="B162" s="29"/>
      <c r="D162" s="29"/>
      <c r="E162" s="29"/>
      <c r="G162" s="29"/>
      <c r="H162" s="29"/>
      <c r="J162" s="29"/>
      <c r="K162" s="29"/>
    </row>
    <row r="163" spans="2:11">
      <c r="B163" s="29"/>
      <c r="D163" s="29"/>
      <c r="E163" s="29"/>
      <c r="G163" s="29"/>
      <c r="H163" s="29"/>
      <c r="J163" s="29"/>
      <c r="K163" s="29"/>
    </row>
    <row r="164" spans="2:11">
      <c r="B164" s="29"/>
      <c r="D164" s="29"/>
      <c r="E164" s="29"/>
      <c r="G164" s="29"/>
      <c r="H164" s="29"/>
      <c r="J164" s="29"/>
      <c r="K164" s="29"/>
    </row>
    <row r="165" spans="2:11">
      <c r="B165" s="29"/>
      <c r="D165" s="29"/>
      <c r="E165" s="29"/>
      <c r="G165" s="29"/>
      <c r="H165" s="29"/>
      <c r="J165" s="29"/>
      <c r="K165" s="29"/>
    </row>
    <row r="166" spans="2:11">
      <c r="B166" s="29"/>
      <c r="D166" s="29"/>
      <c r="E166" s="29"/>
      <c r="G166" s="29"/>
      <c r="H166" s="29"/>
      <c r="J166" s="29"/>
      <c r="K166" s="29"/>
    </row>
    <row r="167" spans="2:11">
      <c r="B167" s="29"/>
      <c r="D167" s="29"/>
      <c r="E167" s="29"/>
      <c r="G167" s="29"/>
      <c r="H167" s="29"/>
      <c r="J167" s="29"/>
      <c r="K167" s="29"/>
    </row>
    <row r="168" spans="2:11">
      <c r="B168" s="29"/>
      <c r="D168" s="29"/>
      <c r="E168" s="29"/>
      <c r="G168" s="29"/>
      <c r="H168" s="29"/>
      <c r="J168" s="29"/>
      <c r="K168" s="29"/>
    </row>
    <row r="169" spans="2:11">
      <c r="B169" s="29"/>
      <c r="D169" s="29"/>
      <c r="E169" s="29"/>
      <c r="G169" s="29"/>
      <c r="H169" s="29"/>
      <c r="J169" s="29"/>
      <c r="K169" s="29"/>
    </row>
    <row r="170" spans="2:11">
      <c r="B170" s="29"/>
      <c r="D170" s="29"/>
      <c r="E170" s="29"/>
      <c r="G170" s="29"/>
      <c r="H170" s="29"/>
      <c r="J170" s="29"/>
      <c r="K170" s="29"/>
    </row>
    <row r="171" spans="2:11">
      <c r="B171" s="29"/>
      <c r="D171" s="29"/>
      <c r="E171" s="29"/>
      <c r="G171" s="29"/>
      <c r="H171" s="29"/>
      <c r="J171" s="29"/>
      <c r="K171" s="29"/>
    </row>
    <row r="172" spans="2:11">
      <c r="B172" s="29"/>
      <c r="D172" s="29"/>
      <c r="E172" s="29"/>
      <c r="G172" s="29"/>
      <c r="H172" s="29"/>
      <c r="J172" s="29"/>
      <c r="K172" s="29"/>
    </row>
    <row r="173" spans="2:11">
      <c r="B173" s="29"/>
      <c r="D173" s="29"/>
      <c r="E173" s="29"/>
      <c r="G173" s="29"/>
      <c r="H173" s="29"/>
      <c r="J173" s="29"/>
      <c r="K173" s="29"/>
    </row>
    <row r="174" spans="2:11">
      <c r="B174" s="29"/>
      <c r="D174" s="29"/>
      <c r="E174" s="29"/>
      <c r="G174" s="29"/>
      <c r="H174" s="29"/>
      <c r="J174" s="29"/>
      <c r="K174" s="29"/>
    </row>
    <row r="175" spans="2:11">
      <c r="B175" s="29"/>
      <c r="D175" s="29"/>
      <c r="E175" s="29"/>
      <c r="G175" s="29"/>
      <c r="H175" s="29"/>
      <c r="J175" s="29"/>
      <c r="K175" s="29"/>
    </row>
    <row r="176" spans="2:11">
      <c r="B176" s="29"/>
      <c r="D176" s="29"/>
      <c r="E176" s="29"/>
      <c r="G176" s="29"/>
      <c r="H176" s="29"/>
      <c r="J176" s="29"/>
      <c r="K176" s="29"/>
    </row>
    <row r="177" spans="2:11">
      <c r="B177" s="29"/>
      <c r="D177" s="29"/>
      <c r="E177" s="29"/>
      <c r="G177" s="29"/>
      <c r="H177" s="29"/>
      <c r="J177" s="29"/>
      <c r="K177" s="29"/>
    </row>
    <row r="178" spans="2:11">
      <c r="B178" s="29"/>
      <c r="D178" s="29"/>
      <c r="E178" s="29"/>
      <c r="G178" s="29"/>
      <c r="H178" s="29"/>
      <c r="J178" s="29"/>
      <c r="K178" s="29"/>
    </row>
    <row r="179" spans="2:11">
      <c r="B179" s="29"/>
      <c r="D179" s="29"/>
      <c r="E179" s="29"/>
      <c r="G179" s="29"/>
      <c r="H179" s="29"/>
      <c r="J179" s="29"/>
      <c r="K179" s="29"/>
    </row>
    <row r="180" spans="2:11">
      <c r="B180" s="29"/>
      <c r="D180" s="29"/>
      <c r="E180" s="29"/>
      <c r="G180" s="29"/>
      <c r="H180" s="29"/>
      <c r="J180" s="29"/>
      <c r="K180" s="29"/>
    </row>
    <row r="181" spans="2:11">
      <c r="B181" s="29"/>
      <c r="D181" s="29"/>
      <c r="E181" s="29"/>
      <c r="G181" s="29"/>
      <c r="H181" s="29"/>
      <c r="J181" s="29"/>
      <c r="K181" s="29"/>
    </row>
    <row r="182" spans="2:11">
      <c r="B182" s="29"/>
      <c r="D182" s="29"/>
      <c r="E182" s="29"/>
      <c r="G182" s="29"/>
      <c r="H182" s="29"/>
      <c r="J182" s="29"/>
      <c r="K182" s="29"/>
    </row>
    <row r="183" spans="2:11">
      <c r="B183" s="29"/>
      <c r="D183" s="29"/>
      <c r="E183" s="29"/>
      <c r="G183" s="29"/>
      <c r="H183" s="29"/>
      <c r="J183" s="29"/>
      <c r="K183" s="29"/>
    </row>
    <row r="184" spans="2:11">
      <c r="B184" s="29"/>
      <c r="D184" s="29"/>
      <c r="E184" s="29"/>
      <c r="G184" s="29"/>
      <c r="H184" s="29"/>
      <c r="J184" s="29"/>
      <c r="K184" s="29"/>
    </row>
    <row r="185" spans="2:11">
      <c r="B185" s="29"/>
      <c r="D185" s="29"/>
      <c r="E185" s="29"/>
      <c r="G185" s="29"/>
      <c r="H185" s="29"/>
      <c r="J185" s="29"/>
      <c r="K185" s="29"/>
    </row>
    <row r="186" spans="2:11">
      <c r="B186" s="29"/>
      <c r="D186" s="29"/>
      <c r="E186" s="29"/>
      <c r="G186" s="29"/>
      <c r="H186" s="29"/>
      <c r="J186" s="29"/>
      <c r="K186" s="29"/>
    </row>
    <row r="187" spans="2:11">
      <c r="B187" s="29"/>
      <c r="D187" s="29"/>
      <c r="E187" s="29"/>
      <c r="G187" s="29"/>
      <c r="H187" s="29"/>
      <c r="J187" s="29"/>
      <c r="K187" s="29"/>
    </row>
    <row r="188" spans="2:11">
      <c r="B188" s="29"/>
      <c r="D188" s="29"/>
      <c r="E188" s="29"/>
      <c r="G188" s="29"/>
      <c r="H188" s="29"/>
      <c r="J188" s="29"/>
      <c r="K188" s="29"/>
    </row>
    <row r="189" spans="2:11">
      <c r="B189" s="29"/>
      <c r="D189" s="29"/>
      <c r="E189" s="29"/>
      <c r="G189" s="29"/>
      <c r="H189" s="29"/>
      <c r="J189" s="29"/>
      <c r="K189" s="29"/>
    </row>
    <row r="190" spans="2:11">
      <c r="B190" s="29"/>
      <c r="D190" s="29"/>
      <c r="E190" s="29"/>
      <c r="G190" s="29"/>
      <c r="H190" s="29"/>
      <c r="J190" s="29"/>
      <c r="K190" s="29"/>
    </row>
    <row r="191" spans="2:11">
      <c r="B191" s="29"/>
      <c r="D191" s="29"/>
      <c r="E191" s="29"/>
      <c r="G191" s="29"/>
      <c r="H191" s="29"/>
      <c r="J191" s="29"/>
      <c r="K191" s="29"/>
    </row>
    <row r="192" spans="2:11">
      <c r="B192" s="29"/>
      <c r="D192" s="29"/>
      <c r="E192" s="29"/>
      <c r="G192" s="29"/>
      <c r="H192" s="29"/>
      <c r="J192" s="29"/>
      <c r="K192" s="29"/>
    </row>
    <row r="193" spans="2:11">
      <c r="B193" s="29"/>
      <c r="D193" s="29"/>
      <c r="E193" s="29"/>
      <c r="G193" s="29"/>
      <c r="H193" s="29"/>
      <c r="J193" s="29"/>
      <c r="K193" s="29"/>
    </row>
    <row r="194" spans="2:11">
      <c r="B194" s="29"/>
      <c r="D194" s="29"/>
      <c r="E194" s="29"/>
      <c r="G194" s="29"/>
      <c r="H194" s="29"/>
      <c r="J194" s="29"/>
      <c r="K194" s="29"/>
    </row>
    <row r="195" spans="2:11">
      <c r="B195" s="29"/>
      <c r="D195" s="29"/>
      <c r="E195" s="29"/>
      <c r="G195" s="29"/>
      <c r="H195" s="29"/>
      <c r="J195" s="29"/>
      <c r="K195" s="29"/>
    </row>
    <row r="196" spans="2:11">
      <c r="B196" s="29"/>
      <c r="D196" s="29"/>
      <c r="E196" s="29"/>
      <c r="G196" s="29"/>
      <c r="H196" s="29"/>
      <c r="J196" s="29"/>
      <c r="K196" s="29"/>
    </row>
    <row r="197" spans="2:11">
      <c r="B197" s="29"/>
      <c r="D197" s="29"/>
      <c r="E197" s="29"/>
      <c r="G197" s="29"/>
      <c r="H197" s="29"/>
      <c r="J197" s="29"/>
      <c r="K197" s="29"/>
    </row>
    <row r="198" spans="2:11">
      <c r="B198" s="29"/>
      <c r="D198" s="29"/>
      <c r="E198" s="29"/>
      <c r="G198" s="29"/>
      <c r="H198" s="29"/>
      <c r="J198" s="29"/>
      <c r="K198" s="29"/>
    </row>
    <row r="199" spans="2:11">
      <c r="B199" s="29"/>
      <c r="D199" s="29"/>
      <c r="E199" s="29"/>
      <c r="G199" s="29"/>
      <c r="H199" s="29"/>
      <c r="J199" s="29"/>
      <c r="K199" s="29"/>
    </row>
    <row r="200" spans="2:11">
      <c r="B200" s="29"/>
      <c r="D200" s="29"/>
      <c r="E200" s="29"/>
      <c r="G200" s="29"/>
      <c r="H200" s="29"/>
      <c r="J200" s="29"/>
      <c r="K200" s="29"/>
    </row>
    <row r="201" spans="2:11">
      <c r="B201" s="29"/>
      <c r="D201" s="29"/>
      <c r="E201" s="29"/>
      <c r="G201" s="29"/>
      <c r="H201" s="29"/>
      <c r="J201" s="29"/>
      <c r="K201" s="29"/>
    </row>
    <row r="202" spans="2:11">
      <c r="B202" s="29"/>
      <c r="D202" s="29"/>
      <c r="E202" s="29"/>
      <c r="G202" s="29"/>
      <c r="H202" s="29"/>
      <c r="J202" s="29"/>
      <c r="K202" s="29"/>
    </row>
    <row r="203" spans="2:11">
      <c r="B203" s="29"/>
      <c r="D203" s="29"/>
      <c r="E203" s="29"/>
      <c r="G203" s="29"/>
      <c r="H203" s="29"/>
      <c r="J203" s="29"/>
      <c r="K203" s="29"/>
    </row>
    <row r="204" spans="2:11">
      <c r="B204" s="29"/>
      <c r="D204" s="29"/>
      <c r="E204" s="29"/>
      <c r="G204" s="29"/>
      <c r="H204" s="29"/>
      <c r="J204" s="29"/>
      <c r="K204" s="29"/>
    </row>
    <row r="205" spans="2:11">
      <c r="B205" s="29"/>
      <c r="D205" s="29"/>
      <c r="E205" s="29"/>
      <c r="G205" s="29"/>
      <c r="H205" s="29"/>
      <c r="J205" s="29"/>
      <c r="K205" s="29"/>
    </row>
    <row r="206" spans="2:11">
      <c r="B206" s="29"/>
      <c r="D206" s="29"/>
      <c r="E206" s="29"/>
      <c r="G206" s="29"/>
      <c r="H206" s="29"/>
      <c r="J206" s="29"/>
      <c r="K206" s="29"/>
    </row>
    <row r="207" spans="2:11">
      <c r="B207" s="29"/>
      <c r="D207" s="29"/>
      <c r="E207" s="29"/>
      <c r="G207" s="29"/>
      <c r="H207" s="29"/>
      <c r="J207" s="29"/>
      <c r="K207" s="29"/>
    </row>
    <row r="208" spans="2:11">
      <c r="B208" s="29"/>
      <c r="D208" s="29"/>
      <c r="E208" s="29"/>
      <c r="G208" s="29"/>
      <c r="H208" s="29"/>
      <c r="J208" s="29"/>
      <c r="K208" s="29"/>
    </row>
    <row r="209" spans="2:11">
      <c r="B209" s="29"/>
      <c r="D209" s="29"/>
      <c r="E209" s="29"/>
      <c r="G209" s="29"/>
      <c r="H209" s="29"/>
      <c r="J209" s="29"/>
      <c r="K209" s="29"/>
    </row>
    <row r="210" spans="2:11">
      <c r="B210" s="29"/>
      <c r="D210" s="29"/>
      <c r="E210" s="29"/>
      <c r="G210" s="29"/>
      <c r="H210" s="29"/>
      <c r="J210" s="29"/>
      <c r="K210" s="29"/>
    </row>
    <row r="211" spans="2:11">
      <c r="B211" s="29"/>
      <c r="D211" s="29"/>
      <c r="E211" s="29"/>
      <c r="G211" s="29"/>
      <c r="H211" s="29"/>
      <c r="J211" s="29"/>
      <c r="K211" s="29"/>
    </row>
    <row r="212" spans="2:11">
      <c r="B212" s="29"/>
      <c r="D212" s="29"/>
      <c r="E212" s="29"/>
      <c r="G212" s="29"/>
      <c r="H212" s="29"/>
      <c r="J212" s="29"/>
      <c r="K212" s="29"/>
    </row>
    <row r="213" spans="2:11">
      <c r="B213" s="29"/>
      <c r="D213" s="29"/>
      <c r="E213" s="29"/>
      <c r="G213" s="29"/>
      <c r="H213" s="29"/>
      <c r="J213" s="29"/>
      <c r="K213" s="29"/>
    </row>
    <row r="214" spans="2:11">
      <c r="B214" s="29"/>
      <c r="D214" s="29"/>
      <c r="E214" s="29"/>
      <c r="G214" s="29"/>
      <c r="H214" s="29"/>
      <c r="J214" s="29"/>
      <c r="K214" s="29"/>
    </row>
    <row r="215" spans="2:11">
      <c r="B215" s="29"/>
      <c r="D215" s="29"/>
      <c r="E215" s="29"/>
      <c r="G215" s="29"/>
      <c r="H215" s="29"/>
      <c r="J215" s="29"/>
      <c r="K215" s="29"/>
    </row>
    <row r="216" spans="2:11">
      <c r="B216" s="29"/>
      <c r="D216" s="29"/>
      <c r="E216" s="29"/>
      <c r="G216" s="29"/>
      <c r="H216" s="29"/>
      <c r="J216" s="29"/>
      <c r="K216" s="29"/>
    </row>
    <row r="217" spans="2:11">
      <c r="B217" s="29"/>
      <c r="D217" s="29"/>
      <c r="E217" s="29"/>
      <c r="G217" s="29"/>
      <c r="H217" s="29"/>
      <c r="J217" s="29"/>
      <c r="K217" s="29"/>
    </row>
    <row r="218" spans="2:11">
      <c r="B218" s="29"/>
      <c r="D218" s="29"/>
      <c r="E218" s="29"/>
      <c r="G218" s="29"/>
      <c r="H218" s="29"/>
      <c r="J218" s="29"/>
      <c r="K218" s="29"/>
    </row>
    <row r="219" spans="2:11">
      <c r="B219" s="29"/>
      <c r="D219" s="29"/>
      <c r="E219" s="29"/>
      <c r="G219" s="29"/>
      <c r="H219" s="29"/>
      <c r="J219" s="29"/>
      <c r="K219" s="29"/>
    </row>
    <row r="220" spans="2:11">
      <c r="B220" s="29"/>
      <c r="D220" s="29"/>
      <c r="E220" s="29"/>
      <c r="G220" s="29"/>
      <c r="H220" s="29"/>
      <c r="J220" s="29"/>
      <c r="K220" s="29"/>
    </row>
    <row r="221" spans="2:11">
      <c r="B221" s="29"/>
      <c r="D221" s="29"/>
      <c r="E221" s="29"/>
      <c r="G221" s="29"/>
      <c r="H221" s="29"/>
      <c r="J221" s="29"/>
      <c r="K221" s="29"/>
    </row>
    <row r="222" spans="2:11">
      <c r="B222" s="29"/>
      <c r="D222" s="29"/>
      <c r="E222" s="29"/>
      <c r="G222" s="29"/>
      <c r="H222" s="29"/>
      <c r="J222" s="29"/>
      <c r="K222" s="29"/>
    </row>
    <row r="223" spans="2:11">
      <c r="B223" s="29"/>
      <c r="D223" s="29"/>
      <c r="E223" s="29"/>
      <c r="G223" s="29"/>
      <c r="H223" s="29"/>
      <c r="J223" s="29"/>
      <c r="K223" s="29"/>
    </row>
    <row r="224" spans="2:11">
      <c r="B224" s="29"/>
      <c r="D224" s="29"/>
      <c r="E224" s="29"/>
      <c r="G224" s="29"/>
      <c r="H224" s="29"/>
      <c r="J224" s="29"/>
      <c r="K224" s="29"/>
    </row>
    <row r="225" spans="2:11">
      <c r="B225" s="29"/>
      <c r="D225" s="29"/>
      <c r="E225" s="29"/>
      <c r="G225" s="29"/>
      <c r="H225" s="29"/>
      <c r="J225" s="29"/>
      <c r="K225" s="29"/>
    </row>
    <row r="226" spans="2:11">
      <c r="B226" s="29"/>
      <c r="D226" s="29"/>
      <c r="E226" s="29"/>
      <c r="G226" s="29"/>
      <c r="H226" s="29"/>
      <c r="J226" s="29"/>
      <c r="K226" s="29"/>
    </row>
    <row r="227" spans="2:11">
      <c r="B227" s="29"/>
      <c r="D227" s="29"/>
      <c r="E227" s="29"/>
      <c r="G227" s="29"/>
      <c r="H227" s="29"/>
      <c r="J227" s="29"/>
      <c r="K227" s="29"/>
    </row>
    <row r="228" spans="2:11">
      <c r="B228" s="29"/>
      <c r="D228" s="29"/>
      <c r="E228" s="29"/>
      <c r="G228" s="29"/>
      <c r="H228" s="29"/>
      <c r="J228" s="29"/>
      <c r="K228" s="29"/>
    </row>
    <row r="229" spans="2:11">
      <c r="B229" s="29"/>
      <c r="D229" s="29"/>
      <c r="E229" s="29"/>
      <c r="G229" s="29"/>
      <c r="H229" s="29"/>
      <c r="J229" s="29"/>
      <c r="K229" s="29"/>
    </row>
    <row r="230" spans="2:11">
      <c r="B230" s="29"/>
      <c r="D230" s="29"/>
      <c r="E230" s="29"/>
      <c r="G230" s="29"/>
      <c r="H230" s="29"/>
      <c r="J230" s="29"/>
      <c r="K230" s="29"/>
    </row>
    <row r="231" spans="2:11">
      <c r="B231" s="29"/>
      <c r="D231" s="29"/>
      <c r="E231" s="29"/>
      <c r="G231" s="29"/>
      <c r="H231" s="29"/>
      <c r="J231" s="29"/>
      <c r="K231" s="29"/>
    </row>
    <row r="232" spans="2:11">
      <c r="B232" s="29"/>
      <c r="D232" s="29"/>
      <c r="E232" s="29"/>
      <c r="G232" s="29"/>
      <c r="H232" s="29"/>
      <c r="J232" s="29"/>
      <c r="K232" s="29"/>
    </row>
    <row r="233" spans="2:11">
      <c r="B233" s="29"/>
      <c r="D233" s="29"/>
      <c r="E233" s="29"/>
      <c r="G233" s="29"/>
      <c r="H233" s="29"/>
      <c r="J233" s="29"/>
      <c r="K233" s="29"/>
    </row>
  </sheetData>
  <customSheetViews>
    <customSheetView guid="{AC77A39F-ABA0-4848-B5DA-4147A1099D4C}" state="hidden" topLeftCell="D1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  <customSheetView guid="{AAA317AB-9C4F-4A7B-BD58-62DAAE088BDA}" state="hidden" topLeftCell="D1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</customSheetViews>
  <mergeCells count="2">
    <mergeCell ref="B11:F11"/>
    <mergeCell ref="H11:L1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AB233"/>
  <sheetViews>
    <sheetView workbookViewId="0">
      <selection activeCell="A30" sqref="A30"/>
    </sheetView>
  </sheetViews>
  <sheetFormatPr baseColWidth="10" defaultRowHeight="12.75"/>
  <cols>
    <col min="1" max="1" width="10" style="2" bestFit="1" customWidth="1"/>
    <col min="2" max="2" width="6.140625" style="2" bestFit="1" customWidth="1"/>
    <col min="3" max="3" width="5.7109375" style="3" bestFit="1" customWidth="1"/>
    <col min="4" max="4" width="5.28515625" style="2" bestFit="1" customWidth="1"/>
    <col min="5" max="5" width="7" style="2" bestFit="1" customWidth="1"/>
    <col min="6" max="6" width="6.5703125" style="4" bestFit="1" customWidth="1"/>
    <col min="7" max="7" width="5" style="2" customWidth="1"/>
    <col min="8" max="8" width="6.140625" style="2" bestFit="1" customWidth="1"/>
    <col min="9" max="9" width="5.7109375" style="3" bestFit="1" customWidth="1"/>
    <col min="10" max="10" width="5.28515625" style="2" bestFit="1" customWidth="1"/>
    <col min="11" max="11" width="7" style="2" bestFit="1" customWidth="1"/>
    <col min="12" max="12" width="6.5703125" style="4" bestFit="1" customWidth="1"/>
    <col min="13" max="13" width="5" style="5" customWidth="1"/>
    <col min="14" max="14" width="7.28515625" style="2" customWidth="1"/>
    <col min="15" max="15" width="6.42578125" style="2" customWidth="1"/>
    <col min="16" max="17" width="11.42578125" style="2"/>
    <col min="18" max="19" width="11.42578125" style="5"/>
    <col min="20" max="28" width="11.42578125" style="6"/>
    <col min="29" max="16384" width="11.42578125" style="2"/>
  </cols>
  <sheetData>
    <row r="1" spans="1:21">
      <c r="A1" s="2" t="s">
        <v>6</v>
      </c>
      <c r="B1" s="2">
        <f>'Mann-Frau'!D5</f>
        <v>50</v>
      </c>
    </row>
    <row r="2" spans="1:21">
      <c r="A2" s="2" t="s">
        <v>7</v>
      </c>
      <c r="B2" s="2">
        <f>'Mann-Frau'!D6</f>
        <v>50</v>
      </c>
    </row>
    <row r="3" spans="1:21">
      <c r="A3" s="2" t="s">
        <v>14</v>
      </c>
      <c r="B3" s="2">
        <f>B1-B2</f>
        <v>0</v>
      </c>
    </row>
    <row r="4" spans="1:21">
      <c r="M4" s="7"/>
    </row>
    <row r="5" spans="1:21">
      <c r="A5" s="2" t="s">
        <v>3</v>
      </c>
      <c r="B5" s="2">
        <f>'Mann-Frau'!D8</f>
        <v>2</v>
      </c>
      <c r="M5" s="7"/>
    </row>
    <row r="6" spans="1:21">
      <c r="M6" s="7"/>
    </row>
    <row r="7" spans="1:21">
      <c r="M7" s="7"/>
    </row>
    <row r="8" spans="1:21">
      <c r="M8" s="7"/>
    </row>
    <row r="9" spans="1:21">
      <c r="M9" s="7"/>
    </row>
    <row r="10" spans="1:21" ht="13.5" thickBot="1">
      <c r="M10" s="7"/>
    </row>
    <row r="11" spans="1:21" ht="13.5" thickBot="1">
      <c r="B11" s="257" t="s">
        <v>1</v>
      </c>
      <c r="C11" s="257"/>
      <c r="D11" s="257"/>
      <c r="E11" s="257"/>
      <c r="F11" s="257"/>
      <c r="H11" s="261" t="s">
        <v>0</v>
      </c>
      <c r="I11" s="262"/>
      <c r="J11" s="262"/>
      <c r="K11" s="262"/>
      <c r="L11" s="263"/>
      <c r="M11" s="7"/>
    </row>
    <row r="12" spans="1:21">
      <c r="A12" s="8" t="s">
        <v>2</v>
      </c>
      <c r="B12" s="8" t="s">
        <v>13</v>
      </c>
      <c r="C12" s="8" t="s">
        <v>8</v>
      </c>
      <c r="D12" s="8" t="s">
        <v>11</v>
      </c>
      <c r="E12" s="8"/>
      <c r="F12" s="9" t="s">
        <v>12</v>
      </c>
      <c r="G12" s="8"/>
      <c r="H12" s="10" t="s">
        <v>9</v>
      </c>
      <c r="I12" s="10" t="s">
        <v>8</v>
      </c>
      <c r="J12" s="10" t="s">
        <v>10</v>
      </c>
      <c r="K12" s="10"/>
      <c r="L12" s="11" t="s">
        <v>12</v>
      </c>
      <c r="M12" s="8"/>
      <c r="N12" s="12" t="s">
        <v>2</v>
      </c>
      <c r="O12" s="12"/>
      <c r="P12" s="12" t="s">
        <v>1</v>
      </c>
      <c r="Q12" s="12" t="s">
        <v>0</v>
      </c>
    </row>
    <row r="13" spans="1:21">
      <c r="A13" s="13"/>
      <c r="B13" s="14"/>
      <c r="C13" s="15"/>
      <c r="D13" s="14"/>
      <c r="E13" s="14"/>
      <c r="F13" s="16"/>
      <c r="G13" s="5"/>
      <c r="H13" s="17"/>
      <c r="I13" s="18"/>
      <c r="J13" s="17"/>
      <c r="K13" s="17"/>
      <c r="L13" s="19"/>
      <c r="N13" s="20"/>
      <c r="O13" s="20"/>
      <c r="P13" s="20"/>
      <c r="Q13" s="20"/>
    </row>
    <row r="14" spans="1:21">
      <c r="A14" s="21">
        <v>0</v>
      </c>
      <c r="B14" s="14">
        <f>Absterbeordnung!B8</f>
        <v>100000</v>
      </c>
      <c r="C14" s="15"/>
      <c r="D14" s="22"/>
      <c r="E14" s="22"/>
      <c r="F14" s="16"/>
      <c r="G14" s="23"/>
      <c r="H14" s="17">
        <f>Absterbeordnung!C8</f>
        <v>100000</v>
      </c>
      <c r="I14" s="18"/>
      <c r="J14" s="24"/>
      <c r="K14" s="24"/>
      <c r="L14" s="19"/>
      <c r="N14" s="6">
        <v>0</v>
      </c>
      <c r="O14" s="6">
        <f>N14+$B$3</f>
        <v>0</v>
      </c>
      <c r="P14" s="20">
        <f>B14</f>
        <v>100000</v>
      </c>
      <c r="Q14" s="20">
        <f>H14</f>
        <v>100000</v>
      </c>
      <c r="R14" s="5">
        <f>LOOKUP(N14,$O$14:$O$136,$Q$14:$Q$136)</f>
        <v>100000</v>
      </c>
      <c r="T14" s="20">
        <f>SUM(S14:$S$136)</f>
        <v>376755940357.33752</v>
      </c>
    </row>
    <row r="15" spans="1:21">
      <c r="A15" s="21">
        <v>1</v>
      </c>
      <c r="B15" s="14">
        <f>Absterbeordnung!B9</f>
        <v>99651.993837493559</v>
      </c>
      <c r="C15" s="15">
        <f t="shared" ref="C15:C46" si="0">1/(((1+($B$5/100))^A15))</f>
        <v>0.98039215686274506</v>
      </c>
      <c r="D15" s="14">
        <f>B15*C15</f>
        <v>97698.033174013282</v>
      </c>
      <c r="E15" s="14">
        <f>SUM(D15:$D$136)</f>
        <v>3884943.1427501007</v>
      </c>
      <c r="F15" s="16">
        <f>E15/D15</f>
        <v>39.76480402456513</v>
      </c>
      <c r="G15" s="5"/>
      <c r="H15" s="17">
        <f>Absterbeordnung!C9</f>
        <v>99707.804325102334</v>
      </c>
      <c r="I15" s="18">
        <f t="shared" ref="I15:I46" si="1">1/(((1+($B$5/100))^A15))</f>
        <v>0.98039215686274506</v>
      </c>
      <c r="J15" s="17">
        <f>H15*I15</f>
        <v>97752.74933833562</v>
      </c>
      <c r="K15" s="17">
        <f>SUM($J15:J$136)</f>
        <v>3991174.5282543343</v>
      </c>
      <c r="L15" s="19">
        <f>K15/J15</f>
        <v>40.829281583071733</v>
      </c>
      <c r="N15" s="6">
        <v>1</v>
      </c>
      <c r="O15" s="6">
        <f t="shared" ref="O15:O78" si="2">N15+$B$3</f>
        <v>1</v>
      </c>
      <c r="P15" s="20">
        <f t="shared" ref="P15:P78" si="3">B15</f>
        <v>99651.993837493559</v>
      </c>
      <c r="Q15" s="20">
        <f t="shared" ref="Q15:Q78" si="4">H15</f>
        <v>99707.804325102334</v>
      </c>
      <c r="R15" s="5">
        <f t="shared" ref="R15:R78" si="5">LOOKUP(N15,$O$14:$O$136,$Q$14:$Q$136)</f>
        <v>99707.804325102334</v>
      </c>
      <c r="S15" s="5">
        <f t="shared" ref="S15:S46" si="6">P15*R15*I15</f>
        <v>9741256374.6618729</v>
      </c>
      <c r="T15" s="20">
        <f>SUM(S15:$S$136)</f>
        <v>376755940357.33752</v>
      </c>
      <c r="U15" s="6">
        <f>T15/S15</f>
        <v>38.676319138599311</v>
      </c>
    </row>
    <row r="16" spans="1:21">
      <c r="A16" s="21">
        <v>2</v>
      </c>
      <c r="B16" s="14">
        <f>Absterbeordnung!B10</f>
        <v>99625.272288095162</v>
      </c>
      <c r="C16" s="15">
        <f t="shared" si="0"/>
        <v>0.96116878123798544</v>
      </c>
      <c r="D16" s="14">
        <f t="shared" ref="D16:D79" si="7">B16*C16</f>
        <v>95756.701545650867</v>
      </c>
      <c r="E16" s="14">
        <f>SUM(D16:$D$136)</f>
        <v>3787245.1095760874</v>
      </c>
      <c r="F16" s="16">
        <f t="shared" ref="F16:F79" si="8">E16/D16</f>
        <v>39.550705574069546</v>
      </c>
      <c r="G16" s="5"/>
      <c r="H16" s="17">
        <f>Absterbeordnung!C10</f>
        <v>99684.504137057316</v>
      </c>
      <c r="I16" s="18">
        <f t="shared" si="1"/>
        <v>0.96116878123798544</v>
      </c>
      <c r="J16" s="17">
        <f t="shared" ref="J16:J79" si="9">H16*I16</f>
        <v>95813.633349728305</v>
      </c>
      <c r="K16" s="17">
        <f>SUM($J16:J$136)</f>
        <v>3893421.778915999</v>
      </c>
      <c r="L16" s="19">
        <f t="shared" ref="L16:L79" si="10">K16/J16</f>
        <v>40.635363077242488</v>
      </c>
      <c r="N16" s="6">
        <v>2</v>
      </c>
      <c r="O16" s="6">
        <f t="shared" si="2"/>
        <v>2</v>
      </c>
      <c r="P16" s="20">
        <f t="shared" si="3"/>
        <v>99625.272288095162</v>
      </c>
      <c r="Q16" s="20">
        <f t="shared" si="4"/>
        <v>99684.504137057316</v>
      </c>
      <c r="R16" s="5">
        <f t="shared" si="5"/>
        <v>99684.504137057316</v>
      </c>
      <c r="S16" s="5">
        <f t="shared" si="6"/>
        <v>9545459311.378397</v>
      </c>
      <c r="T16" s="20">
        <f>SUM(S16:$S$136)</f>
        <v>367014683982.67566</v>
      </c>
      <c r="U16" s="6">
        <f t="shared" ref="U16:U79" si="11">T16/S16</f>
        <v>38.44913817244877</v>
      </c>
    </row>
    <row r="17" spans="1:21">
      <c r="A17" s="21">
        <v>3</v>
      </c>
      <c r="B17" s="14">
        <f>Absterbeordnung!B11</f>
        <v>99610.405390087355</v>
      </c>
      <c r="C17" s="15">
        <f t="shared" si="0"/>
        <v>0.94232233454704462</v>
      </c>
      <c r="D17" s="14">
        <f t="shared" si="7"/>
        <v>93865.109752364631</v>
      </c>
      <c r="E17" s="14">
        <f>SUM(D17:$D$136)</f>
        <v>3691488.4080304364</v>
      </c>
      <c r="F17" s="16">
        <f t="shared" si="8"/>
        <v>39.327588469979297</v>
      </c>
      <c r="G17" s="5"/>
      <c r="H17" s="17">
        <f>Absterbeordnung!C11</f>
        <v>99671.967948831792</v>
      </c>
      <c r="I17" s="18">
        <f t="shared" si="1"/>
        <v>0.94232233454704462</v>
      </c>
      <c r="J17" s="17">
        <f t="shared" si="9"/>
        <v>93923.121526441377</v>
      </c>
      <c r="K17" s="17">
        <f>SUM($J17:J$136)</f>
        <v>3797608.1455662707</v>
      </c>
      <c r="L17" s="19">
        <f t="shared" si="10"/>
        <v>40.433155157616461</v>
      </c>
      <c r="N17" s="6">
        <v>3</v>
      </c>
      <c r="O17" s="6">
        <f t="shared" si="2"/>
        <v>3</v>
      </c>
      <c r="P17" s="20">
        <f t="shared" si="3"/>
        <v>99610.405390087355</v>
      </c>
      <c r="Q17" s="20">
        <f t="shared" si="4"/>
        <v>99671.967948831792</v>
      </c>
      <c r="R17" s="5">
        <f t="shared" si="5"/>
        <v>99671.967948831792</v>
      </c>
      <c r="S17" s="5">
        <f t="shared" si="6"/>
        <v>9355720210.7512665</v>
      </c>
      <c r="T17" s="20">
        <f>SUM(S17:$S$136)</f>
        <v>357469224671.29736</v>
      </c>
      <c r="U17" s="6">
        <f t="shared" si="11"/>
        <v>38.208627087897113</v>
      </c>
    </row>
    <row r="18" spans="1:21">
      <c r="A18" s="21">
        <v>4</v>
      </c>
      <c r="B18" s="14">
        <f>Absterbeordnung!B12</f>
        <v>99598.537524421321</v>
      </c>
      <c r="C18" s="15">
        <f t="shared" si="0"/>
        <v>0.9238454260265142</v>
      </c>
      <c r="D18" s="14">
        <f t="shared" si="7"/>
        <v>92013.653330866771</v>
      </c>
      <c r="E18" s="14">
        <f>SUM(D18:$D$136)</f>
        <v>3597623.2982780715</v>
      </c>
      <c r="F18" s="16">
        <f t="shared" si="8"/>
        <v>39.098798580919052</v>
      </c>
      <c r="G18" s="5"/>
      <c r="H18" s="17">
        <f>Absterbeordnung!C12</f>
        <v>99662.549933398186</v>
      </c>
      <c r="I18" s="18">
        <f t="shared" si="1"/>
        <v>0.9238454260265142</v>
      </c>
      <c r="J18" s="17">
        <f t="shared" si="9"/>
        <v>92072.790902108987</v>
      </c>
      <c r="K18" s="17">
        <f>SUM($J18:J$136)</f>
        <v>3703685.0240398291</v>
      </c>
      <c r="L18" s="19">
        <f t="shared" si="10"/>
        <v>40.225619184038372</v>
      </c>
      <c r="N18" s="6">
        <v>4</v>
      </c>
      <c r="O18" s="6">
        <f t="shared" si="2"/>
        <v>4</v>
      </c>
      <c r="P18" s="20">
        <f t="shared" si="3"/>
        <v>99598.537524421321</v>
      </c>
      <c r="Q18" s="20">
        <f t="shared" si="4"/>
        <v>99662.549933398186</v>
      </c>
      <c r="R18" s="5">
        <f t="shared" si="5"/>
        <v>99662.549933398186</v>
      </c>
      <c r="S18" s="5">
        <f t="shared" si="6"/>
        <v>9170315319.641901</v>
      </c>
      <c r="T18" s="20">
        <f>SUM(S18:$S$136)</f>
        <v>348113504460.54614</v>
      </c>
      <c r="U18" s="6">
        <f t="shared" si="11"/>
        <v>37.960908902981963</v>
      </c>
    </row>
    <row r="19" spans="1:21">
      <c r="A19" s="21">
        <v>5</v>
      </c>
      <c r="B19" s="14">
        <f>Absterbeordnung!B13</f>
        <v>99588.132498963998</v>
      </c>
      <c r="C19" s="15">
        <f t="shared" si="0"/>
        <v>0.90573080982991594</v>
      </c>
      <c r="D19" s="14">
        <f t="shared" si="7"/>
        <v>90200.039897735638</v>
      </c>
      <c r="E19" s="14">
        <f>SUM(D19:$D$136)</f>
        <v>3505609.6449472047</v>
      </c>
      <c r="F19" s="16">
        <f t="shared" si="8"/>
        <v>38.8648347486508</v>
      </c>
      <c r="G19" s="5"/>
      <c r="H19" s="17">
        <f>Absterbeordnung!C13</f>
        <v>99652.367771108213</v>
      </c>
      <c r="I19" s="18">
        <f t="shared" si="1"/>
        <v>0.90573080982991594</v>
      </c>
      <c r="J19" s="17">
        <f t="shared" si="9"/>
        <v>90258.219762794455</v>
      </c>
      <c r="K19" s="17">
        <f>SUM($J19:J$136)</f>
        <v>3611612.2331377203</v>
      </c>
      <c r="L19" s="19">
        <f t="shared" si="10"/>
        <v>40.014219675829139</v>
      </c>
      <c r="N19" s="6">
        <v>5</v>
      </c>
      <c r="O19" s="6">
        <f t="shared" si="2"/>
        <v>5</v>
      </c>
      <c r="P19" s="20">
        <f t="shared" si="3"/>
        <v>99588.132498963998</v>
      </c>
      <c r="Q19" s="20">
        <f t="shared" si="4"/>
        <v>99652.367771108213</v>
      </c>
      <c r="R19" s="5">
        <f t="shared" si="5"/>
        <v>99652.367771108213</v>
      </c>
      <c r="S19" s="5">
        <f t="shared" si="6"/>
        <v>8988647548.8577843</v>
      </c>
      <c r="T19" s="20">
        <f>SUM(S19:$S$136)</f>
        <v>338943189140.90417</v>
      </c>
      <c r="U19" s="6">
        <f t="shared" si="11"/>
        <v>37.707918493697612</v>
      </c>
    </row>
    <row r="20" spans="1:21">
      <c r="A20" s="21">
        <v>6</v>
      </c>
      <c r="B20" s="14">
        <f>Absterbeordnung!B14</f>
        <v>99578.584092012868</v>
      </c>
      <c r="C20" s="15">
        <f t="shared" si="0"/>
        <v>0.88797138218619198</v>
      </c>
      <c r="D20" s="14">
        <f t="shared" si="7"/>
        <v>88422.932952328614</v>
      </c>
      <c r="E20" s="14">
        <f>SUM(D20:$D$136)</f>
        <v>3415409.605049469</v>
      </c>
      <c r="F20" s="16">
        <f t="shared" si="8"/>
        <v>38.625834848645162</v>
      </c>
      <c r="G20" s="5"/>
      <c r="H20" s="17">
        <f>Absterbeordnung!C14</f>
        <v>99643.659106605715</v>
      </c>
      <c r="I20" s="18">
        <f t="shared" si="1"/>
        <v>0.88797138218619198</v>
      </c>
      <c r="J20" s="17">
        <f t="shared" si="9"/>
        <v>88480.717702982409</v>
      </c>
      <c r="K20" s="17">
        <f>SUM($J20:J$136)</f>
        <v>3521354.0133749261</v>
      </c>
      <c r="L20" s="19">
        <f t="shared" si="10"/>
        <v>39.797982032600899</v>
      </c>
      <c r="N20" s="6">
        <v>6</v>
      </c>
      <c r="O20" s="6">
        <f t="shared" si="2"/>
        <v>6</v>
      </c>
      <c r="P20" s="20">
        <f t="shared" si="3"/>
        <v>99578.584092012868</v>
      </c>
      <c r="Q20" s="20">
        <f t="shared" si="4"/>
        <v>99643.659106605715</v>
      </c>
      <c r="R20" s="5">
        <f t="shared" si="5"/>
        <v>99643.659106605715</v>
      </c>
      <c r="S20" s="5">
        <f t="shared" si="6"/>
        <v>8810784588.3080845</v>
      </c>
      <c r="T20" s="20">
        <f>SUM(S20:$S$136)</f>
        <v>329954541592.04639</v>
      </c>
      <c r="U20" s="6">
        <f t="shared" si="11"/>
        <v>37.448939794748384</v>
      </c>
    </row>
    <row r="21" spans="1:21">
      <c r="A21" s="21">
        <v>7</v>
      </c>
      <c r="B21" s="14">
        <f>Absterbeordnung!B15</f>
        <v>99569.725303615574</v>
      </c>
      <c r="C21" s="15">
        <f t="shared" si="0"/>
        <v>0.87056017861391388</v>
      </c>
      <c r="D21" s="14">
        <f t="shared" si="7"/>
        <v>86681.437844853921</v>
      </c>
      <c r="E21" s="14">
        <f>SUM(D21:$D$136)</f>
        <v>3326986.6720971405</v>
      </c>
      <c r="F21" s="16">
        <f t="shared" si="8"/>
        <v>38.381766094511732</v>
      </c>
      <c r="G21" s="5"/>
      <c r="H21" s="17">
        <f>Absterbeordnung!C15</f>
        <v>99635.224882345938</v>
      </c>
      <c r="I21" s="18">
        <f t="shared" si="1"/>
        <v>0.87056017861391388</v>
      </c>
      <c r="J21" s="17">
        <f t="shared" si="9"/>
        <v>86738.459169812559</v>
      </c>
      <c r="K21" s="17">
        <f>SUM($J21:J$136)</f>
        <v>3432873.2956719436</v>
      </c>
      <c r="L21" s="19">
        <f t="shared" si="10"/>
        <v>39.577291648116812</v>
      </c>
      <c r="N21" s="6">
        <v>7</v>
      </c>
      <c r="O21" s="6">
        <f t="shared" si="2"/>
        <v>7</v>
      </c>
      <c r="P21" s="20">
        <f t="shared" si="3"/>
        <v>99569.725303615574</v>
      </c>
      <c r="Q21" s="20">
        <f t="shared" si="4"/>
        <v>99635.224882345938</v>
      </c>
      <c r="R21" s="5">
        <f t="shared" si="5"/>
        <v>99635.224882345938</v>
      </c>
      <c r="S21" s="5">
        <f t="shared" si="6"/>
        <v>8636524552.7971115</v>
      </c>
      <c r="T21" s="20">
        <f>SUM(S21:$S$136)</f>
        <v>321143757003.7384</v>
      </c>
      <c r="U21" s="6">
        <f t="shared" si="11"/>
        <v>37.184373765223597</v>
      </c>
    </row>
    <row r="22" spans="1:21">
      <c r="A22" s="21">
        <v>8</v>
      </c>
      <c r="B22" s="14">
        <f>Absterbeordnung!B16</f>
        <v>99561.197718657801</v>
      </c>
      <c r="C22" s="15">
        <f t="shared" si="0"/>
        <v>0.85349037119011162</v>
      </c>
      <c r="D22" s="14">
        <f t="shared" si="7"/>
        <v>84974.523597029343</v>
      </c>
      <c r="E22" s="14">
        <f>SUM(D22:$D$136)</f>
        <v>3240305.2342522871</v>
      </c>
      <c r="F22" s="16">
        <f t="shared" si="8"/>
        <v>38.132667264115923</v>
      </c>
      <c r="G22" s="5"/>
      <c r="H22" s="17">
        <f>Absterbeordnung!C16</f>
        <v>99629.588630096914</v>
      </c>
      <c r="I22" s="18">
        <f t="shared" si="1"/>
        <v>0.85349037119011162</v>
      </c>
      <c r="J22" s="17">
        <f t="shared" si="9"/>
        <v>85032.894581419532</v>
      </c>
      <c r="K22" s="17">
        <f>SUM($J22:J$136)</f>
        <v>3346134.8365021311</v>
      </c>
      <c r="L22" s="19">
        <f t="shared" si="10"/>
        <v>39.351063526341399</v>
      </c>
      <c r="N22" s="6">
        <v>8</v>
      </c>
      <c r="O22" s="6">
        <f t="shared" si="2"/>
        <v>8</v>
      </c>
      <c r="P22" s="20">
        <f t="shared" si="3"/>
        <v>99561.197718657801</v>
      </c>
      <c r="Q22" s="20">
        <f t="shared" si="4"/>
        <v>99629.588630096914</v>
      </c>
      <c r="R22" s="5">
        <f t="shared" si="5"/>
        <v>99629.588630096914</v>
      </c>
      <c r="S22" s="5">
        <f t="shared" si="6"/>
        <v>8465976830.0104961</v>
      </c>
      <c r="T22" s="20">
        <f>SUM(S22:$S$136)</f>
        <v>312507232450.94116</v>
      </c>
      <c r="U22" s="6">
        <f t="shared" si="11"/>
        <v>36.913310622721575</v>
      </c>
    </row>
    <row r="23" spans="1:21">
      <c r="A23" s="21">
        <v>9</v>
      </c>
      <c r="B23" s="14">
        <f>Absterbeordnung!B17</f>
        <v>99553.851354812345</v>
      </c>
      <c r="C23" s="15">
        <f t="shared" si="0"/>
        <v>0.83675526587265847</v>
      </c>
      <c r="D23" s="14">
        <f t="shared" si="7"/>
        <v>83302.209359043118</v>
      </c>
      <c r="E23" s="14">
        <f>SUM(D23:$D$136)</f>
        <v>3155330.7106552571</v>
      </c>
      <c r="F23" s="16">
        <f t="shared" si="8"/>
        <v>37.878115537793008</v>
      </c>
      <c r="G23" s="5"/>
      <c r="H23" s="17">
        <f>Absterbeordnung!C17</f>
        <v>99623.037038290451</v>
      </c>
      <c r="I23" s="18">
        <f t="shared" si="1"/>
        <v>0.83675526587265847</v>
      </c>
      <c r="J23" s="17">
        <f t="shared" si="9"/>
        <v>83360.10084401643</v>
      </c>
      <c r="K23" s="17">
        <f>SUM($J23:J$136)</f>
        <v>3261101.9419207117</v>
      </c>
      <c r="L23" s="19">
        <f t="shared" si="10"/>
        <v>39.120657351685445</v>
      </c>
      <c r="N23" s="6">
        <v>9</v>
      </c>
      <c r="O23" s="6">
        <f t="shared" si="2"/>
        <v>9</v>
      </c>
      <c r="P23" s="20">
        <f t="shared" si="3"/>
        <v>99553.851354812345</v>
      </c>
      <c r="Q23" s="20">
        <f t="shared" si="4"/>
        <v>99623.037038290451</v>
      </c>
      <c r="R23" s="5">
        <f t="shared" si="5"/>
        <v>99623.037038290451</v>
      </c>
      <c r="S23" s="5">
        <f t="shared" si="6"/>
        <v>8298819088.3473787</v>
      </c>
      <c r="T23" s="20">
        <f>SUM(S23:$S$136)</f>
        <v>304041255620.93079</v>
      </c>
      <c r="U23" s="6">
        <f t="shared" si="11"/>
        <v>36.636689194471565</v>
      </c>
    </row>
    <row r="24" spans="1:21">
      <c r="A24" s="21">
        <v>10</v>
      </c>
      <c r="B24" s="14">
        <f>Absterbeordnung!B18</f>
        <v>99545.856585755304</v>
      </c>
      <c r="C24" s="15">
        <f t="shared" si="0"/>
        <v>0.82034829987515534</v>
      </c>
      <c r="D24" s="14">
        <f t="shared" si="7"/>
        <v>81662.274209740397</v>
      </c>
      <c r="E24" s="14">
        <f>SUM(D24:$D$136)</f>
        <v>3072028.5012962143</v>
      </c>
      <c r="F24" s="16">
        <f t="shared" si="8"/>
        <v>37.618698854823137</v>
      </c>
      <c r="G24" s="5"/>
      <c r="H24" s="17">
        <f>Absterbeordnung!C18</f>
        <v>99618.109009197433</v>
      </c>
      <c r="I24" s="18">
        <f t="shared" si="1"/>
        <v>0.82034829987515534</v>
      </c>
      <c r="J24" s="17">
        <f t="shared" si="9"/>
        <v>81721.546362473004</v>
      </c>
      <c r="K24" s="17">
        <f>SUM($J24:J$136)</f>
        <v>3177741.8410766958</v>
      </c>
      <c r="L24" s="19">
        <f t="shared" si="10"/>
        <v>38.884994013475165</v>
      </c>
      <c r="N24" s="6">
        <v>10</v>
      </c>
      <c r="O24" s="6">
        <f t="shared" si="2"/>
        <v>10</v>
      </c>
      <c r="P24" s="20">
        <f t="shared" si="3"/>
        <v>99545.856585755304</v>
      </c>
      <c r="Q24" s="20">
        <f t="shared" si="4"/>
        <v>99618.109009197433</v>
      </c>
      <c r="R24" s="5">
        <f t="shared" si="5"/>
        <v>99618.109009197433</v>
      </c>
      <c r="S24" s="5">
        <f t="shared" si="6"/>
        <v>8135041334.1648912</v>
      </c>
      <c r="T24" s="20">
        <f>SUM(S24:$S$136)</f>
        <v>295742436532.58337</v>
      </c>
      <c r="U24" s="6">
        <f t="shared" si="11"/>
        <v>36.354140610269319</v>
      </c>
    </row>
    <row r="25" spans="1:21">
      <c r="A25" s="21">
        <v>11</v>
      </c>
      <c r="B25" s="14">
        <f>Absterbeordnung!B19</f>
        <v>99538.312225740083</v>
      </c>
      <c r="C25" s="15">
        <f t="shared" si="0"/>
        <v>0.80426303909328967</v>
      </c>
      <c r="D25" s="14">
        <f t="shared" si="7"/>
        <v>80054.985496890469</v>
      </c>
      <c r="E25" s="14">
        <f>SUM(D25:$D$136)</f>
        <v>2990366.2270864737</v>
      </c>
      <c r="F25" s="16">
        <f t="shared" si="8"/>
        <v>37.353903801564321</v>
      </c>
      <c r="G25" s="5"/>
      <c r="H25" s="17">
        <f>Absterbeordnung!C19</f>
        <v>99612.624705046182</v>
      </c>
      <c r="I25" s="18">
        <f t="shared" si="1"/>
        <v>0.80426303909328967</v>
      </c>
      <c r="J25" s="17">
        <f t="shared" si="9"/>
        <v>80114.75227733975</v>
      </c>
      <c r="K25" s="17">
        <f>SUM($J25:J$136)</f>
        <v>3096020.2947142227</v>
      </c>
      <c r="L25" s="19">
        <f t="shared" si="10"/>
        <v>38.644821418113828</v>
      </c>
      <c r="N25" s="6">
        <v>11</v>
      </c>
      <c r="O25" s="6">
        <f t="shared" si="2"/>
        <v>11</v>
      </c>
      <c r="P25" s="20">
        <f t="shared" si="3"/>
        <v>99538.312225740083</v>
      </c>
      <c r="Q25" s="20">
        <f t="shared" si="4"/>
        <v>99612.624705046182</v>
      </c>
      <c r="R25" s="5">
        <f t="shared" si="5"/>
        <v>99612.624705046182</v>
      </c>
      <c r="S25" s="5">
        <f t="shared" si="6"/>
        <v>7974487226.0696659</v>
      </c>
      <c r="T25" s="20">
        <f>SUM(S25:$S$136)</f>
        <v>287607395198.4184</v>
      </c>
      <c r="U25" s="6">
        <f t="shared" si="11"/>
        <v>36.065942178475289</v>
      </c>
    </row>
    <row r="26" spans="1:21">
      <c r="A26" s="21">
        <v>12</v>
      </c>
      <c r="B26" s="14">
        <f>Absterbeordnung!B20</f>
        <v>99531.020337759241</v>
      </c>
      <c r="C26" s="15">
        <f t="shared" si="0"/>
        <v>0.78849317558165644</v>
      </c>
      <c r="D26" s="14">
        <f t="shared" si="7"/>
        <v>78479.530295002216</v>
      </c>
      <c r="E26" s="14">
        <f>SUM(D26:$D$136)</f>
        <v>2910311.2415895835</v>
      </c>
      <c r="F26" s="16">
        <f t="shared" si="8"/>
        <v>37.08369852176498</v>
      </c>
      <c r="G26" s="5"/>
      <c r="H26" s="17">
        <f>Absterbeordnung!C20</f>
        <v>99604.329373503977</v>
      </c>
      <c r="I26" s="18">
        <f t="shared" si="1"/>
        <v>0.78849317558165644</v>
      </c>
      <c r="J26" s="17">
        <f t="shared" si="9"/>
        <v>78537.333969395404</v>
      </c>
      <c r="K26" s="17">
        <f>SUM($J26:J$136)</f>
        <v>3015905.5424368833</v>
      </c>
      <c r="L26" s="19">
        <f t="shared" si="10"/>
        <v>38.40091571751249</v>
      </c>
      <c r="N26" s="6">
        <v>12</v>
      </c>
      <c r="O26" s="6">
        <f t="shared" si="2"/>
        <v>12</v>
      </c>
      <c r="P26" s="20">
        <f t="shared" si="3"/>
        <v>99531.020337759241</v>
      </c>
      <c r="Q26" s="20">
        <f t="shared" si="4"/>
        <v>99604.329373503977</v>
      </c>
      <c r="R26" s="5">
        <f t="shared" si="5"/>
        <v>99604.329373503977</v>
      </c>
      <c r="S26" s="5">
        <f t="shared" si="6"/>
        <v>7816900984.5812836</v>
      </c>
      <c r="T26" s="20">
        <f>SUM(S26:$S$136)</f>
        <v>279632907972.34869</v>
      </c>
      <c r="U26" s="6">
        <f t="shared" si="11"/>
        <v>35.772860437137467</v>
      </c>
    </row>
    <row r="27" spans="1:21">
      <c r="A27" s="21">
        <v>13</v>
      </c>
      <c r="B27" s="14">
        <f>Absterbeordnung!B21</f>
        <v>99522.852025195374</v>
      </c>
      <c r="C27" s="15">
        <f t="shared" si="0"/>
        <v>0.77303252508005538</v>
      </c>
      <c r="D27" s="14">
        <f t="shared" si="7"/>
        <v>76934.401604205486</v>
      </c>
      <c r="E27" s="14">
        <f>SUM(D27:$D$136)</f>
        <v>2831831.7112945812</v>
      </c>
      <c r="F27" s="16">
        <f t="shared" si="8"/>
        <v>36.808393283711247</v>
      </c>
      <c r="G27" s="5"/>
      <c r="H27" s="17">
        <f>Absterbeordnung!C21</f>
        <v>99597.152688237838</v>
      </c>
      <c r="I27" s="18">
        <f t="shared" si="1"/>
        <v>0.77303252508005538</v>
      </c>
      <c r="J27" s="17">
        <f t="shared" si="9"/>
        <v>76991.838433372322</v>
      </c>
      <c r="K27" s="17">
        <f>SUM($J27:J$136)</f>
        <v>2937368.2084674877</v>
      </c>
      <c r="L27" s="19">
        <f t="shared" si="10"/>
        <v>38.151682934671648</v>
      </c>
      <c r="N27" s="6">
        <v>13</v>
      </c>
      <c r="O27" s="6">
        <f t="shared" si="2"/>
        <v>13</v>
      </c>
      <c r="P27" s="20">
        <f t="shared" si="3"/>
        <v>99522.852025195374</v>
      </c>
      <c r="Q27" s="20">
        <f t="shared" si="4"/>
        <v>99597.152688237838</v>
      </c>
      <c r="R27" s="5">
        <f t="shared" si="5"/>
        <v>99597.152688237838</v>
      </c>
      <c r="S27" s="5">
        <f t="shared" si="6"/>
        <v>7662447343.5522633</v>
      </c>
      <c r="T27" s="20">
        <f>SUM(S27:$S$136)</f>
        <v>271816006987.76736</v>
      </c>
      <c r="U27" s="6">
        <f t="shared" si="11"/>
        <v>35.473784653997392</v>
      </c>
    </row>
    <row r="28" spans="1:21">
      <c r="A28" s="21">
        <v>14</v>
      </c>
      <c r="B28" s="14">
        <f>Absterbeordnung!B22</f>
        <v>99513.875493360814</v>
      </c>
      <c r="C28" s="15">
        <f t="shared" si="0"/>
        <v>0.75787502458828948</v>
      </c>
      <c r="D28" s="14">
        <f t="shared" si="7"/>
        <v>75419.080836406807</v>
      </c>
      <c r="E28" s="14">
        <f>SUM(D28:$D$136)</f>
        <v>2754897.3096903758</v>
      </c>
      <c r="F28" s="16">
        <f t="shared" si="8"/>
        <v>36.527855804369779</v>
      </c>
      <c r="G28" s="5"/>
      <c r="H28" s="17">
        <f>Absterbeordnung!C22</f>
        <v>99588.187058016381</v>
      </c>
      <c r="I28" s="18">
        <f t="shared" si="1"/>
        <v>0.75787502458828948</v>
      </c>
      <c r="J28" s="17">
        <f t="shared" si="9"/>
        <v>75475.399715297332</v>
      </c>
      <c r="K28" s="17">
        <f>SUM($J28:J$136)</f>
        <v>2860376.3700341159</v>
      </c>
      <c r="L28" s="19">
        <f t="shared" si="10"/>
        <v>37.898128142730137</v>
      </c>
      <c r="N28" s="6">
        <v>14</v>
      </c>
      <c r="O28" s="6">
        <f t="shared" si="2"/>
        <v>14</v>
      </c>
      <c r="P28" s="20">
        <f t="shared" si="3"/>
        <v>99513.875493360814</v>
      </c>
      <c r="Q28" s="20">
        <f t="shared" si="4"/>
        <v>99588.187058016381</v>
      </c>
      <c r="R28" s="5">
        <f t="shared" si="5"/>
        <v>99588.187058016381</v>
      </c>
      <c r="S28" s="5">
        <f t="shared" si="6"/>
        <v>7510849530.0797396</v>
      </c>
      <c r="T28" s="20">
        <f>SUM(S28:$S$136)</f>
        <v>264153559644.21512</v>
      </c>
      <c r="U28" s="6">
        <f t="shared" si="11"/>
        <v>35.169598137510647</v>
      </c>
    </row>
    <row r="29" spans="1:21">
      <c r="A29" s="21">
        <v>15</v>
      </c>
      <c r="B29" s="14">
        <f>Absterbeordnung!B23</f>
        <v>99500.794838922055</v>
      </c>
      <c r="C29" s="15">
        <f t="shared" si="0"/>
        <v>0.74301472998851925</v>
      </c>
      <c r="D29" s="14">
        <f t="shared" si="7"/>
        <v>73930.556210884723</v>
      </c>
      <c r="E29" s="14">
        <f>SUM(D29:$D$136)</f>
        <v>2679478.2288539689</v>
      </c>
      <c r="F29" s="16">
        <f t="shared" si="8"/>
        <v>36.243176924177824</v>
      </c>
      <c r="G29" s="5"/>
      <c r="H29" s="17">
        <f>Absterbeordnung!C23</f>
        <v>99578.959458083482</v>
      </c>
      <c r="I29" s="18">
        <f t="shared" si="1"/>
        <v>0.74301472998851925</v>
      </c>
      <c r="J29" s="17">
        <f t="shared" si="9"/>
        <v>73988.633674285607</v>
      </c>
      <c r="K29" s="17">
        <f>SUM($J29:J$136)</f>
        <v>2784900.9703188189</v>
      </c>
      <c r="L29" s="19">
        <f t="shared" si="10"/>
        <v>37.639578297641926</v>
      </c>
      <c r="N29" s="6">
        <v>15</v>
      </c>
      <c r="O29" s="6">
        <f t="shared" si="2"/>
        <v>15</v>
      </c>
      <c r="P29" s="20">
        <f t="shared" si="3"/>
        <v>99500.794838922055</v>
      </c>
      <c r="Q29" s="20">
        <f t="shared" si="4"/>
        <v>99578.959458083482</v>
      </c>
      <c r="R29" s="5">
        <f t="shared" si="5"/>
        <v>99578.959458083482</v>
      </c>
      <c r="S29" s="5">
        <f t="shared" si="6"/>
        <v>7361927859.6372519</v>
      </c>
      <c r="T29" s="20">
        <f>SUM(S29:$S$136)</f>
        <v>256642710114.13535</v>
      </c>
      <c r="U29" s="6">
        <f t="shared" si="11"/>
        <v>34.860802089791335</v>
      </c>
    </row>
    <row r="30" spans="1:21">
      <c r="A30" s="21">
        <v>16</v>
      </c>
      <c r="B30" s="14">
        <f>Absterbeordnung!B24</f>
        <v>99484.539506473579</v>
      </c>
      <c r="C30" s="15">
        <f t="shared" si="0"/>
        <v>0.72844581371423445</v>
      </c>
      <c r="D30" s="14">
        <f t="shared" si="7"/>
        <v>72469.096332779052</v>
      </c>
      <c r="E30" s="14">
        <f>SUM(D30:$D$136)</f>
        <v>2605547.6726430845</v>
      </c>
      <c r="F30" s="16">
        <f t="shared" si="8"/>
        <v>35.953914213009845</v>
      </c>
      <c r="G30" s="5"/>
      <c r="H30" s="17">
        <f>Absterbeordnung!C24</f>
        <v>99567.046139869286</v>
      </c>
      <c r="I30" s="18">
        <f t="shared" si="1"/>
        <v>0.72844581371423445</v>
      </c>
      <c r="J30" s="17">
        <f t="shared" si="9"/>
        <v>72529.197944479805</v>
      </c>
      <c r="K30" s="17">
        <f>SUM($J30:J$136)</f>
        <v>2710912.3366445326</v>
      </c>
      <c r="L30" s="19">
        <f t="shared" si="10"/>
        <v>37.376841513120027</v>
      </c>
      <c r="N30" s="6">
        <v>16</v>
      </c>
      <c r="O30" s="6">
        <f t="shared" si="2"/>
        <v>16</v>
      </c>
      <c r="P30" s="20">
        <f t="shared" si="3"/>
        <v>99484.539506473579</v>
      </c>
      <c r="Q30" s="20">
        <f t="shared" si="4"/>
        <v>99567.046139869286</v>
      </c>
      <c r="R30" s="5">
        <f t="shared" si="5"/>
        <v>99567.046139869286</v>
      </c>
      <c r="S30" s="5">
        <f t="shared" si="6"/>
        <v>7215533858.2804432</v>
      </c>
      <c r="T30" s="20">
        <f>SUM(S30:$S$136)</f>
        <v>249280782254.49814</v>
      </c>
      <c r="U30" s="6">
        <f t="shared" si="11"/>
        <v>34.547794681668229</v>
      </c>
    </row>
    <row r="31" spans="1:21">
      <c r="A31" s="21">
        <v>17</v>
      </c>
      <c r="B31" s="14">
        <f>Absterbeordnung!B25</f>
        <v>99462.084458657962</v>
      </c>
      <c r="C31" s="15">
        <f t="shared" si="0"/>
        <v>0.7141625624649357</v>
      </c>
      <c r="D31" s="14">
        <f t="shared" si="7"/>
        <v>71032.097105099034</v>
      </c>
      <c r="E31" s="14">
        <f>SUM(D31:$D$136)</f>
        <v>2533078.5763103049</v>
      </c>
      <c r="F31" s="16">
        <f t="shared" si="8"/>
        <v>35.661041691650524</v>
      </c>
      <c r="G31" s="5"/>
      <c r="H31" s="17">
        <f>Absterbeordnung!C25</f>
        <v>99552.642156916103</v>
      </c>
      <c r="I31" s="18">
        <f t="shared" si="1"/>
        <v>0.7141625624649357</v>
      </c>
      <c r="J31" s="17">
        <f t="shared" si="9"/>
        <v>71096.770022937984</v>
      </c>
      <c r="K31" s="17">
        <f>SUM($J31:J$136)</f>
        <v>2638383.1387000536</v>
      </c>
      <c r="L31" s="19">
        <f t="shared" si="10"/>
        <v>37.109746868230872</v>
      </c>
      <c r="N31" s="6">
        <v>17</v>
      </c>
      <c r="O31" s="6">
        <f t="shared" si="2"/>
        <v>17</v>
      </c>
      <c r="P31" s="20">
        <f t="shared" si="3"/>
        <v>99462.084458657962</v>
      </c>
      <c r="Q31" s="20">
        <f t="shared" si="4"/>
        <v>99552.642156916103</v>
      </c>
      <c r="R31" s="5">
        <f t="shared" si="5"/>
        <v>99552.642156916103</v>
      </c>
      <c r="S31" s="5">
        <f t="shared" si="6"/>
        <v>7071432944.7592402</v>
      </c>
      <c r="T31" s="20">
        <f>SUM(S31:$S$136)</f>
        <v>242065248396.21768</v>
      </c>
      <c r="U31" s="6">
        <f t="shared" si="11"/>
        <v>34.231428097697844</v>
      </c>
    </row>
    <row r="32" spans="1:21">
      <c r="A32" s="21">
        <v>18</v>
      </c>
      <c r="B32" s="14">
        <f>Absterbeordnung!B26</f>
        <v>99435.809393050469</v>
      </c>
      <c r="C32" s="15">
        <f t="shared" si="0"/>
        <v>0.7001593749656233</v>
      </c>
      <c r="D32" s="14">
        <f t="shared" si="7"/>
        <v>69620.914153839069</v>
      </c>
      <c r="E32" s="14">
        <f>SUM(D32:$D$136)</f>
        <v>2462046.479205206</v>
      </c>
      <c r="F32" s="16">
        <f t="shared" si="8"/>
        <v>35.363604588197475</v>
      </c>
      <c r="G32" s="5"/>
      <c r="H32" s="17">
        <f>Absterbeordnung!C26</f>
        <v>99540.071166688213</v>
      </c>
      <c r="I32" s="18">
        <f t="shared" si="1"/>
        <v>0.7001593749656233</v>
      </c>
      <c r="J32" s="17">
        <f t="shared" si="9"/>
        <v>69693.914012102076</v>
      </c>
      <c r="K32" s="17">
        <f>SUM($J32:J$136)</f>
        <v>2567286.3686771151</v>
      </c>
      <c r="L32" s="19">
        <f t="shared" si="10"/>
        <v>36.836593339144592</v>
      </c>
      <c r="N32" s="6">
        <v>18</v>
      </c>
      <c r="O32" s="6">
        <f t="shared" si="2"/>
        <v>18</v>
      </c>
      <c r="P32" s="20">
        <f t="shared" si="3"/>
        <v>99435.809393050469</v>
      </c>
      <c r="Q32" s="20">
        <f t="shared" si="4"/>
        <v>99540.071166688213</v>
      </c>
      <c r="R32" s="5">
        <f t="shared" si="5"/>
        <v>99540.071166688213</v>
      </c>
      <c r="S32" s="5">
        <f t="shared" si="6"/>
        <v>6930070749.5630312</v>
      </c>
      <c r="T32" s="20">
        <f>SUM(S32:$S$136)</f>
        <v>234993815451.45847</v>
      </c>
      <c r="U32" s="6">
        <f t="shared" si="11"/>
        <v>33.909295293453646</v>
      </c>
    </row>
    <row r="33" spans="1:21">
      <c r="A33" s="21">
        <v>19</v>
      </c>
      <c r="B33" s="14">
        <f>Absterbeordnung!B27</f>
        <v>99397.022439675115</v>
      </c>
      <c r="C33" s="15">
        <f t="shared" si="0"/>
        <v>0.68643075977021895</v>
      </c>
      <c r="D33" s="14">
        <f t="shared" si="7"/>
        <v>68229.173632163685</v>
      </c>
      <c r="E33" s="14">
        <f>SUM(D33:$D$136)</f>
        <v>2392425.5650513666</v>
      </c>
      <c r="F33" s="16">
        <f t="shared" si="8"/>
        <v>35.064554320258708</v>
      </c>
      <c r="G33" s="5"/>
      <c r="H33" s="17">
        <f>Absterbeordnung!C27</f>
        <v>99521.936048313</v>
      </c>
      <c r="I33" s="18">
        <f t="shared" si="1"/>
        <v>0.68643075977021895</v>
      </c>
      <c r="J33" s="17">
        <f t="shared" si="9"/>
        <v>68314.918175446641</v>
      </c>
      <c r="K33" s="17">
        <f>SUM($J33:J$136)</f>
        <v>2497592.4546650127</v>
      </c>
      <c r="L33" s="19">
        <f t="shared" si="10"/>
        <v>36.559986037759508</v>
      </c>
      <c r="N33" s="6">
        <v>19</v>
      </c>
      <c r="O33" s="6">
        <f t="shared" si="2"/>
        <v>19</v>
      </c>
      <c r="P33" s="20">
        <f t="shared" si="3"/>
        <v>99397.022439675115</v>
      </c>
      <c r="Q33" s="20">
        <f t="shared" si="4"/>
        <v>99521.936048313</v>
      </c>
      <c r="R33" s="5">
        <f t="shared" si="5"/>
        <v>99521.936048313</v>
      </c>
      <c r="S33" s="5">
        <f t="shared" si="6"/>
        <v>6790299454.8494387</v>
      </c>
      <c r="T33" s="20">
        <f>SUM(S33:$S$136)</f>
        <v>228063744701.89542</v>
      </c>
      <c r="U33" s="6">
        <f t="shared" si="11"/>
        <v>33.586699116637455</v>
      </c>
    </row>
    <row r="34" spans="1:21">
      <c r="A34" s="21">
        <v>20</v>
      </c>
      <c r="B34" s="14">
        <f>Absterbeordnung!B28</f>
        <v>99357.450811013681</v>
      </c>
      <c r="C34" s="15">
        <f t="shared" si="0"/>
        <v>0.67297133310805779</v>
      </c>
      <c r="D34" s="14">
        <f t="shared" si="7"/>
        <v>66864.716126506159</v>
      </c>
      <c r="E34" s="14">
        <f>SUM(D34:$D$136)</f>
        <v>2324196.3914192026</v>
      </c>
      <c r="F34" s="16">
        <f t="shared" si="8"/>
        <v>34.759683822210334</v>
      </c>
      <c r="G34" s="5"/>
      <c r="H34" s="17">
        <f>Absterbeordnung!C28</f>
        <v>99505.269220572547</v>
      </c>
      <c r="I34" s="18">
        <f t="shared" si="1"/>
        <v>0.67297133310805779</v>
      </c>
      <c r="J34" s="17">
        <f t="shared" si="9"/>
        <v>66964.193678644893</v>
      </c>
      <c r="K34" s="17">
        <f>SUM($J34:J$136)</f>
        <v>2429277.5364895663</v>
      </c>
      <c r="L34" s="19">
        <f t="shared" si="10"/>
        <v>36.277261071005341</v>
      </c>
      <c r="N34" s="6">
        <v>20</v>
      </c>
      <c r="O34" s="6">
        <f t="shared" si="2"/>
        <v>20</v>
      </c>
      <c r="P34" s="20">
        <f t="shared" si="3"/>
        <v>99357.450811013681</v>
      </c>
      <c r="Q34" s="20">
        <f t="shared" si="4"/>
        <v>99505.269220572547</v>
      </c>
      <c r="R34" s="5">
        <f t="shared" si="5"/>
        <v>99505.269220572547</v>
      </c>
      <c r="S34" s="5">
        <f t="shared" si="6"/>
        <v>6653391579.5251541</v>
      </c>
      <c r="T34" s="20">
        <f>SUM(S34:$S$136)</f>
        <v>221273445247.04599</v>
      </c>
      <c r="U34" s="6">
        <f t="shared" si="11"/>
        <v>33.257240702318327</v>
      </c>
    </row>
    <row r="35" spans="1:21">
      <c r="A35" s="21">
        <v>21</v>
      </c>
      <c r="B35" s="14">
        <f>Absterbeordnung!B29</f>
        <v>99315.723662783741</v>
      </c>
      <c r="C35" s="15">
        <f t="shared" si="0"/>
        <v>0.65977581677260566</v>
      </c>
      <c r="D35" s="14">
        <f t="shared" si="7"/>
        <v>65526.112697975543</v>
      </c>
      <c r="E35" s="14">
        <f>SUM(D35:$D$136)</f>
        <v>2257331.6752926959</v>
      </c>
      <c r="F35" s="16">
        <f t="shared" si="8"/>
        <v>34.449345190019748</v>
      </c>
      <c r="G35" s="5"/>
      <c r="H35" s="17">
        <f>Absterbeordnung!C29</f>
        <v>99487.374772350144</v>
      </c>
      <c r="I35" s="18">
        <f t="shared" si="1"/>
        <v>0.65977581677260566</v>
      </c>
      <c r="J35" s="17">
        <f t="shared" si="9"/>
        <v>65639.363948989645</v>
      </c>
      <c r="K35" s="17">
        <f>SUM($J35:J$136)</f>
        <v>2362313.3428109209</v>
      </c>
      <c r="L35" s="19">
        <f t="shared" si="10"/>
        <v>35.989278394695397</v>
      </c>
      <c r="N35" s="6">
        <v>21</v>
      </c>
      <c r="O35" s="6">
        <f t="shared" si="2"/>
        <v>21</v>
      </c>
      <c r="P35" s="20">
        <f t="shared" si="3"/>
        <v>99315.723662783741</v>
      </c>
      <c r="Q35" s="20">
        <f t="shared" si="4"/>
        <v>99487.374772350144</v>
      </c>
      <c r="R35" s="5">
        <f t="shared" si="5"/>
        <v>99487.374772350144</v>
      </c>
      <c r="S35" s="5">
        <f t="shared" si="6"/>
        <v>6519020931.3587437</v>
      </c>
      <c r="T35" s="20">
        <f>SUM(S35:$S$136)</f>
        <v>214620053667.52078</v>
      </c>
      <c r="U35" s="6">
        <f t="shared" si="11"/>
        <v>32.922129860808418</v>
      </c>
    </row>
    <row r="36" spans="1:21">
      <c r="A36" s="21">
        <v>22</v>
      </c>
      <c r="B36" s="14">
        <f>Absterbeordnung!B30</f>
        <v>99275.600707580394</v>
      </c>
      <c r="C36" s="15">
        <f t="shared" si="0"/>
        <v>0.64683903605157411</v>
      </c>
      <c r="D36" s="14">
        <f t="shared" si="7"/>
        <v>64215.33386513227</v>
      </c>
      <c r="E36" s="14">
        <f>SUM(D36:$D$136)</f>
        <v>2191805.5625947206</v>
      </c>
      <c r="F36" s="16">
        <f t="shared" si="8"/>
        <v>34.132121265584985</v>
      </c>
      <c r="G36" s="5"/>
      <c r="H36" s="17">
        <f>Absterbeordnung!C30</f>
        <v>99470.197788152844</v>
      </c>
      <c r="I36" s="18">
        <f t="shared" si="1"/>
        <v>0.64683903605157411</v>
      </c>
      <c r="J36" s="17">
        <f t="shared" si="9"/>
        <v>64341.206853148207</v>
      </c>
      <c r="K36" s="17">
        <f>SUM($J36:J$136)</f>
        <v>2296673.9788619317</v>
      </c>
      <c r="L36" s="19">
        <f t="shared" si="10"/>
        <v>35.695226918945423</v>
      </c>
      <c r="N36" s="6">
        <v>22</v>
      </c>
      <c r="O36" s="6">
        <f t="shared" si="2"/>
        <v>22</v>
      </c>
      <c r="P36" s="20">
        <f t="shared" si="3"/>
        <v>99275.600707580394</v>
      </c>
      <c r="Q36" s="20">
        <f t="shared" si="4"/>
        <v>99470.197788152844</v>
      </c>
      <c r="R36" s="5">
        <f t="shared" si="5"/>
        <v>99470.197788152844</v>
      </c>
      <c r="S36" s="5">
        <f t="shared" si="6"/>
        <v>6387511960.5969763</v>
      </c>
      <c r="T36" s="20">
        <f>SUM(S36:$S$136)</f>
        <v>208101032736.16208</v>
      </c>
      <c r="U36" s="6">
        <f t="shared" si="11"/>
        <v>32.579357036023929</v>
      </c>
    </row>
    <row r="37" spans="1:21">
      <c r="A37" s="21">
        <v>23</v>
      </c>
      <c r="B37" s="14">
        <f>Absterbeordnung!B31</f>
        <v>99233.886494510458</v>
      </c>
      <c r="C37" s="15">
        <f t="shared" si="0"/>
        <v>0.63415591769762181</v>
      </c>
      <c r="D37" s="14">
        <f t="shared" si="7"/>
        <v>62929.75635662792</v>
      </c>
      <c r="E37" s="14">
        <f>SUM(D37:$D$136)</f>
        <v>2127590.2287295889</v>
      </c>
      <c r="F37" s="16">
        <f t="shared" si="8"/>
        <v>33.808969745129254</v>
      </c>
      <c r="G37" s="5"/>
      <c r="H37" s="17">
        <f>Absterbeordnung!C31</f>
        <v>99453.633991157913</v>
      </c>
      <c r="I37" s="18">
        <f t="shared" si="1"/>
        <v>0.63415591769762181</v>
      </c>
      <c r="J37" s="17">
        <f t="shared" si="9"/>
        <v>63069.110532026141</v>
      </c>
      <c r="K37" s="17">
        <f>SUM($J37:J$136)</f>
        <v>2232332.7720087832</v>
      </c>
      <c r="L37" s="19">
        <f t="shared" si="10"/>
        <v>35.395025443956705</v>
      </c>
      <c r="N37" s="6">
        <v>23</v>
      </c>
      <c r="O37" s="6">
        <f t="shared" si="2"/>
        <v>23</v>
      </c>
      <c r="P37" s="20">
        <f t="shared" si="3"/>
        <v>99233.886494510458</v>
      </c>
      <c r="Q37" s="20">
        <f t="shared" si="4"/>
        <v>99453.633991157913</v>
      </c>
      <c r="R37" s="5">
        <f t="shared" si="5"/>
        <v>99453.633991157913</v>
      </c>
      <c r="S37" s="5">
        <f t="shared" si="6"/>
        <v>6258592955.8448162</v>
      </c>
      <c r="T37" s="20">
        <f>SUM(S37:$S$136)</f>
        <v>201713520775.56509</v>
      </c>
      <c r="U37" s="6">
        <f t="shared" si="11"/>
        <v>32.229851373732103</v>
      </c>
    </row>
    <row r="38" spans="1:21">
      <c r="A38" s="21">
        <v>24</v>
      </c>
      <c r="B38" s="14">
        <f>Absterbeordnung!B32</f>
        <v>99194.273709016314</v>
      </c>
      <c r="C38" s="15">
        <f t="shared" si="0"/>
        <v>0.62172148793884485</v>
      </c>
      <c r="D38" s="14">
        <f t="shared" si="7"/>
        <v>61671.211445382658</v>
      </c>
      <c r="E38" s="14">
        <f>SUM(D38:$D$136)</f>
        <v>2064660.472372961</v>
      </c>
      <c r="F38" s="16">
        <f t="shared" si="8"/>
        <v>33.478513296296576</v>
      </c>
      <c r="G38" s="5"/>
      <c r="H38" s="17">
        <f>Absterbeordnung!C32</f>
        <v>99437.395380517773</v>
      </c>
      <c r="I38" s="18">
        <f t="shared" si="1"/>
        <v>0.62172148793884485</v>
      </c>
      <c r="J38" s="17">
        <f t="shared" si="9"/>
        <v>61822.365412738727</v>
      </c>
      <c r="K38" s="17">
        <f>SUM($J38:J$136)</f>
        <v>2169263.6614767564</v>
      </c>
      <c r="L38" s="19">
        <f t="shared" si="10"/>
        <v>35.088655165397014</v>
      </c>
      <c r="N38" s="6">
        <v>24</v>
      </c>
      <c r="O38" s="6">
        <f t="shared" si="2"/>
        <v>24</v>
      </c>
      <c r="P38" s="20">
        <f t="shared" si="3"/>
        <v>99194.273709016314</v>
      </c>
      <c r="Q38" s="20">
        <f t="shared" si="4"/>
        <v>99437.395380517773</v>
      </c>
      <c r="R38" s="5">
        <f t="shared" si="5"/>
        <v>99437.395380517773</v>
      </c>
      <c r="S38" s="5">
        <f t="shared" si="6"/>
        <v>6132424636.0900288</v>
      </c>
      <c r="T38" s="20">
        <f>SUM(S38:$S$136)</f>
        <v>195454927819.72031</v>
      </c>
      <c r="U38" s="6">
        <f t="shared" si="11"/>
        <v>31.872373395254698</v>
      </c>
    </row>
    <row r="39" spans="1:21">
      <c r="A39" s="21">
        <v>25</v>
      </c>
      <c r="B39" s="14">
        <f>Absterbeordnung!B33</f>
        <v>99148.249409670942</v>
      </c>
      <c r="C39" s="15">
        <f t="shared" si="0"/>
        <v>0.60953087052827937</v>
      </c>
      <c r="D39" s="14">
        <f t="shared" si="7"/>
        <v>60433.918774031692</v>
      </c>
      <c r="E39" s="14">
        <f>SUM(D39:$D$136)</f>
        <v>2002989.2609275782</v>
      </c>
      <c r="F39" s="16">
        <f t="shared" si="8"/>
        <v>33.143461512349546</v>
      </c>
      <c r="G39" s="5"/>
      <c r="H39" s="17">
        <f>Absterbeordnung!C33</f>
        <v>99419.023310605175</v>
      </c>
      <c r="I39" s="18">
        <f t="shared" si="1"/>
        <v>0.60953087052827937</v>
      </c>
      <c r="J39" s="17">
        <f t="shared" si="9"/>
        <v>60598.963825584469</v>
      </c>
      <c r="K39" s="17">
        <f>SUM($J39:J$136)</f>
        <v>2107441.2960640183</v>
      </c>
      <c r="L39" s="19">
        <f t="shared" si="10"/>
        <v>34.776853646039918</v>
      </c>
      <c r="N39" s="6">
        <v>25</v>
      </c>
      <c r="O39" s="6">
        <f t="shared" si="2"/>
        <v>25</v>
      </c>
      <c r="P39" s="20">
        <f t="shared" si="3"/>
        <v>99148.249409670942</v>
      </c>
      <c r="Q39" s="20">
        <f t="shared" si="4"/>
        <v>99419.023310605175</v>
      </c>
      <c r="R39" s="5">
        <f t="shared" si="5"/>
        <v>99419.023310605175</v>
      </c>
      <c r="S39" s="5">
        <f t="shared" si="6"/>
        <v>6008281179.3466768</v>
      </c>
      <c r="T39" s="20">
        <f>SUM(S39:$S$136)</f>
        <v>189322503183.63028</v>
      </c>
      <c r="U39" s="6">
        <f t="shared" si="11"/>
        <v>31.510260177972672</v>
      </c>
    </row>
    <row r="40" spans="1:21">
      <c r="A40" s="21">
        <v>26</v>
      </c>
      <c r="B40" s="14">
        <f>Absterbeordnung!B34</f>
        <v>99104.809876086249</v>
      </c>
      <c r="C40" s="15">
        <f t="shared" si="0"/>
        <v>0.59757928483164635</v>
      </c>
      <c r="D40" s="14">
        <f t="shared" si="7"/>
        <v>59222.981409127904</v>
      </c>
      <c r="E40" s="14">
        <f>SUM(D40:$D$136)</f>
        <v>1942555.3421535466</v>
      </c>
      <c r="F40" s="16">
        <f t="shared" si="8"/>
        <v>32.800701618411679</v>
      </c>
      <c r="G40" s="5"/>
      <c r="H40" s="17">
        <f>Absterbeordnung!C34</f>
        <v>99400.14004807813</v>
      </c>
      <c r="I40" s="18">
        <f t="shared" si="1"/>
        <v>0.59757928483164635</v>
      </c>
      <c r="J40" s="17">
        <f t="shared" si="9"/>
        <v>59399.464602096021</v>
      </c>
      <c r="K40" s="17">
        <f>SUM($J40:J$136)</f>
        <v>2046842.332238435</v>
      </c>
      <c r="L40" s="19">
        <f t="shared" si="10"/>
        <v>34.458935715158084</v>
      </c>
      <c r="N40" s="6">
        <v>26</v>
      </c>
      <c r="O40" s="6">
        <f t="shared" si="2"/>
        <v>26</v>
      </c>
      <c r="P40" s="20">
        <f t="shared" si="3"/>
        <v>99104.809876086249</v>
      </c>
      <c r="Q40" s="20">
        <f t="shared" si="4"/>
        <v>99400.14004807813</v>
      </c>
      <c r="R40" s="5">
        <f t="shared" si="5"/>
        <v>99400.14004807813</v>
      </c>
      <c r="S40" s="5">
        <f t="shared" si="6"/>
        <v>5886772646.132041</v>
      </c>
      <c r="T40" s="20">
        <f>SUM(S40:$S$136)</f>
        <v>183314222004.2836</v>
      </c>
      <c r="U40" s="6">
        <f t="shared" si="11"/>
        <v>31.140020691088168</v>
      </c>
    </row>
    <row r="41" spans="1:21">
      <c r="A41" s="21">
        <v>27</v>
      </c>
      <c r="B41" s="14">
        <f>Absterbeordnung!B35</f>
        <v>99060.722721717757</v>
      </c>
      <c r="C41" s="15">
        <f t="shared" si="0"/>
        <v>0.58586204395259456</v>
      </c>
      <c r="D41" s="14">
        <f t="shared" si="7"/>
        <v>58035.917489166794</v>
      </c>
      <c r="E41" s="14">
        <f>SUM(D41:$D$136)</f>
        <v>1883332.3607444188</v>
      </c>
      <c r="F41" s="16">
        <f t="shared" si="8"/>
        <v>32.451151669928691</v>
      </c>
      <c r="G41" s="5"/>
      <c r="H41" s="17">
        <f>Absterbeordnung!C35</f>
        <v>99382.592348340142</v>
      </c>
      <c r="I41" s="18">
        <f t="shared" si="1"/>
        <v>0.58586204395259456</v>
      </c>
      <c r="J41" s="17">
        <f t="shared" si="9"/>
        <v>58224.48868650604</v>
      </c>
      <c r="K41" s="17">
        <f>SUM($J41:J$136)</f>
        <v>1987442.867636339</v>
      </c>
      <c r="L41" s="19">
        <f t="shared" si="10"/>
        <v>34.13414033289645</v>
      </c>
      <c r="N41" s="6">
        <v>27</v>
      </c>
      <c r="O41" s="6">
        <f t="shared" si="2"/>
        <v>27</v>
      </c>
      <c r="P41" s="20">
        <f t="shared" si="3"/>
        <v>99060.722721717757</v>
      </c>
      <c r="Q41" s="20">
        <f t="shared" si="4"/>
        <v>99382.592348340142</v>
      </c>
      <c r="R41" s="5">
        <f t="shared" si="5"/>
        <v>99382.592348340142</v>
      </c>
      <c r="S41" s="5">
        <f t="shared" si="6"/>
        <v>5767759929.3877678</v>
      </c>
      <c r="T41" s="20">
        <f>SUM(S41:$S$136)</f>
        <v>177427449358.15158</v>
      </c>
      <c r="U41" s="6">
        <f t="shared" si="11"/>
        <v>30.761933840922715</v>
      </c>
    </row>
    <row r="42" spans="1:21">
      <c r="A42" s="21">
        <v>28</v>
      </c>
      <c r="B42" s="14">
        <f>Absterbeordnung!B36</f>
        <v>99016.787247663786</v>
      </c>
      <c r="C42" s="15">
        <f t="shared" si="0"/>
        <v>0.57437455289470041</v>
      </c>
      <c r="D42" s="14">
        <f t="shared" si="7"/>
        <v>56872.722904446557</v>
      </c>
      <c r="E42" s="14">
        <f>SUM(D42:$D$136)</f>
        <v>1825296.4432552522</v>
      </c>
      <c r="F42" s="16">
        <f t="shared" si="8"/>
        <v>32.094409235900024</v>
      </c>
      <c r="G42" s="5"/>
      <c r="H42" s="17">
        <f>Absterbeordnung!C36</f>
        <v>99361.449191642649</v>
      </c>
      <c r="I42" s="18">
        <f t="shared" si="1"/>
        <v>0.57437455289470041</v>
      </c>
      <c r="J42" s="17">
        <f t="shared" si="9"/>
        <v>57070.687954419234</v>
      </c>
      <c r="K42" s="17">
        <f>SUM($J42:J$136)</f>
        <v>1929218.3789498331</v>
      </c>
      <c r="L42" s="19">
        <f t="shared" si="10"/>
        <v>33.804014777089179</v>
      </c>
      <c r="N42" s="6">
        <v>28</v>
      </c>
      <c r="O42" s="6">
        <f t="shared" si="2"/>
        <v>28</v>
      </c>
      <c r="P42" s="20">
        <f t="shared" si="3"/>
        <v>99016.787247663786</v>
      </c>
      <c r="Q42" s="20">
        <f t="shared" si="4"/>
        <v>99361.449191642649</v>
      </c>
      <c r="R42" s="5">
        <f t="shared" si="5"/>
        <v>99361.449191642649</v>
      </c>
      <c r="S42" s="5">
        <f t="shared" si="6"/>
        <v>5650956167.2605381</v>
      </c>
      <c r="T42" s="20">
        <f>SUM(S42:$S$136)</f>
        <v>171659689428.76382</v>
      </c>
      <c r="U42" s="6">
        <f t="shared" si="11"/>
        <v>30.377105103609527</v>
      </c>
    </row>
    <row r="43" spans="1:21">
      <c r="A43" s="21">
        <v>29</v>
      </c>
      <c r="B43" s="14">
        <f>Absterbeordnung!B37</f>
        <v>98968.177722745939</v>
      </c>
      <c r="C43" s="15">
        <f t="shared" si="0"/>
        <v>0.56311230675951029</v>
      </c>
      <c r="D43" s="14">
        <f t="shared" si="7"/>
        <v>55730.198853240647</v>
      </c>
      <c r="E43" s="14">
        <f>SUM(D43:$D$136)</f>
        <v>1768423.7203508057</v>
      </c>
      <c r="F43" s="16">
        <f t="shared" si="8"/>
        <v>31.731875298126159</v>
      </c>
      <c r="G43" s="5"/>
      <c r="H43" s="17">
        <f>Absterbeordnung!C37</f>
        <v>99338.471232295633</v>
      </c>
      <c r="I43" s="18">
        <f t="shared" si="1"/>
        <v>0.56311230675951029</v>
      </c>
      <c r="J43" s="17">
        <f t="shared" si="9"/>
        <v>55938.71568558125</v>
      </c>
      <c r="K43" s="17">
        <f>SUM($J43:J$136)</f>
        <v>1872147.6909954138</v>
      </c>
      <c r="L43" s="19">
        <f t="shared" si="10"/>
        <v>33.467834719665866</v>
      </c>
      <c r="N43" s="6">
        <v>29</v>
      </c>
      <c r="O43" s="6">
        <f t="shared" si="2"/>
        <v>29</v>
      </c>
      <c r="P43" s="20">
        <f t="shared" si="3"/>
        <v>98968.177722745939</v>
      </c>
      <c r="Q43" s="20">
        <f t="shared" si="4"/>
        <v>99338.471232295633</v>
      </c>
      <c r="R43" s="5">
        <f t="shared" si="5"/>
        <v>99338.471232295633</v>
      </c>
      <c r="S43" s="5">
        <f t="shared" si="6"/>
        <v>5536152755.5527601</v>
      </c>
      <c r="T43" s="20">
        <f>SUM(S43:$S$136)</f>
        <v>166008733261.50323</v>
      </c>
      <c r="U43" s="6">
        <f t="shared" si="11"/>
        <v>29.986299257186591</v>
      </c>
    </row>
    <row r="44" spans="1:21">
      <c r="A44" s="21">
        <v>30</v>
      </c>
      <c r="B44" s="14">
        <f>Absterbeordnung!B38</f>
        <v>98918.960866482477</v>
      </c>
      <c r="C44" s="15">
        <f t="shared" si="0"/>
        <v>0.55207088897991197</v>
      </c>
      <c r="D44" s="14">
        <f t="shared" si="7"/>
        <v>54610.278662528101</v>
      </c>
      <c r="E44" s="14">
        <f>SUM(D44:$D$136)</f>
        <v>1712693.5214975651</v>
      </c>
      <c r="F44" s="16">
        <f t="shared" si="8"/>
        <v>31.362109175113272</v>
      </c>
      <c r="G44" s="5"/>
      <c r="H44" s="17">
        <f>Absterbeordnung!C38</f>
        <v>99312.571770185168</v>
      </c>
      <c r="I44" s="18">
        <f t="shared" si="1"/>
        <v>0.55207088897991197</v>
      </c>
      <c r="J44" s="17">
        <f t="shared" si="9"/>
        <v>54827.579784047433</v>
      </c>
      <c r="K44" s="17">
        <f>SUM($J44:J$136)</f>
        <v>1816208.9753098325</v>
      </c>
      <c r="L44" s="19">
        <f t="shared" si="10"/>
        <v>33.125827958546409</v>
      </c>
      <c r="N44" s="6">
        <v>30</v>
      </c>
      <c r="O44" s="6">
        <f t="shared" si="2"/>
        <v>30</v>
      </c>
      <c r="P44" s="20">
        <f t="shared" si="3"/>
        <v>98918.960866482477</v>
      </c>
      <c r="Q44" s="20">
        <f t="shared" si="4"/>
        <v>99312.571770185168</v>
      </c>
      <c r="R44" s="5">
        <f t="shared" si="5"/>
        <v>99312.571770185168</v>
      </c>
      <c r="S44" s="5">
        <f t="shared" si="6"/>
        <v>5423487219.0621338</v>
      </c>
      <c r="T44" s="20">
        <f>SUM(S44:$S$136)</f>
        <v>160472580505.9505</v>
      </c>
      <c r="U44" s="6">
        <f t="shared" si="11"/>
        <v>29.588450018270812</v>
      </c>
    </row>
    <row r="45" spans="1:21">
      <c r="A45" s="21">
        <v>31</v>
      </c>
      <c r="B45" s="14">
        <f>Absterbeordnung!B39</f>
        <v>98865.535381251408</v>
      </c>
      <c r="C45" s="15">
        <f t="shared" si="0"/>
        <v>0.54124596958814919</v>
      </c>
      <c r="D45" s="14">
        <f t="shared" si="7"/>
        <v>53510.572556276886</v>
      </c>
      <c r="E45" s="14">
        <f>SUM(D45:$D$136)</f>
        <v>1658083.2428350369</v>
      </c>
      <c r="F45" s="16">
        <f t="shared" si="8"/>
        <v>30.986086741853423</v>
      </c>
      <c r="G45" s="5"/>
      <c r="H45" s="17">
        <f>Absterbeordnung!C39</f>
        <v>99282.263951972636</v>
      </c>
      <c r="I45" s="18">
        <f t="shared" si="1"/>
        <v>0.54124596958814919</v>
      </c>
      <c r="J45" s="17">
        <f t="shared" si="9"/>
        <v>53736.125215591979</v>
      </c>
      <c r="K45" s="17">
        <f>SUM($J45:J$136)</f>
        <v>1761381.3955257849</v>
      </c>
      <c r="L45" s="19">
        <f t="shared" si="10"/>
        <v>32.778347684337788</v>
      </c>
      <c r="N45" s="6">
        <v>31</v>
      </c>
      <c r="O45" s="6">
        <f t="shared" si="2"/>
        <v>31</v>
      </c>
      <c r="P45" s="20">
        <f t="shared" si="3"/>
        <v>98865.535381251408</v>
      </c>
      <c r="Q45" s="20">
        <f t="shared" si="4"/>
        <v>99282.263951972636</v>
      </c>
      <c r="R45" s="5">
        <f t="shared" si="5"/>
        <v>99282.263951972636</v>
      </c>
      <c r="S45" s="5">
        <f t="shared" si="6"/>
        <v>5312650788.7534647</v>
      </c>
      <c r="T45" s="20">
        <f>SUM(S45:$S$136)</f>
        <v>155049093286.88837</v>
      </c>
      <c r="U45" s="6">
        <f t="shared" si="11"/>
        <v>29.18488330065232</v>
      </c>
    </row>
    <row r="46" spans="1:21">
      <c r="A46" s="21">
        <v>32</v>
      </c>
      <c r="B46" s="14">
        <f>Absterbeordnung!B40</f>
        <v>98805.760325130148</v>
      </c>
      <c r="C46" s="15">
        <f t="shared" si="0"/>
        <v>0.53063330351779314</v>
      </c>
      <c r="D46" s="14">
        <f t="shared" si="7"/>
        <v>52429.627007911113</v>
      </c>
      <c r="E46" s="14">
        <f>SUM(D46:$D$136)</f>
        <v>1604572.6702787599</v>
      </c>
      <c r="F46" s="16">
        <f t="shared" si="8"/>
        <v>30.604312138948572</v>
      </c>
      <c r="G46" s="5"/>
      <c r="H46" s="17">
        <f>Absterbeordnung!C40</f>
        <v>99250.310489596959</v>
      </c>
      <c r="I46" s="18">
        <f t="shared" si="1"/>
        <v>0.53063330351779314</v>
      </c>
      <c r="J46" s="17">
        <f t="shared" si="9"/>
        <v>52665.52013026151</v>
      </c>
      <c r="K46" s="17">
        <f>SUM($J46:J$136)</f>
        <v>1707645.2703101933</v>
      </c>
      <c r="L46" s="19">
        <f t="shared" si="10"/>
        <v>32.424350240661227</v>
      </c>
      <c r="N46" s="6">
        <v>32</v>
      </c>
      <c r="O46" s="6">
        <f t="shared" si="2"/>
        <v>32</v>
      </c>
      <c r="P46" s="20">
        <f t="shared" si="3"/>
        <v>98805.760325130148</v>
      </c>
      <c r="Q46" s="20">
        <f t="shared" si="4"/>
        <v>99250.310489596959</v>
      </c>
      <c r="R46" s="5">
        <f t="shared" si="5"/>
        <v>99250.310489596959</v>
      </c>
      <c r="S46" s="5">
        <f t="shared" si="6"/>
        <v>5203656759.388936</v>
      </c>
      <c r="T46" s="20">
        <f>SUM(S46:$S$136)</f>
        <v>149736442498.13492</v>
      </c>
      <c r="U46" s="6">
        <f t="shared" si="11"/>
        <v>28.77523430575356</v>
      </c>
    </row>
    <row r="47" spans="1:21">
      <c r="A47" s="21">
        <v>33</v>
      </c>
      <c r="B47" s="14">
        <f>Absterbeordnung!B41</f>
        <v>98743.95157880873</v>
      </c>
      <c r="C47" s="15">
        <f t="shared" ref="C47:C78" si="12">1/(((1+($B$5/100))^A47))</f>
        <v>0.52022872893901284</v>
      </c>
      <c r="D47" s="14">
        <f t="shared" si="7"/>
        <v>51369.440420259096</v>
      </c>
      <c r="E47" s="14">
        <f>SUM(D47:$D$136)</f>
        <v>1552143.0432708492</v>
      </c>
      <c r="F47" s="16">
        <f t="shared" si="8"/>
        <v>30.215299808068661</v>
      </c>
      <c r="G47" s="5"/>
      <c r="H47" s="17">
        <f>Absterbeordnung!C41</f>
        <v>99216.909788684206</v>
      </c>
      <c r="I47" s="18">
        <f t="shared" ref="I47:I78" si="13">1/(((1+($B$5/100))^A47))</f>
        <v>0.52022872893901284</v>
      </c>
      <c r="J47" s="17">
        <f t="shared" si="9"/>
        <v>51615.486868623884</v>
      </c>
      <c r="K47" s="17">
        <f>SUM($J47:J$136)</f>
        <v>1654979.7501799315</v>
      </c>
      <c r="L47" s="19">
        <f t="shared" si="10"/>
        <v>32.063627616113095</v>
      </c>
      <c r="N47" s="6">
        <v>33</v>
      </c>
      <c r="O47" s="6">
        <f t="shared" si="2"/>
        <v>33</v>
      </c>
      <c r="P47" s="20">
        <f t="shared" si="3"/>
        <v>98743.95157880873</v>
      </c>
      <c r="Q47" s="20">
        <f t="shared" si="4"/>
        <v>99216.909788684206</v>
      </c>
      <c r="R47" s="5">
        <f t="shared" si="5"/>
        <v>99216.909788684206</v>
      </c>
      <c r="S47" s="5">
        <f t="shared" ref="S47:S78" si="14">P47*R47*I47</f>
        <v>5096717136.0720348</v>
      </c>
      <c r="T47" s="20">
        <f>SUM(S47:$S$136)</f>
        <v>144532785738.74597</v>
      </c>
      <c r="U47" s="6">
        <f t="shared" si="11"/>
        <v>28.358015930649678</v>
      </c>
    </row>
    <row r="48" spans="1:21">
      <c r="A48" s="21">
        <v>34</v>
      </c>
      <c r="B48" s="14">
        <f>Absterbeordnung!B42</f>
        <v>98671.303047132023</v>
      </c>
      <c r="C48" s="15">
        <f t="shared" si="12"/>
        <v>0.51002816562648323</v>
      </c>
      <c r="D48" s="14">
        <f t="shared" si="7"/>
        <v>50325.143693103571</v>
      </c>
      <c r="E48" s="14">
        <f>SUM(D48:$D$136)</f>
        <v>1500773.6028505899</v>
      </c>
      <c r="F48" s="16">
        <f t="shared" si="8"/>
        <v>29.821546303031262</v>
      </c>
      <c r="G48" s="5"/>
      <c r="H48" s="17">
        <f>Absterbeordnung!C42</f>
        <v>99182.084459773818</v>
      </c>
      <c r="I48" s="18">
        <f t="shared" si="13"/>
        <v>0.51002816562648323</v>
      </c>
      <c r="J48" s="17">
        <f t="shared" si="9"/>
        <v>50585.656600029368</v>
      </c>
      <c r="K48" s="17">
        <f>SUM($J48:J$136)</f>
        <v>1603364.2633113076</v>
      </c>
      <c r="L48" s="19">
        <f t="shared" si="10"/>
        <v>31.696025535237922</v>
      </c>
      <c r="N48" s="6">
        <v>34</v>
      </c>
      <c r="O48" s="6">
        <f t="shared" si="2"/>
        <v>34</v>
      </c>
      <c r="P48" s="20">
        <f t="shared" si="3"/>
        <v>98671.303047132023</v>
      </c>
      <c r="Q48" s="20">
        <f t="shared" si="4"/>
        <v>99182.084459773818</v>
      </c>
      <c r="R48" s="5">
        <f t="shared" si="5"/>
        <v>99182.084459773818</v>
      </c>
      <c r="S48" s="5">
        <f t="shared" si="14"/>
        <v>4991352652.2196522</v>
      </c>
      <c r="T48" s="20">
        <f>SUM(S48:$S$136)</f>
        <v>139436068602.67392</v>
      </c>
      <c r="U48" s="6">
        <f t="shared" si="11"/>
        <v>27.935527364644685</v>
      </c>
    </row>
    <row r="49" spans="1:21">
      <c r="A49" s="21">
        <v>35</v>
      </c>
      <c r="B49" s="14">
        <f>Absterbeordnung!B43</f>
        <v>98600.540185845748</v>
      </c>
      <c r="C49" s="15">
        <f t="shared" si="12"/>
        <v>0.50002761335929735</v>
      </c>
      <c r="D49" s="14">
        <f t="shared" si="7"/>
        <v>49302.992785065937</v>
      </c>
      <c r="E49" s="14">
        <f>SUM(D49:$D$136)</f>
        <v>1450448.4591574867</v>
      </c>
      <c r="F49" s="16">
        <f t="shared" si="8"/>
        <v>29.419075338502228</v>
      </c>
      <c r="G49" s="5"/>
      <c r="H49" s="17">
        <f>Absterbeordnung!C43</f>
        <v>99142.146159077936</v>
      </c>
      <c r="I49" s="18">
        <f t="shared" si="13"/>
        <v>0.50002761335929735</v>
      </c>
      <c r="J49" s="17">
        <f t="shared" si="9"/>
        <v>49573.810727242366</v>
      </c>
      <c r="K49" s="17">
        <f>SUM($J49:J$136)</f>
        <v>1552778.6067112782</v>
      </c>
      <c r="L49" s="19">
        <f t="shared" si="10"/>
        <v>31.322558906248812</v>
      </c>
      <c r="N49" s="6">
        <v>35</v>
      </c>
      <c r="O49" s="6">
        <f t="shared" si="2"/>
        <v>35</v>
      </c>
      <c r="P49" s="20">
        <f t="shared" si="3"/>
        <v>98600.540185845748</v>
      </c>
      <c r="Q49" s="20">
        <f t="shared" si="4"/>
        <v>99142.146159077936</v>
      </c>
      <c r="R49" s="5">
        <f t="shared" si="5"/>
        <v>99142.146159077936</v>
      </c>
      <c r="S49" s="5">
        <f t="shared" si="14"/>
        <v>4888004516.7769718</v>
      </c>
      <c r="T49" s="20">
        <f>SUM(S49:$S$136)</f>
        <v>134444715950.45422</v>
      </c>
      <c r="U49" s="6">
        <f t="shared" si="11"/>
        <v>27.505031038535886</v>
      </c>
    </row>
    <row r="50" spans="1:21">
      <c r="A50" s="21">
        <v>36</v>
      </c>
      <c r="B50" s="14">
        <f>Absterbeordnung!B44</f>
        <v>98525.994853382028</v>
      </c>
      <c r="C50" s="15">
        <f t="shared" si="12"/>
        <v>0.49022315035225233</v>
      </c>
      <c r="D50" s="14">
        <f t="shared" si="7"/>
        <v>48299.723588614739</v>
      </c>
      <c r="E50" s="14">
        <f>SUM(D50:$D$136)</f>
        <v>1401145.4663724203</v>
      </c>
      <c r="F50" s="16">
        <f t="shared" si="8"/>
        <v>29.009388921279452</v>
      </c>
      <c r="G50" s="5"/>
      <c r="H50" s="17">
        <f>Absterbeordnung!C44</f>
        <v>99098.065384868692</v>
      </c>
      <c r="I50" s="18">
        <f t="shared" si="13"/>
        <v>0.49022315035225233</v>
      </c>
      <c r="J50" s="17">
        <f t="shared" si="9"/>
        <v>48580.165806783814</v>
      </c>
      <c r="K50" s="17">
        <f>SUM($J50:J$136)</f>
        <v>1503204.7959840358</v>
      </c>
      <c r="L50" s="19">
        <f t="shared" si="10"/>
        <v>30.942767918139253</v>
      </c>
      <c r="N50" s="6">
        <v>36</v>
      </c>
      <c r="O50" s="6">
        <f t="shared" si="2"/>
        <v>36</v>
      </c>
      <c r="P50" s="20">
        <f t="shared" si="3"/>
        <v>98525.994853382028</v>
      </c>
      <c r="Q50" s="20">
        <f t="shared" si="4"/>
        <v>99098.065384868692</v>
      </c>
      <c r="R50" s="5">
        <f t="shared" si="5"/>
        <v>99098.065384868692</v>
      </c>
      <c r="S50" s="5">
        <f t="shared" si="14"/>
        <v>4786409166.2556286</v>
      </c>
      <c r="T50" s="20">
        <f>SUM(S50:$S$136)</f>
        <v>129556711433.67725</v>
      </c>
      <c r="U50" s="6">
        <f t="shared" si="11"/>
        <v>27.067621453480641</v>
      </c>
    </row>
    <row r="51" spans="1:21">
      <c r="A51" s="21">
        <v>37</v>
      </c>
      <c r="B51" s="14">
        <f>Absterbeordnung!B45</f>
        <v>98439.924185358846</v>
      </c>
      <c r="C51" s="15">
        <f t="shared" si="12"/>
        <v>0.48061093171789437</v>
      </c>
      <c r="D51" s="14">
        <f t="shared" si="7"/>
        <v>47311.3036809642</v>
      </c>
      <c r="E51" s="14">
        <f>SUM(D51:$D$136)</f>
        <v>1352845.7427838056</v>
      </c>
      <c r="F51" s="16">
        <f t="shared" si="8"/>
        <v>28.594556427920327</v>
      </c>
      <c r="G51" s="5"/>
      <c r="H51" s="17">
        <f>Absterbeordnung!C45</f>
        <v>99051.894540151014</v>
      </c>
      <c r="I51" s="18">
        <f t="shared" si="13"/>
        <v>0.48061093171789437</v>
      </c>
      <c r="J51" s="17">
        <f t="shared" si="9"/>
        <v>47605.423323364594</v>
      </c>
      <c r="K51" s="17">
        <f>SUM($J51:J$136)</f>
        <v>1454624.630177252</v>
      </c>
      <c r="L51" s="19">
        <f t="shared" si="10"/>
        <v>30.55585957710257</v>
      </c>
      <c r="N51" s="6">
        <v>37</v>
      </c>
      <c r="O51" s="6">
        <f t="shared" si="2"/>
        <v>37</v>
      </c>
      <c r="P51" s="20">
        <f t="shared" si="3"/>
        <v>98439.924185358846</v>
      </c>
      <c r="Q51" s="20">
        <f t="shared" si="4"/>
        <v>99051.894540151014</v>
      </c>
      <c r="R51" s="5">
        <f t="shared" si="5"/>
        <v>99051.894540151014</v>
      </c>
      <c r="S51" s="5">
        <f t="shared" si="14"/>
        <v>4686274262.7639246</v>
      </c>
      <c r="T51" s="20">
        <f>SUM(S51:$S$136)</f>
        <v>124770302267.42162</v>
      </c>
      <c r="U51" s="6">
        <f t="shared" si="11"/>
        <v>26.624626573570016</v>
      </c>
    </row>
    <row r="52" spans="1:21">
      <c r="A52" s="21">
        <v>38</v>
      </c>
      <c r="B52" s="14">
        <f>Absterbeordnung!B46</f>
        <v>98343.33329993693</v>
      </c>
      <c r="C52" s="15">
        <f t="shared" si="12"/>
        <v>0.47118718795871989</v>
      </c>
      <c r="D52" s="14">
        <f t="shared" si="7"/>
        <v>46338.11867208442</v>
      </c>
      <c r="E52" s="14">
        <f>SUM(D52:$D$136)</f>
        <v>1305534.4391028415</v>
      </c>
      <c r="F52" s="16">
        <f t="shared" si="8"/>
        <v>28.174092443017926</v>
      </c>
      <c r="G52" s="5"/>
      <c r="H52" s="17">
        <f>Absterbeordnung!C46</f>
        <v>99002.4219653209</v>
      </c>
      <c r="I52" s="18">
        <f t="shared" si="13"/>
        <v>0.47118718795871989</v>
      </c>
      <c r="J52" s="17">
        <f t="shared" si="9"/>
        <v>46648.672806942159</v>
      </c>
      <c r="K52" s="17">
        <f>SUM($J52:J$136)</f>
        <v>1407019.2068538875</v>
      </c>
      <c r="L52" s="19">
        <f t="shared" si="10"/>
        <v>30.162041537106663</v>
      </c>
      <c r="N52" s="6">
        <v>38</v>
      </c>
      <c r="O52" s="6">
        <f t="shared" si="2"/>
        <v>38</v>
      </c>
      <c r="P52" s="20">
        <f t="shared" si="3"/>
        <v>98343.33329993693</v>
      </c>
      <c r="Q52" s="20">
        <f t="shared" si="4"/>
        <v>99002.4219653209</v>
      </c>
      <c r="R52" s="5">
        <f t="shared" si="5"/>
        <v>99002.4219653209</v>
      </c>
      <c r="S52" s="5">
        <f t="shared" si="14"/>
        <v>4587585977.8528166</v>
      </c>
      <c r="T52" s="20">
        <f>SUM(S52:$S$136)</f>
        <v>120084028004.65768</v>
      </c>
      <c r="U52" s="6">
        <f t="shared" si="11"/>
        <v>26.175864296468632</v>
      </c>
    </row>
    <row r="53" spans="1:21">
      <c r="A53" s="21">
        <v>39</v>
      </c>
      <c r="B53" s="14">
        <f>Absterbeordnung!B47</f>
        <v>98243.01995375102</v>
      </c>
      <c r="C53" s="15">
        <f t="shared" si="12"/>
        <v>0.46194822348894127</v>
      </c>
      <c r="D53" s="14">
        <f t="shared" si="7"/>
        <v>45383.188537823895</v>
      </c>
      <c r="E53" s="14">
        <f>SUM(D53:$D$136)</f>
        <v>1259196.320430757</v>
      </c>
      <c r="F53" s="16">
        <f t="shared" si="8"/>
        <v>27.745875973022475</v>
      </c>
      <c r="G53" s="5"/>
      <c r="H53" s="17">
        <f>Absterbeordnung!C47</f>
        <v>98945.655356615971</v>
      </c>
      <c r="I53" s="18">
        <f t="shared" si="13"/>
        <v>0.46194822348894127</v>
      </c>
      <c r="J53" s="17">
        <f t="shared" si="9"/>
        <v>45707.769713937792</v>
      </c>
      <c r="K53" s="17">
        <f>SUM($J53:J$136)</f>
        <v>1360370.5340469454</v>
      </c>
      <c r="L53" s="19">
        <f t="shared" si="10"/>
        <v>29.76234768313633</v>
      </c>
      <c r="N53" s="6">
        <v>39</v>
      </c>
      <c r="O53" s="6">
        <f t="shared" si="2"/>
        <v>39</v>
      </c>
      <c r="P53" s="20">
        <f t="shared" si="3"/>
        <v>98243.01995375102</v>
      </c>
      <c r="Q53" s="20">
        <f t="shared" si="4"/>
        <v>98945.655356615971</v>
      </c>
      <c r="R53" s="5">
        <f t="shared" si="5"/>
        <v>98945.655356615971</v>
      </c>
      <c r="S53" s="5">
        <f t="shared" si="14"/>
        <v>4490469332.0478477</v>
      </c>
      <c r="T53" s="20">
        <f>SUM(S53:$S$136)</f>
        <v>115496442026.80486</v>
      </c>
      <c r="U53" s="6">
        <f t="shared" si="11"/>
        <v>25.720349808988338</v>
      </c>
    </row>
    <row r="54" spans="1:21">
      <c r="A54" s="21">
        <v>40</v>
      </c>
      <c r="B54" s="14">
        <f>Absterbeordnung!B48</f>
        <v>98134.119296911696</v>
      </c>
      <c r="C54" s="15">
        <f t="shared" si="12"/>
        <v>0.45289041518523643</v>
      </c>
      <c r="D54" s="14">
        <f t="shared" si="7"/>
        <v>44444.00203221586</v>
      </c>
      <c r="E54" s="14">
        <f>SUM(D54:$D$136)</f>
        <v>1213813.1318929333</v>
      </c>
      <c r="F54" s="16">
        <f t="shared" si="8"/>
        <v>27.311067329469651</v>
      </c>
      <c r="G54" s="5"/>
      <c r="H54" s="17">
        <f>Absterbeordnung!C48</f>
        <v>98882.658898055379</v>
      </c>
      <c r="I54" s="18">
        <f t="shared" si="13"/>
        <v>0.45289041518523643</v>
      </c>
      <c r="J54" s="17">
        <f t="shared" si="9"/>
        <v>44783.00844296041</v>
      </c>
      <c r="K54" s="17">
        <f>SUM($J54:J$136)</f>
        <v>1314662.7643330076</v>
      </c>
      <c r="L54" s="19">
        <f t="shared" si="10"/>
        <v>29.356285118885616</v>
      </c>
      <c r="N54" s="6">
        <v>40</v>
      </c>
      <c r="O54" s="6">
        <f t="shared" si="2"/>
        <v>40</v>
      </c>
      <c r="P54" s="20">
        <f t="shared" si="3"/>
        <v>98134.119296911696</v>
      </c>
      <c r="Q54" s="20">
        <f t="shared" si="4"/>
        <v>98882.658898055379</v>
      </c>
      <c r="R54" s="5">
        <f t="shared" si="5"/>
        <v>98882.658898055379</v>
      </c>
      <c r="S54" s="5">
        <f t="shared" si="14"/>
        <v>4394741093.0160809</v>
      </c>
      <c r="T54" s="20">
        <f>SUM(S54:$S$136)</f>
        <v>111005972694.757</v>
      </c>
      <c r="U54" s="6">
        <f t="shared" si="11"/>
        <v>25.258819654054832</v>
      </c>
    </row>
    <row r="55" spans="1:21">
      <c r="A55" s="21">
        <v>41</v>
      </c>
      <c r="B55" s="14">
        <f>Absterbeordnung!B49</f>
        <v>98017.495631492668</v>
      </c>
      <c r="C55" s="15">
        <f t="shared" si="12"/>
        <v>0.44401021096591808</v>
      </c>
      <c r="D55" s="14">
        <f t="shared" si="7"/>
        <v>43520.768913690015</v>
      </c>
      <c r="E55" s="14">
        <f>SUM(D55:$D$136)</f>
        <v>1169369.1298607173</v>
      </c>
      <c r="F55" s="16">
        <f t="shared" si="8"/>
        <v>26.869220352696416</v>
      </c>
      <c r="G55" s="5"/>
      <c r="H55" s="17">
        <f>Absterbeordnung!C49</f>
        <v>98818.547989256665</v>
      </c>
      <c r="I55" s="18">
        <f t="shared" si="13"/>
        <v>0.44401021096591808</v>
      </c>
      <c r="J55" s="17">
        <f t="shared" si="9"/>
        <v>43876.444340055554</v>
      </c>
      <c r="K55" s="17">
        <f>SUM($J55:J$136)</f>
        <v>1269879.7558900472</v>
      </c>
      <c r="L55" s="19">
        <f t="shared" si="10"/>
        <v>28.942175579408843</v>
      </c>
      <c r="N55" s="6">
        <v>41</v>
      </c>
      <c r="O55" s="6">
        <f t="shared" si="2"/>
        <v>41</v>
      </c>
      <c r="P55" s="20">
        <f t="shared" si="3"/>
        <v>98017.495631492668</v>
      </c>
      <c r="Q55" s="20">
        <f t="shared" si="4"/>
        <v>98818.547989256665</v>
      </c>
      <c r="R55" s="5">
        <f t="shared" si="5"/>
        <v>98818.547989256665</v>
      </c>
      <c r="S55" s="5">
        <f t="shared" si="14"/>
        <v>4300659191.4268265</v>
      </c>
      <c r="T55" s="20">
        <f>SUM(S55:$S$136)</f>
        <v>106611231601.74092</v>
      </c>
      <c r="U55" s="6">
        <f t="shared" si="11"/>
        <v>24.789509434801456</v>
      </c>
    </row>
    <row r="56" spans="1:21">
      <c r="A56" s="21">
        <v>42</v>
      </c>
      <c r="B56" s="14">
        <f>Absterbeordnung!B50</f>
        <v>97880.463063223171</v>
      </c>
      <c r="C56" s="15">
        <f t="shared" si="12"/>
        <v>0.4353041283979589</v>
      </c>
      <c r="D56" s="14">
        <f t="shared" si="7"/>
        <v>42607.769660924976</v>
      </c>
      <c r="E56" s="14">
        <f>SUM(D56:$D$136)</f>
        <v>1125848.3609470271</v>
      </c>
      <c r="F56" s="16">
        <f t="shared" si="8"/>
        <v>26.423545984842473</v>
      </c>
      <c r="G56" s="5"/>
      <c r="H56" s="17">
        <f>Absterbeordnung!C50</f>
        <v>98748.538875330691</v>
      </c>
      <c r="I56" s="18">
        <f t="shared" si="13"/>
        <v>0.4353041283979589</v>
      </c>
      <c r="J56" s="17">
        <f t="shared" si="9"/>
        <v>42985.646645697787</v>
      </c>
      <c r="K56" s="17">
        <f>SUM($J56:J$136)</f>
        <v>1226003.3115499918</v>
      </c>
      <c r="L56" s="19">
        <f t="shared" si="10"/>
        <v>28.52122527445324</v>
      </c>
      <c r="N56" s="6">
        <v>42</v>
      </c>
      <c r="O56" s="6">
        <f t="shared" si="2"/>
        <v>42</v>
      </c>
      <c r="P56" s="20">
        <f t="shared" si="3"/>
        <v>97880.463063223171</v>
      </c>
      <c r="Q56" s="20">
        <f t="shared" si="4"/>
        <v>98748.538875330691</v>
      </c>
      <c r="R56" s="5">
        <f t="shared" si="5"/>
        <v>98748.538875330691</v>
      </c>
      <c r="S56" s="5">
        <f t="shared" si="14"/>
        <v>4207454998.752985</v>
      </c>
      <c r="T56" s="20">
        <f>SUM(S56:$S$136)</f>
        <v>102310572410.3141</v>
      </c>
      <c r="U56" s="6">
        <f t="shared" si="11"/>
        <v>24.316498320394903</v>
      </c>
    </row>
    <row r="57" spans="1:21">
      <c r="A57" s="21">
        <v>43</v>
      </c>
      <c r="B57" s="14">
        <f>Absterbeordnung!B51</f>
        <v>97743.935061129116</v>
      </c>
      <c r="C57" s="15">
        <f t="shared" si="12"/>
        <v>0.4267687533313323</v>
      </c>
      <c r="D57" s="14">
        <f t="shared" si="7"/>
        <v>41714.057311736775</v>
      </c>
      <c r="E57" s="14">
        <f>SUM(D57:$D$136)</f>
        <v>1083240.5912861021</v>
      </c>
      <c r="F57" s="16">
        <f t="shared" si="8"/>
        <v>25.968238553033746</v>
      </c>
      <c r="G57" s="5"/>
      <c r="H57" s="17">
        <f>Absterbeordnung!C51</f>
        <v>98670.80092332646</v>
      </c>
      <c r="I57" s="18">
        <f t="shared" si="13"/>
        <v>0.4267687533313323</v>
      </c>
      <c r="J57" s="17">
        <f t="shared" si="9"/>
        <v>42109.614700252103</v>
      </c>
      <c r="K57" s="17">
        <f>SUM($J57:J$136)</f>
        <v>1183017.6649042941</v>
      </c>
      <c r="L57" s="19">
        <f t="shared" si="10"/>
        <v>28.09376607516695</v>
      </c>
      <c r="N57" s="6">
        <v>43</v>
      </c>
      <c r="O57" s="6">
        <f t="shared" si="2"/>
        <v>43</v>
      </c>
      <c r="P57" s="20">
        <f t="shared" si="3"/>
        <v>97743.935061129116</v>
      </c>
      <c r="Q57" s="20">
        <f t="shared" si="4"/>
        <v>98670.80092332646</v>
      </c>
      <c r="R57" s="5">
        <f t="shared" si="5"/>
        <v>98670.80092332646</v>
      </c>
      <c r="S57" s="5">
        <f t="shared" si="14"/>
        <v>4115959444.7106099</v>
      </c>
      <c r="T57" s="20">
        <f>SUM(S57:$S$136)</f>
        <v>98103117411.561127</v>
      </c>
      <c r="U57" s="6">
        <f t="shared" si="11"/>
        <v>23.834811476977194</v>
      </c>
    </row>
    <row r="58" spans="1:21">
      <c r="A58" s="21">
        <v>44</v>
      </c>
      <c r="B58" s="14">
        <f>Absterbeordnung!B52</f>
        <v>97591.928966606109</v>
      </c>
      <c r="C58" s="15">
        <f t="shared" si="12"/>
        <v>0.41840073856012966</v>
      </c>
      <c r="D58" s="14">
        <f t="shared" si="7"/>
        <v>40832.53515713571</v>
      </c>
      <c r="E58" s="14">
        <f>SUM(D58:$D$136)</f>
        <v>1041526.533974365</v>
      </c>
      <c r="F58" s="16">
        <f t="shared" si="8"/>
        <v>25.50727085561212</v>
      </c>
      <c r="G58" s="5"/>
      <c r="H58" s="17">
        <f>Absterbeordnung!C52</f>
        <v>98583.188649393851</v>
      </c>
      <c r="I58" s="18">
        <f t="shared" si="13"/>
        <v>0.41840073856012966</v>
      </c>
      <c r="J58" s="17">
        <f t="shared" si="9"/>
        <v>41247.278940518976</v>
      </c>
      <c r="K58" s="17">
        <f>SUM($J58:J$136)</f>
        <v>1140908.0502040421</v>
      </c>
      <c r="L58" s="19">
        <f t="shared" si="10"/>
        <v>27.660201582007367</v>
      </c>
      <c r="N58" s="6">
        <v>44</v>
      </c>
      <c r="O58" s="6">
        <f t="shared" si="2"/>
        <v>44</v>
      </c>
      <c r="P58" s="20">
        <f t="shared" si="3"/>
        <v>97591.928966606109</v>
      </c>
      <c r="Q58" s="20">
        <f t="shared" si="4"/>
        <v>98583.188649393851</v>
      </c>
      <c r="R58" s="5">
        <f t="shared" si="5"/>
        <v>98583.188649393851</v>
      </c>
      <c r="S58" s="5">
        <f t="shared" si="14"/>
        <v>4025401516.4289165</v>
      </c>
      <c r="T58" s="20">
        <f>SUM(S58:$S$136)</f>
        <v>93987157966.850525</v>
      </c>
      <c r="U58" s="6">
        <f t="shared" si="11"/>
        <v>23.348517553655128</v>
      </c>
    </row>
    <row r="59" spans="1:21">
      <c r="A59" s="21">
        <v>45</v>
      </c>
      <c r="B59" s="14">
        <f>Absterbeordnung!B53</f>
        <v>97424.539520492544</v>
      </c>
      <c r="C59" s="15">
        <f t="shared" si="12"/>
        <v>0.41019680250993107</v>
      </c>
      <c r="D59" s="14">
        <f t="shared" si="7"/>
        <v>39963.234597308452</v>
      </c>
      <c r="E59" s="14">
        <f>SUM(D59:$D$136)</f>
        <v>1000693.9988172293</v>
      </c>
      <c r="F59" s="16">
        <f t="shared" si="8"/>
        <v>25.040365448412093</v>
      </c>
      <c r="G59" s="5"/>
      <c r="H59" s="17">
        <f>Absterbeordnung!C53</f>
        <v>98490.468602000925</v>
      </c>
      <c r="I59" s="18">
        <f t="shared" si="13"/>
        <v>0.41019680250993107</v>
      </c>
      <c r="J59" s="17">
        <f t="shared" si="9"/>
        <v>40400.475298245539</v>
      </c>
      <c r="K59" s="17">
        <f>SUM($J59:J$136)</f>
        <v>1099660.7712635228</v>
      </c>
      <c r="L59" s="19">
        <f t="shared" si="10"/>
        <v>27.219005794995621</v>
      </c>
      <c r="N59" s="6">
        <v>45</v>
      </c>
      <c r="O59" s="6">
        <f t="shared" si="2"/>
        <v>45</v>
      </c>
      <c r="P59" s="20">
        <f t="shared" si="3"/>
        <v>97424.539520492544</v>
      </c>
      <c r="Q59" s="20">
        <f t="shared" si="4"/>
        <v>98490.468602000925</v>
      </c>
      <c r="R59" s="5">
        <f t="shared" si="5"/>
        <v>98490.468602000925</v>
      </c>
      <c r="S59" s="5">
        <f t="shared" si="14"/>
        <v>3935997702.3406057</v>
      </c>
      <c r="T59" s="20">
        <f>SUM(S59:$S$136)</f>
        <v>89961756450.421631</v>
      </c>
      <c r="U59" s="6">
        <f t="shared" si="11"/>
        <v>22.856150651948905</v>
      </c>
    </row>
    <row r="60" spans="1:21">
      <c r="A60" s="21">
        <v>46</v>
      </c>
      <c r="B60" s="14">
        <f>Absterbeordnung!B54</f>
        <v>97237.734883272773</v>
      </c>
      <c r="C60" s="15">
        <f t="shared" si="12"/>
        <v>0.40215372795091275</v>
      </c>
      <c r="D60" s="14">
        <f t="shared" si="7"/>
        <v>39104.517580810658</v>
      </c>
      <c r="E60" s="14">
        <f>SUM(D60:$D$136)</f>
        <v>960730.76421992085</v>
      </c>
      <c r="F60" s="16">
        <f t="shared" si="8"/>
        <v>24.568280691215328</v>
      </c>
      <c r="G60" s="5"/>
      <c r="H60" s="17">
        <f>Absterbeordnung!C54</f>
        <v>98382.048872217929</v>
      </c>
      <c r="I60" s="18">
        <f t="shared" si="13"/>
        <v>0.40215372795091275</v>
      </c>
      <c r="J60" s="17">
        <f t="shared" si="9"/>
        <v>39564.707717411329</v>
      </c>
      <c r="K60" s="17">
        <f>SUM($J60:J$136)</f>
        <v>1059260.2959652769</v>
      </c>
      <c r="L60" s="19">
        <f t="shared" si="10"/>
        <v>26.772857859357465</v>
      </c>
      <c r="N60" s="6">
        <v>46</v>
      </c>
      <c r="O60" s="6">
        <f t="shared" si="2"/>
        <v>46</v>
      </c>
      <c r="P60" s="20">
        <f t="shared" si="3"/>
        <v>97237.734883272773</v>
      </c>
      <c r="Q60" s="20">
        <f t="shared" si="4"/>
        <v>98382.048872217929</v>
      </c>
      <c r="R60" s="5">
        <f t="shared" si="5"/>
        <v>98382.048872217929</v>
      </c>
      <c r="S60" s="5">
        <f t="shared" si="14"/>
        <v>3847182559.7598195</v>
      </c>
      <c r="T60" s="20">
        <f>SUM(S60:$S$136)</f>
        <v>86025758748.080994</v>
      </c>
      <c r="U60" s="6">
        <f t="shared" si="11"/>
        <v>22.360716553428023</v>
      </c>
    </row>
    <row r="61" spans="1:21">
      <c r="A61" s="21">
        <v>47</v>
      </c>
      <c r="B61" s="14">
        <f>Absterbeordnung!B55</f>
        <v>97030.934048062103</v>
      </c>
      <c r="C61" s="15">
        <f t="shared" si="12"/>
        <v>0.39426836073618909</v>
      </c>
      <c r="D61" s="14">
        <f t="shared" si="7"/>
        <v>38256.227307830719</v>
      </c>
      <c r="E61" s="14">
        <f>SUM(D61:$D$136)</f>
        <v>921626.24663911015</v>
      </c>
      <c r="F61" s="16">
        <f t="shared" si="8"/>
        <v>24.090881707262891</v>
      </c>
      <c r="G61" s="5"/>
      <c r="H61" s="17">
        <f>Absterbeordnung!C55</f>
        <v>98262.848813748249</v>
      </c>
      <c r="I61" s="18">
        <f t="shared" si="13"/>
        <v>0.39426836073618909</v>
      </c>
      <c r="J61" s="17">
        <f t="shared" si="9"/>
        <v>38741.932323064502</v>
      </c>
      <c r="K61" s="17">
        <f>SUM($J61:J$136)</f>
        <v>1019695.5882478651</v>
      </c>
      <c r="L61" s="19">
        <f t="shared" si="10"/>
        <v>26.320204674995075</v>
      </c>
      <c r="N61" s="6">
        <v>47</v>
      </c>
      <c r="O61" s="6">
        <f t="shared" si="2"/>
        <v>47</v>
      </c>
      <c r="P61" s="20">
        <f t="shared" si="3"/>
        <v>97030.934048062103</v>
      </c>
      <c r="Q61" s="20">
        <f t="shared" si="4"/>
        <v>98262.848813748249</v>
      </c>
      <c r="R61" s="5">
        <f t="shared" si="5"/>
        <v>98262.848813748249</v>
      </c>
      <c r="S61" s="5">
        <f t="shared" si="14"/>
        <v>3759165880.1337576</v>
      </c>
      <c r="T61" s="20">
        <f>SUM(S61:$S$136)</f>
        <v>82178576188.321198</v>
      </c>
      <c r="U61" s="6">
        <f t="shared" si="11"/>
        <v>21.860853925764282</v>
      </c>
    </row>
    <row r="62" spans="1:21">
      <c r="A62" s="21">
        <v>48</v>
      </c>
      <c r="B62" s="14">
        <f>Absterbeordnung!B56</f>
        <v>96801.173493902941</v>
      </c>
      <c r="C62" s="15">
        <f t="shared" si="12"/>
        <v>0.38653760856489122</v>
      </c>
      <c r="D62" s="14">
        <f t="shared" si="7"/>
        <v>37417.294108608381</v>
      </c>
      <c r="E62" s="14">
        <f>SUM(D62:$D$136)</f>
        <v>883370.01933127944</v>
      </c>
      <c r="F62" s="16">
        <f t="shared" si="8"/>
        <v>23.608602395651257</v>
      </c>
      <c r="G62" s="5"/>
      <c r="H62" s="17">
        <f>Absterbeordnung!C56</f>
        <v>98132.456265724002</v>
      </c>
      <c r="I62" s="18">
        <f t="shared" si="13"/>
        <v>0.38653760856489122</v>
      </c>
      <c r="J62" s="17">
        <f t="shared" si="9"/>
        <v>37931.884967551734</v>
      </c>
      <c r="K62" s="17">
        <f>SUM($J62:J$136)</f>
        <v>980953.65592480067</v>
      </c>
      <c r="L62" s="19">
        <f t="shared" si="10"/>
        <v>25.860925624021661</v>
      </c>
      <c r="N62" s="6">
        <v>48</v>
      </c>
      <c r="O62" s="6">
        <f t="shared" si="2"/>
        <v>48</v>
      </c>
      <c r="P62" s="20">
        <f t="shared" si="3"/>
        <v>96801.173493902941</v>
      </c>
      <c r="Q62" s="20">
        <f t="shared" si="4"/>
        <v>98132.456265724002</v>
      </c>
      <c r="R62" s="5">
        <f t="shared" si="5"/>
        <v>98132.456265724002</v>
      </c>
      <c r="S62" s="5">
        <f t="shared" si="14"/>
        <v>3671850977.6947446</v>
      </c>
      <c r="T62" s="20">
        <f>SUM(S62:$S$136)</f>
        <v>78419410308.187439</v>
      </c>
      <c r="U62" s="6">
        <f t="shared" si="11"/>
        <v>21.356915295462393</v>
      </c>
    </row>
    <row r="63" spans="1:21">
      <c r="A63" s="21">
        <v>49</v>
      </c>
      <c r="B63" s="14">
        <f>Absterbeordnung!B57</f>
        <v>96547.891967113625</v>
      </c>
      <c r="C63" s="15">
        <f t="shared" si="12"/>
        <v>0.37895843976950117</v>
      </c>
      <c r="D63" s="14">
        <f t="shared" si="7"/>
        <v>36587.638502891736</v>
      </c>
      <c r="E63" s="14">
        <f>SUM(D63:$D$136)</f>
        <v>845952.72522267117</v>
      </c>
      <c r="F63" s="16">
        <f t="shared" si="8"/>
        <v>23.121271550658033</v>
      </c>
      <c r="G63" s="5"/>
      <c r="H63" s="17">
        <f>Absterbeordnung!C57</f>
        <v>97984.932124016079</v>
      </c>
      <c r="I63" s="18">
        <f t="shared" si="13"/>
        <v>0.37895843976950117</v>
      </c>
      <c r="J63" s="17">
        <f t="shared" si="9"/>
        <v>37132.21699863761</v>
      </c>
      <c r="K63" s="17">
        <f>SUM($J63:J$136)</f>
        <v>943021.77095724898</v>
      </c>
      <c r="L63" s="19">
        <f t="shared" si="10"/>
        <v>25.396322847942223</v>
      </c>
      <c r="N63" s="6">
        <v>49</v>
      </c>
      <c r="O63" s="6">
        <f t="shared" si="2"/>
        <v>49</v>
      </c>
      <c r="P63" s="20">
        <f t="shared" si="3"/>
        <v>96547.891967113625</v>
      </c>
      <c r="Q63" s="20">
        <f t="shared" si="4"/>
        <v>97984.932124016079</v>
      </c>
      <c r="R63" s="5">
        <f t="shared" si="5"/>
        <v>97984.932124016079</v>
      </c>
      <c r="S63" s="5">
        <f t="shared" si="14"/>
        <v>3585037275.2838836</v>
      </c>
      <c r="T63" s="20">
        <f>SUM(S63:$S$136)</f>
        <v>74747559330.492706</v>
      </c>
      <c r="U63" s="6">
        <f t="shared" si="11"/>
        <v>20.849869496705239</v>
      </c>
    </row>
    <row r="64" spans="1:21">
      <c r="A64" s="21">
        <v>50</v>
      </c>
      <c r="B64" s="14">
        <f>Absterbeordnung!B58</f>
        <v>96269.154238784133</v>
      </c>
      <c r="C64" s="15">
        <f t="shared" si="12"/>
        <v>0.37152788212696192</v>
      </c>
      <c r="D64" s="14">
        <f t="shared" si="7"/>
        <v>35766.674988489307</v>
      </c>
      <c r="E64" s="14">
        <f>SUM(D64:$D$136)</f>
        <v>809365.08671977953</v>
      </c>
      <c r="F64" s="16">
        <f t="shared" si="8"/>
        <v>22.629027914399515</v>
      </c>
      <c r="G64" s="5"/>
      <c r="H64" s="17">
        <f>Absterbeordnung!C58</f>
        <v>97818.46619339411</v>
      </c>
      <c r="I64" s="18">
        <f t="shared" si="13"/>
        <v>0.37152788212696192</v>
      </c>
      <c r="J64" s="17">
        <f t="shared" si="9"/>
        <v>36342.287577739538</v>
      </c>
      <c r="K64" s="17">
        <f>SUM($J64:J$136)</f>
        <v>905889.55395861133</v>
      </c>
      <c r="L64" s="19">
        <f t="shared" si="10"/>
        <v>24.926596929839082</v>
      </c>
      <c r="N64" s="6">
        <v>50</v>
      </c>
      <c r="O64" s="6">
        <f t="shared" si="2"/>
        <v>50</v>
      </c>
      <c r="P64" s="20">
        <f t="shared" si="3"/>
        <v>96269.154238784133</v>
      </c>
      <c r="Q64" s="20">
        <f t="shared" si="4"/>
        <v>97818.46619339411</v>
      </c>
      <c r="R64" s="5">
        <f t="shared" si="5"/>
        <v>97818.46619339411</v>
      </c>
      <c r="S64" s="5">
        <f t="shared" si="14"/>
        <v>3498641288.2116561</v>
      </c>
      <c r="T64" s="20">
        <f>SUM(S64:$S$136)</f>
        <v>71162522055.208801</v>
      </c>
      <c r="U64" s="6">
        <f t="shared" si="11"/>
        <v>20.34004523269769</v>
      </c>
    </row>
    <row r="65" spans="1:21">
      <c r="A65" s="21">
        <v>51</v>
      </c>
      <c r="B65" s="14">
        <f>Absterbeordnung!B59</f>
        <v>95959.909835066734</v>
      </c>
      <c r="C65" s="15">
        <f t="shared" si="12"/>
        <v>0.36424302169309997</v>
      </c>
      <c r="D65" s="14">
        <f t="shared" si="7"/>
        <v>34952.727519722132</v>
      </c>
      <c r="E65" s="14">
        <f>SUM(D65:$D$136)</f>
        <v>773598.41173129017</v>
      </c>
      <c r="F65" s="16">
        <f t="shared" si="8"/>
        <v>22.132705131374543</v>
      </c>
      <c r="G65" s="5"/>
      <c r="H65" s="17">
        <f>Absterbeordnung!C59</f>
        <v>97637.530586759967</v>
      </c>
      <c r="I65" s="18">
        <f t="shared" si="13"/>
        <v>0.36424302169309997</v>
      </c>
      <c r="J65" s="17">
        <f t="shared" si="9"/>
        <v>35563.789171573924</v>
      </c>
      <c r="K65" s="17">
        <f>SUM($J65:J$136)</f>
        <v>869547.26638087176</v>
      </c>
      <c r="L65" s="19">
        <f t="shared" si="10"/>
        <v>24.450354887265483</v>
      </c>
      <c r="N65" s="6">
        <v>51</v>
      </c>
      <c r="O65" s="6">
        <f t="shared" si="2"/>
        <v>51</v>
      </c>
      <c r="P65" s="20">
        <f t="shared" si="3"/>
        <v>95959.909835066734</v>
      </c>
      <c r="Q65" s="20">
        <f t="shared" si="4"/>
        <v>97637.530586759967</v>
      </c>
      <c r="R65" s="5">
        <f t="shared" si="5"/>
        <v>97637.530586759967</v>
      </c>
      <c r="S65" s="5">
        <f t="shared" si="14"/>
        <v>3412698002.2975559</v>
      </c>
      <c r="T65" s="20">
        <f>SUM(S65:$S$136)</f>
        <v>67663880766.997147</v>
      </c>
      <c r="U65" s="6">
        <f t="shared" si="11"/>
        <v>19.827093027699284</v>
      </c>
    </row>
    <row r="66" spans="1:21">
      <c r="A66" s="21">
        <v>52</v>
      </c>
      <c r="B66" s="14">
        <f>Absterbeordnung!B60</f>
        <v>95614.961078733686</v>
      </c>
      <c r="C66" s="15">
        <f t="shared" si="12"/>
        <v>0.35710100165990188</v>
      </c>
      <c r="D66" s="14">
        <f t="shared" si="7"/>
        <v>34144.198374888329</v>
      </c>
      <c r="E66" s="14">
        <f>SUM(D66:$D$136)</f>
        <v>738645.68421156809</v>
      </c>
      <c r="F66" s="16">
        <f t="shared" si="8"/>
        <v>21.633124201703676</v>
      </c>
      <c r="G66" s="5"/>
      <c r="H66" s="17">
        <f>Absterbeordnung!C60</f>
        <v>97430.162253369374</v>
      </c>
      <c r="I66" s="18">
        <f t="shared" si="13"/>
        <v>0.35710100165990188</v>
      </c>
      <c r="J66" s="17">
        <f t="shared" si="9"/>
        <v>34792.408532564965</v>
      </c>
      <c r="K66" s="17">
        <f>SUM($J66:J$136)</f>
        <v>833983.47720929782</v>
      </c>
      <c r="L66" s="19">
        <f t="shared" si="10"/>
        <v>23.970271458174757</v>
      </c>
      <c r="N66" s="6">
        <v>52</v>
      </c>
      <c r="O66" s="6">
        <f t="shared" si="2"/>
        <v>52</v>
      </c>
      <c r="P66" s="20">
        <f t="shared" si="3"/>
        <v>95614.961078733686</v>
      </c>
      <c r="Q66" s="20">
        <f t="shared" si="4"/>
        <v>97430.162253369374</v>
      </c>
      <c r="R66" s="5">
        <f t="shared" si="5"/>
        <v>97430.162253369374</v>
      </c>
      <c r="S66" s="5">
        <f t="shared" si="14"/>
        <v>3326674787.6766009</v>
      </c>
      <c r="T66" s="20">
        <f>SUM(S66:$S$136)</f>
        <v>64251182764.6996</v>
      </c>
      <c r="U66" s="6">
        <f t="shared" si="11"/>
        <v>19.313935646103111</v>
      </c>
    </row>
    <row r="67" spans="1:21">
      <c r="A67" s="21">
        <v>53</v>
      </c>
      <c r="B67" s="14">
        <f>Absterbeordnung!B61</f>
        <v>95228.469018092626</v>
      </c>
      <c r="C67" s="15">
        <f t="shared" si="12"/>
        <v>0.35009902123519798</v>
      </c>
      <c r="D67" s="14">
        <f t="shared" si="7"/>
        <v>33339.393796960605</v>
      </c>
      <c r="E67" s="14">
        <f>SUM(D67:$D$136)</f>
        <v>704501.48583667981</v>
      </c>
      <c r="F67" s="16">
        <f t="shared" si="8"/>
        <v>21.131202628552469</v>
      </c>
      <c r="G67" s="5"/>
      <c r="H67" s="17">
        <f>Absterbeordnung!C61</f>
        <v>97208.779224103579</v>
      </c>
      <c r="I67" s="18">
        <f t="shared" si="13"/>
        <v>0.35009902123519798</v>
      </c>
      <c r="J67" s="17">
        <f t="shared" si="9"/>
        <v>34032.698461827109</v>
      </c>
      <c r="K67" s="17">
        <f>SUM($J67:J$136)</f>
        <v>799191.06867673283</v>
      </c>
      <c r="L67" s="19">
        <f t="shared" si="10"/>
        <v>23.483035574541589</v>
      </c>
      <c r="N67" s="6">
        <v>53</v>
      </c>
      <c r="O67" s="6">
        <f t="shared" si="2"/>
        <v>53</v>
      </c>
      <c r="P67" s="20">
        <f t="shared" si="3"/>
        <v>95228.469018092626</v>
      </c>
      <c r="Q67" s="20">
        <f t="shared" si="4"/>
        <v>97208.779224103579</v>
      </c>
      <c r="R67" s="5">
        <f t="shared" si="5"/>
        <v>97208.779224103579</v>
      </c>
      <c r="S67" s="5">
        <f t="shared" si="14"/>
        <v>3240881771.0741916</v>
      </c>
      <c r="T67" s="20">
        <f>SUM(S67:$S$136)</f>
        <v>60924507977.022995</v>
      </c>
      <c r="U67" s="6">
        <f t="shared" si="11"/>
        <v>18.798744379011872</v>
      </c>
    </row>
    <row r="68" spans="1:21">
      <c r="A68" s="21">
        <v>54</v>
      </c>
      <c r="B68" s="14">
        <f>Absterbeordnung!B62</f>
        <v>94794.326076398254</v>
      </c>
      <c r="C68" s="15">
        <f t="shared" si="12"/>
        <v>0.34323433454431168</v>
      </c>
      <c r="D68" s="14">
        <f t="shared" si="7"/>
        <v>32536.667429409048</v>
      </c>
      <c r="E68" s="14">
        <f>SUM(D68:$D$136)</f>
        <v>671162.09203971934</v>
      </c>
      <c r="F68" s="16">
        <f t="shared" si="8"/>
        <v>20.627868342566437</v>
      </c>
      <c r="G68" s="5"/>
      <c r="H68" s="17">
        <f>Absterbeordnung!C62</f>
        <v>96961.58559233493</v>
      </c>
      <c r="I68" s="18">
        <f t="shared" si="13"/>
        <v>0.34323433454431168</v>
      </c>
      <c r="J68" s="17">
        <f t="shared" si="9"/>
        <v>33280.5453071464</v>
      </c>
      <c r="K68" s="17">
        <f>SUM($J68:J$136)</f>
        <v>765158.37021490571</v>
      </c>
      <c r="L68" s="19">
        <f t="shared" si="10"/>
        <v>22.99116084647212</v>
      </c>
      <c r="N68" s="6">
        <v>54</v>
      </c>
      <c r="O68" s="6">
        <f t="shared" si="2"/>
        <v>54</v>
      </c>
      <c r="P68" s="20">
        <f t="shared" si="3"/>
        <v>94794.326076398254</v>
      </c>
      <c r="Q68" s="20">
        <f t="shared" si="4"/>
        <v>96961.58559233493</v>
      </c>
      <c r="R68" s="5">
        <f t="shared" si="5"/>
        <v>96961.58559233493</v>
      </c>
      <c r="S68" s="5">
        <f t="shared" si="14"/>
        <v>3154806863.8459816</v>
      </c>
      <c r="T68" s="20">
        <f>SUM(S68:$S$136)</f>
        <v>57683626205.948792</v>
      </c>
      <c r="U68" s="6">
        <f t="shared" si="11"/>
        <v>18.284360563241414</v>
      </c>
    </row>
    <row r="69" spans="1:21">
      <c r="A69" s="21">
        <v>55</v>
      </c>
      <c r="B69" s="14">
        <f>Absterbeordnung!B63</f>
        <v>94308.022882771853</v>
      </c>
      <c r="C69" s="15">
        <f t="shared" si="12"/>
        <v>0.33650424955324687</v>
      </c>
      <c r="D69" s="14">
        <f t="shared" si="7"/>
        <v>31735.050467017576</v>
      </c>
      <c r="E69" s="14">
        <f>SUM(D69:$D$136)</f>
        <v>638625.42461031023</v>
      </c>
      <c r="F69" s="16">
        <f t="shared" si="8"/>
        <v>20.123661856912356</v>
      </c>
      <c r="G69" s="5"/>
      <c r="H69" s="17">
        <f>Absterbeordnung!C63</f>
        <v>96688.975376332543</v>
      </c>
      <c r="I69" s="18">
        <f t="shared" si="13"/>
        <v>0.33650424955324687</v>
      </c>
      <c r="J69" s="17">
        <f t="shared" si="9"/>
        <v>32536.251099085148</v>
      </c>
      <c r="K69" s="17">
        <f>SUM($J69:J$136)</f>
        <v>731877.82490775932</v>
      </c>
      <c r="L69" s="19">
        <f t="shared" si="10"/>
        <v>22.49422721379041</v>
      </c>
      <c r="N69" s="6">
        <v>55</v>
      </c>
      <c r="O69" s="6">
        <f t="shared" si="2"/>
        <v>55</v>
      </c>
      <c r="P69" s="20">
        <f t="shared" si="3"/>
        <v>94308.022882771853</v>
      </c>
      <c r="Q69" s="20">
        <f t="shared" si="4"/>
        <v>96688.975376332543</v>
      </c>
      <c r="R69" s="5">
        <f t="shared" si="5"/>
        <v>96688.975376332543</v>
      </c>
      <c r="S69" s="5">
        <f t="shared" si="14"/>
        <v>3068429513.1721325</v>
      </c>
      <c r="T69" s="20">
        <f>SUM(S69:$S$136)</f>
        <v>54528819342.102814</v>
      </c>
      <c r="U69" s="6">
        <f t="shared" si="11"/>
        <v>17.770921283354198</v>
      </c>
    </row>
    <row r="70" spans="1:21">
      <c r="A70" s="21">
        <v>56</v>
      </c>
      <c r="B70" s="14">
        <f>Absterbeordnung!B64</f>
        <v>93768.654070171193</v>
      </c>
      <c r="C70" s="15">
        <f t="shared" si="12"/>
        <v>0.3299061270129871</v>
      </c>
      <c r="D70" s="14">
        <f t="shared" si="7"/>
        <v>30934.853499510747</v>
      </c>
      <c r="E70" s="14">
        <f>SUM(D70:$D$136)</f>
        <v>606890.37414329278</v>
      </c>
      <c r="F70" s="16">
        <f t="shared" si="8"/>
        <v>19.618336778381416</v>
      </c>
      <c r="G70" s="5"/>
      <c r="H70" s="17">
        <f>Absterbeordnung!C64</f>
        <v>96385.388036586475</v>
      </c>
      <c r="I70" s="18">
        <f t="shared" si="13"/>
        <v>0.3299061270129871</v>
      </c>
      <c r="J70" s="17">
        <f t="shared" si="9"/>
        <v>31798.130067794147</v>
      </c>
      <c r="K70" s="17">
        <f>SUM($J70:J$136)</f>
        <v>699341.57380867412</v>
      </c>
      <c r="L70" s="19">
        <f t="shared" si="10"/>
        <v>21.993166652179426</v>
      </c>
      <c r="N70" s="6">
        <v>56</v>
      </c>
      <c r="O70" s="6">
        <f t="shared" si="2"/>
        <v>56</v>
      </c>
      <c r="P70" s="20">
        <f t="shared" si="3"/>
        <v>93768.654070171193</v>
      </c>
      <c r="Q70" s="20">
        <f t="shared" si="4"/>
        <v>96385.388036586475</v>
      </c>
      <c r="R70" s="5">
        <f t="shared" si="5"/>
        <v>96385.388036586475</v>
      </c>
      <c r="S70" s="5">
        <f t="shared" si="14"/>
        <v>2981667858.4052982</v>
      </c>
      <c r="T70" s="20">
        <f>SUM(S70:$S$136)</f>
        <v>51460389828.930679</v>
      </c>
      <c r="U70" s="6">
        <f t="shared" si="11"/>
        <v>17.258927644762391</v>
      </c>
    </row>
    <row r="71" spans="1:21">
      <c r="A71" s="21">
        <v>57</v>
      </c>
      <c r="B71" s="14">
        <f>Absterbeordnung!B65</f>
        <v>93168.702207360388</v>
      </c>
      <c r="C71" s="15">
        <f t="shared" si="12"/>
        <v>0.32343737942449713</v>
      </c>
      <c r="D71" s="14">
        <f t="shared" si="7"/>
        <v>30134.240886330004</v>
      </c>
      <c r="E71" s="14">
        <f>SUM(D71:$D$136)</f>
        <v>575955.5206437821</v>
      </c>
      <c r="F71" s="16">
        <f t="shared" si="8"/>
        <v>19.112992519584477</v>
      </c>
      <c r="G71" s="5"/>
      <c r="H71" s="17">
        <f>Absterbeordnung!C65</f>
        <v>96046.961352122293</v>
      </c>
      <c r="I71" s="18">
        <f t="shared" si="13"/>
        <v>0.32343737942449713</v>
      </c>
      <c r="J71" s="17">
        <f t="shared" si="9"/>
        <v>31065.177481416391</v>
      </c>
      <c r="K71" s="17">
        <f>SUM($J71:J$136)</f>
        <v>667543.44374088</v>
      </c>
      <c r="L71" s="19">
        <f t="shared" si="10"/>
        <v>21.488479959279598</v>
      </c>
      <c r="N71" s="6">
        <v>57</v>
      </c>
      <c r="O71" s="6">
        <f t="shared" si="2"/>
        <v>57</v>
      </c>
      <c r="P71" s="20">
        <f t="shared" si="3"/>
        <v>93168.702207360388</v>
      </c>
      <c r="Q71" s="20">
        <f t="shared" si="4"/>
        <v>96046.961352122293</v>
      </c>
      <c r="R71" s="5">
        <f t="shared" si="5"/>
        <v>96046.961352122293</v>
      </c>
      <c r="S71" s="5">
        <f t="shared" si="14"/>
        <v>2894302269.7848811</v>
      </c>
      <c r="T71" s="20">
        <f>SUM(S71:$S$136)</f>
        <v>48478721970.525391</v>
      </c>
      <c r="U71" s="6">
        <f t="shared" si="11"/>
        <v>16.749709412392704</v>
      </c>
    </row>
    <row r="72" spans="1:21">
      <c r="A72" s="21">
        <v>58</v>
      </c>
      <c r="B72" s="14">
        <f>Absterbeordnung!B66</f>
        <v>92500.842552521499</v>
      </c>
      <c r="C72" s="15">
        <f t="shared" si="12"/>
        <v>0.31709547002401678</v>
      </c>
      <c r="D72" s="14">
        <f t="shared" si="7"/>
        <v>29331.598146809378</v>
      </c>
      <c r="E72" s="14">
        <f>SUM(D72:$D$136)</f>
        <v>545821.2797574522</v>
      </c>
      <c r="F72" s="16">
        <f t="shared" si="8"/>
        <v>18.608644405447283</v>
      </c>
      <c r="G72" s="5"/>
      <c r="H72" s="17">
        <f>Absterbeordnung!C66</f>
        <v>95677.262098698702</v>
      </c>
      <c r="I72" s="18">
        <f t="shared" si="13"/>
        <v>0.31709547002401678</v>
      </c>
      <c r="J72" s="17">
        <f t="shared" si="9"/>
        <v>30338.826395797911</v>
      </c>
      <c r="K72" s="17">
        <f>SUM($J72:J$136)</f>
        <v>636478.2662594635</v>
      </c>
      <c r="L72" s="19">
        <f t="shared" si="10"/>
        <v>20.9790008999036</v>
      </c>
      <c r="N72" s="6">
        <v>58</v>
      </c>
      <c r="O72" s="6">
        <f t="shared" si="2"/>
        <v>58</v>
      </c>
      <c r="P72" s="20">
        <f t="shared" si="3"/>
        <v>92500.842552521499</v>
      </c>
      <c r="Q72" s="20">
        <f t="shared" si="4"/>
        <v>95677.262098698702</v>
      </c>
      <c r="R72" s="5">
        <f t="shared" si="5"/>
        <v>95677.262098698702</v>
      </c>
      <c r="S72" s="5">
        <f t="shared" si="14"/>
        <v>2806367003.6659861</v>
      </c>
      <c r="T72" s="20">
        <f>SUM(S72:$S$136)</f>
        <v>45584419700.740509</v>
      </c>
      <c r="U72" s="6">
        <f t="shared" si="11"/>
        <v>16.243213963531183</v>
      </c>
    </row>
    <row r="73" spans="1:21">
      <c r="A73" s="21">
        <v>59</v>
      </c>
      <c r="B73" s="14">
        <f>Absterbeordnung!B67</f>
        <v>91779.906134830162</v>
      </c>
      <c r="C73" s="15">
        <f t="shared" si="12"/>
        <v>0.3108779117882518</v>
      </c>
      <c r="D73" s="14">
        <f t="shared" si="7"/>
        <v>28532.345563317762</v>
      </c>
      <c r="E73" s="14">
        <f>SUM(D73:$D$136)</f>
        <v>516489.68161064287</v>
      </c>
      <c r="F73" s="16">
        <f t="shared" si="8"/>
        <v>18.10190054177183</v>
      </c>
      <c r="G73" s="5"/>
      <c r="H73" s="17">
        <f>Absterbeordnung!C67</f>
        <v>95275.027505842474</v>
      </c>
      <c r="I73" s="18">
        <f t="shared" si="13"/>
        <v>0.3108779117882518</v>
      </c>
      <c r="J73" s="17">
        <f t="shared" si="9"/>
        <v>29618.901596584561</v>
      </c>
      <c r="K73" s="17">
        <f>SUM($J73:J$136)</f>
        <v>606139.43986366573</v>
      </c>
      <c r="L73" s="19">
        <f t="shared" si="10"/>
        <v>20.46461574164389</v>
      </c>
      <c r="N73" s="6">
        <v>59</v>
      </c>
      <c r="O73" s="6">
        <f t="shared" si="2"/>
        <v>59</v>
      </c>
      <c r="P73" s="20">
        <f t="shared" si="3"/>
        <v>91779.906134830162</v>
      </c>
      <c r="Q73" s="20">
        <f t="shared" si="4"/>
        <v>95275.027505842474</v>
      </c>
      <c r="R73" s="5">
        <f t="shared" si="5"/>
        <v>95275.027505842474</v>
      </c>
      <c r="S73" s="5">
        <f t="shared" si="14"/>
        <v>2718420008.3513021</v>
      </c>
      <c r="T73" s="20">
        <f>SUM(S73:$S$136)</f>
        <v>42778052697.074516</v>
      </c>
      <c r="U73" s="6">
        <f t="shared" si="11"/>
        <v>15.736366185378039</v>
      </c>
    </row>
    <row r="74" spans="1:21">
      <c r="A74" s="21">
        <v>60</v>
      </c>
      <c r="B74" s="14">
        <f>Absterbeordnung!B68</f>
        <v>90973.990862773164</v>
      </c>
      <c r="C74" s="15">
        <f t="shared" si="12"/>
        <v>0.30478226645907031</v>
      </c>
      <c r="D74" s="14">
        <f t="shared" si="7"/>
        <v>27727.259123982756</v>
      </c>
      <c r="E74" s="14">
        <f>SUM(D74:$D$136)</f>
        <v>487957.33604732511</v>
      </c>
      <c r="F74" s="16">
        <f t="shared" si="8"/>
        <v>17.598469934060859</v>
      </c>
      <c r="G74" s="5"/>
      <c r="H74" s="17">
        <f>Absterbeordnung!C68</f>
        <v>94834.629657238635</v>
      </c>
      <c r="I74" s="18">
        <f t="shared" si="13"/>
        <v>0.30478226645907031</v>
      </c>
      <c r="J74" s="17">
        <f t="shared" si="9"/>
        <v>28903.913365739758</v>
      </c>
      <c r="K74" s="17">
        <f>SUM($J74:J$136)</f>
        <v>576520.53826708114</v>
      </c>
      <c r="L74" s="19">
        <f t="shared" si="10"/>
        <v>19.946106638640828</v>
      </c>
      <c r="N74" s="6">
        <v>60</v>
      </c>
      <c r="O74" s="6">
        <f t="shared" si="2"/>
        <v>60</v>
      </c>
      <c r="P74" s="20">
        <f t="shared" si="3"/>
        <v>90973.990862773164</v>
      </c>
      <c r="Q74" s="20">
        <f t="shared" si="4"/>
        <v>94834.629657238635</v>
      </c>
      <c r="R74" s="5">
        <f t="shared" si="5"/>
        <v>94834.629657238635</v>
      </c>
      <c r="S74" s="5">
        <f t="shared" si="14"/>
        <v>2629504350.4331956</v>
      </c>
      <c r="T74" s="20">
        <f>SUM(S74:$S$136)</f>
        <v>40059632688.723213</v>
      </c>
      <c r="U74" s="6">
        <f t="shared" si="11"/>
        <v>15.234670626091043</v>
      </c>
    </row>
    <row r="75" spans="1:21">
      <c r="A75" s="21">
        <v>61</v>
      </c>
      <c r="B75" s="14">
        <f>Absterbeordnung!B69</f>
        <v>90100.509197972278</v>
      </c>
      <c r="C75" s="15">
        <f t="shared" si="12"/>
        <v>0.29880614358732388</v>
      </c>
      <c r="D75" s="14">
        <f t="shared" si="7"/>
        <v>26922.585688700299</v>
      </c>
      <c r="E75" s="14">
        <f>SUM(D75:$D$136)</f>
        <v>460230.07692334231</v>
      </c>
      <c r="F75" s="16">
        <f t="shared" si="8"/>
        <v>17.094571904975155</v>
      </c>
      <c r="G75" s="5"/>
      <c r="H75" s="17">
        <f>Absterbeordnung!C69</f>
        <v>94345.751556118325</v>
      </c>
      <c r="I75" s="18">
        <f t="shared" si="13"/>
        <v>0.29880614358732388</v>
      </c>
      <c r="J75" s="17">
        <f t="shared" si="9"/>
        <v>28191.090186331476</v>
      </c>
      <c r="K75" s="17">
        <f>SUM($J75:J$136)</f>
        <v>547616.62490134139</v>
      </c>
      <c r="L75" s="19">
        <f t="shared" si="10"/>
        <v>19.425166649527259</v>
      </c>
      <c r="N75" s="6">
        <v>61</v>
      </c>
      <c r="O75" s="6">
        <f t="shared" si="2"/>
        <v>61</v>
      </c>
      <c r="P75" s="20">
        <f t="shared" si="3"/>
        <v>90100.509197972278</v>
      </c>
      <c r="Q75" s="20">
        <f t="shared" si="4"/>
        <v>94345.751556118325</v>
      </c>
      <c r="R75" s="5">
        <f t="shared" si="5"/>
        <v>94345.751556118325</v>
      </c>
      <c r="S75" s="5">
        <f t="shared" si="14"/>
        <v>2540031580.6344256</v>
      </c>
      <c r="T75" s="20">
        <f>SUM(S75:$S$136)</f>
        <v>37430128338.290024</v>
      </c>
      <c r="U75" s="6">
        <f t="shared" si="11"/>
        <v>14.736087780822423</v>
      </c>
    </row>
    <row r="76" spans="1:21">
      <c r="A76" s="21">
        <v>62</v>
      </c>
      <c r="B76" s="14">
        <f>Absterbeordnung!B70</f>
        <v>89140.175862138727</v>
      </c>
      <c r="C76" s="15">
        <f t="shared" si="12"/>
        <v>0.29294719959541554</v>
      </c>
      <c r="D76" s="14">
        <f t="shared" si="7"/>
        <v>26113.364890256395</v>
      </c>
      <c r="E76" s="14">
        <f>SUM(D76:$D$136)</f>
        <v>433307.49123464199</v>
      </c>
      <c r="F76" s="16">
        <f t="shared" si="8"/>
        <v>16.593322731699001</v>
      </c>
      <c r="G76" s="5"/>
      <c r="H76" s="17">
        <f>Absterbeordnung!C70</f>
        <v>93807.685689349339</v>
      </c>
      <c r="I76" s="18">
        <f t="shared" si="13"/>
        <v>0.29294719959541554</v>
      </c>
      <c r="J76" s="17">
        <f t="shared" si="9"/>
        <v>27480.698823221828</v>
      </c>
      <c r="K76" s="17">
        <f>SUM($J76:J$136)</f>
        <v>519425.53471500997</v>
      </c>
      <c r="L76" s="19">
        <f t="shared" si="10"/>
        <v>18.901467464724128</v>
      </c>
      <c r="N76" s="6">
        <v>62</v>
      </c>
      <c r="O76" s="6">
        <f t="shared" si="2"/>
        <v>62</v>
      </c>
      <c r="P76" s="20">
        <f t="shared" si="3"/>
        <v>89140.175862138727</v>
      </c>
      <c r="Q76" s="20">
        <f t="shared" si="4"/>
        <v>93807.685689349339</v>
      </c>
      <c r="R76" s="5">
        <f t="shared" si="5"/>
        <v>93807.685689349339</v>
      </c>
      <c r="S76" s="5">
        <f t="shared" si="14"/>
        <v>2449634325.9164624</v>
      </c>
      <c r="T76" s="20">
        <f>SUM(S76:$S$136)</f>
        <v>34890096757.655594</v>
      </c>
      <c r="U76" s="6">
        <f t="shared" si="11"/>
        <v>14.242981651803248</v>
      </c>
    </row>
    <row r="77" spans="1:21">
      <c r="A77" s="21">
        <v>63</v>
      </c>
      <c r="B77" s="14">
        <f>Absterbeordnung!B71</f>
        <v>88089.498451384643</v>
      </c>
      <c r="C77" s="15">
        <f t="shared" si="12"/>
        <v>0.28720313685825061</v>
      </c>
      <c r="D77" s="14">
        <f t="shared" si="7"/>
        <v>25299.580279507678</v>
      </c>
      <c r="E77" s="14">
        <f>SUM(D77:$D$136)</f>
        <v>407194.1263443855</v>
      </c>
      <c r="F77" s="16">
        <f t="shared" si="8"/>
        <v>16.094896509971246</v>
      </c>
      <c r="G77" s="5"/>
      <c r="H77" s="17">
        <f>Absterbeordnung!C71</f>
        <v>93231.978493710674</v>
      </c>
      <c r="I77" s="18">
        <f t="shared" si="13"/>
        <v>0.28720313685825061</v>
      </c>
      <c r="J77" s="17">
        <f t="shared" si="9"/>
        <v>26776.516678894663</v>
      </c>
      <c r="K77" s="17">
        <f>SUM($J77:J$136)</f>
        <v>491944.83589178813</v>
      </c>
      <c r="L77" s="19">
        <f t="shared" si="10"/>
        <v>18.372249153660103</v>
      </c>
      <c r="N77" s="6">
        <v>63</v>
      </c>
      <c r="O77" s="6">
        <f t="shared" si="2"/>
        <v>63</v>
      </c>
      <c r="P77" s="20">
        <f t="shared" si="3"/>
        <v>88089.498451384643</v>
      </c>
      <c r="Q77" s="20">
        <f t="shared" si="4"/>
        <v>93231.978493710674</v>
      </c>
      <c r="R77" s="5">
        <f t="shared" si="5"/>
        <v>93231.978493710674</v>
      </c>
      <c r="S77" s="5">
        <f t="shared" si="14"/>
        <v>2358729924.5189667</v>
      </c>
      <c r="T77" s="20">
        <f>SUM(S77:$S$136)</f>
        <v>32440462431.73914</v>
      </c>
      <c r="U77" s="6">
        <f t="shared" si="11"/>
        <v>13.753360270084743</v>
      </c>
    </row>
    <row r="78" spans="1:21">
      <c r="A78" s="21">
        <v>64</v>
      </c>
      <c r="B78" s="14">
        <f>Absterbeordnung!B72</f>
        <v>86952.053664430845</v>
      </c>
      <c r="C78" s="15">
        <f t="shared" si="12"/>
        <v>0.28157170280220639</v>
      </c>
      <c r="D78" s="14">
        <f t="shared" si="7"/>
        <v>24483.237812442621</v>
      </c>
      <c r="E78" s="14">
        <f>SUM(D78:$D$136)</f>
        <v>381894.54606487782</v>
      </c>
      <c r="F78" s="16">
        <f t="shared" si="8"/>
        <v>15.598204330262041</v>
      </c>
      <c r="G78" s="5"/>
      <c r="H78" s="17">
        <f>Absterbeordnung!C72</f>
        <v>92601.760603004703</v>
      </c>
      <c r="I78" s="18">
        <f t="shared" si="13"/>
        <v>0.28157170280220639</v>
      </c>
      <c r="J78" s="17">
        <f t="shared" si="9"/>
        <v>26074.035415470305</v>
      </c>
      <c r="K78" s="17">
        <f>SUM($J78:J$136)</f>
        <v>465168.31921289349</v>
      </c>
      <c r="L78" s="19">
        <f t="shared" si="10"/>
        <v>17.840288693360399</v>
      </c>
      <c r="N78" s="6">
        <v>64</v>
      </c>
      <c r="O78" s="6">
        <f t="shared" si="2"/>
        <v>64</v>
      </c>
      <c r="P78" s="20">
        <f t="shared" si="3"/>
        <v>86952.053664430845</v>
      </c>
      <c r="Q78" s="20">
        <f t="shared" si="4"/>
        <v>92601.760603004703</v>
      </c>
      <c r="R78" s="5">
        <f t="shared" si="5"/>
        <v>92601.760603004703</v>
      </c>
      <c r="S78" s="5">
        <f t="shared" si="14"/>
        <v>2267190926.6942444</v>
      </c>
      <c r="T78" s="20">
        <f>SUM(S78:$S$136)</f>
        <v>30081732507.220173</v>
      </c>
      <c r="U78" s="6">
        <f t="shared" si="11"/>
        <v>13.268283739597475</v>
      </c>
    </row>
    <row r="79" spans="1:21">
      <c r="A79" s="21">
        <v>65</v>
      </c>
      <c r="B79" s="14">
        <f>Absterbeordnung!B73</f>
        <v>85725.678795249885</v>
      </c>
      <c r="C79" s="15">
        <f t="shared" ref="C79:C110" si="15">1/(((1+($B$5/100))^A79))</f>
        <v>0.27605068902177099</v>
      </c>
      <c r="D79" s="14">
        <f t="shared" si="7"/>
        <v>23664.632698287754</v>
      </c>
      <c r="E79" s="14">
        <f>SUM(D79:$D$136)</f>
        <v>357411.30825243524</v>
      </c>
      <c r="F79" s="16">
        <f t="shared" si="8"/>
        <v>15.103184266971343</v>
      </c>
      <c r="G79" s="5"/>
      <c r="H79" s="17">
        <f>Absterbeordnung!C73</f>
        <v>91915.893912905216</v>
      </c>
      <c r="I79" s="18">
        <f t="shared" ref="I79:I110" si="16">1/(((1+($B$5/100))^A79))</f>
        <v>0.27605068902177099</v>
      </c>
      <c r="J79" s="17">
        <f t="shared" si="9"/>
        <v>25373.445846709492</v>
      </c>
      <c r="K79" s="17">
        <f>SUM($J79:J$136)</f>
        <v>439094.28379742324</v>
      </c>
      <c r="L79" s="19">
        <f t="shared" si="10"/>
        <v>17.305268131500807</v>
      </c>
      <c r="N79" s="6">
        <v>65</v>
      </c>
      <c r="O79" s="6">
        <f t="shared" ref="O79:O136" si="17">N79+$B$3</f>
        <v>65</v>
      </c>
      <c r="P79" s="20">
        <f t="shared" ref="P79:P127" si="18">B79</f>
        <v>85725.678795249885</v>
      </c>
      <c r="Q79" s="20">
        <f t="shared" ref="Q79:Q127" si="19">H79</f>
        <v>91915.893912905216</v>
      </c>
      <c r="R79" s="5">
        <f t="shared" ref="R79:R136" si="20">LOOKUP(N79,$O$14:$O$136,$Q$14:$Q$136)</f>
        <v>91915.893912905216</v>
      </c>
      <c r="S79" s="5">
        <f t="shared" ref="S79:S110" si="21">P79*R79*I79</f>
        <v>2175155868.5836849</v>
      </c>
      <c r="T79" s="20">
        <f>SUM(S79:$S$136)</f>
        <v>27814541580.525928</v>
      </c>
      <c r="U79" s="6">
        <f t="shared" si="11"/>
        <v>12.787378588476459</v>
      </c>
    </row>
    <row r="80" spans="1:21">
      <c r="A80" s="21">
        <v>66</v>
      </c>
      <c r="B80" s="14">
        <f>Absterbeordnung!B74</f>
        <v>84417.882839995626</v>
      </c>
      <c r="C80" s="15">
        <f t="shared" si="15"/>
        <v>0.27063793041350098</v>
      </c>
      <c r="D80" s="14">
        <f t="shared" ref="D80:D127" si="22">B80*C80</f>
        <v>22846.681101705813</v>
      </c>
      <c r="E80" s="14">
        <f>SUM(D80:$D$136)</f>
        <v>333746.67555414746</v>
      </c>
      <c r="F80" s="16">
        <f t="shared" ref="F80:F127" si="23">E80/D80</f>
        <v>14.608103210633459</v>
      </c>
      <c r="G80" s="5"/>
      <c r="H80" s="17">
        <f>Absterbeordnung!C74</f>
        <v>91185.897875406343</v>
      </c>
      <c r="I80" s="18">
        <f t="shared" si="16"/>
        <v>0.27063793041350098</v>
      </c>
      <c r="J80" s="17">
        <f t="shared" ref="J80:J127" si="24">H80*I80</f>
        <v>24678.36268389683</v>
      </c>
      <c r="K80" s="17">
        <f>SUM($J80:J$136)</f>
        <v>413720.8379507137</v>
      </c>
      <c r="L80" s="19">
        <f t="shared" ref="L80:L127" si="25">K80/J80</f>
        <v>16.764517291930211</v>
      </c>
      <c r="N80" s="6">
        <v>66</v>
      </c>
      <c r="O80" s="6">
        <f t="shared" si="17"/>
        <v>66</v>
      </c>
      <c r="P80" s="20">
        <f t="shared" si="18"/>
        <v>84417.882839995626</v>
      </c>
      <c r="Q80" s="20">
        <f t="shared" si="19"/>
        <v>91185.897875406343</v>
      </c>
      <c r="R80" s="5">
        <f t="shared" si="20"/>
        <v>91185.897875406343</v>
      </c>
      <c r="S80" s="5">
        <f t="shared" si="21"/>
        <v>2083295129.7321224</v>
      </c>
      <c r="T80" s="20">
        <f>SUM(S80:$S$136)</f>
        <v>25639385711.942242</v>
      </c>
      <c r="U80" s="6">
        <f t="shared" ref="U80:U127" si="26">T80/S80</f>
        <v>12.307130826556987</v>
      </c>
    </row>
    <row r="81" spans="1:21">
      <c r="A81" s="21">
        <v>67</v>
      </c>
      <c r="B81" s="14">
        <f>Absterbeordnung!B75</f>
        <v>83011.861448129202</v>
      </c>
      <c r="C81" s="15">
        <f t="shared" si="15"/>
        <v>0.26533130432696173</v>
      </c>
      <c r="D81" s="14">
        <f t="shared" si="22"/>
        <v>22025.64547264115</v>
      </c>
      <c r="E81" s="14">
        <f>SUM(D81:$D$136)</f>
        <v>310899.99445244164</v>
      </c>
      <c r="F81" s="16">
        <f t="shared" si="23"/>
        <v>14.115363603696506</v>
      </c>
      <c r="G81" s="5"/>
      <c r="H81" s="17">
        <f>Absterbeordnung!C75</f>
        <v>90387.902671061616</v>
      </c>
      <c r="I81" s="18">
        <f t="shared" si="16"/>
        <v>0.26533130432696173</v>
      </c>
      <c r="J81" s="17">
        <f t="shared" si="24"/>
        <v>23982.740111091247</v>
      </c>
      <c r="K81" s="17">
        <f>SUM($J81:J$136)</f>
        <v>389042.47526681691</v>
      </c>
      <c r="L81" s="19">
        <f t="shared" si="25"/>
        <v>16.221769216725043</v>
      </c>
      <c r="N81" s="6">
        <v>67</v>
      </c>
      <c r="O81" s="6">
        <f t="shared" si="17"/>
        <v>67</v>
      </c>
      <c r="P81" s="20">
        <f t="shared" si="18"/>
        <v>83011.861448129202</v>
      </c>
      <c r="Q81" s="20">
        <f t="shared" si="19"/>
        <v>90387.902671061616</v>
      </c>
      <c r="R81" s="5">
        <f t="shared" si="20"/>
        <v>90387.902671061616</v>
      </c>
      <c r="S81" s="5">
        <f t="shared" si="21"/>
        <v>1990851899.2483974</v>
      </c>
      <c r="T81" s="20">
        <f>SUM(S81:$S$136)</f>
        <v>23556090582.210121</v>
      </c>
      <c r="U81" s="6">
        <f t="shared" si="26"/>
        <v>11.832166215429289</v>
      </c>
    </row>
    <row r="82" spans="1:21">
      <c r="A82" s="21">
        <v>68</v>
      </c>
      <c r="B82" s="14">
        <f>Absterbeordnung!B76</f>
        <v>81522.743896393877</v>
      </c>
      <c r="C82" s="15">
        <f t="shared" si="15"/>
        <v>0.26012872973231543</v>
      </c>
      <c r="D82" s="14">
        <f t="shared" si="22"/>
        <v>21206.407814061811</v>
      </c>
      <c r="E82" s="14">
        <f>SUM(D82:$D$136)</f>
        <v>288874.34897980047</v>
      </c>
      <c r="F82" s="16">
        <f t="shared" si="23"/>
        <v>13.622031204561202</v>
      </c>
      <c r="G82" s="5"/>
      <c r="H82" s="17">
        <f>Absterbeordnung!C76</f>
        <v>89536.004793397631</v>
      </c>
      <c r="I82" s="18">
        <f t="shared" si="16"/>
        <v>0.26012872973231543</v>
      </c>
      <c r="J82" s="17">
        <f t="shared" si="24"/>
        <v>23290.887192213031</v>
      </c>
      <c r="K82" s="17">
        <f>SUM($J82:J$136)</f>
        <v>365059.73515572562</v>
      </c>
      <c r="L82" s="19">
        <f t="shared" si="25"/>
        <v>15.673929985706085</v>
      </c>
      <c r="N82" s="6">
        <v>68</v>
      </c>
      <c r="O82" s="6">
        <f t="shared" si="17"/>
        <v>68</v>
      </c>
      <c r="P82" s="20">
        <f t="shared" si="18"/>
        <v>81522.743896393877</v>
      </c>
      <c r="Q82" s="20">
        <f t="shared" si="19"/>
        <v>89536.004793397631</v>
      </c>
      <c r="R82" s="5">
        <f t="shared" si="20"/>
        <v>89536.004793397631</v>
      </c>
      <c r="S82" s="5">
        <f t="shared" si="21"/>
        <v>1898737031.6905832</v>
      </c>
      <c r="T82" s="20">
        <f>SUM(S82:$S$136)</f>
        <v>21565238682.961723</v>
      </c>
      <c r="U82" s="6">
        <f t="shared" si="26"/>
        <v>11.357675298385384</v>
      </c>
    </row>
    <row r="83" spans="1:21">
      <c r="A83" s="21">
        <v>69</v>
      </c>
      <c r="B83" s="14">
        <f>Absterbeordnung!B77</f>
        <v>79939.973708217003</v>
      </c>
      <c r="C83" s="15">
        <f t="shared" si="15"/>
        <v>0.25502816640423082</v>
      </c>
      <c r="D83" s="14">
        <f t="shared" si="22"/>
        <v>20386.944917209003</v>
      </c>
      <c r="E83" s="14">
        <f>SUM(D83:$D$136)</f>
        <v>267667.94116573862</v>
      </c>
      <c r="F83" s="16">
        <f t="shared" si="23"/>
        <v>13.129379720832771</v>
      </c>
      <c r="G83" s="5"/>
      <c r="H83" s="17">
        <f>Absterbeordnung!C77</f>
        <v>88613.80222733783</v>
      </c>
      <c r="I83" s="18">
        <f t="shared" si="16"/>
        <v>0.25502816640423082</v>
      </c>
      <c r="J83" s="17">
        <f t="shared" si="24"/>
        <v>22599.015500145113</v>
      </c>
      <c r="K83" s="17">
        <f>SUM($J83:J$136)</f>
        <v>341768.84796351258</v>
      </c>
      <c r="L83" s="19">
        <f t="shared" si="25"/>
        <v>15.123174191429623</v>
      </c>
      <c r="N83" s="6">
        <v>69</v>
      </c>
      <c r="O83" s="6">
        <f t="shared" si="17"/>
        <v>69</v>
      </c>
      <c r="P83" s="20">
        <f t="shared" si="18"/>
        <v>79939.973708217003</v>
      </c>
      <c r="Q83" s="20">
        <f t="shared" si="19"/>
        <v>88613.80222733783</v>
      </c>
      <c r="R83" s="5">
        <f t="shared" si="20"/>
        <v>88613.80222733783</v>
      </c>
      <c r="S83" s="5">
        <f t="shared" si="21"/>
        <v>1806564704.9131887</v>
      </c>
      <c r="T83" s="20">
        <f>SUM(S83:$S$136)</f>
        <v>19666501651.271133</v>
      </c>
      <c r="U83" s="6">
        <f t="shared" si="26"/>
        <v>10.886131893192374</v>
      </c>
    </row>
    <row r="84" spans="1:21">
      <c r="A84" s="21">
        <v>70</v>
      </c>
      <c r="B84" s="14">
        <f>Absterbeordnung!B78</f>
        <v>78282.839141167453</v>
      </c>
      <c r="C84" s="15">
        <f t="shared" si="15"/>
        <v>0.25002761412179492</v>
      </c>
      <c r="D84" s="14">
        <f t="shared" si="22"/>
        <v>19572.87149714636</v>
      </c>
      <c r="E84" s="14">
        <f>SUM(D84:$D$136)</f>
        <v>247280.99624852958</v>
      </c>
      <c r="F84" s="16">
        <f t="shared" si="23"/>
        <v>12.633863982838802</v>
      </c>
      <c r="G84" s="5"/>
      <c r="H84" s="17">
        <f>Absterbeordnung!C78</f>
        <v>87600.546359828862</v>
      </c>
      <c r="I84" s="18">
        <f t="shared" si="16"/>
        <v>0.25002761412179492</v>
      </c>
      <c r="J84" s="17">
        <f t="shared" si="24"/>
        <v>21902.555602113698</v>
      </c>
      <c r="K84" s="17">
        <f>SUM($J84:J$136)</f>
        <v>319169.83246336743</v>
      </c>
      <c r="L84" s="19">
        <f t="shared" si="25"/>
        <v>14.57226445449891</v>
      </c>
      <c r="N84" s="6">
        <v>70</v>
      </c>
      <c r="O84" s="6">
        <f t="shared" si="17"/>
        <v>70</v>
      </c>
      <c r="P84" s="20">
        <f t="shared" si="18"/>
        <v>78282.839141167453</v>
      </c>
      <c r="Q84" s="20">
        <f t="shared" si="19"/>
        <v>87600.546359828862</v>
      </c>
      <c r="R84" s="5">
        <f t="shared" si="20"/>
        <v>87600.546359828862</v>
      </c>
      <c r="S84" s="5">
        <f t="shared" si="21"/>
        <v>1714594236.9807427</v>
      </c>
      <c r="T84" s="20">
        <f>SUM(S84:$S$136)</f>
        <v>17859936946.357956</v>
      </c>
      <c r="U84" s="6">
        <f t="shared" si="26"/>
        <v>10.416421892218542</v>
      </c>
    </row>
    <row r="85" spans="1:21">
      <c r="A85" s="21">
        <v>71</v>
      </c>
      <c r="B85" s="14">
        <f>Absterbeordnung!B79</f>
        <v>76510.492554067037</v>
      </c>
      <c r="C85" s="15">
        <f t="shared" si="15"/>
        <v>0.24512511188411268</v>
      </c>
      <c r="D85" s="14">
        <f t="shared" si="22"/>
        <v>18754.643047624253</v>
      </c>
      <c r="E85" s="14">
        <f>SUM(D85:$D$136)</f>
        <v>227708.12475138321</v>
      </c>
      <c r="F85" s="16">
        <f t="shared" si="23"/>
        <v>12.141426748200796</v>
      </c>
      <c r="G85" s="5"/>
      <c r="H85" s="17">
        <f>Absterbeordnung!C79</f>
        <v>86486.483738737355</v>
      </c>
      <c r="I85" s="18">
        <f t="shared" si="16"/>
        <v>0.24512511188411268</v>
      </c>
      <c r="J85" s="17">
        <f t="shared" si="24"/>
        <v>21200.009002921484</v>
      </c>
      <c r="K85" s="17">
        <f>SUM($J85:J$136)</f>
        <v>297267.27686125383</v>
      </c>
      <c r="L85" s="19">
        <f t="shared" si="25"/>
        <v>14.022035406696698</v>
      </c>
      <c r="N85" s="6">
        <v>71</v>
      </c>
      <c r="O85" s="6">
        <f t="shared" si="17"/>
        <v>71</v>
      </c>
      <c r="P85" s="20">
        <f t="shared" si="18"/>
        <v>76510.492554067037</v>
      </c>
      <c r="Q85" s="20">
        <f t="shared" si="19"/>
        <v>86486.483738737355</v>
      </c>
      <c r="R85" s="5">
        <f t="shared" si="20"/>
        <v>86486.483738737355</v>
      </c>
      <c r="S85" s="5">
        <f t="shared" si="21"/>
        <v>1622023130.9641786</v>
      </c>
      <c r="T85" s="20">
        <f>SUM(S85:$S$136)</f>
        <v>16145342709.377209</v>
      </c>
      <c r="U85" s="6">
        <f t="shared" si="26"/>
        <v>9.9538301280450536</v>
      </c>
    </row>
    <row r="86" spans="1:21">
      <c r="A86" s="21">
        <v>72</v>
      </c>
      <c r="B86" s="14">
        <f>Absterbeordnung!B80</f>
        <v>74649.984737057108</v>
      </c>
      <c r="C86" s="15">
        <f t="shared" si="15"/>
        <v>0.24031873714128693</v>
      </c>
      <c r="D86" s="14">
        <f t="shared" si="22"/>
        <v>17939.79005962591</v>
      </c>
      <c r="E86" s="14">
        <f>SUM(D86:$D$136)</f>
        <v>208953.48170375894</v>
      </c>
      <c r="F86" s="16">
        <f t="shared" si="23"/>
        <v>11.647487568654197</v>
      </c>
      <c r="G86" s="5"/>
      <c r="H86" s="17">
        <f>Absterbeordnung!C80</f>
        <v>85310.803593520759</v>
      </c>
      <c r="I86" s="18">
        <f t="shared" si="16"/>
        <v>0.24031873714128693</v>
      </c>
      <c r="J86" s="17">
        <f t="shared" si="24"/>
        <v>20501.784584103272</v>
      </c>
      <c r="K86" s="17">
        <f>SUM($J86:J$136)</f>
        <v>276067.26785833231</v>
      </c>
      <c r="L86" s="19">
        <f t="shared" si="25"/>
        <v>13.465523780422027</v>
      </c>
      <c r="N86" s="6">
        <v>72</v>
      </c>
      <c r="O86" s="6">
        <f t="shared" si="17"/>
        <v>72</v>
      </c>
      <c r="P86" s="20">
        <f t="shared" si="18"/>
        <v>74649.984737057108</v>
      </c>
      <c r="Q86" s="20">
        <f t="shared" si="19"/>
        <v>85310.803593520759</v>
      </c>
      <c r="R86" s="5">
        <f t="shared" si="20"/>
        <v>85310.803593520759</v>
      </c>
      <c r="S86" s="5">
        <f t="shared" si="21"/>
        <v>1530457906.2857418</v>
      </c>
      <c r="T86" s="20">
        <f>SUM(S86:$S$136)</f>
        <v>14523319578.413029</v>
      </c>
      <c r="U86" s="6">
        <f t="shared" si="26"/>
        <v>9.4895256633745504</v>
      </c>
    </row>
    <row r="87" spans="1:21">
      <c r="A87" s="21">
        <v>73</v>
      </c>
      <c r="B87" s="14">
        <f>Absterbeordnung!B81</f>
        <v>72680.837221667811</v>
      </c>
      <c r="C87" s="15">
        <f t="shared" si="15"/>
        <v>0.2356066050404774</v>
      </c>
      <c r="D87" s="14">
        <f t="shared" si="22"/>
        <v>17124.085309296715</v>
      </c>
      <c r="E87" s="14">
        <f>SUM(D87:$D$136)</f>
        <v>191013.69164413301</v>
      </c>
      <c r="F87" s="16">
        <f t="shared" si="23"/>
        <v>11.154679984012409</v>
      </c>
      <c r="G87" s="5"/>
      <c r="H87" s="17">
        <f>Absterbeordnung!C81</f>
        <v>84026.064635057061</v>
      </c>
      <c r="I87" s="18">
        <f t="shared" si="16"/>
        <v>0.2356066050404774</v>
      </c>
      <c r="J87" s="17">
        <f t="shared" si="24"/>
        <v>19797.095823577514</v>
      </c>
      <c r="K87" s="17">
        <f>SUM($J87:J$136)</f>
        <v>255565.48327422905</v>
      </c>
      <c r="L87" s="19">
        <f t="shared" si="25"/>
        <v>12.909241110499714</v>
      </c>
      <c r="N87" s="6">
        <v>73</v>
      </c>
      <c r="O87" s="6">
        <f t="shared" si="17"/>
        <v>73</v>
      </c>
      <c r="P87" s="20">
        <f t="shared" si="18"/>
        <v>72680.837221667811</v>
      </c>
      <c r="Q87" s="20">
        <f t="shared" si="19"/>
        <v>84026.064635057061</v>
      </c>
      <c r="R87" s="5">
        <f t="shared" si="20"/>
        <v>84026.064635057061</v>
      </c>
      <c r="S87" s="5">
        <f t="shared" si="21"/>
        <v>1438869499.015197</v>
      </c>
      <c r="T87" s="20">
        <f>SUM(S87:$S$136)</f>
        <v>12992861672.127289</v>
      </c>
      <c r="U87" s="6">
        <f t="shared" si="26"/>
        <v>9.029909718025138</v>
      </c>
    </row>
    <row r="88" spans="1:21">
      <c r="A88" s="21">
        <v>74</v>
      </c>
      <c r="B88" s="14">
        <f>Absterbeordnung!B82</f>
        <v>70613.239797432849</v>
      </c>
      <c r="C88" s="15">
        <f t="shared" si="15"/>
        <v>0.23098686768674251</v>
      </c>
      <c r="D88" s="14">
        <f t="shared" si="22"/>
        <v>16310.731078021841</v>
      </c>
      <c r="E88" s="14">
        <f>SUM(D88:$D$136)</f>
        <v>173889.60633483631</v>
      </c>
      <c r="F88" s="16">
        <f t="shared" si="23"/>
        <v>10.661055320147279</v>
      </c>
      <c r="G88" s="5"/>
      <c r="H88" s="17">
        <f>Absterbeordnung!C82</f>
        <v>82638.750292760742</v>
      </c>
      <c r="I88" s="18">
        <f t="shared" si="16"/>
        <v>0.23098686768674251</v>
      </c>
      <c r="J88" s="17">
        <f t="shared" si="24"/>
        <v>19088.466079671678</v>
      </c>
      <c r="K88" s="17">
        <f>SUM($J88:J$136)</f>
        <v>235768.38745065153</v>
      </c>
      <c r="L88" s="19">
        <f t="shared" si="25"/>
        <v>12.351353244760396</v>
      </c>
      <c r="N88" s="6">
        <v>74</v>
      </c>
      <c r="O88" s="6">
        <f t="shared" si="17"/>
        <v>74</v>
      </c>
      <c r="P88" s="20">
        <f t="shared" si="18"/>
        <v>70613.239797432849</v>
      </c>
      <c r="Q88" s="20">
        <f t="shared" si="19"/>
        <v>82638.750292760742</v>
      </c>
      <c r="R88" s="5">
        <f t="shared" si="20"/>
        <v>82638.750292760742</v>
      </c>
      <c r="S88" s="5">
        <f t="shared" si="21"/>
        <v>1347898432.6490192</v>
      </c>
      <c r="T88" s="20">
        <f>SUM(S88:$S$136)</f>
        <v>11553992173.112091</v>
      </c>
      <c r="U88" s="6">
        <f t="shared" si="26"/>
        <v>8.5718566720231859</v>
      </c>
    </row>
    <row r="89" spans="1:21">
      <c r="A89" s="21">
        <v>75</v>
      </c>
      <c r="B89" s="14">
        <f>Absterbeordnung!B83</f>
        <v>68408.321804960273</v>
      </c>
      <c r="C89" s="15">
        <f t="shared" si="15"/>
        <v>0.22645771341837509</v>
      </c>
      <c r="D89" s="14">
        <f t="shared" si="22"/>
        <v>15491.592134739672</v>
      </c>
      <c r="E89" s="14">
        <f>SUM(D89:$D$136)</f>
        <v>157578.87525681444</v>
      </c>
      <c r="F89" s="16">
        <f t="shared" si="23"/>
        <v>10.171896722186874</v>
      </c>
      <c r="G89" s="5"/>
      <c r="H89" s="17">
        <f>Absterbeordnung!C83</f>
        <v>81139.934143771301</v>
      </c>
      <c r="I89" s="18">
        <f t="shared" si="16"/>
        <v>0.22645771341837509</v>
      </c>
      <c r="J89" s="17">
        <f t="shared" si="24"/>
        <v>18374.763953115988</v>
      </c>
      <c r="K89" s="17">
        <f>SUM($J89:J$136)</f>
        <v>216679.92137097984</v>
      </c>
      <c r="L89" s="19">
        <f t="shared" si="25"/>
        <v>11.792256048776904</v>
      </c>
      <c r="N89" s="6">
        <v>75</v>
      </c>
      <c r="O89" s="6">
        <f t="shared" si="17"/>
        <v>75</v>
      </c>
      <c r="P89" s="20">
        <f t="shared" si="18"/>
        <v>68408.321804960273</v>
      </c>
      <c r="Q89" s="20">
        <f t="shared" si="19"/>
        <v>81139.934143771301</v>
      </c>
      <c r="R89" s="5">
        <f t="shared" si="20"/>
        <v>81139.934143771301</v>
      </c>
      <c r="S89" s="5">
        <f t="shared" si="21"/>
        <v>1256986765.5949423</v>
      </c>
      <c r="T89" s="20">
        <f>SUM(S89:$S$136)</f>
        <v>10206093740.463072</v>
      </c>
      <c r="U89" s="6">
        <f t="shared" si="26"/>
        <v>8.1194918035850936</v>
      </c>
    </row>
    <row r="90" spans="1:21">
      <c r="A90" s="21">
        <v>76</v>
      </c>
      <c r="B90" s="14">
        <f>Absterbeordnung!B84</f>
        <v>66088.899423579627</v>
      </c>
      <c r="C90" s="15">
        <f t="shared" si="15"/>
        <v>0.22201736609644609</v>
      </c>
      <c r="D90" s="14">
        <f t="shared" si="22"/>
        <v>14672.883378236083</v>
      </c>
      <c r="E90" s="14">
        <f>SUM(D90:$D$136)</f>
        <v>142087.28312207479</v>
      </c>
      <c r="F90" s="16">
        <f t="shared" si="23"/>
        <v>9.6836647207889115</v>
      </c>
      <c r="G90" s="5"/>
      <c r="H90" s="17">
        <f>Absterbeordnung!C84</f>
        <v>79526.181689212855</v>
      </c>
      <c r="I90" s="18">
        <f t="shared" si="16"/>
        <v>0.22201736609644609</v>
      </c>
      <c r="J90" s="17">
        <f t="shared" si="24"/>
        <v>17656.193394346457</v>
      </c>
      <c r="K90" s="17">
        <f>SUM($J90:J$136)</f>
        <v>198305.15741786387</v>
      </c>
      <c r="L90" s="19">
        <f t="shared" si="25"/>
        <v>11.231478551960215</v>
      </c>
      <c r="N90" s="6">
        <v>76</v>
      </c>
      <c r="O90" s="6">
        <f t="shared" si="17"/>
        <v>76</v>
      </c>
      <c r="P90" s="20">
        <f t="shared" si="18"/>
        <v>66088.899423579627</v>
      </c>
      <c r="Q90" s="20">
        <f t="shared" si="19"/>
        <v>79526.181689212855</v>
      </c>
      <c r="R90" s="5">
        <f t="shared" si="20"/>
        <v>79526.181689212855</v>
      </c>
      <c r="S90" s="5">
        <f t="shared" si="21"/>
        <v>1166878389.442234</v>
      </c>
      <c r="T90" s="20">
        <f>SUM(S90:$S$136)</f>
        <v>8949106974.8681259</v>
      </c>
      <c r="U90" s="6">
        <f t="shared" si="26"/>
        <v>7.6692713275337843</v>
      </c>
    </row>
    <row r="91" spans="1:21">
      <c r="A91" s="21">
        <v>77</v>
      </c>
      <c r="B91" s="14">
        <f>Absterbeordnung!B85</f>
        <v>63661.493143605505</v>
      </c>
      <c r="C91" s="15">
        <f t="shared" si="15"/>
        <v>0.2176640844082805</v>
      </c>
      <c r="D91" s="14">
        <f t="shared" si="22"/>
        <v>13856.820617166919</v>
      </c>
      <c r="E91" s="14">
        <f>SUM(D91:$D$136)</f>
        <v>127414.39974383866</v>
      </c>
      <c r="F91" s="16">
        <f t="shared" si="23"/>
        <v>9.1950674158246439</v>
      </c>
      <c r="G91" s="5"/>
      <c r="H91" s="17">
        <f>Absterbeordnung!C85</f>
        <v>77820.302375047468</v>
      </c>
      <c r="I91" s="18">
        <f t="shared" si="16"/>
        <v>0.2176640844082805</v>
      </c>
      <c r="J91" s="17">
        <f t="shared" si="24"/>
        <v>16938.684864840245</v>
      </c>
      <c r="K91" s="17">
        <f>SUM($J91:J$136)</f>
        <v>180648.96402351739</v>
      </c>
      <c r="L91" s="19">
        <f t="shared" si="25"/>
        <v>10.664875429525924</v>
      </c>
      <c r="N91" s="6">
        <v>77</v>
      </c>
      <c r="O91" s="6">
        <f t="shared" si="17"/>
        <v>77</v>
      </c>
      <c r="P91" s="20">
        <f t="shared" si="18"/>
        <v>63661.493143605505</v>
      </c>
      <c r="Q91" s="20">
        <f t="shared" si="19"/>
        <v>77820.302375047468</v>
      </c>
      <c r="R91" s="5">
        <f t="shared" si="20"/>
        <v>77820.302375047468</v>
      </c>
      <c r="S91" s="5">
        <f t="shared" si="21"/>
        <v>1078341970.3847215</v>
      </c>
      <c r="T91" s="20">
        <f>SUM(S91:$S$136)</f>
        <v>7782228585.4258938</v>
      </c>
      <c r="U91" s="6">
        <f t="shared" si="26"/>
        <v>7.2168466026129146</v>
      </c>
    </row>
    <row r="92" spans="1:21">
      <c r="A92" s="21">
        <v>78</v>
      </c>
      <c r="B92" s="14">
        <f>Absterbeordnung!B86</f>
        <v>61083.573251322581</v>
      </c>
      <c r="C92" s="15">
        <f t="shared" si="15"/>
        <v>0.21339616118458871</v>
      </c>
      <c r="D92" s="14">
        <f t="shared" si="22"/>
        <v>13035.000043269865</v>
      </c>
      <c r="E92" s="14">
        <f>SUM(D92:$D$136)</f>
        <v>113557.57912667174</v>
      </c>
      <c r="F92" s="16">
        <f t="shared" si="23"/>
        <v>8.711743670864271</v>
      </c>
      <c r="G92" s="5"/>
      <c r="H92" s="17">
        <f>Absterbeordnung!C86</f>
        <v>75961.794467724219</v>
      </c>
      <c r="I92" s="18">
        <f t="shared" si="16"/>
        <v>0.21339616118458871</v>
      </c>
      <c r="J92" s="17">
        <f t="shared" si="24"/>
        <v>16209.955336105077</v>
      </c>
      <c r="K92" s="17">
        <f>SUM($J92:J$136)</f>
        <v>163710.27915867712</v>
      </c>
      <c r="L92" s="19">
        <f t="shared" si="25"/>
        <v>10.099366455010442</v>
      </c>
      <c r="N92" s="6">
        <v>78</v>
      </c>
      <c r="O92" s="6">
        <f t="shared" si="17"/>
        <v>78</v>
      </c>
      <c r="P92" s="20">
        <f t="shared" si="18"/>
        <v>61083.573251322581</v>
      </c>
      <c r="Q92" s="20">
        <f t="shared" si="19"/>
        <v>75961.794467724219</v>
      </c>
      <c r="R92" s="5">
        <f t="shared" si="20"/>
        <v>75961.794467724219</v>
      </c>
      <c r="S92" s="5">
        <f t="shared" si="21"/>
        <v>990161994.17364168</v>
      </c>
      <c r="T92" s="20">
        <f>SUM(S92:$S$136)</f>
        <v>6703886615.0411739</v>
      </c>
      <c r="U92" s="6">
        <f t="shared" si="26"/>
        <v>6.7704947821553469</v>
      </c>
    </row>
    <row r="93" spans="1:21">
      <c r="A93" s="21">
        <v>79</v>
      </c>
      <c r="B93" s="14">
        <f>Absterbeordnung!B87</f>
        <v>58361.397378741065</v>
      </c>
      <c r="C93" s="15">
        <f t="shared" si="15"/>
        <v>0.20921192272998898</v>
      </c>
      <c r="D93" s="14">
        <f t="shared" si="22"/>
        <v>12209.900158815357</v>
      </c>
      <c r="E93" s="14">
        <f>SUM(D93:$D$136)</f>
        <v>100522.57908340187</v>
      </c>
      <c r="F93" s="16">
        <f t="shared" si="23"/>
        <v>8.2328747799650213</v>
      </c>
      <c r="G93" s="5"/>
      <c r="H93" s="17">
        <f>Absterbeordnung!C87</f>
        <v>73914.299402160381</v>
      </c>
      <c r="I93" s="18">
        <f t="shared" si="16"/>
        <v>0.20921192272998898</v>
      </c>
      <c r="J93" s="17">
        <f t="shared" si="24"/>
        <v>15463.752695166047</v>
      </c>
      <c r="K93" s="17">
        <f>SUM($J93:J$136)</f>
        <v>147500.32382257201</v>
      </c>
      <c r="L93" s="19">
        <f t="shared" si="25"/>
        <v>9.5384559446996633</v>
      </c>
      <c r="N93" s="6">
        <v>79</v>
      </c>
      <c r="O93" s="6">
        <f t="shared" si="17"/>
        <v>79</v>
      </c>
      <c r="P93" s="20">
        <f t="shared" si="18"/>
        <v>58361.397378741065</v>
      </c>
      <c r="Q93" s="20">
        <f t="shared" si="19"/>
        <v>73914.299402160381</v>
      </c>
      <c r="R93" s="5">
        <f t="shared" si="20"/>
        <v>73914.299402160381</v>
      </c>
      <c r="S93" s="5">
        <f t="shared" si="21"/>
        <v>902486216.00916386</v>
      </c>
      <c r="T93" s="20">
        <f>SUM(S93:$S$136)</f>
        <v>5713724620.8675308</v>
      </c>
      <c r="U93" s="6">
        <f t="shared" si="26"/>
        <v>6.3310935053766109</v>
      </c>
    </row>
    <row r="94" spans="1:21">
      <c r="A94" s="21">
        <v>80</v>
      </c>
      <c r="B94" s="14">
        <f>Absterbeordnung!B88</f>
        <v>55447.592936397668</v>
      </c>
      <c r="C94" s="15">
        <f t="shared" si="15"/>
        <v>0.20510972816665585</v>
      </c>
      <c r="D94" s="14">
        <f t="shared" si="22"/>
        <v>11372.840714679913</v>
      </c>
      <c r="E94" s="14">
        <f>SUM(D94:$D$136)</f>
        <v>88312.678924586522</v>
      </c>
      <c r="F94" s="16">
        <f t="shared" si="23"/>
        <v>7.7652260451158597</v>
      </c>
      <c r="G94" s="5"/>
      <c r="H94" s="17">
        <f>Absterbeordnung!C88</f>
        <v>71620.277852505227</v>
      </c>
      <c r="I94" s="18">
        <f t="shared" si="16"/>
        <v>0.20510972816665585</v>
      </c>
      <c r="J94" s="17">
        <f t="shared" si="24"/>
        <v>14690.01572154771</v>
      </c>
      <c r="K94" s="17">
        <f>SUM($J94:J$136)</f>
        <v>132036.57112740594</v>
      </c>
      <c r="L94" s="19">
        <f t="shared" si="25"/>
        <v>8.9881844669322675</v>
      </c>
      <c r="N94" s="6">
        <v>80</v>
      </c>
      <c r="O94" s="6">
        <f t="shared" si="17"/>
        <v>80</v>
      </c>
      <c r="P94" s="20">
        <f t="shared" si="18"/>
        <v>55447.592936397668</v>
      </c>
      <c r="Q94" s="20">
        <f t="shared" si="19"/>
        <v>71620.277852505227</v>
      </c>
      <c r="R94" s="5">
        <f t="shared" si="20"/>
        <v>71620.277852505227</v>
      </c>
      <c r="S94" s="5">
        <f t="shared" si="21"/>
        <v>814526011.95765948</v>
      </c>
      <c r="T94" s="20">
        <f>SUM(S94:$S$136)</f>
        <v>4811238404.8583679</v>
      </c>
      <c r="U94" s="6">
        <f t="shared" si="26"/>
        <v>5.9067952824426984</v>
      </c>
    </row>
    <row r="95" spans="1:21">
      <c r="A95" s="21">
        <v>81</v>
      </c>
      <c r="B95" s="14">
        <f>Absterbeordnung!B89</f>
        <v>52373.751607841114</v>
      </c>
      <c r="C95" s="15">
        <f t="shared" si="15"/>
        <v>0.20108796879083907</v>
      </c>
      <c r="D95" s="14">
        <f t="shared" si="22"/>
        <v>10531.731328776712</v>
      </c>
      <c r="E95" s="14">
        <f>SUM(D95:$D$136)</f>
        <v>76939.838209906608</v>
      </c>
      <c r="F95" s="16">
        <f t="shared" si="23"/>
        <v>7.3055261103820213</v>
      </c>
      <c r="G95" s="5"/>
      <c r="H95" s="17">
        <f>Absterbeordnung!C89</f>
        <v>69077.032500573929</v>
      </c>
      <c r="I95" s="18">
        <f t="shared" si="16"/>
        <v>0.20108796879083907</v>
      </c>
      <c r="J95" s="17">
        <f t="shared" si="24"/>
        <v>13890.560155639187</v>
      </c>
      <c r="K95" s="17">
        <f>SUM($J95:J$136)</f>
        <v>117346.55540585826</v>
      </c>
      <c r="L95" s="19">
        <f t="shared" si="25"/>
        <v>8.447935438962034</v>
      </c>
      <c r="N95" s="6">
        <v>81</v>
      </c>
      <c r="O95" s="6">
        <f t="shared" si="17"/>
        <v>81</v>
      </c>
      <c r="P95" s="20">
        <f t="shared" si="18"/>
        <v>52373.751607841114</v>
      </c>
      <c r="Q95" s="20">
        <f t="shared" si="19"/>
        <v>69077.032500573929</v>
      </c>
      <c r="R95" s="5">
        <f t="shared" si="20"/>
        <v>69077.032500573929</v>
      </c>
      <c r="S95" s="5">
        <f t="shared" si="21"/>
        <v>727500747.28522146</v>
      </c>
      <c r="T95" s="20">
        <f>SUM(S95:$S$136)</f>
        <v>3996712392.9007101</v>
      </c>
      <c r="U95" s="6">
        <f t="shared" si="26"/>
        <v>5.4937570962161129</v>
      </c>
    </row>
    <row r="96" spans="1:21">
      <c r="A96" s="21">
        <v>82</v>
      </c>
      <c r="B96" s="14">
        <f>Absterbeordnung!B90</f>
        <v>49099.969195929662</v>
      </c>
      <c r="C96" s="15">
        <f t="shared" si="15"/>
        <v>0.19714506744199911</v>
      </c>
      <c r="D96" s="14">
        <f t="shared" si="22"/>
        <v>9679.8167385316319</v>
      </c>
      <c r="E96" s="14">
        <f>SUM(D96:$D$136)</f>
        <v>66408.106881129905</v>
      </c>
      <c r="F96" s="16">
        <f t="shared" si="23"/>
        <v>6.8604715021912286</v>
      </c>
      <c r="G96" s="5"/>
      <c r="H96" s="17">
        <f>Absterbeordnung!C90</f>
        <v>66232.588869288491</v>
      </c>
      <c r="I96" s="18">
        <f t="shared" si="16"/>
        <v>0.19714506744199911</v>
      </c>
      <c r="J96" s="17">
        <f t="shared" si="24"/>
        <v>13057.428199494079</v>
      </c>
      <c r="K96" s="17">
        <f>SUM($J96:J$136)</f>
        <v>103455.99525021907</v>
      </c>
      <c r="L96" s="19">
        <f t="shared" si="25"/>
        <v>7.9231525281699469</v>
      </c>
      <c r="N96" s="6">
        <v>82</v>
      </c>
      <c r="O96" s="6">
        <f t="shared" si="17"/>
        <v>82</v>
      </c>
      <c r="P96" s="20">
        <f t="shared" si="18"/>
        <v>49099.969195929662</v>
      </c>
      <c r="Q96" s="20">
        <f t="shared" si="19"/>
        <v>66232.588869288491</v>
      </c>
      <c r="R96" s="5">
        <f t="shared" si="20"/>
        <v>66232.588869288491</v>
      </c>
      <c r="S96" s="5">
        <f t="shared" si="21"/>
        <v>641119322.37322259</v>
      </c>
      <c r="T96" s="20">
        <f>SUM(S96:$S$136)</f>
        <v>3269211645.6154885</v>
      </c>
      <c r="U96" s="6">
        <f t="shared" si="26"/>
        <v>5.0992249516266215</v>
      </c>
    </row>
    <row r="97" spans="1:21">
      <c r="A97" s="21">
        <v>83</v>
      </c>
      <c r="B97" s="14">
        <f>Absterbeordnung!B91</f>
        <v>45617.225286119385</v>
      </c>
      <c r="C97" s="15">
        <f t="shared" si="15"/>
        <v>0.19327947788431285</v>
      </c>
      <c r="D97" s="14">
        <f t="shared" si="22"/>
        <v>8816.8734858322277</v>
      </c>
      <c r="E97" s="14">
        <f>SUM(D97:$D$136)</f>
        <v>56728.290142598293</v>
      </c>
      <c r="F97" s="16">
        <f t="shared" si="23"/>
        <v>6.4340596736195188</v>
      </c>
      <c r="G97" s="5"/>
      <c r="H97" s="17">
        <f>Absterbeordnung!C91</f>
        <v>63023.012709875431</v>
      </c>
      <c r="I97" s="18">
        <f t="shared" si="16"/>
        <v>0.19327947788431285</v>
      </c>
      <c r="J97" s="17">
        <f t="shared" si="24"/>
        <v>12181.054991261137</v>
      </c>
      <c r="K97" s="17">
        <f>SUM($J97:J$136)</f>
        <v>90398.567050725003</v>
      </c>
      <c r="L97" s="19">
        <f t="shared" si="25"/>
        <v>7.4212428328727054</v>
      </c>
      <c r="N97" s="6">
        <v>83</v>
      </c>
      <c r="O97" s="6">
        <f t="shared" si="17"/>
        <v>83</v>
      </c>
      <c r="P97" s="20">
        <f t="shared" si="18"/>
        <v>45617.225286119385</v>
      </c>
      <c r="Q97" s="20">
        <f t="shared" si="19"/>
        <v>63023.012709875431</v>
      </c>
      <c r="R97" s="5">
        <f t="shared" si="20"/>
        <v>63023.012709875431</v>
      </c>
      <c r="S97" s="5">
        <f t="shared" si="21"/>
        <v>555665929.75896823</v>
      </c>
      <c r="T97" s="20">
        <f>SUM(S97:$S$136)</f>
        <v>2628092323.2422662</v>
      </c>
      <c r="U97" s="6">
        <f t="shared" si="26"/>
        <v>4.7296265300668274</v>
      </c>
    </row>
    <row r="98" spans="1:21">
      <c r="A98" s="21">
        <v>84</v>
      </c>
      <c r="B98" s="14">
        <f>Absterbeordnung!B92</f>
        <v>41995.202705950251</v>
      </c>
      <c r="C98" s="15">
        <f t="shared" si="15"/>
        <v>0.18948968420030671</v>
      </c>
      <c r="D98" s="14">
        <f t="shared" si="22"/>
        <v>7957.6576986783784</v>
      </c>
      <c r="E98" s="14">
        <f>SUM(D98:$D$136)</f>
        <v>47911.416656766065</v>
      </c>
      <c r="F98" s="16">
        <f t="shared" si="23"/>
        <v>6.0207938656023465</v>
      </c>
      <c r="G98" s="5"/>
      <c r="H98" s="17">
        <f>Absterbeordnung!C92</f>
        <v>59518.311673387172</v>
      </c>
      <c r="I98" s="18">
        <f t="shared" si="16"/>
        <v>0.18948968420030671</v>
      </c>
      <c r="J98" s="17">
        <f t="shared" si="24"/>
        <v>11278.106083125564</v>
      </c>
      <c r="K98" s="17">
        <f>SUM($J98:J$136)</f>
        <v>78217.512059463872</v>
      </c>
      <c r="L98" s="19">
        <f t="shared" si="25"/>
        <v>6.9353410477751973</v>
      </c>
      <c r="N98" s="6">
        <v>84</v>
      </c>
      <c r="O98" s="6">
        <f t="shared" si="17"/>
        <v>84</v>
      </c>
      <c r="P98" s="20">
        <f t="shared" si="18"/>
        <v>41995.202705950251</v>
      </c>
      <c r="Q98" s="20">
        <f t="shared" si="19"/>
        <v>59518.311673387172</v>
      </c>
      <c r="R98" s="5">
        <f t="shared" si="20"/>
        <v>59518.311673387172</v>
      </c>
      <c r="S98" s="5">
        <f t="shared" si="21"/>
        <v>473626351.10006863</v>
      </c>
      <c r="T98" s="20">
        <f>SUM(S98:$S$136)</f>
        <v>2072426393.4832966</v>
      </c>
      <c r="U98" s="6">
        <f t="shared" si="26"/>
        <v>4.3756568625663963</v>
      </c>
    </row>
    <row r="99" spans="1:21">
      <c r="A99" s="21">
        <v>85</v>
      </c>
      <c r="B99" s="14">
        <f>Absterbeordnung!B93</f>
        <v>38185.30692616856</v>
      </c>
      <c r="C99" s="15">
        <f t="shared" si="15"/>
        <v>0.18577420019637911</v>
      </c>
      <c r="D99" s="14">
        <f t="shared" si="22"/>
        <v>7093.8448534622194</v>
      </c>
      <c r="E99" s="14">
        <f>SUM(D99:$D$136)</f>
        <v>39953.758958087681</v>
      </c>
      <c r="F99" s="16">
        <f t="shared" si="23"/>
        <v>5.6321726487417978</v>
      </c>
      <c r="G99" s="5"/>
      <c r="H99" s="17">
        <f>Absterbeordnung!C93</f>
        <v>55682.077291606642</v>
      </c>
      <c r="I99" s="18">
        <f t="shared" si="16"/>
        <v>0.18577420019637911</v>
      </c>
      <c r="J99" s="17">
        <f t="shared" si="24"/>
        <v>10344.293374121187</v>
      </c>
      <c r="K99" s="17">
        <f>SUM($J99:J$136)</f>
        <v>66939.405976338327</v>
      </c>
      <c r="L99" s="19">
        <f t="shared" si="25"/>
        <v>6.4711434174714952</v>
      </c>
      <c r="N99" s="6">
        <v>85</v>
      </c>
      <c r="O99" s="6">
        <f t="shared" si="17"/>
        <v>85</v>
      </c>
      <c r="P99" s="20">
        <f t="shared" si="18"/>
        <v>38185.30692616856</v>
      </c>
      <c r="Q99" s="20">
        <f t="shared" si="19"/>
        <v>55682.077291606642</v>
      </c>
      <c r="R99" s="5">
        <f t="shared" si="20"/>
        <v>55682.077291606642</v>
      </c>
      <c r="S99" s="5">
        <f t="shared" si="21"/>
        <v>395000017.42514932</v>
      </c>
      <c r="T99" s="20">
        <f>SUM(S99:$S$136)</f>
        <v>1598800042.3832278</v>
      </c>
      <c r="U99" s="6">
        <f t="shared" si="26"/>
        <v>4.0475948654513489</v>
      </c>
    </row>
    <row r="100" spans="1:21">
      <c r="A100" s="13">
        <v>86</v>
      </c>
      <c r="B100" s="14">
        <f>Absterbeordnung!B94</f>
        <v>34292.711771038892</v>
      </c>
      <c r="C100" s="15">
        <f t="shared" si="15"/>
        <v>0.18213156881997952</v>
      </c>
      <c r="D100" s="14">
        <f t="shared" si="22"/>
        <v>6245.7853939506922</v>
      </c>
      <c r="E100" s="14">
        <f>SUM(D100:$D$136)</f>
        <v>32859.914104625452</v>
      </c>
      <c r="F100" s="16">
        <f t="shared" si="23"/>
        <v>5.2611340339121595</v>
      </c>
      <c r="G100" s="5"/>
      <c r="H100" s="17">
        <f>Absterbeordnung!C94</f>
        <v>51551.33890390821</v>
      </c>
      <c r="I100" s="18">
        <f t="shared" si="16"/>
        <v>0.18213156881997952</v>
      </c>
      <c r="J100" s="17">
        <f t="shared" si="24"/>
        <v>9389.1262293392465</v>
      </c>
      <c r="K100" s="17">
        <f>SUM($J100:J$136)</f>
        <v>56595.112602217145</v>
      </c>
      <c r="L100" s="19">
        <f t="shared" si="25"/>
        <v>6.0277294414647562</v>
      </c>
      <c r="N100" s="20">
        <v>86</v>
      </c>
      <c r="O100" s="6">
        <f t="shared" si="17"/>
        <v>86</v>
      </c>
      <c r="P100" s="20">
        <f t="shared" si="18"/>
        <v>34292.711771038892</v>
      </c>
      <c r="Q100" s="20">
        <f t="shared" si="19"/>
        <v>51551.33890390821</v>
      </c>
      <c r="R100" s="5">
        <f t="shared" si="20"/>
        <v>51551.33890390821</v>
      </c>
      <c r="S100" s="5">
        <f t="shared" si="21"/>
        <v>321978599.56463194</v>
      </c>
      <c r="T100" s="20">
        <f>SUM(S100:$S$136)</f>
        <v>1203800024.9580789</v>
      </c>
      <c r="U100" s="6">
        <f t="shared" si="26"/>
        <v>3.7387578757899269</v>
      </c>
    </row>
    <row r="101" spans="1:21">
      <c r="A101" s="13">
        <v>87</v>
      </c>
      <c r="B101" s="14">
        <f>Absterbeordnung!B95</f>
        <v>30315.147252037263</v>
      </c>
      <c r="C101" s="15">
        <f t="shared" si="15"/>
        <v>0.17856036158821526</v>
      </c>
      <c r="D101" s="14">
        <f t="shared" si="22"/>
        <v>5413.0836549237638</v>
      </c>
      <c r="E101" s="14">
        <f>SUM(D101:$D$136)</f>
        <v>26614.128710674762</v>
      </c>
      <c r="F101" s="16">
        <f t="shared" si="23"/>
        <v>4.916629855972471</v>
      </c>
      <c r="G101" s="5"/>
      <c r="H101" s="17">
        <f>Absterbeordnung!C95</f>
        <v>47110.347556687164</v>
      </c>
      <c r="I101" s="18">
        <f t="shared" si="16"/>
        <v>0.17856036158821526</v>
      </c>
      <c r="J101" s="17">
        <f t="shared" si="24"/>
        <v>8412.0406942685531</v>
      </c>
      <c r="K101" s="17">
        <f>SUM($J101:J$136)</f>
        <v>47205.986372877909</v>
      </c>
      <c r="L101" s="19">
        <f t="shared" si="25"/>
        <v>5.6117163585574623</v>
      </c>
      <c r="N101" s="20">
        <v>87</v>
      </c>
      <c r="O101" s="6">
        <f t="shared" si="17"/>
        <v>87</v>
      </c>
      <c r="P101" s="20">
        <f t="shared" si="18"/>
        <v>30315.147252037263</v>
      </c>
      <c r="Q101" s="20">
        <f t="shared" si="19"/>
        <v>47110.347556687164</v>
      </c>
      <c r="R101" s="5">
        <f t="shared" si="20"/>
        <v>47110.347556687164</v>
      </c>
      <c r="S101" s="5">
        <f t="shared" si="21"/>
        <v>255012252.33688095</v>
      </c>
      <c r="T101" s="20">
        <f>SUM(S101:$S$136)</f>
        <v>881821425.39344704</v>
      </c>
      <c r="U101" s="6">
        <f t="shared" si="26"/>
        <v>3.457957087601137</v>
      </c>
    </row>
    <row r="102" spans="1:21">
      <c r="A102" s="13">
        <v>88</v>
      </c>
      <c r="B102" s="14">
        <f>Absterbeordnung!B96</f>
        <v>26399.876442193381</v>
      </c>
      <c r="C102" s="15">
        <f t="shared" si="15"/>
        <v>0.17505917802766199</v>
      </c>
      <c r="D102" s="14">
        <f t="shared" si="22"/>
        <v>4621.5406700022113</v>
      </c>
      <c r="E102" s="14">
        <f>SUM(D102:$D$136)</f>
        <v>21201.045055751005</v>
      </c>
      <c r="F102" s="16">
        <f t="shared" si="23"/>
        <v>4.5874409790146586</v>
      </c>
      <c r="G102" s="5"/>
      <c r="H102" s="17">
        <f>Absterbeordnung!C96</f>
        <v>42445.481946531356</v>
      </c>
      <c r="I102" s="18">
        <f t="shared" si="16"/>
        <v>0.17505917802766199</v>
      </c>
      <c r="J102" s="17">
        <f t="shared" si="24"/>
        <v>7430.4711805477455</v>
      </c>
      <c r="K102" s="17">
        <f>SUM($J102:J$136)</f>
        <v>38793.945678609351</v>
      </c>
      <c r="L102" s="19">
        <f t="shared" si="25"/>
        <v>5.2209267401733754</v>
      </c>
      <c r="N102" s="20">
        <v>88</v>
      </c>
      <c r="O102" s="6">
        <f t="shared" si="17"/>
        <v>88</v>
      </c>
      <c r="P102" s="20">
        <f t="shared" si="18"/>
        <v>26399.876442193381</v>
      </c>
      <c r="Q102" s="20">
        <f t="shared" si="19"/>
        <v>42445.481946531356</v>
      </c>
      <c r="R102" s="5">
        <f t="shared" si="20"/>
        <v>42445.481946531356</v>
      </c>
      <c r="S102" s="5">
        <f t="shared" si="21"/>
        <v>196163521.07373926</v>
      </c>
      <c r="T102" s="20">
        <f>SUM(S102:$S$136)</f>
        <v>626809173.056566</v>
      </c>
      <c r="U102" s="6">
        <f t="shared" si="26"/>
        <v>3.1953401408457793</v>
      </c>
    </row>
    <row r="103" spans="1:21">
      <c r="A103" s="13">
        <v>89</v>
      </c>
      <c r="B103" s="14">
        <f>Absterbeordnung!B97</f>
        <v>22508.660760649265</v>
      </c>
      <c r="C103" s="15">
        <f t="shared" si="15"/>
        <v>0.17162664512515882</v>
      </c>
      <c r="D103" s="14">
        <f t="shared" si="22"/>
        <v>3863.0859326105387</v>
      </c>
      <c r="E103" s="14">
        <f>SUM(D103:$D$136)</f>
        <v>16579.504385748791</v>
      </c>
      <c r="F103" s="16">
        <f t="shared" si="23"/>
        <v>4.2917772669232184</v>
      </c>
      <c r="G103" s="5"/>
      <c r="H103" s="17">
        <f>Absterbeordnung!C97</f>
        <v>37620.565706696303</v>
      </c>
      <c r="I103" s="18">
        <f t="shared" si="16"/>
        <v>0.17162664512515882</v>
      </c>
      <c r="J103" s="17">
        <f t="shared" si="24"/>
        <v>6456.6914799508859</v>
      </c>
      <c r="K103" s="17">
        <f>SUM($J103:J$136)</f>
        <v>31363.474498061591</v>
      </c>
      <c r="L103" s="19">
        <f t="shared" si="25"/>
        <v>4.8575148116416065</v>
      </c>
      <c r="N103" s="20">
        <v>89</v>
      </c>
      <c r="O103" s="6">
        <f t="shared" si="17"/>
        <v>89</v>
      </c>
      <c r="P103" s="20">
        <f t="shared" si="18"/>
        <v>22508.660760649265</v>
      </c>
      <c r="Q103" s="20">
        <f t="shared" si="19"/>
        <v>37620.565706696303</v>
      </c>
      <c r="R103" s="5">
        <f t="shared" si="20"/>
        <v>37620.565706696303</v>
      </c>
      <c r="S103" s="5">
        <f t="shared" si="21"/>
        <v>145331478.15838894</v>
      </c>
      <c r="T103" s="20">
        <f>SUM(S103:$S$136)</f>
        <v>430645651.98282677</v>
      </c>
      <c r="U103" s="6">
        <f t="shared" si="26"/>
        <v>2.9631959809387562</v>
      </c>
    </row>
    <row r="104" spans="1:21">
      <c r="A104" s="13">
        <v>90</v>
      </c>
      <c r="B104" s="14">
        <f>Absterbeordnung!B98</f>
        <v>18816.888516782299</v>
      </c>
      <c r="C104" s="15">
        <f t="shared" si="15"/>
        <v>0.16826141678937137</v>
      </c>
      <c r="D104" s="14">
        <f t="shared" si="22"/>
        <v>3166.1563214014427</v>
      </c>
      <c r="E104" s="14">
        <f>SUM(D104:$D$136)</f>
        <v>12716.418453138258</v>
      </c>
      <c r="F104" s="16">
        <f t="shared" si="23"/>
        <v>4.0163583734581882</v>
      </c>
      <c r="G104" s="5"/>
      <c r="H104" s="17">
        <f>Absterbeordnung!C98</f>
        <v>32773.471275095188</v>
      </c>
      <c r="I104" s="18">
        <f t="shared" si="16"/>
        <v>0.16826141678937137</v>
      </c>
      <c r="J104" s="17">
        <f t="shared" si="24"/>
        <v>5514.5107098532817</v>
      </c>
      <c r="K104" s="17">
        <f>SUM($J104:J$136)</f>
        <v>24906.783018110706</v>
      </c>
      <c r="L104" s="19">
        <f t="shared" si="25"/>
        <v>4.5165898351792979</v>
      </c>
      <c r="N104" s="20">
        <v>90</v>
      </c>
      <c r="O104" s="6">
        <f t="shared" si="17"/>
        <v>90</v>
      </c>
      <c r="P104" s="20">
        <f t="shared" si="18"/>
        <v>18816.888516782299</v>
      </c>
      <c r="Q104" s="20">
        <f t="shared" si="19"/>
        <v>32773.471275095188</v>
      </c>
      <c r="R104" s="5">
        <f t="shared" si="20"/>
        <v>32773.471275095188</v>
      </c>
      <c r="S104" s="5">
        <f t="shared" si="21"/>
        <v>103765933.25191122</v>
      </c>
      <c r="T104" s="20">
        <f>SUM(S104:$S$136)</f>
        <v>285314173.82443786</v>
      </c>
      <c r="U104" s="6">
        <f t="shared" si="26"/>
        <v>2.7495938684595482</v>
      </c>
    </row>
    <row r="105" spans="1:21">
      <c r="A105" s="13">
        <v>91</v>
      </c>
      <c r="B105" s="14">
        <f>Absterbeordnung!B99</f>
        <v>15389.838991552024</v>
      </c>
      <c r="C105" s="15">
        <f t="shared" si="15"/>
        <v>0.16496217332291313</v>
      </c>
      <c r="D105" s="14">
        <f t="shared" si="22"/>
        <v>2538.7412871361316</v>
      </c>
      <c r="E105" s="14">
        <f>SUM(D105:$D$136)</f>
        <v>9550.2621317368175</v>
      </c>
      <c r="F105" s="16">
        <f t="shared" si="23"/>
        <v>3.7618099095517312</v>
      </c>
      <c r="G105" s="5"/>
      <c r="H105" s="17">
        <f>Absterbeordnung!C99</f>
        <v>27947.883212568475</v>
      </c>
      <c r="I105" s="18">
        <f t="shared" si="16"/>
        <v>0.16496217332291313</v>
      </c>
      <c r="J105" s="17">
        <f t="shared" si="24"/>
        <v>4610.3435545202547</v>
      </c>
      <c r="K105" s="17">
        <f>SUM($J105:J$136)</f>
        <v>19392.272308257423</v>
      </c>
      <c r="L105" s="19">
        <f t="shared" si="25"/>
        <v>4.2062531954357478</v>
      </c>
      <c r="N105" s="20">
        <v>91</v>
      </c>
      <c r="O105" s="6">
        <f t="shared" si="17"/>
        <v>91</v>
      </c>
      <c r="P105" s="20">
        <f t="shared" si="18"/>
        <v>15389.838991552024</v>
      </c>
      <c r="Q105" s="20">
        <f t="shared" si="19"/>
        <v>27947.883212568475</v>
      </c>
      <c r="R105" s="5">
        <f t="shared" si="20"/>
        <v>27947.883212568475</v>
      </c>
      <c r="S105" s="5">
        <f t="shared" si="21"/>
        <v>70952444.999806374</v>
      </c>
      <c r="T105" s="20">
        <f>SUM(S105:$S$136)</f>
        <v>181548240.57252669</v>
      </c>
      <c r="U105" s="6">
        <f t="shared" si="26"/>
        <v>2.5587312822415371</v>
      </c>
    </row>
    <row r="106" spans="1:21">
      <c r="A106" s="13">
        <v>92</v>
      </c>
      <c r="B106" s="14">
        <f>Absterbeordnung!B100</f>
        <v>12345.599769875656</v>
      </c>
      <c r="C106" s="15">
        <f t="shared" si="15"/>
        <v>0.16172762090481677</v>
      </c>
      <c r="D106" s="14">
        <f t="shared" si="22"/>
        <v>1996.6244794250433</v>
      </c>
      <c r="E106" s="14">
        <f>SUM(D106:$D$136)</f>
        <v>7011.5208446006855</v>
      </c>
      <c r="F106" s="16">
        <f t="shared" si="23"/>
        <v>3.511687308681978</v>
      </c>
      <c r="G106" s="5"/>
      <c r="H106" s="17">
        <f>Absterbeordnung!C100</f>
        <v>23310.684078563645</v>
      </c>
      <c r="I106" s="18">
        <f t="shared" si="16"/>
        <v>0.16172762090481677</v>
      </c>
      <c r="J106" s="17">
        <f t="shared" si="24"/>
        <v>3769.9814776898893</v>
      </c>
      <c r="K106" s="17">
        <f>SUM($J106:J$136)</f>
        <v>14781.928753737171</v>
      </c>
      <c r="L106" s="19">
        <f t="shared" si="25"/>
        <v>3.920955272914235</v>
      </c>
      <c r="N106" s="20">
        <v>92</v>
      </c>
      <c r="O106" s="6">
        <f t="shared" si="17"/>
        <v>92</v>
      </c>
      <c r="P106" s="20">
        <f t="shared" si="18"/>
        <v>12345.599769875656</v>
      </c>
      <c r="Q106" s="20">
        <f t="shared" si="19"/>
        <v>23310.684078563645</v>
      </c>
      <c r="R106" s="5">
        <f t="shared" si="20"/>
        <v>23310.684078563645</v>
      </c>
      <c r="S106" s="5">
        <f t="shared" si="21"/>
        <v>46542682.463403784</v>
      </c>
      <c r="T106" s="20">
        <f>SUM(S106:$S$136)</f>
        <v>110595795.57272026</v>
      </c>
      <c r="U106" s="6">
        <f t="shared" si="26"/>
        <v>2.3762230649185514</v>
      </c>
    </row>
    <row r="107" spans="1:21">
      <c r="A107" s="13">
        <v>93</v>
      </c>
      <c r="B107" s="14">
        <f>Absterbeordnung!B101</f>
        <v>9581.7733334100812</v>
      </c>
      <c r="C107" s="15">
        <f t="shared" si="15"/>
        <v>0.15855649108315373</v>
      </c>
      <c r="D107" s="14">
        <f t="shared" si="22"/>
        <v>1519.2523580996358</v>
      </c>
      <c r="E107" s="14">
        <f>SUM(D107:$D$136)</f>
        <v>5014.8963651756403</v>
      </c>
      <c r="F107" s="16">
        <f t="shared" si="23"/>
        <v>3.3008975358435828</v>
      </c>
      <c r="G107" s="5"/>
      <c r="H107" s="17">
        <f>Absterbeordnung!C101</f>
        <v>18927.551938356821</v>
      </c>
      <c r="I107" s="18">
        <f t="shared" si="16"/>
        <v>0.15855649108315373</v>
      </c>
      <c r="J107" s="17">
        <f t="shared" si="24"/>
        <v>3001.0862201400023</v>
      </c>
      <c r="K107" s="17">
        <f>SUM($J107:J$136)</f>
        <v>11011.947276047282</v>
      </c>
      <c r="L107" s="19">
        <f t="shared" si="25"/>
        <v>3.6693205287296173</v>
      </c>
      <c r="N107" s="20">
        <v>93</v>
      </c>
      <c r="O107" s="6">
        <f t="shared" si="17"/>
        <v>93</v>
      </c>
      <c r="P107" s="20">
        <f t="shared" si="18"/>
        <v>9581.7733334100812</v>
      </c>
      <c r="Q107" s="20">
        <f t="shared" si="19"/>
        <v>18927.551938356821</v>
      </c>
      <c r="R107" s="5">
        <f t="shared" si="20"/>
        <v>18927.551938356821</v>
      </c>
      <c r="S107" s="5">
        <f t="shared" si="21"/>
        <v>28755727.915401932</v>
      </c>
      <c r="T107" s="20">
        <f>SUM(S107:$S$136)</f>
        <v>64053113.109316453</v>
      </c>
      <c r="U107" s="6">
        <f t="shared" si="26"/>
        <v>2.2274905819723241</v>
      </c>
    </row>
    <row r="108" spans="1:21">
      <c r="A108" s="13">
        <v>94</v>
      </c>
      <c r="B108" s="14">
        <f>Absterbeordnung!B102</f>
        <v>7256.4398372586093</v>
      </c>
      <c r="C108" s="15">
        <f t="shared" si="15"/>
        <v>0.15544754027760166</v>
      </c>
      <c r="D108" s="14">
        <f t="shared" si="22"/>
        <v>1127.9957238742509</v>
      </c>
      <c r="E108" s="14">
        <f>SUM(D108:$D$136)</f>
        <v>3495.6440070760059</v>
      </c>
      <c r="F108" s="16">
        <f t="shared" si="23"/>
        <v>3.0989869315016132</v>
      </c>
      <c r="G108" s="5"/>
      <c r="H108" s="17">
        <f>Absterbeordnung!C102</f>
        <v>14966.335285186849</v>
      </c>
      <c r="I108" s="18">
        <f t="shared" si="16"/>
        <v>0.15544754027760166</v>
      </c>
      <c r="J108" s="17">
        <f t="shared" si="24"/>
        <v>2326.4800070521737</v>
      </c>
      <c r="K108" s="17">
        <f>SUM($J108:J$136)</f>
        <v>8010.8610559072822</v>
      </c>
      <c r="L108" s="19">
        <f t="shared" si="25"/>
        <v>3.4433397371240035</v>
      </c>
      <c r="N108" s="20">
        <v>94</v>
      </c>
      <c r="O108" s="6">
        <f t="shared" si="17"/>
        <v>94</v>
      </c>
      <c r="P108" s="20">
        <f t="shared" si="18"/>
        <v>7256.4398372586093</v>
      </c>
      <c r="Q108" s="20">
        <f t="shared" si="19"/>
        <v>14966.335285186849</v>
      </c>
      <c r="R108" s="5">
        <f t="shared" si="20"/>
        <v>14966.335285186849</v>
      </c>
      <c r="S108" s="5">
        <f t="shared" si="21"/>
        <v>16881962.203759085</v>
      </c>
      <c r="T108" s="20">
        <f>SUM(S108:$S$136)</f>
        <v>35297385.193914533</v>
      </c>
      <c r="U108" s="6">
        <f t="shared" si="26"/>
        <v>2.0908342743508164</v>
      </c>
    </row>
    <row r="109" spans="1:21">
      <c r="A109" s="13">
        <v>95</v>
      </c>
      <c r="B109" s="14">
        <f>Absterbeordnung!B103</f>
        <v>5315.2566340728354</v>
      </c>
      <c r="C109" s="15">
        <f t="shared" si="15"/>
        <v>0.15239954929176638</v>
      </c>
      <c r="D109" s="14">
        <f t="shared" si="22"/>
        <v>810.04271540277136</v>
      </c>
      <c r="E109" s="14">
        <f>SUM(D109:$D$136)</f>
        <v>2367.648283201755</v>
      </c>
      <c r="F109" s="16">
        <f t="shared" si="23"/>
        <v>2.9228684341967166</v>
      </c>
      <c r="G109" s="5"/>
      <c r="H109" s="17">
        <f>Absterbeordnung!C103</f>
        <v>11547.385387474456</v>
      </c>
      <c r="I109" s="18">
        <f t="shared" si="16"/>
        <v>0.15239954929176638</v>
      </c>
      <c r="J109" s="17">
        <f t="shared" si="24"/>
        <v>1759.8163285494363</v>
      </c>
      <c r="K109" s="17">
        <f>SUM($J109:J$136)</f>
        <v>5684.3810488551089</v>
      </c>
      <c r="L109" s="19">
        <f t="shared" si="25"/>
        <v>3.2300990487686709</v>
      </c>
      <c r="N109" s="20">
        <v>95</v>
      </c>
      <c r="O109" s="6">
        <f t="shared" si="17"/>
        <v>95</v>
      </c>
      <c r="P109" s="20">
        <f t="shared" si="18"/>
        <v>5315.2566340728354</v>
      </c>
      <c r="Q109" s="20">
        <f t="shared" si="19"/>
        <v>11547.385387474456</v>
      </c>
      <c r="R109" s="5">
        <f t="shared" si="20"/>
        <v>11547.385387474456</v>
      </c>
      <c r="S109" s="5">
        <f t="shared" si="21"/>
        <v>9353875.4150720928</v>
      </c>
      <c r="T109" s="20">
        <f>SUM(S109:$S$136)</f>
        <v>18415422.990155444</v>
      </c>
      <c r="U109" s="6">
        <f t="shared" si="26"/>
        <v>1.9687479438182693</v>
      </c>
    </row>
    <row r="110" spans="1:21">
      <c r="A110" s="13">
        <v>96</v>
      </c>
      <c r="B110" s="14">
        <f>Absterbeordnung!B104</f>
        <v>3785.9354885780858</v>
      </c>
      <c r="C110" s="15">
        <f t="shared" si="15"/>
        <v>0.14941132283506506</v>
      </c>
      <c r="D110" s="14">
        <f t="shared" si="22"/>
        <v>565.66162951667013</v>
      </c>
      <c r="E110" s="14">
        <f>SUM(D110:$D$136)</f>
        <v>1557.605567798983</v>
      </c>
      <c r="F110" s="16">
        <f t="shared" si="23"/>
        <v>2.7535994780658535</v>
      </c>
      <c r="G110" s="5"/>
      <c r="H110" s="17">
        <f>Absterbeordnung!C104</f>
        <v>8614.9993905461342</v>
      </c>
      <c r="I110" s="18">
        <f t="shared" si="16"/>
        <v>0.14941132283506506</v>
      </c>
      <c r="J110" s="17">
        <f t="shared" si="24"/>
        <v>1287.1784551647772</v>
      </c>
      <c r="K110" s="17">
        <f>SUM($J110:J$136)</f>
        <v>3924.564720305671</v>
      </c>
      <c r="L110" s="19">
        <f t="shared" si="25"/>
        <v>3.048967067898344</v>
      </c>
      <c r="N110" s="20">
        <v>96</v>
      </c>
      <c r="O110" s="6">
        <f t="shared" si="17"/>
        <v>96</v>
      </c>
      <c r="P110" s="20">
        <f t="shared" si="18"/>
        <v>3785.9354885780858</v>
      </c>
      <c r="Q110" s="20">
        <f t="shared" si="19"/>
        <v>8614.9993905461342</v>
      </c>
      <c r="R110" s="5">
        <f t="shared" si="20"/>
        <v>8614.9993905461342</v>
      </c>
      <c r="S110" s="5">
        <f t="shared" si="21"/>
        <v>4873174.5935414471</v>
      </c>
      <c r="T110" s="20">
        <f>SUM(S110:$S$136)</f>
        <v>9061547.5750833526</v>
      </c>
      <c r="U110" s="6">
        <f t="shared" si="26"/>
        <v>1.8594752560462069</v>
      </c>
    </row>
    <row r="111" spans="1:21">
      <c r="A111" s="13">
        <v>97</v>
      </c>
      <c r="B111" s="14">
        <f>Absterbeordnung!B105</f>
        <v>2593.6457309690445</v>
      </c>
      <c r="C111" s="15">
        <f t="shared" ref="C111:C127" si="27">1/(((1+($B$5/100))^A111))</f>
        <v>0.14648168905398534</v>
      </c>
      <c r="D111" s="14">
        <f t="shared" si="22"/>
        <v>379.92160748000413</v>
      </c>
      <c r="E111" s="14">
        <f>SUM(D111:$D$136)</f>
        <v>991.94393828231296</v>
      </c>
      <c r="F111" s="16">
        <f t="shared" si="23"/>
        <v>2.610917407045664</v>
      </c>
      <c r="G111" s="5"/>
      <c r="H111" s="17">
        <f>Absterbeordnung!C105</f>
        <v>6218.7457410614898</v>
      </c>
      <c r="I111" s="18">
        <f t="shared" ref="I111:I127" si="28">1/(((1+($B$5/100))^A111))</f>
        <v>0.14648168905398534</v>
      </c>
      <c r="J111" s="17">
        <f t="shared" si="24"/>
        <v>910.93237994796482</v>
      </c>
      <c r="K111" s="17">
        <f>SUM($J111:J$136)</f>
        <v>2637.386265140894</v>
      </c>
      <c r="L111" s="19">
        <f t="shared" si="25"/>
        <v>2.8952602006435972</v>
      </c>
      <c r="N111" s="20">
        <v>97</v>
      </c>
      <c r="O111" s="6">
        <f t="shared" si="17"/>
        <v>97</v>
      </c>
      <c r="P111" s="20">
        <f t="shared" si="18"/>
        <v>2593.6457309690445</v>
      </c>
      <c r="Q111" s="20">
        <f t="shared" si="19"/>
        <v>6218.7457410614898</v>
      </c>
      <c r="R111" s="5">
        <f t="shared" si="20"/>
        <v>6218.7457410614898</v>
      </c>
      <c r="S111" s="5">
        <f t="shared" ref="S111:S136" si="29">P111*R111*I111</f>
        <v>2362635.8784535103</v>
      </c>
      <c r="T111" s="20">
        <f>SUM(S111:$S$136)</f>
        <v>4188372.9815419088</v>
      </c>
      <c r="U111" s="6">
        <f t="shared" si="26"/>
        <v>1.7727543290688768</v>
      </c>
    </row>
    <row r="112" spans="1:21">
      <c r="A112" s="13">
        <v>98</v>
      </c>
      <c r="B112" s="14">
        <f>Absterbeordnung!B106</f>
        <v>1707.0145626146859</v>
      </c>
      <c r="C112" s="15">
        <f t="shared" si="27"/>
        <v>0.14360949907253467</v>
      </c>
      <c r="D112" s="14">
        <f t="shared" si="22"/>
        <v>245.14350624661691</v>
      </c>
      <c r="E112" s="14">
        <f>SUM(D112:$D$136)</f>
        <v>612.02233080230883</v>
      </c>
      <c r="F112" s="16">
        <f t="shared" si="23"/>
        <v>2.4965879789065593</v>
      </c>
      <c r="G112" s="5"/>
      <c r="H112" s="17">
        <f>Absterbeordnung!C106</f>
        <v>4389.6487975928439</v>
      </c>
      <c r="I112" s="18">
        <f t="shared" si="28"/>
        <v>0.14360949907253467</v>
      </c>
      <c r="J112" s="17">
        <f t="shared" si="24"/>
        <v>630.39526492666243</v>
      </c>
      <c r="K112" s="17">
        <f>SUM($J112:J$136)</f>
        <v>1726.4538851929287</v>
      </c>
      <c r="L112" s="19">
        <f t="shared" si="25"/>
        <v>2.7386847288483001</v>
      </c>
      <c r="N112" s="20">
        <v>98</v>
      </c>
      <c r="O112" s="6">
        <f t="shared" si="17"/>
        <v>98</v>
      </c>
      <c r="P112" s="20">
        <f t="shared" si="18"/>
        <v>1707.0145626146859</v>
      </c>
      <c r="Q112" s="20">
        <f t="shared" si="19"/>
        <v>4389.6487975928439</v>
      </c>
      <c r="R112" s="5">
        <f t="shared" si="20"/>
        <v>4389.6487975928439</v>
      </c>
      <c r="S112" s="5">
        <f t="shared" si="29"/>
        <v>1076093.8974331559</v>
      </c>
      <c r="T112" s="20">
        <f>SUM(S112:$S$136)</f>
        <v>1825737.1030883978</v>
      </c>
      <c r="U112" s="6">
        <f t="shared" si="26"/>
        <v>1.6966336371234814</v>
      </c>
    </row>
    <row r="113" spans="1:21">
      <c r="A113" s="13">
        <v>99</v>
      </c>
      <c r="B113" s="14">
        <f>Absterbeordnung!B107</f>
        <v>1095.2331962782241</v>
      </c>
      <c r="C113" s="15">
        <f t="shared" si="27"/>
        <v>0.14079362654170063</v>
      </c>
      <c r="D113" s="14">
        <f t="shared" si="22"/>
        <v>154.2018536128694</v>
      </c>
      <c r="E113" s="14">
        <f>SUM(D113:$D$136)</f>
        <v>366.87882455569178</v>
      </c>
      <c r="F113" s="16">
        <f t="shared" si="23"/>
        <v>2.379211507254364</v>
      </c>
      <c r="G113" s="5"/>
      <c r="H113" s="17">
        <f>Absterbeordnung!C107</f>
        <v>2995.85274127089</v>
      </c>
      <c r="I113" s="18">
        <f t="shared" si="28"/>
        <v>0.14079362654170063</v>
      </c>
      <c r="J113" s="17">
        <f t="shared" si="24"/>
        <v>421.7969720284238</v>
      </c>
      <c r="K113" s="17">
        <f>SUM($J113:J$136)</f>
        <v>1096.0586202662664</v>
      </c>
      <c r="L113" s="19">
        <f t="shared" si="25"/>
        <v>2.5985454921483075</v>
      </c>
      <c r="N113" s="20">
        <v>99</v>
      </c>
      <c r="O113" s="6">
        <f t="shared" si="17"/>
        <v>99</v>
      </c>
      <c r="P113" s="20">
        <f t="shared" si="18"/>
        <v>1095.2331962782241</v>
      </c>
      <c r="Q113" s="20">
        <f t="shared" si="19"/>
        <v>2995.85274127089</v>
      </c>
      <c r="R113" s="5">
        <f t="shared" si="20"/>
        <v>2995.85274127089</v>
      </c>
      <c r="S113" s="5">
        <f t="shared" si="29"/>
        <v>461966.04585516726</v>
      </c>
      <c r="T113" s="20">
        <f>SUM(S113:$S$136)</f>
        <v>749643.20565524197</v>
      </c>
      <c r="U113" s="6">
        <f t="shared" si="26"/>
        <v>1.6227236014013582</v>
      </c>
    </row>
    <row r="114" spans="1:21">
      <c r="A114" s="13">
        <v>100</v>
      </c>
      <c r="B114" s="14">
        <f>Absterbeordnung!B108</f>
        <v>677.25575296569195</v>
      </c>
      <c r="C114" s="15">
        <f t="shared" si="27"/>
        <v>0.13803296719774574</v>
      </c>
      <c r="D114" s="14">
        <f t="shared" si="22"/>
        <v>93.48362113359795</v>
      </c>
      <c r="E114" s="14">
        <f>SUM(D114:$D$136)</f>
        <v>212.67697094282246</v>
      </c>
      <c r="F114" s="16">
        <f t="shared" si="23"/>
        <v>2.2750185365507467</v>
      </c>
      <c r="G114" s="5"/>
      <c r="H114" s="17">
        <f>Absterbeordnung!C108</f>
        <v>1974.8103599355768</v>
      </c>
      <c r="I114" s="18">
        <f t="shared" si="28"/>
        <v>0.13803296719774574</v>
      </c>
      <c r="J114" s="17">
        <f t="shared" si="24"/>
        <v>272.58893363475596</v>
      </c>
      <c r="K114" s="17">
        <f>SUM($J114:J$136)</f>
        <v>674.26164823784245</v>
      </c>
      <c r="L114" s="19">
        <f t="shared" si="25"/>
        <v>2.4735474006486666</v>
      </c>
      <c r="N114" s="20">
        <v>100</v>
      </c>
      <c r="O114" s="6">
        <f t="shared" si="17"/>
        <v>100</v>
      </c>
      <c r="P114" s="20">
        <f t="shared" si="18"/>
        <v>677.25575296569195</v>
      </c>
      <c r="Q114" s="20">
        <f t="shared" si="19"/>
        <v>1974.8103599355768</v>
      </c>
      <c r="R114" s="5">
        <f t="shared" si="20"/>
        <v>1974.8103599355768</v>
      </c>
      <c r="S114" s="5">
        <f t="shared" si="29"/>
        <v>184612.42349892165</v>
      </c>
      <c r="T114" s="20">
        <f>SUM(S114:$S$136)</f>
        <v>287677.15980007482</v>
      </c>
      <c r="U114" s="6">
        <f t="shared" si="26"/>
        <v>1.5582762760370523</v>
      </c>
    </row>
    <row r="115" spans="1:21">
      <c r="A115" s="13">
        <v>101</v>
      </c>
      <c r="B115" s="14">
        <f>Absterbeordnung!B109</f>
        <v>403.5</v>
      </c>
      <c r="C115" s="15">
        <f t="shared" si="27"/>
        <v>0.13532643842916248</v>
      </c>
      <c r="D115" s="14">
        <f t="shared" si="22"/>
        <v>54.604217906167058</v>
      </c>
      <c r="E115" s="14">
        <f>SUM(D115:$D$136)</f>
        <v>119.19334980922447</v>
      </c>
      <c r="F115" s="16">
        <f t="shared" si="23"/>
        <v>2.1828597566226224</v>
      </c>
      <c r="G115" s="5"/>
      <c r="H115" s="17">
        <f>Absterbeordnung!C109</f>
        <v>1256.4000000000001</v>
      </c>
      <c r="I115" s="18">
        <f t="shared" si="28"/>
        <v>0.13532643842916248</v>
      </c>
      <c r="J115" s="17">
        <f t="shared" si="24"/>
        <v>170.02413724239975</v>
      </c>
      <c r="K115" s="17">
        <f>SUM($J115:J$136)</f>
        <v>401.67271460308655</v>
      </c>
      <c r="L115" s="19">
        <f t="shared" si="25"/>
        <v>2.362445245232625</v>
      </c>
      <c r="N115" s="20">
        <v>101</v>
      </c>
      <c r="O115" s="6">
        <f t="shared" si="17"/>
        <v>101</v>
      </c>
      <c r="P115" s="20">
        <f t="shared" si="18"/>
        <v>403.5</v>
      </c>
      <c r="Q115" s="20">
        <f t="shared" si="19"/>
        <v>1256.4000000000001</v>
      </c>
      <c r="R115" s="5">
        <f t="shared" si="20"/>
        <v>1256.4000000000001</v>
      </c>
      <c r="S115" s="5">
        <f t="shared" si="29"/>
        <v>68604.739377308302</v>
      </c>
      <c r="T115" s="20">
        <f>SUM(S115:$S$136)</f>
        <v>103064.73630115319</v>
      </c>
      <c r="U115" s="6">
        <f t="shared" si="26"/>
        <v>1.5022976143721474</v>
      </c>
    </row>
    <row r="116" spans="1:21">
      <c r="A116" s="21">
        <v>102</v>
      </c>
      <c r="B116" s="14">
        <f>Absterbeordnung!B110</f>
        <v>231.7</v>
      </c>
      <c r="C116" s="15">
        <f t="shared" si="27"/>
        <v>0.13267297885212007</v>
      </c>
      <c r="D116" s="14">
        <f t="shared" si="22"/>
        <v>30.740329200036218</v>
      </c>
      <c r="E116" s="14">
        <f>SUM(D116:$D$136)</f>
        <v>64.589131903057421</v>
      </c>
      <c r="F116" s="16">
        <f t="shared" si="23"/>
        <v>2.1011203713127875</v>
      </c>
      <c r="G116" s="5"/>
      <c r="H116" s="17">
        <f>Absterbeordnung!C110</f>
        <v>771.2</v>
      </c>
      <c r="I116" s="18">
        <f t="shared" si="28"/>
        <v>0.13267297885212007</v>
      </c>
      <c r="J116" s="17">
        <f t="shared" si="24"/>
        <v>102.317401290755</v>
      </c>
      <c r="K116" s="17">
        <f>SUM($J116:J$136)</f>
        <v>231.64857736068689</v>
      </c>
      <c r="L116" s="19">
        <f t="shared" si="25"/>
        <v>2.2640193597412814</v>
      </c>
      <c r="N116" s="6">
        <v>102</v>
      </c>
      <c r="O116" s="6">
        <f t="shared" si="17"/>
        <v>102</v>
      </c>
      <c r="P116" s="20">
        <f t="shared" si="18"/>
        <v>231.7</v>
      </c>
      <c r="Q116" s="20">
        <f t="shared" si="19"/>
        <v>771.2</v>
      </c>
      <c r="R116" s="5">
        <f t="shared" si="20"/>
        <v>771.2</v>
      </c>
      <c r="S116" s="5">
        <f t="shared" si="29"/>
        <v>23706.941879067934</v>
      </c>
      <c r="T116" s="20">
        <f>SUM(S116:$S$136)</f>
        <v>34459.996923844905</v>
      </c>
      <c r="U116" s="6">
        <f t="shared" si="26"/>
        <v>1.4535825455526759</v>
      </c>
    </row>
    <row r="117" spans="1:21">
      <c r="A117" s="21">
        <v>103</v>
      </c>
      <c r="B117" s="14">
        <f>Absterbeordnung!B111</f>
        <v>128.19999999999999</v>
      </c>
      <c r="C117" s="15">
        <f t="shared" si="27"/>
        <v>0.13007154789423539</v>
      </c>
      <c r="D117" s="14">
        <f t="shared" si="22"/>
        <v>16.675172440040974</v>
      </c>
      <c r="E117" s="14">
        <f>SUM(D117:$D$136)</f>
        <v>33.8488027030212</v>
      </c>
      <c r="F117" s="16">
        <f t="shared" si="23"/>
        <v>2.0298922139924827</v>
      </c>
      <c r="G117" s="5"/>
      <c r="H117" s="17">
        <f>Absterbeordnung!C111</f>
        <v>456.8</v>
      </c>
      <c r="I117" s="18">
        <f t="shared" si="28"/>
        <v>0.13007154789423539</v>
      </c>
      <c r="J117" s="17">
        <f t="shared" si="24"/>
        <v>59.416683078086727</v>
      </c>
      <c r="K117" s="17">
        <f>SUM($J117:J$136)</f>
        <v>129.33117606993187</v>
      </c>
      <c r="L117" s="19">
        <f t="shared" si="25"/>
        <v>2.1766811839691886</v>
      </c>
      <c r="N117" s="6">
        <v>103</v>
      </c>
      <c r="O117" s="6">
        <f t="shared" si="17"/>
        <v>103</v>
      </c>
      <c r="P117" s="20">
        <f t="shared" si="18"/>
        <v>128.19999999999999</v>
      </c>
      <c r="Q117" s="20">
        <f t="shared" si="19"/>
        <v>456.8</v>
      </c>
      <c r="R117" s="5">
        <f t="shared" si="20"/>
        <v>456.8</v>
      </c>
      <c r="S117" s="5">
        <f t="shared" si="29"/>
        <v>7617.2187706107179</v>
      </c>
      <c r="T117" s="20">
        <f>SUM(S117:$S$136)</f>
        <v>10753.055044776962</v>
      </c>
      <c r="U117" s="6">
        <f t="shared" si="26"/>
        <v>1.4116773285106561</v>
      </c>
    </row>
    <row r="118" spans="1:21">
      <c r="A118" s="21">
        <v>104</v>
      </c>
      <c r="B118" s="14">
        <f>Absterbeordnung!B112</f>
        <v>68.5</v>
      </c>
      <c r="C118" s="15">
        <f t="shared" si="27"/>
        <v>0.12752112538650526</v>
      </c>
      <c r="D118" s="14">
        <f t="shared" si="22"/>
        <v>8.7351970889756103</v>
      </c>
      <c r="E118" s="14">
        <f>SUM(D118:$D$136)</f>
        <v>17.173630262980236</v>
      </c>
      <c r="F118" s="16">
        <f t="shared" si="23"/>
        <v>1.9660266492045704</v>
      </c>
      <c r="G118" s="5"/>
      <c r="H118" s="17">
        <f>Absterbeordnung!C112</f>
        <v>261.10000000000002</v>
      </c>
      <c r="I118" s="18">
        <f t="shared" si="28"/>
        <v>0.12752112538650526</v>
      </c>
      <c r="J118" s="17">
        <f t="shared" si="24"/>
        <v>33.295765838416528</v>
      </c>
      <c r="K118" s="17">
        <f>SUM($J118:J$136)</f>
        <v>69.914492991845123</v>
      </c>
      <c r="L118" s="19">
        <f t="shared" si="25"/>
        <v>2.099801318015579</v>
      </c>
      <c r="N118" s="6">
        <v>104</v>
      </c>
      <c r="O118" s="6">
        <f t="shared" si="17"/>
        <v>104</v>
      </c>
      <c r="P118" s="20">
        <f t="shared" si="18"/>
        <v>68.5</v>
      </c>
      <c r="Q118" s="20">
        <f t="shared" si="19"/>
        <v>261.10000000000002</v>
      </c>
      <c r="R118" s="5">
        <f t="shared" si="20"/>
        <v>261.10000000000002</v>
      </c>
      <c r="S118" s="5">
        <f t="shared" si="29"/>
        <v>2280.7599599315322</v>
      </c>
      <c r="T118" s="20">
        <f>SUM(S118:$S$136)</f>
        <v>3135.8362741662431</v>
      </c>
      <c r="U118" s="6">
        <f t="shared" si="26"/>
        <v>1.3749085082414285</v>
      </c>
    </row>
    <row r="119" spans="1:21">
      <c r="A119" s="21">
        <v>105</v>
      </c>
      <c r="B119" s="14">
        <f>Absterbeordnung!B113</f>
        <v>35.299999999999997</v>
      </c>
      <c r="C119" s="15">
        <f t="shared" si="27"/>
        <v>0.12502071116324046</v>
      </c>
      <c r="D119" s="14">
        <f t="shared" si="22"/>
        <v>4.4132311040623877</v>
      </c>
      <c r="E119" s="14">
        <f>SUM(D119:$D$136)</f>
        <v>8.4384331740046239</v>
      </c>
      <c r="F119" s="16">
        <f t="shared" si="23"/>
        <v>1.9120759767683659</v>
      </c>
      <c r="G119" s="5"/>
      <c r="H119" s="17">
        <f>Absterbeordnung!C113</f>
        <v>144.19999999999999</v>
      </c>
      <c r="I119" s="18">
        <f t="shared" si="28"/>
        <v>0.12502071116324046</v>
      </c>
      <c r="J119" s="17">
        <f t="shared" si="24"/>
        <v>18.027986549739271</v>
      </c>
      <c r="K119" s="17">
        <f>SUM($J119:J$136)</f>
        <v>36.618727153428587</v>
      </c>
      <c r="L119" s="19">
        <f t="shared" si="25"/>
        <v>2.0312155798650839</v>
      </c>
      <c r="N119" s="6">
        <v>105</v>
      </c>
      <c r="O119" s="6">
        <f t="shared" si="17"/>
        <v>105</v>
      </c>
      <c r="P119" s="20">
        <f t="shared" si="18"/>
        <v>35.299999999999997</v>
      </c>
      <c r="Q119" s="20">
        <f t="shared" si="19"/>
        <v>144.19999999999999</v>
      </c>
      <c r="R119" s="5">
        <f t="shared" si="20"/>
        <v>144.19999999999999</v>
      </c>
      <c r="S119" s="5">
        <f t="shared" si="29"/>
        <v>636.38792520579625</v>
      </c>
      <c r="T119" s="20">
        <f>SUM(S119:$S$136)</f>
        <v>855.07631423471094</v>
      </c>
      <c r="U119" s="6">
        <f t="shared" si="26"/>
        <v>1.3436400666436197</v>
      </c>
    </row>
    <row r="120" spans="1:21">
      <c r="A120" s="21">
        <v>106</v>
      </c>
      <c r="B120" s="14">
        <f>Absterbeordnung!B114</f>
        <v>17.600000000000001</v>
      </c>
      <c r="C120" s="15">
        <f t="shared" si="27"/>
        <v>0.12256932466984359</v>
      </c>
      <c r="D120" s="14">
        <f t="shared" si="22"/>
        <v>2.1572201141892475</v>
      </c>
      <c r="E120" s="14">
        <f>SUM(D120:$D$136)</f>
        <v>4.0252020699422344</v>
      </c>
      <c r="F120" s="16">
        <f t="shared" si="23"/>
        <v>1.8659208874728272</v>
      </c>
      <c r="G120" s="5"/>
      <c r="H120" s="17">
        <f>Absterbeordnung!C114</f>
        <v>77</v>
      </c>
      <c r="I120" s="18">
        <f t="shared" si="28"/>
        <v>0.12256932466984359</v>
      </c>
      <c r="J120" s="17">
        <f t="shared" si="24"/>
        <v>9.4378379995779564</v>
      </c>
      <c r="K120" s="17">
        <f>SUM($J120:J$136)</f>
        <v>18.590740603689323</v>
      </c>
      <c r="L120" s="19">
        <f t="shared" si="25"/>
        <v>1.9698092512841043</v>
      </c>
      <c r="N120" s="6">
        <v>106</v>
      </c>
      <c r="O120" s="6">
        <f t="shared" si="17"/>
        <v>106</v>
      </c>
      <c r="P120" s="20">
        <f t="shared" si="18"/>
        <v>17.600000000000001</v>
      </c>
      <c r="Q120" s="20">
        <f t="shared" si="19"/>
        <v>77</v>
      </c>
      <c r="R120" s="5">
        <f t="shared" si="20"/>
        <v>77</v>
      </c>
      <c r="S120" s="5">
        <f t="shared" si="29"/>
        <v>166.10594879257204</v>
      </c>
      <c r="T120" s="20">
        <f>SUM(S120:$S$136)</f>
        <v>218.68838902891468</v>
      </c>
      <c r="U120" s="6">
        <f t="shared" si="26"/>
        <v>1.3165596453261645</v>
      </c>
    </row>
    <row r="121" spans="1:21">
      <c r="A121" s="21">
        <v>107</v>
      </c>
      <c r="B121" s="14">
        <f>Absterbeordnung!B115</f>
        <v>8.5</v>
      </c>
      <c r="C121" s="15">
        <f t="shared" si="27"/>
        <v>0.12016600457827803</v>
      </c>
      <c r="D121" s="14">
        <f t="shared" si="22"/>
        <v>1.0214110389153632</v>
      </c>
      <c r="E121" s="14">
        <f>SUM(D121:$D$136)</f>
        <v>1.8679819557529871</v>
      </c>
      <c r="F121" s="16">
        <f t="shared" si="23"/>
        <v>1.8288249143426116</v>
      </c>
      <c r="G121" s="5"/>
      <c r="H121" s="17">
        <f>Absterbeordnung!C115</f>
        <v>39.799999999999997</v>
      </c>
      <c r="I121" s="18">
        <f t="shared" si="28"/>
        <v>0.12016600457827803</v>
      </c>
      <c r="J121" s="17">
        <f t="shared" si="24"/>
        <v>4.7826069822154649</v>
      </c>
      <c r="K121" s="17">
        <f>SUM($J121:J$136)</f>
        <v>9.1529026041113699</v>
      </c>
      <c r="L121" s="19">
        <f t="shared" si="25"/>
        <v>1.9137894119561203</v>
      </c>
      <c r="N121" s="6">
        <v>107</v>
      </c>
      <c r="O121" s="6">
        <f t="shared" si="17"/>
        <v>107</v>
      </c>
      <c r="P121" s="20">
        <f t="shared" si="18"/>
        <v>8.5</v>
      </c>
      <c r="Q121" s="20">
        <f t="shared" si="19"/>
        <v>39.799999999999997</v>
      </c>
      <c r="R121" s="5">
        <f t="shared" si="20"/>
        <v>39.799999999999997</v>
      </c>
      <c r="S121" s="5">
        <f t="shared" si="29"/>
        <v>40.652159348831454</v>
      </c>
      <c r="T121" s="20">
        <f>SUM(S121:$S$136)</f>
        <v>52.582440236342649</v>
      </c>
      <c r="U121" s="6">
        <f t="shared" si="26"/>
        <v>1.2934722553146278</v>
      </c>
    </row>
    <row r="122" spans="1:21">
      <c r="A122" s="21">
        <v>108</v>
      </c>
      <c r="B122" s="14">
        <f>Absterbeordnung!B116</f>
        <v>4</v>
      </c>
      <c r="C122" s="15">
        <f t="shared" si="27"/>
        <v>0.11780980841007649</v>
      </c>
      <c r="D122" s="14">
        <f t="shared" si="22"/>
        <v>0.47123923364030595</v>
      </c>
      <c r="E122" s="14">
        <f>SUM(D122:$D$136)</f>
        <v>0.84657091683762364</v>
      </c>
      <c r="F122" s="16">
        <f t="shared" si="23"/>
        <v>1.7964780018376103</v>
      </c>
      <c r="G122" s="5"/>
      <c r="H122" s="17">
        <f>Absterbeordnung!C116</f>
        <v>19.899999999999999</v>
      </c>
      <c r="I122" s="18">
        <f t="shared" si="28"/>
        <v>0.11780980841007649</v>
      </c>
      <c r="J122" s="17">
        <f t="shared" si="24"/>
        <v>2.3444151873605219</v>
      </c>
      <c r="K122" s="17">
        <f>SUM($J122:J$136)</f>
        <v>4.3702956218959024</v>
      </c>
      <c r="L122" s="19">
        <f t="shared" si="25"/>
        <v>1.8641304003904844</v>
      </c>
      <c r="N122" s="6">
        <v>108</v>
      </c>
      <c r="O122" s="6">
        <f t="shared" si="17"/>
        <v>108</v>
      </c>
      <c r="P122" s="20">
        <f t="shared" si="18"/>
        <v>4</v>
      </c>
      <c r="Q122" s="20">
        <f t="shared" si="19"/>
        <v>19.899999999999999</v>
      </c>
      <c r="R122" s="5">
        <f t="shared" si="20"/>
        <v>19.899999999999999</v>
      </c>
      <c r="S122" s="5">
        <f t="shared" si="29"/>
        <v>9.3776607494420876</v>
      </c>
      <c r="T122" s="20">
        <f>SUM(S122:$S$136)</f>
        <v>11.930280887511193</v>
      </c>
      <c r="U122" s="6">
        <f t="shared" si="26"/>
        <v>1.272202226788911</v>
      </c>
    </row>
    <row r="123" spans="1:21">
      <c r="A123" s="21">
        <v>109</v>
      </c>
      <c r="B123" s="14">
        <f>Absterbeordnung!B117</f>
        <v>1.8</v>
      </c>
      <c r="C123" s="15">
        <f t="shared" si="27"/>
        <v>0.11549981216674166</v>
      </c>
      <c r="D123" s="14">
        <f t="shared" si="22"/>
        <v>0.20789966190013498</v>
      </c>
      <c r="E123" s="14">
        <f>SUM(D123:$D$136)</f>
        <v>0.3753316831973178</v>
      </c>
      <c r="F123" s="16">
        <f t="shared" si="23"/>
        <v>1.8053501374985839</v>
      </c>
      <c r="G123" s="5"/>
      <c r="H123" s="17">
        <f>Absterbeordnung!C117</f>
        <v>9.6999999999999993</v>
      </c>
      <c r="I123" s="18">
        <f t="shared" si="28"/>
        <v>0.11549981216674166</v>
      </c>
      <c r="J123" s="17">
        <f t="shared" si="24"/>
        <v>1.1203481780173941</v>
      </c>
      <c r="K123" s="17">
        <f>SUM($J123:J$136)</f>
        <v>2.02588043453538</v>
      </c>
      <c r="L123" s="19">
        <f t="shared" si="25"/>
        <v>1.8082596770233039</v>
      </c>
      <c r="N123" s="6">
        <v>109</v>
      </c>
      <c r="O123" s="6">
        <f t="shared" si="17"/>
        <v>109</v>
      </c>
      <c r="P123" s="20">
        <f t="shared" si="18"/>
        <v>1.8</v>
      </c>
      <c r="Q123" s="20">
        <f t="shared" si="19"/>
        <v>9.6999999999999993</v>
      </c>
      <c r="R123" s="5">
        <f t="shared" si="20"/>
        <v>9.6999999999999993</v>
      </c>
      <c r="S123" s="5">
        <f t="shared" si="29"/>
        <v>2.0166267204313093</v>
      </c>
      <c r="T123" s="20">
        <f>SUM(S123:$S$136)</f>
        <v>2.5526201380691065</v>
      </c>
      <c r="U123" s="6">
        <f t="shared" si="26"/>
        <v>1.265787124710497</v>
      </c>
    </row>
    <row r="124" spans="1:21">
      <c r="A124" s="21">
        <v>110</v>
      </c>
      <c r="B124" s="14">
        <f>Absterbeordnung!B118</f>
        <v>0.8</v>
      </c>
      <c r="C124" s="15">
        <f t="shared" si="27"/>
        <v>0.11323510996739378</v>
      </c>
      <c r="D124" s="14">
        <f t="shared" si="22"/>
        <v>9.058808797391503E-2</v>
      </c>
      <c r="E124" s="14">
        <f>SUM(D124:$D$136)</f>
        <v>0.16743202129718279</v>
      </c>
      <c r="F124" s="16">
        <f t="shared" si="23"/>
        <v>1.8482785655592497</v>
      </c>
      <c r="G124" s="5"/>
      <c r="H124" s="17">
        <f>Absterbeordnung!C118</f>
        <v>4.5999999999999996</v>
      </c>
      <c r="I124" s="18">
        <f t="shared" si="28"/>
        <v>0.11323510996739378</v>
      </c>
      <c r="J124" s="17">
        <f t="shared" si="24"/>
        <v>0.52088150585001136</v>
      </c>
      <c r="K124" s="17">
        <f>SUM($J124:J$136)</f>
        <v>0.90553225651798586</v>
      </c>
      <c r="L124" s="19">
        <f t="shared" si="25"/>
        <v>1.7384611401018628</v>
      </c>
      <c r="N124" s="6">
        <v>110</v>
      </c>
      <c r="O124" s="6">
        <f t="shared" si="17"/>
        <v>110</v>
      </c>
      <c r="P124" s="20">
        <f t="shared" si="18"/>
        <v>0.8</v>
      </c>
      <c r="Q124" s="20">
        <f t="shared" si="19"/>
        <v>4.5999999999999996</v>
      </c>
      <c r="R124" s="5">
        <f t="shared" si="20"/>
        <v>4.5999999999999996</v>
      </c>
      <c r="S124" s="5">
        <f t="shared" si="29"/>
        <v>0.41670520468000904</v>
      </c>
      <c r="T124" s="20">
        <f>SUM(S124:$S$136)</f>
        <v>0.53599341763779718</v>
      </c>
      <c r="U124" s="6">
        <f t="shared" si="26"/>
        <v>1.2862652340745069</v>
      </c>
    </row>
    <row r="125" spans="1:21">
      <c r="A125" s="21">
        <v>111</v>
      </c>
      <c r="B125" s="14">
        <f>Absterbeordnung!B119</f>
        <v>0.4</v>
      </c>
      <c r="C125" s="15">
        <f t="shared" si="27"/>
        <v>0.11101481369352335</v>
      </c>
      <c r="D125" s="14">
        <f t="shared" si="22"/>
        <v>4.4405925477409347E-2</v>
      </c>
      <c r="E125" s="14">
        <f>SUM(D125:$D$136)</f>
        <v>7.6843933323267763E-2</v>
      </c>
      <c r="F125" s="16">
        <f t="shared" si="23"/>
        <v>1.7304882737408687</v>
      </c>
      <c r="G125" s="25"/>
      <c r="H125" s="17">
        <f>Absterbeordnung!C119</f>
        <v>2.1</v>
      </c>
      <c r="I125" s="18">
        <f t="shared" si="28"/>
        <v>0.11101481369352335</v>
      </c>
      <c r="J125" s="17">
        <f t="shared" si="24"/>
        <v>0.23313110875639906</v>
      </c>
      <c r="K125" s="17">
        <f>SUM($J125:J$136)</f>
        <v>0.38465075066797455</v>
      </c>
      <c r="L125" s="19">
        <f t="shared" si="25"/>
        <v>1.6499331758847329</v>
      </c>
      <c r="N125" s="6">
        <v>111</v>
      </c>
      <c r="O125" s="6">
        <f t="shared" si="17"/>
        <v>111</v>
      </c>
      <c r="P125" s="20">
        <f t="shared" si="18"/>
        <v>0.4</v>
      </c>
      <c r="Q125" s="20">
        <f t="shared" si="19"/>
        <v>2.1</v>
      </c>
      <c r="R125" s="5">
        <f t="shared" si="20"/>
        <v>2.1</v>
      </c>
      <c r="S125" s="5">
        <f t="shared" si="29"/>
        <v>9.3252443502559623E-2</v>
      </c>
      <c r="T125" s="20">
        <f>SUM(S125:$S$136)</f>
        <v>0.11928821295778809</v>
      </c>
      <c r="U125" s="6">
        <f t="shared" si="26"/>
        <v>1.2791966459786528</v>
      </c>
    </row>
    <row r="126" spans="1:21">
      <c r="A126" s="21">
        <v>112</v>
      </c>
      <c r="B126" s="14">
        <f>Absterbeordnung!B120</f>
        <v>0.2</v>
      </c>
      <c r="C126" s="15">
        <f t="shared" si="27"/>
        <v>0.10883805264070914</v>
      </c>
      <c r="D126" s="14">
        <f t="shared" si="22"/>
        <v>2.1767610528141829E-2</v>
      </c>
      <c r="E126" s="14">
        <f>SUM(D126:$D$136)</f>
        <v>3.2438007845858416E-2</v>
      </c>
      <c r="F126" s="16">
        <f t="shared" si="23"/>
        <v>1.4901960784313728</v>
      </c>
      <c r="G126" s="5"/>
      <c r="H126" s="17">
        <f>Absterbeordnung!C120</f>
        <v>1</v>
      </c>
      <c r="I126" s="18">
        <f t="shared" si="28"/>
        <v>0.10883805264070914</v>
      </c>
      <c r="J126" s="17">
        <f t="shared" si="24"/>
        <v>0.10883805264070914</v>
      </c>
      <c r="K126" s="17">
        <f>SUM($J126:J$136)</f>
        <v>0.15151964191157546</v>
      </c>
      <c r="L126" s="19">
        <f t="shared" si="25"/>
        <v>1.392156862745098</v>
      </c>
      <c r="N126" s="6">
        <v>112</v>
      </c>
      <c r="O126" s="6">
        <f t="shared" si="17"/>
        <v>112</v>
      </c>
      <c r="P126" s="20">
        <f t="shared" si="18"/>
        <v>0.2</v>
      </c>
      <c r="Q126" s="20">
        <f t="shared" si="19"/>
        <v>1</v>
      </c>
      <c r="R126" s="5">
        <f t="shared" si="20"/>
        <v>1</v>
      </c>
      <c r="S126" s="5">
        <f t="shared" si="29"/>
        <v>2.1767610528141829E-2</v>
      </c>
      <c r="T126" s="20">
        <f>SUM(S126:$S$136)</f>
        <v>2.6035769455228463E-2</v>
      </c>
      <c r="U126" s="6">
        <f t="shared" si="26"/>
        <v>1.196078431372549</v>
      </c>
    </row>
    <row r="127" spans="1:21">
      <c r="A127" s="26">
        <v>113</v>
      </c>
      <c r="B127" s="14">
        <f>Absterbeordnung!B121</f>
        <v>0.1</v>
      </c>
      <c r="C127" s="15">
        <f t="shared" si="27"/>
        <v>0.10670397317716583</v>
      </c>
      <c r="D127" s="14">
        <f t="shared" si="22"/>
        <v>1.0670397317716584E-2</v>
      </c>
      <c r="E127" s="14">
        <f>SUM(D127:$D$136)</f>
        <v>1.0670397317716584E-2</v>
      </c>
      <c r="F127" s="16">
        <f t="shared" si="23"/>
        <v>1</v>
      </c>
      <c r="G127" s="27"/>
      <c r="H127" s="17">
        <f>Absterbeordnung!C121</f>
        <v>0.4</v>
      </c>
      <c r="I127" s="18">
        <f t="shared" si="28"/>
        <v>0.10670397317716583</v>
      </c>
      <c r="J127" s="17">
        <f t="shared" si="24"/>
        <v>4.2681589270866335E-2</v>
      </c>
      <c r="K127" s="17">
        <f>SUM($J127:J$136)</f>
        <v>4.2681589270866335E-2</v>
      </c>
      <c r="L127" s="19">
        <f t="shared" si="25"/>
        <v>1</v>
      </c>
      <c r="N127" s="28">
        <v>113</v>
      </c>
      <c r="O127" s="6">
        <f t="shared" si="17"/>
        <v>113</v>
      </c>
      <c r="P127" s="20">
        <f t="shared" si="18"/>
        <v>0.1</v>
      </c>
      <c r="Q127" s="20">
        <f t="shared" si="19"/>
        <v>0.4</v>
      </c>
      <c r="R127" s="5">
        <f t="shared" si="20"/>
        <v>0.4</v>
      </c>
      <c r="S127" s="5">
        <f t="shared" si="29"/>
        <v>4.2681589270866342E-3</v>
      </c>
      <c r="T127" s="20">
        <f>SUM(S127:$S$136)</f>
        <v>4.2681589270866342E-3</v>
      </c>
      <c r="U127" s="6">
        <f t="shared" si="26"/>
        <v>1</v>
      </c>
    </row>
    <row r="128" spans="1:21">
      <c r="A128" s="21">
        <v>114</v>
      </c>
      <c r="B128" s="14">
        <f>Absterbeordnung!B122</f>
        <v>0</v>
      </c>
      <c r="C128" s="15">
        <f t="shared" ref="C128:C134" si="30">1/(((1+($B$5/100))^A128))</f>
        <v>0.10461173840898609</v>
      </c>
      <c r="D128" s="14">
        <f t="shared" ref="D128:D134" si="31">B128*C128</f>
        <v>0</v>
      </c>
      <c r="E128" s="14">
        <f>SUM(D128:$D$136)</f>
        <v>0</v>
      </c>
      <c r="F128" s="16" t="e">
        <f t="shared" ref="F128:F134" si="32">E128/D128</f>
        <v>#DIV/0!</v>
      </c>
      <c r="G128" s="27"/>
      <c r="H128" s="17">
        <f>Absterbeordnung!C122</f>
        <v>0</v>
      </c>
      <c r="I128" s="18">
        <f t="shared" ref="I128:I134" si="33">1/(((1+($B$5/100))^A128))</f>
        <v>0.10461173840898609</v>
      </c>
      <c r="J128" s="17">
        <f t="shared" ref="J128:J134" si="34">H128*I128</f>
        <v>0</v>
      </c>
      <c r="K128" s="17">
        <f>SUM($J128:J$136)</f>
        <v>0</v>
      </c>
      <c r="L128" s="19" t="e">
        <f t="shared" ref="L128:L134" si="35">K128/J128</f>
        <v>#DIV/0!</v>
      </c>
      <c r="N128" s="6">
        <v>114</v>
      </c>
      <c r="O128" s="6">
        <f t="shared" si="17"/>
        <v>114</v>
      </c>
      <c r="P128" s="20">
        <f t="shared" ref="P128:P134" si="36">B128</f>
        <v>0</v>
      </c>
      <c r="Q128" s="20">
        <f t="shared" ref="Q128:Q134" si="37">H128</f>
        <v>0</v>
      </c>
      <c r="R128" s="5">
        <f t="shared" si="20"/>
        <v>0</v>
      </c>
      <c r="S128" s="5">
        <f t="shared" si="29"/>
        <v>0</v>
      </c>
      <c r="T128" s="20">
        <f>SUM(S128:$S$136)</f>
        <v>0</v>
      </c>
      <c r="U128" s="6" t="e">
        <f t="shared" ref="U128:U134" si="38">T128/S128</f>
        <v>#DIV/0!</v>
      </c>
    </row>
    <row r="129" spans="1:21">
      <c r="A129" s="21">
        <v>115</v>
      </c>
      <c r="B129" s="14">
        <f>Absterbeordnung!B123</f>
        <v>0</v>
      </c>
      <c r="C129" s="15">
        <f t="shared" si="30"/>
        <v>0.10256052785194716</v>
      </c>
      <c r="D129" s="14">
        <f t="shared" si="31"/>
        <v>0</v>
      </c>
      <c r="E129" s="14">
        <f>SUM(D129:$D$136)</f>
        <v>0</v>
      </c>
      <c r="F129" s="16" t="e">
        <f t="shared" si="32"/>
        <v>#DIV/0!</v>
      </c>
      <c r="G129" s="27"/>
      <c r="H129" s="17">
        <f>Absterbeordnung!C123</f>
        <v>0</v>
      </c>
      <c r="I129" s="18">
        <f t="shared" si="33"/>
        <v>0.10256052785194716</v>
      </c>
      <c r="J129" s="17">
        <f t="shared" si="34"/>
        <v>0</v>
      </c>
      <c r="K129" s="17">
        <f>SUM($J129:J$136)</f>
        <v>0</v>
      </c>
      <c r="L129" s="19" t="e">
        <f t="shared" si="35"/>
        <v>#DIV/0!</v>
      </c>
      <c r="N129" s="6">
        <v>115</v>
      </c>
      <c r="O129" s="6">
        <f t="shared" si="17"/>
        <v>115</v>
      </c>
      <c r="P129" s="20">
        <f t="shared" si="36"/>
        <v>0</v>
      </c>
      <c r="Q129" s="20">
        <f t="shared" si="37"/>
        <v>0</v>
      </c>
      <c r="R129" s="5">
        <f t="shared" si="20"/>
        <v>0</v>
      </c>
      <c r="S129" s="5">
        <f t="shared" si="29"/>
        <v>0</v>
      </c>
      <c r="T129" s="20">
        <f>SUM(S129:$S$136)</f>
        <v>0</v>
      </c>
      <c r="U129" s="6" t="e">
        <f t="shared" si="38"/>
        <v>#DIV/0!</v>
      </c>
    </row>
    <row r="130" spans="1:21">
      <c r="A130" s="21">
        <v>116</v>
      </c>
      <c r="B130" s="14">
        <f>Absterbeordnung!B124</f>
        <v>0</v>
      </c>
      <c r="C130" s="15">
        <f t="shared" si="30"/>
        <v>0.1005495371097521</v>
      </c>
      <c r="D130" s="14">
        <f t="shared" si="31"/>
        <v>0</v>
      </c>
      <c r="E130" s="14">
        <f>SUM(D130:$D$136)</f>
        <v>0</v>
      </c>
      <c r="F130" s="16" t="e">
        <f t="shared" si="32"/>
        <v>#DIV/0!</v>
      </c>
      <c r="G130" s="27"/>
      <c r="H130" s="17">
        <f>Absterbeordnung!C124</f>
        <v>0</v>
      </c>
      <c r="I130" s="18">
        <f t="shared" si="33"/>
        <v>0.1005495371097521</v>
      </c>
      <c r="J130" s="17">
        <f t="shared" si="34"/>
        <v>0</v>
      </c>
      <c r="K130" s="17">
        <f>SUM($J130:J$136)</f>
        <v>0</v>
      </c>
      <c r="L130" s="19" t="e">
        <f t="shared" si="35"/>
        <v>#DIV/0!</v>
      </c>
      <c r="N130" s="28">
        <v>116</v>
      </c>
      <c r="O130" s="6">
        <f t="shared" si="17"/>
        <v>116</v>
      </c>
      <c r="P130" s="20">
        <f t="shared" si="36"/>
        <v>0</v>
      </c>
      <c r="Q130" s="20">
        <f t="shared" si="37"/>
        <v>0</v>
      </c>
      <c r="R130" s="5">
        <f t="shared" si="20"/>
        <v>0</v>
      </c>
      <c r="S130" s="5">
        <f t="shared" si="29"/>
        <v>0</v>
      </c>
      <c r="T130" s="20">
        <f>SUM(S130:$S$136)</f>
        <v>0</v>
      </c>
      <c r="U130" s="6" t="e">
        <f t="shared" si="38"/>
        <v>#DIV/0!</v>
      </c>
    </row>
    <row r="131" spans="1:21">
      <c r="A131" s="21">
        <v>117</v>
      </c>
      <c r="B131" s="14">
        <f>Absterbeordnung!B125</f>
        <v>0</v>
      </c>
      <c r="C131" s="15">
        <f t="shared" si="30"/>
        <v>9.8577977558580526E-2</v>
      </c>
      <c r="D131" s="14">
        <f t="shared" si="31"/>
        <v>0</v>
      </c>
      <c r="E131" s="14">
        <f>SUM(D131:$D$136)</f>
        <v>0</v>
      </c>
      <c r="F131" s="16" t="e">
        <f t="shared" si="32"/>
        <v>#DIV/0!</v>
      </c>
      <c r="G131" s="27"/>
      <c r="H131" s="17">
        <f>Absterbeordnung!C125</f>
        <v>0</v>
      </c>
      <c r="I131" s="18">
        <f t="shared" si="33"/>
        <v>9.8577977558580526E-2</v>
      </c>
      <c r="J131" s="17">
        <f t="shared" si="34"/>
        <v>0</v>
      </c>
      <c r="K131" s="17">
        <f>SUM($J131:J$136)</f>
        <v>0</v>
      </c>
      <c r="L131" s="19" t="e">
        <f t="shared" si="35"/>
        <v>#DIV/0!</v>
      </c>
      <c r="N131" s="6">
        <v>117</v>
      </c>
      <c r="O131" s="6">
        <f t="shared" si="17"/>
        <v>117</v>
      </c>
      <c r="P131" s="20">
        <f t="shared" si="36"/>
        <v>0</v>
      </c>
      <c r="Q131" s="20">
        <f t="shared" si="37"/>
        <v>0</v>
      </c>
      <c r="R131" s="5">
        <f t="shared" si="20"/>
        <v>0</v>
      </c>
      <c r="S131" s="5">
        <f t="shared" si="29"/>
        <v>0</v>
      </c>
      <c r="T131" s="20">
        <f>SUM(S131:$S$136)</f>
        <v>0</v>
      </c>
      <c r="U131" s="6" t="e">
        <f t="shared" si="38"/>
        <v>#DIV/0!</v>
      </c>
    </row>
    <row r="132" spans="1:21">
      <c r="A132" s="21">
        <v>118</v>
      </c>
      <c r="B132" s="14">
        <f>Absterbeordnung!B126</f>
        <v>0</v>
      </c>
      <c r="C132" s="15">
        <f t="shared" si="30"/>
        <v>9.6645076037824032E-2</v>
      </c>
      <c r="D132" s="14">
        <f t="shared" si="31"/>
        <v>0</v>
      </c>
      <c r="E132" s="14">
        <f>SUM(D132:$D$136)</f>
        <v>0</v>
      </c>
      <c r="F132" s="16" t="e">
        <f t="shared" si="32"/>
        <v>#DIV/0!</v>
      </c>
      <c r="G132" s="27"/>
      <c r="H132" s="17">
        <f>Absterbeordnung!C126</f>
        <v>0</v>
      </c>
      <c r="I132" s="18">
        <f t="shared" si="33"/>
        <v>9.6645076037824032E-2</v>
      </c>
      <c r="J132" s="17">
        <f t="shared" si="34"/>
        <v>0</v>
      </c>
      <c r="K132" s="17">
        <f>SUM($J132:J$136)</f>
        <v>0</v>
      </c>
      <c r="L132" s="19" t="e">
        <f t="shared" si="35"/>
        <v>#DIV/0!</v>
      </c>
      <c r="N132" s="6">
        <v>118</v>
      </c>
      <c r="O132" s="6">
        <f t="shared" si="17"/>
        <v>118</v>
      </c>
      <c r="P132" s="20">
        <f t="shared" si="36"/>
        <v>0</v>
      </c>
      <c r="Q132" s="20">
        <f t="shared" si="37"/>
        <v>0</v>
      </c>
      <c r="R132" s="5">
        <f t="shared" si="20"/>
        <v>0</v>
      </c>
      <c r="S132" s="5">
        <f t="shared" si="29"/>
        <v>0</v>
      </c>
      <c r="T132" s="20">
        <f>SUM(S132:$S$136)</f>
        <v>0</v>
      </c>
      <c r="U132" s="6" t="e">
        <f t="shared" si="38"/>
        <v>#DIV/0!</v>
      </c>
    </row>
    <row r="133" spans="1:21">
      <c r="A133" s="21">
        <v>119</v>
      </c>
      <c r="B133" s="14">
        <f>Absterbeordnung!B127</f>
        <v>0</v>
      </c>
      <c r="C133" s="15">
        <f t="shared" si="30"/>
        <v>9.4750074546886331E-2</v>
      </c>
      <c r="D133" s="14">
        <f t="shared" si="31"/>
        <v>0</v>
      </c>
      <c r="E133" s="14">
        <f>SUM(D133:$D$136)</f>
        <v>0</v>
      </c>
      <c r="F133" s="16" t="e">
        <f t="shared" si="32"/>
        <v>#DIV/0!</v>
      </c>
      <c r="G133" s="27"/>
      <c r="H133" s="17">
        <f>Absterbeordnung!C127</f>
        <v>0</v>
      </c>
      <c r="I133" s="18">
        <f t="shared" si="33"/>
        <v>9.4750074546886331E-2</v>
      </c>
      <c r="J133" s="17">
        <f t="shared" si="34"/>
        <v>0</v>
      </c>
      <c r="K133" s="17">
        <f>SUM($J133:J$136)</f>
        <v>0</v>
      </c>
      <c r="L133" s="19" t="e">
        <f t="shared" si="35"/>
        <v>#DIV/0!</v>
      </c>
      <c r="N133" s="28">
        <v>119</v>
      </c>
      <c r="O133" s="6">
        <f t="shared" si="17"/>
        <v>119</v>
      </c>
      <c r="P133" s="20">
        <f t="shared" si="36"/>
        <v>0</v>
      </c>
      <c r="Q133" s="20">
        <f t="shared" si="37"/>
        <v>0</v>
      </c>
      <c r="R133" s="5">
        <f t="shared" si="20"/>
        <v>0</v>
      </c>
      <c r="S133" s="5">
        <f t="shared" si="29"/>
        <v>0</v>
      </c>
      <c r="T133" s="20">
        <f>SUM(S133:$S$136)</f>
        <v>0</v>
      </c>
      <c r="U133" s="6" t="e">
        <f t="shared" si="38"/>
        <v>#DIV/0!</v>
      </c>
    </row>
    <row r="134" spans="1:21">
      <c r="A134" s="21">
        <v>120</v>
      </c>
      <c r="B134" s="14">
        <f>Absterbeordnung!B128</f>
        <v>0</v>
      </c>
      <c r="C134" s="15">
        <f t="shared" si="30"/>
        <v>9.2892229947927757E-2</v>
      </c>
      <c r="D134" s="14">
        <f t="shared" si="31"/>
        <v>0</v>
      </c>
      <c r="E134" s="14">
        <f>SUM(D134:$D$136)</f>
        <v>0</v>
      </c>
      <c r="F134" s="16" t="e">
        <f t="shared" si="32"/>
        <v>#DIV/0!</v>
      </c>
      <c r="G134" s="27"/>
      <c r="H134" s="17">
        <f>Absterbeordnung!C128</f>
        <v>0</v>
      </c>
      <c r="I134" s="18">
        <f t="shared" si="33"/>
        <v>9.2892229947927757E-2</v>
      </c>
      <c r="J134" s="17">
        <f t="shared" si="34"/>
        <v>0</v>
      </c>
      <c r="K134" s="17">
        <f>SUM($J134:J$136)</f>
        <v>0</v>
      </c>
      <c r="L134" s="19" t="e">
        <f t="shared" si="35"/>
        <v>#DIV/0!</v>
      </c>
      <c r="N134" s="6">
        <v>120</v>
      </c>
      <c r="O134" s="6">
        <f t="shared" si="17"/>
        <v>120</v>
      </c>
      <c r="P134" s="20">
        <f t="shared" si="36"/>
        <v>0</v>
      </c>
      <c r="Q134" s="20">
        <f t="shared" si="37"/>
        <v>0</v>
      </c>
      <c r="R134" s="5">
        <f t="shared" si="20"/>
        <v>0</v>
      </c>
      <c r="S134" s="5">
        <f t="shared" si="29"/>
        <v>0</v>
      </c>
      <c r="T134" s="20">
        <f>SUM(S134:$S$136)</f>
        <v>0</v>
      </c>
      <c r="U134" s="6" t="e">
        <f t="shared" si="38"/>
        <v>#DIV/0!</v>
      </c>
    </row>
    <row r="135" spans="1:21">
      <c r="A135" s="21">
        <v>121</v>
      </c>
      <c r="B135" s="14">
        <f>Absterbeordnung!B129</f>
        <v>0</v>
      </c>
      <c r="C135" s="15">
        <f>1/(((1+($B$5/100))^A135))</f>
        <v>9.1070813674438977E-2</v>
      </c>
      <c r="D135" s="14">
        <f>B135*C135</f>
        <v>0</v>
      </c>
      <c r="E135" s="14">
        <f>SUM(D135:$D$136)</f>
        <v>0</v>
      </c>
      <c r="F135" s="16" t="e">
        <f>E135/D135</f>
        <v>#DIV/0!</v>
      </c>
      <c r="G135" s="27"/>
      <c r="H135" s="17">
        <f>Absterbeordnung!C129</f>
        <v>0</v>
      </c>
      <c r="I135" s="18">
        <f>1/(((1+($B$5/100))^A135))</f>
        <v>9.1070813674438977E-2</v>
      </c>
      <c r="J135" s="17">
        <f>H135*I135</f>
        <v>0</v>
      </c>
      <c r="K135" s="17">
        <f>SUM($J135:J$136)</f>
        <v>0</v>
      </c>
      <c r="L135" s="19" t="e">
        <f>K135/J135</f>
        <v>#DIV/0!</v>
      </c>
      <c r="N135" s="28">
        <v>121</v>
      </c>
      <c r="O135" s="6">
        <f t="shared" si="17"/>
        <v>121</v>
      </c>
      <c r="P135" s="20">
        <f>B135</f>
        <v>0</v>
      </c>
      <c r="Q135" s="20">
        <f>H135</f>
        <v>0</v>
      </c>
      <c r="R135" s="5">
        <f t="shared" si="20"/>
        <v>0</v>
      </c>
      <c r="S135" s="5">
        <f t="shared" si="29"/>
        <v>0</v>
      </c>
      <c r="T135" s="20">
        <f>SUM(S135:$S$136)</f>
        <v>0</v>
      </c>
      <c r="U135" s="6" t="e">
        <f>T135/S135</f>
        <v>#DIV/0!</v>
      </c>
    </row>
    <row r="136" spans="1:21">
      <c r="A136" s="21">
        <v>122</v>
      </c>
      <c r="B136" s="14">
        <f>Absterbeordnung!B130</f>
        <v>0</v>
      </c>
      <c r="C136" s="15">
        <f>1/(((1+($B$5/100))^A136))</f>
        <v>8.9285111445528406E-2</v>
      </c>
      <c r="D136" s="14">
        <f>B136*C136</f>
        <v>0</v>
      </c>
      <c r="E136" s="14">
        <f>SUM(D136:$D$136)</f>
        <v>0</v>
      </c>
      <c r="F136" s="16" t="e">
        <f>E136/D136</f>
        <v>#DIV/0!</v>
      </c>
      <c r="G136" s="27"/>
      <c r="H136" s="17">
        <f>Absterbeordnung!C130</f>
        <v>0</v>
      </c>
      <c r="I136" s="18">
        <f>1/(((1+($B$5/100))^A136))</f>
        <v>8.9285111445528406E-2</v>
      </c>
      <c r="J136" s="17">
        <f>H136*I136</f>
        <v>0</v>
      </c>
      <c r="K136" s="17">
        <f>SUM($J136:J$136)</f>
        <v>0</v>
      </c>
      <c r="L136" s="19" t="e">
        <f>K136/J136</f>
        <v>#DIV/0!</v>
      </c>
      <c r="N136" s="6">
        <v>122</v>
      </c>
      <c r="O136" s="6">
        <f t="shared" si="17"/>
        <v>122</v>
      </c>
      <c r="P136" s="20">
        <f>B136</f>
        <v>0</v>
      </c>
      <c r="Q136" s="20">
        <f>H136</f>
        <v>0</v>
      </c>
      <c r="R136" s="5">
        <f t="shared" si="20"/>
        <v>0</v>
      </c>
      <c r="S136" s="5">
        <f t="shared" si="29"/>
        <v>0</v>
      </c>
      <c r="T136" s="20">
        <f>SUM(S136:$S$136)</f>
        <v>0</v>
      </c>
      <c r="U136" s="6" t="e">
        <f>T136/S136</f>
        <v>#DIV/0!</v>
      </c>
    </row>
    <row r="137" spans="1:21">
      <c r="B137" s="29"/>
      <c r="D137" s="29"/>
      <c r="E137" s="29"/>
      <c r="G137" s="29"/>
      <c r="H137" s="29"/>
      <c r="J137" s="29"/>
      <c r="K137" s="29"/>
    </row>
    <row r="138" spans="1:21">
      <c r="B138" s="29"/>
      <c r="D138" s="29"/>
      <c r="E138" s="29"/>
      <c r="G138" s="29"/>
      <c r="H138" s="29"/>
      <c r="J138" s="29"/>
      <c r="K138" s="29"/>
    </row>
    <row r="139" spans="1:21">
      <c r="B139" s="29"/>
      <c r="D139" s="29"/>
      <c r="E139" s="29"/>
      <c r="G139" s="29"/>
      <c r="H139" s="29"/>
      <c r="J139" s="29"/>
      <c r="K139" s="29"/>
    </row>
    <row r="140" spans="1:21">
      <c r="B140" s="29"/>
      <c r="D140" s="29"/>
      <c r="E140" s="29"/>
      <c r="G140" s="29"/>
      <c r="H140" s="29"/>
      <c r="J140" s="29"/>
      <c r="K140" s="29"/>
    </row>
    <row r="141" spans="1:21">
      <c r="B141" s="29"/>
      <c r="D141" s="29"/>
      <c r="E141" s="29"/>
      <c r="G141" s="29"/>
      <c r="H141" s="29"/>
      <c r="J141" s="29"/>
      <c r="K141" s="29"/>
    </row>
    <row r="142" spans="1:21">
      <c r="B142" s="29"/>
      <c r="D142" s="29"/>
      <c r="E142" s="29"/>
      <c r="G142" s="29"/>
      <c r="H142" s="29"/>
      <c r="J142" s="29"/>
      <c r="K142" s="29"/>
    </row>
    <row r="143" spans="1:21">
      <c r="B143" s="29"/>
      <c r="D143" s="29"/>
      <c r="E143" s="29"/>
      <c r="G143" s="29"/>
      <c r="H143" s="29"/>
      <c r="J143" s="29"/>
      <c r="K143" s="29"/>
    </row>
    <row r="144" spans="1:21">
      <c r="B144" s="29"/>
      <c r="D144" s="29"/>
      <c r="E144" s="29"/>
      <c r="G144" s="29"/>
      <c r="H144" s="29"/>
      <c r="J144" s="29"/>
      <c r="K144" s="29"/>
    </row>
    <row r="145" spans="2:11">
      <c r="B145" s="29"/>
      <c r="D145" s="29"/>
      <c r="E145" s="29"/>
      <c r="G145" s="29"/>
      <c r="H145" s="29"/>
      <c r="J145" s="29"/>
      <c r="K145" s="29"/>
    </row>
    <row r="146" spans="2:11">
      <c r="B146" s="29"/>
      <c r="D146" s="29"/>
      <c r="E146" s="29"/>
      <c r="G146" s="29"/>
      <c r="H146" s="29"/>
      <c r="J146" s="29"/>
      <c r="K146" s="29"/>
    </row>
    <row r="147" spans="2:11">
      <c r="B147" s="29"/>
      <c r="D147" s="29"/>
      <c r="E147" s="29"/>
      <c r="G147" s="29"/>
      <c r="H147" s="29"/>
      <c r="J147" s="29"/>
      <c r="K147" s="29"/>
    </row>
    <row r="148" spans="2:11">
      <c r="B148" s="29"/>
      <c r="D148" s="29"/>
      <c r="E148" s="29"/>
      <c r="G148" s="29"/>
      <c r="H148" s="29"/>
      <c r="J148" s="29"/>
      <c r="K148" s="29"/>
    </row>
    <row r="149" spans="2:11">
      <c r="B149" s="29"/>
      <c r="D149" s="29"/>
      <c r="E149" s="29"/>
      <c r="G149" s="29"/>
      <c r="H149" s="29"/>
      <c r="J149" s="29"/>
      <c r="K149" s="29"/>
    </row>
    <row r="150" spans="2:11">
      <c r="B150" s="29"/>
      <c r="D150" s="29"/>
      <c r="E150" s="29"/>
      <c r="G150" s="29"/>
      <c r="H150" s="29"/>
      <c r="J150" s="29"/>
      <c r="K150" s="29"/>
    </row>
    <row r="151" spans="2:11">
      <c r="B151" s="29"/>
      <c r="D151" s="29"/>
      <c r="E151" s="29"/>
      <c r="G151" s="29"/>
      <c r="H151" s="29"/>
      <c r="J151" s="29"/>
      <c r="K151" s="29"/>
    </row>
    <row r="152" spans="2:11">
      <c r="B152" s="29"/>
      <c r="D152" s="29"/>
      <c r="E152" s="29"/>
      <c r="G152" s="29"/>
      <c r="H152" s="29"/>
      <c r="J152" s="29"/>
      <c r="K152" s="29"/>
    </row>
    <row r="153" spans="2:11">
      <c r="B153" s="29"/>
      <c r="D153" s="29"/>
      <c r="E153" s="29"/>
      <c r="G153" s="29"/>
      <c r="H153" s="29"/>
      <c r="J153" s="29"/>
      <c r="K153" s="29"/>
    </row>
    <row r="154" spans="2:11">
      <c r="B154" s="29"/>
      <c r="D154" s="29"/>
      <c r="E154" s="29"/>
      <c r="G154" s="29"/>
      <c r="H154" s="29"/>
      <c r="J154" s="29"/>
      <c r="K154" s="29"/>
    </row>
    <row r="155" spans="2:11">
      <c r="B155" s="29"/>
      <c r="D155" s="29"/>
      <c r="E155" s="29"/>
      <c r="G155" s="29"/>
      <c r="H155" s="29"/>
      <c r="J155" s="29"/>
      <c r="K155" s="29"/>
    </row>
    <row r="156" spans="2:11">
      <c r="B156" s="29"/>
      <c r="D156" s="29"/>
      <c r="E156" s="29"/>
      <c r="G156" s="29"/>
      <c r="H156" s="29"/>
      <c r="J156" s="29"/>
      <c r="K156" s="29"/>
    </row>
    <row r="157" spans="2:11">
      <c r="B157" s="29"/>
      <c r="D157" s="29"/>
      <c r="E157" s="29"/>
      <c r="G157" s="29"/>
      <c r="H157" s="29"/>
      <c r="J157" s="29"/>
      <c r="K157" s="29"/>
    </row>
    <row r="158" spans="2:11">
      <c r="B158" s="29"/>
      <c r="D158" s="29"/>
      <c r="E158" s="29"/>
      <c r="G158" s="29"/>
      <c r="H158" s="29"/>
      <c r="J158" s="29"/>
      <c r="K158" s="29"/>
    </row>
    <row r="159" spans="2:11">
      <c r="B159" s="29"/>
      <c r="D159" s="29"/>
      <c r="E159" s="29"/>
      <c r="G159" s="29"/>
      <c r="H159" s="29"/>
      <c r="J159" s="29"/>
      <c r="K159" s="29"/>
    </row>
    <row r="160" spans="2:11">
      <c r="B160" s="29"/>
      <c r="D160" s="29"/>
      <c r="E160" s="29"/>
      <c r="G160" s="29"/>
      <c r="H160" s="29"/>
      <c r="J160" s="29"/>
      <c r="K160" s="29"/>
    </row>
    <row r="161" spans="2:11">
      <c r="B161" s="29"/>
      <c r="D161" s="29"/>
      <c r="E161" s="29"/>
      <c r="G161" s="29"/>
      <c r="H161" s="29"/>
      <c r="J161" s="29"/>
      <c r="K161" s="29"/>
    </row>
    <row r="162" spans="2:11">
      <c r="B162" s="29"/>
      <c r="D162" s="29"/>
      <c r="E162" s="29"/>
      <c r="G162" s="29"/>
      <c r="H162" s="29"/>
      <c r="J162" s="29"/>
      <c r="K162" s="29"/>
    </row>
    <row r="163" spans="2:11">
      <c r="B163" s="29"/>
      <c r="D163" s="29"/>
      <c r="E163" s="29"/>
      <c r="G163" s="29"/>
      <c r="H163" s="29"/>
      <c r="J163" s="29"/>
      <c r="K163" s="29"/>
    </row>
    <row r="164" spans="2:11">
      <c r="B164" s="29"/>
      <c r="D164" s="29"/>
      <c r="E164" s="29"/>
      <c r="G164" s="29"/>
      <c r="H164" s="29"/>
      <c r="J164" s="29"/>
      <c r="K164" s="29"/>
    </row>
    <row r="165" spans="2:11">
      <c r="B165" s="29"/>
      <c r="D165" s="29"/>
      <c r="E165" s="29"/>
      <c r="G165" s="29"/>
      <c r="H165" s="29"/>
      <c r="J165" s="29"/>
      <c r="K165" s="29"/>
    </row>
    <row r="166" spans="2:11">
      <c r="B166" s="29"/>
      <c r="D166" s="29"/>
      <c r="E166" s="29"/>
      <c r="G166" s="29"/>
      <c r="H166" s="29"/>
      <c r="J166" s="29"/>
      <c r="K166" s="29"/>
    </row>
    <row r="167" spans="2:11">
      <c r="B167" s="29"/>
      <c r="D167" s="29"/>
      <c r="E167" s="29"/>
      <c r="G167" s="29"/>
      <c r="H167" s="29"/>
      <c r="J167" s="29"/>
      <c r="K167" s="29"/>
    </row>
    <row r="168" spans="2:11">
      <c r="B168" s="29"/>
      <c r="D168" s="29"/>
      <c r="E168" s="29"/>
      <c r="G168" s="29"/>
      <c r="H168" s="29"/>
      <c r="J168" s="29"/>
      <c r="K168" s="29"/>
    </row>
    <row r="169" spans="2:11">
      <c r="B169" s="29"/>
      <c r="D169" s="29"/>
      <c r="E169" s="29"/>
      <c r="G169" s="29"/>
      <c r="H169" s="29"/>
      <c r="J169" s="29"/>
      <c r="K169" s="29"/>
    </row>
    <row r="170" spans="2:11">
      <c r="B170" s="29"/>
      <c r="D170" s="29"/>
      <c r="E170" s="29"/>
      <c r="G170" s="29"/>
      <c r="H170" s="29"/>
      <c r="J170" s="29"/>
      <c r="K170" s="29"/>
    </row>
    <row r="171" spans="2:11">
      <c r="B171" s="29"/>
      <c r="D171" s="29"/>
      <c r="E171" s="29"/>
      <c r="G171" s="29"/>
      <c r="H171" s="29"/>
      <c r="J171" s="29"/>
      <c r="K171" s="29"/>
    </row>
    <row r="172" spans="2:11">
      <c r="B172" s="29"/>
      <c r="D172" s="29"/>
      <c r="E172" s="29"/>
      <c r="G172" s="29"/>
      <c r="H172" s="29"/>
      <c r="J172" s="29"/>
      <c r="K172" s="29"/>
    </row>
    <row r="173" spans="2:11">
      <c r="B173" s="29"/>
      <c r="D173" s="29"/>
      <c r="E173" s="29"/>
      <c r="G173" s="29"/>
      <c r="H173" s="29"/>
      <c r="J173" s="29"/>
      <c r="K173" s="29"/>
    </row>
    <row r="174" spans="2:11">
      <c r="B174" s="29"/>
      <c r="D174" s="29"/>
      <c r="E174" s="29"/>
      <c r="G174" s="29"/>
      <c r="H174" s="29"/>
      <c r="J174" s="29"/>
      <c r="K174" s="29"/>
    </row>
    <row r="175" spans="2:11">
      <c r="B175" s="29"/>
      <c r="D175" s="29"/>
      <c r="E175" s="29"/>
      <c r="G175" s="29"/>
      <c r="H175" s="29"/>
      <c r="J175" s="29"/>
      <c r="K175" s="29"/>
    </row>
    <row r="176" spans="2:11">
      <c r="B176" s="29"/>
      <c r="D176" s="29"/>
      <c r="E176" s="29"/>
      <c r="G176" s="29"/>
      <c r="H176" s="29"/>
      <c r="J176" s="29"/>
      <c r="K176" s="29"/>
    </row>
    <row r="177" spans="2:11">
      <c r="B177" s="29"/>
      <c r="D177" s="29"/>
      <c r="E177" s="29"/>
      <c r="G177" s="29"/>
      <c r="H177" s="29"/>
      <c r="J177" s="29"/>
      <c r="K177" s="29"/>
    </row>
    <row r="178" spans="2:11">
      <c r="B178" s="29"/>
      <c r="D178" s="29"/>
      <c r="E178" s="29"/>
      <c r="G178" s="29"/>
      <c r="H178" s="29"/>
      <c r="J178" s="29"/>
      <c r="K178" s="29"/>
    </row>
    <row r="179" spans="2:11">
      <c r="B179" s="29"/>
      <c r="D179" s="29"/>
      <c r="E179" s="29"/>
      <c r="G179" s="29"/>
      <c r="H179" s="29"/>
      <c r="J179" s="29"/>
      <c r="K179" s="29"/>
    </row>
    <row r="180" spans="2:11">
      <c r="B180" s="29"/>
      <c r="D180" s="29"/>
      <c r="E180" s="29"/>
      <c r="G180" s="29"/>
      <c r="H180" s="29"/>
      <c r="J180" s="29"/>
      <c r="K180" s="29"/>
    </row>
    <row r="181" spans="2:11">
      <c r="B181" s="29"/>
      <c r="D181" s="29"/>
      <c r="E181" s="29"/>
      <c r="G181" s="29"/>
      <c r="H181" s="29"/>
      <c r="J181" s="29"/>
      <c r="K181" s="29"/>
    </row>
    <row r="182" spans="2:11">
      <c r="B182" s="29"/>
      <c r="D182" s="29"/>
      <c r="E182" s="29"/>
      <c r="G182" s="29"/>
      <c r="H182" s="29"/>
      <c r="J182" s="29"/>
      <c r="K182" s="29"/>
    </row>
    <row r="183" spans="2:11">
      <c r="B183" s="29"/>
      <c r="D183" s="29"/>
      <c r="E183" s="29"/>
      <c r="G183" s="29"/>
      <c r="H183" s="29"/>
      <c r="J183" s="29"/>
      <c r="K183" s="29"/>
    </row>
    <row r="184" spans="2:11">
      <c r="B184" s="29"/>
      <c r="D184" s="29"/>
      <c r="E184" s="29"/>
      <c r="G184" s="29"/>
      <c r="H184" s="29"/>
      <c r="J184" s="29"/>
      <c r="K184" s="29"/>
    </row>
    <row r="185" spans="2:11">
      <c r="B185" s="29"/>
      <c r="D185" s="29"/>
      <c r="E185" s="29"/>
      <c r="G185" s="29"/>
      <c r="H185" s="29"/>
      <c r="J185" s="29"/>
      <c r="K185" s="29"/>
    </row>
    <row r="186" spans="2:11">
      <c r="B186" s="29"/>
      <c r="D186" s="29"/>
      <c r="E186" s="29"/>
      <c r="G186" s="29"/>
      <c r="H186" s="29"/>
      <c r="J186" s="29"/>
      <c r="K186" s="29"/>
    </row>
    <row r="187" spans="2:11">
      <c r="B187" s="29"/>
      <c r="D187" s="29"/>
      <c r="E187" s="29"/>
      <c r="G187" s="29"/>
      <c r="H187" s="29"/>
      <c r="J187" s="29"/>
      <c r="K187" s="29"/>
    </row>
    <row r="188" spans="2:11">
      <c r="B188" s="29"/>
      <c r="D188" s="29"/>
      <c r="E188" s="29"/>
      <c r="G188" s="29"/>
      <c r="H188" s="29"/>
      <c r="J188" s="29"/>
      <c r="K188" s="29"/>
    </row>
    <row r="189" spans="2:11">
      <c r="B189" s="29"/>
      <c r="D189" s="29"/>
      <c r="E189" s="29"/>
      <c r="G189" s="29"/>
      <c r="H189" s="29"/>
      <c r="J189" s="29"/>
      <c r="K189" s="29"/>
    </row>
    <row r="190" spans="2:11">
      <c r="B190" s="29"/>
      <c r="D190" s="29"/>
      <c r="E190" s="29"/>
      <c r="G190" s="29"/>
      <c r="H190" s="29"/>
      <c r="J190" s="29"/>
      <c r="K190" s="29"/>
    </row>
    <row r="191" spans="2:11">
      <c r="B191" s="29"/>
      <c r="D191" s="29"/>
      <c r="E191" s="29"/>
      <c r="G191" s="29"/>
      <c r="H191" s="29"/>
      <c r="J191" s="29"/>
      <c r="K191" s="29"/>
    </row>
    <row r="192" spans="2:11">
      <c r="B192" s="29"/>
      <c r="D192" s="29"/>
      <c r="E192" s="29"/>
      <c r="G192" s="29"/>
      <c r="H192" s="29"/>
      <c r="J192" s="29"/>
      <c r="K192" s="29"/>
    </row>
    <row r="193" spans="2:11">
      <c r="B193" s="29"/>
      <c r="D193" s="29"/>
      <c r="E193" s="29"/>
      <c r="G193" s="29"/>
      <c r="H193" s="29"/>
      <c r="J193" s="29"/>
      <c r="K193" s="29"/>
    </row>
    <row r="194" spans="2:11">
      <c r="B194" s="29"/>
      <c r="D194" s="29"/>
      <c r="E194" s="29"/>
      <c r="G194" s="29"/>
      <c r="H194" s="29"/>
      <c r="J194" s="29"/>
      <c r="K194" s="29"/>
    </row>
    <row r="195" spans="2:11">
      <c r="B195" s="29"/>
      <c r="D195" s="29"/>
      <c r="E195" s="29"/>
      <c r="G195" s="29"/>
      <c r="H195" s="29"/>
      <c r="J195" s="29"/>
      <c r="K195" s="29"/>
    </row>
    <row r="196" spans="2:11">
      <c r="B196" s="29"/>
      <c r="D196" s="29"/>
      <c r="E196" s="29"/>
      <c r="G196" s="29"/>
      <c r="H196" s="29"/>
      <c r="J196" s="29"/>
      <c r="K196" s="29"/>
    </row>
    <row r="197" spans="2:11">
      <c r="B197" s="29"/>
      <c r="D197" s="29"/>
      <c r="E197" s="29"/>
      <c r="G197" s="29"/>
      <c r="H197" s="29"/>
      <c r="J197" s="29"/>
      <c r="K197" s="29"/>
    </row>
    <row r="198" spans="2:11">
      <c r="B198" s="29"/>
      <c r="D198" s="29"/>
      <c r="E198" s="29"/>
      <c r="G198" s="29"/>
      <c r="H198" s="29"/>
      <c r="J198" s="29"/>
      <c r="K198" s="29"/>
    </row>
    <row r="199" spans="2:11">
      <c r="B199" s="29"/>
      <c r="D199" s="29"/>
      <c r="E199" s="29"/>
      <c r="G199" s="29"/>
      <c r="H199" s="29"/>
      <c r="J199" s="29"/>
      <c r="K199" s="29"/>
    </row>
    <row r="200" spans="2:11">
      <c r="B200" s="29"/>
      <c r="D200" s="29"/>
      <c r="E200" s="29"/>
      <c r="G200" s="29"/>
      <c r="H200" s="29"/>
      <c r="J200" s="29"/>
      <c r="K200" s="29"/>
    </row>
    <row r="201" spans="2:11">
      <c r="B201" s="29"/>
      <c r="D201" s="29"/>
      <c r="E201" s="29"/>
      <c r="G201" s="29"/>
      <c r="H201" s="29"/>
      <c r="J201" s="29"/>
      <c r="K201" s="29"/>
    </row>
    <row r="202" spans="2:11">
      <c r="B202" s="29"/>
      <c r="D202" s="29"/>
      <c r="E202" s="29"/>
      <c r="G202" s="29"/>
      <c r="H202" s="29"/>
      <c r="J202" s="29"/>
      <c r="K202" s="29"/>
    </row>
    <row r="203" spans="2:11">
      <c r="B203" s="29"/>
      <c r="D203" s="29"/>
      <c r="E203" s="29"/>
      <c r="G203" s="29"/>
      <c r="H203" s="29"/>
      <c r="J203" s="29"/>
      <c r="K203" s="29"/>
    </row>
    <row r="204" spans="2:11">
      <c r="B204" s="29"/>
      <c r="D204" s="29"/>
      <c r="E204" s="29"/>
      <c r="G204" s="29"/>
      <c r="H204" s="29"/>
      <c r="J204" s="29"/>
      <c r="K204" s="29"/>
    </row>
    <row r="205" spans="2:11">
      <c r="B205" s="29"/>
      <c r="D205" s="29"/>
      <c r="E205" s="29"/>
      <c r="G205" s="29"/>
      <c r="H205" s="29"/>
      <c r="J205" s="29"/>
      <c r="K205" s="29"/>
    </row>
    <row r="206" spans="2:11">
      <c r="B206" s="29"/>
      <c r="D206" s="29"/>
      <c r="E206" s="29"/>
      <c r="G206" s="29"/>
      <c r="H206" s="29"/>
      <c r="J206" s="29"/>
      <c r="K206" s="29"/>
    </row>
    <row r="207" spans="2:11">
      <c r="B207" s="29"/>
      <c r="D207" s="29"/>
      <c r="E207" s="29"/>
      <c r="G207" s="29"/>
      <c r="H207" s="29"/>
      <c r="J207" s="29"/>
      <c r="K207" s="29"/>
    </row>
    <row r="208" spans="2:11">
      <c r="B208" s="29"/>
      <c r="D208" s="29"/>
      <c r="E208" s="29"/>
      <c r="G208" s="29"/>
      <c r="H208" s="29"/>
      <c r="J208" s="29"/>
      <c r="K208" s="29"/>
    </row>
    <row r="209" spans="2:11">
      <c r="B209" s="29"/>
      <c r="D209" s="29"/>
      <c r="E209" s="29"/>
      <c r="G209" s="29"/>
      <c r="H209" s="29"/>
      <c r="J209" s="29"/>
      <c r="K209" s="29"/>
    </row>
    <row r="210" spans="2:11">
      <c r="B210" s="29"/>
      <c r="D210" s="29"/>
      <c r="E210" s="29"/>
      <c r="G210" s="29"/>
      <c r="H210" s="29"/>
      <c r="J210" s="29"/>
      <c r="K210" s="29"/>
    </row>
    <row r="211" spans="2:11">
      <c r="B211" s="29"/>
      <c r="D211" s="29"/>
      <c r="E211" s="29"/>
      <c r="G211" s="29"/>
      <c r="H211" s="29"/>
      <c r="J211" s="29"/>
      <c r="K211" s="29"/>
    </row>
    <row r="212" spans="2:11">
      <c r="B212" s="29"/>
      <c r="D212" s="29"/>
      <c r="E212" s="29"/>
      <c r="G212" s="29"/>
      <c r="H212" s="29"/>
      <c r="J212" s="29"/>
      <c r="K212" s="29"/>
    </row>
    <row r="213" spans="2:11">
      <c r="B213" s="29"/>
      <c r="D213" s="29"/>
      <c r="E213" s="29"/>
      <c r="G213" s="29"/>
      <c r="H213" s="29"/>
      <c r="J213" s="29"/>
      <c r="K213" s="29"/>
    </row>
    <row r="214" spans="2:11">
      <c r="B214" s="29"/>
      <c r="D214" s="29"/>
      <c r="E214" s="29"/>
      <c r="G214" s="29"/>
      <c r="H214" s="29"/>
      <c r="J214" s="29"/>
      <c r="K214" s="29"/>
    </row>
    <row r="215" spans="2:11">
      <c r="B215" s="29"/>
      <c r="D215" s="29"/>
      <c r="E215" s="29"/>
      <c r="G215" s="29"/>
      <c r="H215" s="29"/>
      <c r="J215" s="29"/>
      <c r="K215" s="29"/>
    </row>
    <row r="216" spans="2:11">
      <c r="B216" s="29"/>
      <c r="D216" s="29"/>
      <c r="E216" s="29"/>
      <c r="G216" s="29"/>
      <c r="H216" s="29"/>
      <c r="J216" s="29"/>
      <c r="K216" s="29"/>
    </row>
    <row r="217" spans="2:11">
      <c r="B217" s="29"/>
      <c r="D217" s="29"/>
      <c r="E217" s="29"/>
      <c r="G217" s="29"/>
      <c r="H217" s="29"/>
      <c r="J217" s="29"/>
      <c r="K217" s="29"/>
    </row>
    <row r="218" spans="2:11">
      <c r="B218" s="29"/>
      <c r="D218" s="29"/>
      <c r="E218" s="29"/>
      <c r="G218" s="29"/>
      <c r="H218" s="29"/>
      <c r="J218" s="29"/>
      <c r="K218" s="29"/>
    </row>
    <row r="219" spans="2:11">
      <c r="B219" s="29"/>
      <c r="D219" s="29"/>
      <c r="E219" s="29"/>
      <c r="G219" s="29"/>
      <c r="H219" s="29"/>
      <c r="J219" s="29"/>
      <c r="K219" s="29"/>
    </row>
    <row r="220" spans="2:11">
      <c r="B220" s="29"/>
      <c r="D220" s="29"/>
      <c r="E220" s="29"/>
      <c r="G220" s="29"/>
      <c r="H220" s="29"/>
      <c r="J220" s="29"/>
      <c r="K220" s="29"/>
    </row>
    <row r="221" spans="2:11">
      <c r="B221" s="29"/>
      <c r="D221" s="29"/>
      <c r="E221" s="29"/>
      <c r="G221" s="29"/>
      <c r="H221" s="29"/>
      <c r="J221" s="29"/>
      <c r="K221" s="29"/>
    </row>
    <row r="222" spans="2:11">
      <c r="B222" s="29"/>
      <c r="D222" s="29"/>
      <c r="E222" s="29"/>
      <c r="G222" s="29"/>
      <c r="H222" s="29"/>
      <c r="J222" s="29"/>
      <c r="K222" s="29"/>
    </row>
    <row r="223" spans="2:11">
      <c r="B223" s="29"/>
      <c r="D223" s="29"/>
      <c r="E223" s="29"/>
      <c r="G223" s="29"/>
      <c r="H223" s="29"/>
      <c r="J223" s="29"/>
      <c r="K223" s="29"/>
    </row>
    <row r="224" spans="2:11">
      <c r="B224" s="29"/>
      <c r="D224" s="29"/>
      <c r="E224" s="29"/>
      <c r="G224" s="29"/>
      <c r="H224" s="29"/>
      <c r="J224" s="29"/>
      <c r="K224" s="29"/>
    </row>
    <row r="225" spans="2:11">
      <c r="B225" s="29"/>
      <c r="D225" s="29"/>
      <c r="E225" s="29"/>
      <c r="G225" s="29"/>
      <c r="H225" s="29"/>
      <c r="J225" s="29"/>
      <c r="K225" s="29"/>
    </row>
    <row r="226" spans="2:11">
      <c r="B226" s="29"/>
      <c r="D226" s="29"/>
      <c r="E226" s="29"/>
      <c r="G226" s="29"/>
      <c r="H226" s="29"/>
      <c r="J226" s="29"/>
      <c r="K226" s="29"/>
    </row>
    <row r="227" spans="2:11">
      <c r="B227" s="29"/>
      <c r="D227" s="29"/>
      <c r="E227" s="29"/>
      <c r="G227" s="29"/>
      <c r="H227" s="29"/>
      <c r="J227" s="29"/>
      <c r="K227" s="29"/>
    </row>
    <row r="228" spans="2:11">
      <c r="B228" s="29"/>
      <c r="D228" s="29"/>
      <c r="E228" s="29"/>
      <c r="G228" s="29"/>
      <c r="H228" s="29"/>
      <c r="J228" s="29"/>
      <c r="K228" s="29"/>
    </row>
    <row r="229" spans="2:11">
      <c r="B229" s="29"/>
      <c r="D229" s="29"/>
      <c r="E229" s="29"/>
      <c r="G229" s="29"/>
      <c r="H229" s="29"/>
      <c r="J229" s="29"/>
      <c r="K229" s="29"/>
    </row>
    <row r="230" spans="2:11">
      <c r="B230" s="29"/>
      <c r="D230" s="29"/>
      <c r="E230" s="29"/>
      <c r="G230" s="29"/>
      <c r="H230" s="29"/>
      <c r="J230" s="29"/>
      <c r="K230" s="29"/>
    </row>
    <row r="231" spans="2:11">
      <c r="B231" s="29"/>
      <c r="D231" s="29"/>
      <c r="E231" s="29"/>
      <c r="G231" s="29"/>
      <c r="H231" s="29"/>
      <c r="J231" s="29"/>
      <c r="K231" s="29"/>
    </row>
    <row r="232" spans="2:11">
      <c r="B232" s="29"/>
      <c r="D232" s="29"/>
      <c r="E232" s="29"/>
      <c r="G232" s="29"/>
      <c r="H232" s="29"/>
      <c r="J232" s="29"/>
      <c r="K232" s="29"/>
    </row>
    <row r="233" spans="2:11">
      <c r="B233" s="29"/>
      <c r="D233" s="29"/>
      <c r="E233" s="29"/>
      <c r="G233" s="29"/>
      <c r="H233" s="29"/>
      <c r="J233" s="29"/>
      <c r="K233" s="29"/>
    </row>
  </sheetData>
  <customSheetViews>
    <customSheetView guid="{AC77A39F-ABA0-4848-B5DA-4147A1099D4C}" state="hidden">
      <selection activeCell="A30" sqref="A30"/>
      <pageMargins left="0.78740157499999996" right="0.78740157499999996" top="0.984251969" bottom="0.984251969" header="0.4921259845" footer="0.4921259845"/>
      <headerFooter alignWithMargins="0"/>
    </customSheetView>
    <customSheetView guid="{AAA317AB-9C4F-4A7B-BD58-62DAAE088BDA}" state="hidden">
      <selection activeCell="A30" sqref="A30"/>
      <pageMargins left="0.78740157499999996" right="0.78740157499999996" top="0.984251969" bottom="0.984251969" header="0.4921259845" footer="0.4921259845"/>
      <headerFooter alignWithMargins="0"/>
    </customSheetView>
  </customSheetViews>
  <mergeCells count="2">
    <mergeCell ref="B11:F11"/>
    <mergeCell ref="H11:L1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AB233"/>
  <sheetViews>
    <sheetView workbookViewId="0">
      <selection activeCell="M1" sqref="M1:M65536"/>
    </sheetView>
  </sheetViews>
  <sheetFormatPr baseColWidth="10" defaultRowHeight="12.75"/>
  <cols>
    <col min="1" max="1" width="10" style="2" bestFit="1" customWidth="1"/>
    <col min="2" max="2" width="6.140625" style="2" bestFit="1" customWidth="1"/>
    <col min="3" max="3" width="5.7109375" style="3" bestFit="1" customWidth="1"/>
    <col min="4" max="4" width="5.28515625" style="2" bestFit="1" customWidth="1"/>
    <col min="5" max="5" width="7" style="2" bestFit="1" customWidth="1"/>
    <col min="6" max="6" width="6.5703125" style="4" bestFit="1" customWidth="1"/>
    <col min="7" max="7" width="5" style="2" customWidth="1"/>
    <col min="8" max="8" width="6.140625" style="2" bestFit="1" customWidth="1"/>
    <col min="9" max="9" width="5.7109375" style="3" bestFit="1" customWidth="1"/>
    <col min="10" max="10" width="5.28515625" style="2" bestFit="1" customWidth="1"/>
    <col min="11" max="11" width="7" style="2" bestFit="1" customWidth="1"/>
    <col min="12" max="12" width="6.5703125" style="4" bestFit="1" customWidth="1"/>
    <col min="13" max="13" width="5" style="5" customWidth="1"/>
    <col min="14" max="14" width="7.28515625" style="2" customWidth="1"/>
    <col min="15" max="15" width="6.42578125" style="2" customWidth="1"/>
    <col min="16" max="17" width="11.42578125" style="2"/>
    <col min="18" max="19" width="11.42578125" style="5"/>
    <col min="20" max="28" width="11.42578125" style="6"/>
    <col min="29" max="16384" width="11.42578125" style="2"/>
  </cols>
  <sheetData>
    <row r="1" spans="1:21">
      <c r="A1" s="2" t="s">
        <v>6</v>
      </c>
      <c r="B1" s="2">
        <f>'2 Frauen'!D5</f>
        <v>50</v>
      </c>
    </row>
    <row r="2" spans="1:21">
      <c r="A2" s="2" t="s">
        <v>7</v>
      </c>
      <c r="B2" s="2">
        <f>'2 Frauen'!D6</f>
        <v>50</v>
      </c>
    </row>
    <row r="3" spans="1:21">
      <c r="A3" s="2" t="s">
        <v>14</v>
      </c>
      <c r="B3" s="2">
        <f>B1-B2</f>
        <v>0</v>
      </c>
    </row>
    <row r="4" spans="1:21">
      <c r="M4" s="7"/>
    </row>
    <row r="5" spans="1:21">
      <c r="A5" s="2" t="s">
        <v>3</v>
      </c>
      <c r="B5" s="2">
        <f>'2 Frauen'!D8</f>
        <v>2</v>
      </c>
      <c r="M5" s="7"/>
    </row>
    <row r="6" spans="1:21">
      <c r="M6" s="7"/>
    </row>
    <row r="7" spans="1:21">
      <c r="M7" s="7"/>
    </row>
    <row r="8" spans="1:21">
      <c r="M8" s="7"/>
    </row>
    <row r="9" spans="1:21">
      <c r="M9" s="7"/>
    </row>
    <row r="10" spans="1:21" ht="13.5" thickBot="1">
      <c r="M10" s="7"/>
    </row>
    <row r="11" spans="1:21" ht="13.5" thickBot="1">
      <c r="B11" s="264" t="s">
        <v>0</v>
      </c>
      <c r="C11" s="264"/>
      <c r="D11" s="264"/>
      <c r="E11" s="264"/>
      <c r="F11" s="264"/>
      <c r="H11" s="261" t="s">
        <v>0</v>
      </c>
      <c r="I11" s="262"/>
      <c r="J11" s="262"/>
      <c r="K11" s="262"/>
      <c r="L11" s="263"/>
      <c r="M11" s="7"/>
    </row>
    <row r="12" spans="1:21">
      <c r="A12" s="8" t="s">
        <v>2</v>
      </c>
      <c r="B12" s="30" t="s">
        <v>9</v>
      </c>
      <c r="C12" s="30" t="s">
        <v>8</v>
      </c>
      <c r="D12" s="30" t="s">
        <v>10</v>
      </c>
      <c r="E12" s="30"/>
      <c r="F12" s="31" t="s">
        <v>12</v>
      </c>
      <c r="G12" s="8"/>
      <c r="H12" s="10" t="s">
        <v>9</v>
      </c>
      <c r="I12" s="10" t="s">
        <v>8</v>
      </c>
      <c r="J12" s="10" t="s">
        <v>10</v>
      </c>
      <c r="K12" s="10"/>
      <c r="L12" s="11" t="s">
        <v>12</v>
      </c>
      <c r="M12" s="8"/>
      <c r="N12" s="12" t="s">
        <v>2</v>
      </c>
      <c r="O12" s="12"/>
      <c r="P12" s="12" t="s">
        <v>0</v>
      </c>
      <c r="Q12" s="12" t="s">
        <v>0</v>
      </c>
    </row>
    <row r="13" spans="1:21">
      <c r="A13" s="13"/>
      <c r="B13" s="17"/>
      <c r="C13" s="18"/>
      <c r="D13" s="17"/>
      <c r="E13" s="17"/>
      <c r="F13" s="19"/>
      <c r="G13" s="5"/>
      <c r="H13" s="17"/>
      <c r="I13" s="18"/>
      <c r="J13" s="17"/>
      <c r="K13" s="17"/>
      <c r="L13" s="19"/>
      <c r="N13" s="20"/>
      <c r="O13" s="20"/>
      <c r="P13" s="20"/>
      <c r="Q13" s="20"/>
    </row>
    <row r="14" spans="1:21">
      <c r="A14" s="21">
        <v>0</v>
      </c>
      <c r="B14" s="17">
        <f>Absterbeordnung!C8</f>
        <v>100000</v>
      </c>
      <c r="C14" s="18"/>
      <c r="D14" s="24"/>
      <c r="E14" s="24"/>
      <c r="F14" s="19"/>
      <c r="G14" s="23"/>
      <c r="H14" s="17">
        <f>Absterbeordnung!C8</f>
        <v>100000</v>
      </c>
      <c r="I14" s="18"/>
      <c r="J14" s="24"/>
      <c r="K14" s="24"/>
      <c r="L14" s="19"/>
      <c r="N14" s="6">
        <v>0</v>
      </c>
      <c r="O14" s="6">
        <f t="shared" ref="O14:O45" si="0">N14+$B$3</f>
        <v>0</v>
      </c>
      <c r="P14" s="20">
        <f>B14</f>
        <v>100000</v>
      </c>
      <c r="Q14" s="20">
        <f>B14</f>
        <v>100000</v>
      </c>
      <c r="R14" s="5">
        <f>LOOKUP(N14,$O$14:$O$136,$Q$14:$Q$136)</f>
        <v>100000</v>
      </c>
      <c r="T14" s="20">
        <f>SUM(S14:$S$127)</f>
        <v>384343881016.97601</v>
      </c>
    </row>
    <row r="15" spans="1:21">
      <c r="A15" s="21">
        <v>1</v>
      </c>
      <c r="B15" s="17">
        <f>Absterbeordnung!C9</f>
        <v>99707.804325102334</v>
      </c>
      <c r="C15" s="18">
        <f t="shared" ref="C15:C46" si="1">1/(((1+($B$5/100))^A15))</f>
        <v>0.98039215686274506</v>
      </c>
      <c r="D15" s="17">
        <f t="shared" ref="D15:D46" si="2">B15*C15</f>
        <v>97752.74933833562</v>
      </c>
      <c r="E15" s="17">
        <f>SUM(D15:$D$136)</f>
        <v>3991174.5282543343</v>
      </c>
      <c r="F15" s="19">
        <f t="shared" ref="F15:F46" si="3">E15/D15</f>
        <v>40.829281583071733</v>
      </c>
      <c r="G15" s="5"/>
      <c r="H15" s="17">
        <f>Absterbeordnung!C9</f>
        <v>99707.804325102334</v>
      </c>
      <c r="I15" s="18">
        <f t="shared" ref="I15:I46" si="4">1/(((1+($B$5/100))^A15))</f>
        <v>0.98039215686274506</v>
      </c>
      <c r="J15" s="17">
        <f t="shared" ref="J15:J46" si="5">H15*I15</f>
        <v>97752.74933833562</v>
      </c>
      <c r="K15" s="17">
        <f>SUM($J15:J$136)</f>
        <v>3991174.5282543343</v>
      </c>
      <c r="L15" s="19">
        <f t="shared" ref="L15:L46" si="6">K15/J15</f>
        <v>40.829281583071733</v>
      </c>
      <c r="N15" s="6">
        <v>1</v>
      </c>
      <c r="O15" s="6">
        <f t="shared" si="0"/>
        <v>1</v>
      </c>
      <c r="P15" s="20">
        <f t="shared" ref="P15:P78" si="7">B15</f>
        <v>99707.804325102334</v>
      </c>
      <c r="Q15" s="20">
        <f t="shared" ref="Q15:Q78" si="8">B15</f>
        <v>99707.804325102334</v>
      </c>
      <c r="R15" s="5">
        <f t="shared" ref="R15:R78" si="9">LOOKUP(N15,$O$14:$O$136,$Q$14:$Q$136)</f>
        <v>99707.804325102334</v>
      </c>
      <c r="S15" s="5">
        <f t="shared" ref="S15:S46" si="10">P15*R15*I15</f>
        <v>9746712003.2675438</v>
      </c>
      <c r="T15" s="20">
        <f>SUM(S15:$S$127)</f>
        <v>384343881016.97601</v>
      </c>
      <c r="U15" s="6">
        <f t="shared" ref="U15:U46" si="11">T15/S15</f>
        <v>39.433183302033171</v>
      </c>
    </row>
    <row r="16" spans="1:21">
      <c r="A16" s="21">
        <v>2</v>
      </c>
      <c r="B16" s="17">
        <f>Absterbeordnung!C10</f>
        <v>99684.504137057316</v>
      </c>
      <c r="C16" s="18">
        <f t="shared" si="1"/>
        <v>0.96116878123798544</v>
      </c>
      <c r="D16" s="17">
        <f t="shared" si="2"/>
        <v>95813.633349728305</v>
      </c>
      <c r="E16" s="17">
        <f>SUM(D16:$D$136)</f>
        <v>3893421.778915999</v>
      </c>
      <c r="F16" s="19">
        <f t="shared" si="3"/>
        <v>40.635363077242488</v>
      </c>
      <c r="G16" s="5"/>
      <c r="H16" s="17">
        <f>Absterbeordnung!C10</f>
        <v>99684.504137057316</v>
      </c>
      <c r="I16" s="18">
        <f t="shared" si="4"/>
        <v>0.96116878123798544</v>
      </c>
      <c r="J16" s="17">
        <f t="shared" si="5"/>
        <v>95813.633349728305</v>
      </c>
      <c r="K16" s="17">
        <f>SUM($J16:J$136)</f>
        <v>3893421.778915999</v>
      </c>
      <c r="L16" s="19">
        <f t="shared" si="6"/>
        <v>40.635363077242488</v>
      </c>
      <c r="N16" s="6">
        <v>2</v>
      </c>
      <c r="O16" s="6">
        <f t="shared" si="0"/>
        <v>2</v>
      </c>
      <c r="P16" s="20">
        <f t="shared" si="7"/>
        <v>99684.504137057316</v>
      </c>
      <c r="Q16" s="20">
        <f t="shared" si="8"/>
        <v>99684.504137057316</v>
      </c>
      <c r="R16" s="5">
        <f t="shared" si="9"/>
        <v>99684.504137057316</v>
      </c>
      <c r="S16" s="5">
        <f t="shared" si="10"/>
        <v>9551134530.0374832</v>
      </c>
      <c r="T16" s="20">
        <f>SUM(S16:$S$127)</f>
        <v>374597169013.7085</v>
      </c>
      <c r="U16" s="6">
        <f t="shared" si="11"/>
        <v>39.220175135805398</v>
      </c>
    </row>
    <row r="17" spans="1:21">
      <c r="A17" s="21">
        <v>3</v>
      </c>
      <c r="B17" s="17">
        <f>Absterbeordnung!C11</f>
        <v>99671.967948831792</v>
      </c>
      <c r="C17" s="18">
        <f t="shared" si="1"/>
        <v>0.94232233454704462</v>
      </c>
      <c r="D17" s="17">
        <f t="shared" si="2"/>
        <v>93923.121526441377</v>
      </c>
      <c r="E17" s="17">
        <f>SUM(D17:$D$136)</f>
        <v>3797608.1455662707</v>
      </c>
      <c r="F17" s="19">
        <f t="shared" si="3"/>
        <v>40.433155157616461</v>
      </c>
      <c r="G17" s="5"/>
      <c r="H17" s="17">
        <f>Absterbeordnung!C11</f>
        <v>99671.967948831792</v>
      </c>
      <c r="I17" s="18">
        <f t="shared" si="4"/>
        <v>0.94232233454704462</v>
      </c>
      <c r="J17" s="17">
        <f t="shared" si="5"/>
        <v>93923.121526441377</v>
      </c>
      <c r="K17" s="17">
        <f>SUM($J17:J$136)</f>
        <v>3797608.1455662707</v>
      </c>
      <c r="L17" s="19">
        <f t="shared" si="6"/>
        <v>40.433155157616461</v>
      </c>
      <c r="N17" s="6">
        <v>3</v>
      </c>
      <c r="O17" s="6">
        <f t="shared" si="0"/>
        <v>3</v>
      </c>
      <c r="P17" s="20">
        <f t="shared" si="7"/>
        <v>99671.967948831792</v>
      </c>
      <c r="Q17" s="20">
        <f t="shared" si="8"/>
        <v>99671.967948831792</v>
      </c>
      <c r="R17" s="5">
        <f t="shared" si="9"/>
        <v>99671.967948831792</v>
      </c>
      <c r="S17" s="5">
        <f t="shared" si="10"/>
        <v>9361502358.4376984</v>
      </c>
      <c r="T17" s="20">
        <f>SUM(S17:$S$127)</f>
        <v>365046034483.67102</v>
      </c>
      <c r="U17" s="6">
        <f t="shared" si="11"/>
        <v>38.994385784098867</v>
      </c>
    </row>
    <row r="18" spans="1:21">
      <c r="A18" s="21">
        <v>4</v>
      </c>
      <c r="B18" s="17">
        <f>Absterbeordnung!C12</f>
        <v>99662.549933398186</v>
      </c>
      <c r="C18" s="18">
        <f t="shared" si="1"/>
        <v>0.9238454260265142</v>
      </c>
      <c r="D18" s="17">
        <f t="shared" si="2"/>
        <v>92072.790902108987</v>
      </c>
      <c r="E18" s="17">
        <f>SUM(D18:$D$136)</f>
        <v>3703685.0240398291</v>
      </c>
      <c r="F18" s="19">
        <f t="shared" si="3"/>
        <v>40.225619184038372</v>
      </c>
      <c r="G18" s="5"/>
      <c r="H18" s="17">
        <f>Absterbeordnung!C12</f>
        <v>99662.549933398186</v>
      </c>
      <c r="I18" s="18">
        <f t="shared" si="4"/>
        <v>0.9238454260265142</v>
      </c>
      <c r="J18" s="17">
        <f t="shared" si="5"/>
        <v>92072.790902108987</v>
      </c>
      <c r="K18" s="17">
        <f>SUM($J18:J$136)</f>
        <v>3703685.0240398291</v>
      </c>
      <c r="L18" s="19">
        <f t="shared" si="6"/>
        <v>40.225619184038372</v>
      </c>
      <c r="N18" s="6">
        <v>4</v>
      </c>
      <c r="O18" s="6">
        <f t="shared" si="0"/>
        <v>4</v>
      </c>
      <c r="P18" s="20">
        <f t="shared" si="7"/>
        <v>99662.549933398186</v>
      </c>
      <c r="Q18" s="20">
        <f t="shared" si="8"/>
        <v>99662.549933398186</v>
      </c>
      <c r="R18" s="5">
        <f t="shared" si="9"/>
        <v>99662.549933398186</v>
      </c>
      <c r="S18" s="5">
        <f t="shared" si="10"/>
        <v>9176209120.7887688</v>
      </c>
      <c r="T18" s="20">
        <f>SUM(S18:$S$127)</f>
        <v>355684532125.23334</v>
      </c>
      <c r="U18" s="6">
        <f t="shared" si="11"/>
        <v>38.761598329252045</v>
      </c>
    </row>
    <row r="19" spans="1:21">
      <c r="A19" s="21">
        <v>5</v>
      </c>
      <c r="B19" s="17">
        <f>Absterbeordnung!C13</f>
        <v>99652.367771108213</v>
      </c>
      <c r="C19" s="18">
        <f t="shared" si="1"/>
        <v>0.90573080982991594</v>
      </c>
      <c r="D19" s="17">
        <f t="shared" si="2"/>
        <v>90258.219762794455</v>
      </c>
      <c r="E19" s="17">
        <f>SUM(D19:$D$136)</f>
        <v>3611612.2331377203</v>
      </c>
      <c r="F19" s="19">
        <f t="shared" si="3"/>
        <v>40.014219675829139</v>
      </c>
      <c r="G19" s="5"/>
      <c r="H19" s="17">
        <f>Absterbeordnung!C13</f>
        <v>99652.367771108213</v>
      </c>
      <c r="I19" s="18">
        <f t="shared" si="4"/>
        <v>0.90573080982991594</v>
      </c>
      <c r="J19" s="17">
        <f t="shared" si="5"/>
        <v>90258.219762794455</v>
      </c>
      <c r="K19" s="17">
        <f>SUM($J19:J$136)</f>
        <v>3611612.2331377203</v>
      </c>
      <c r="L19" s="19">
        <f t="shared" si="6"/>
        <v>40.014219675829139</v>
      </c>
      <c r="N19" s="6">
        <v>5</v>
      </c>
      <c r="O19" s="6">
        <f t="shared" si="0"/>
        <v>5</v>
      </c>
      <c r="P19" s="20">
        <f t="shared" si="7"/>
        <v>99652.367771108213</v>
      </c>
      <c r="Q19" s="20">
        <f t="shared" si="8"/>
        <v>99652.367771108213</v>
      </c>
      <c r="R19" s="5">
        <f t="shared" si="9"/>
        <v>99652.367771108213</v>
      </c>
      <c r="S19" s="5">
        <f t="shared" si="10"/>
        <v>8994445310.1674995</v>
      </c>
      <c r="T19" s="20">
        <f>SUM(S19:$S$127)</f>
        <v>346508323004.44458</v>
      </c>
      <c r="U19" s="6">
        <f t="shared" si="11"/>
        <v>38.524701752618888</v>
      </c>
    </row>
    <row r="20" spans="1:21">
      <c r="A20" s="21">
        <v>6</v>
      </c>
      <c r="B20" s="17">
        <f>Absterbeordnung!C14</f>
        <v>99643.659106605715</v>
      </c>
      <c r="C20" s="18">
        <f t="shared" si="1"/>
        <v>0.88797138218619198</v>
      </c>
      <c r="D20" s="17">
        <f t="shared" si="2"/>
        <v>88480.717702982409</v>
      </c>
      <c r="E20" s="17">
        <f>SUM(D20:$D$136)</f>
        <v>3521354.0133749261</v>
      </c>
      <c r="F20" s="19">
        <f t="shared" si="3"/>
        <v>39.797982032600899</v>
      </c>
      <c r="G20" s="5"/>
      <c r="H20" s="17">
        <f>Absterbeordnung!C14</f>
        <v>99643.659106605715</v>
      </c>
      <c r="I20" s="18">
        <f t="shared" si="4"/>
        <v>0.88797138218619198</v>
      </c>
      <c r="J20" s="17">
        <f t="shared" si="5"/>
        <v>88480.717702982409</v>
      </c>
      <c r="K20" s="17">
        <f>SUM($J20:J$136)</f>
        <v>3521354.0133749261</v>
      </c>
      <c r="L20" s="19">
        <f t="shared" si="6"/>
        <v>39.797982032600899</v>
      </c>
      <c r="N20" s="6">
        <v>6</v>
      </c>
      <c r="O20" s="6">
        <f t="shared" si="0"/>
        <v>6</v>
      </c>
      <c r="P20" s="20">
        <f t="shared" si="7"/>
        <v>99643.659106605715</v>
      </c>
      <c r="Q20" s="20">
        <f t="shared" si="8"/>
        <v>99643.659106605715</v>
      </c>
      <c r="R20" s="5">
        <f t="shared" si="9"/>
        <v>99643.659106605715</v>
      </c>
      <c r="S20" s="5">
        <f t="shared" si="10"/>
        <v>8816542472.303793</v>
      </c>
      <c r="T20" s="20">
        <f>SUM(S20:$S$127)</f>
        <v>337513877694.27704</v>
      </c>
      <c r="U20" s="6">
        <f t="shared" si="11"/>
        <v>38.281886437289913</v>
      </c>
    </row>
    <row r="21" spans="1:21">
      <c r="A21" s="21">
        <v>7</v>
      </c>
      <c r="B21" s="17">
        <f>Absterbeordnung!C15</f>
        <v>99635.224882345938</v>
      </c>
      <c r="C21" s="18">
        <f t="shared" si="1"/>
        <v>0.87056017861391388</v>
      </c>
      <c r="D21" s="17">
        <f t="shared" si="2"/>
        <v>86738.459169812559</v>
      </c>
      <c r="E21" s="17">
        <f>SUM(D21:$D$136)</f>
        <v>3432873.2956719436</v>
      </c>
      <c r="F21" s="19">
        <f t="shared" si="3"/>
        <v>39.577291648116812</v>
      </c>
      <c r="G21" s="5"/>
      <c r="H21" s="17">
        <f>Absterbeordnung!C15</f>
        <v>99635.224882345938</v>
      </c>
      <c r="I21" s="18">
        <f t="shared" si="4"/>
        <v>0.87056017861391388</v>
      </c>
      <c r="J21" s="17">
        <f t="shared" si="5"/>
        <v>86738.459169812559</v>
      </c>
      <c r="K21" s="17">
        <f>SUM($J21:J$136)</f>
        <v>3432873.2956719436</v>
      </c>
      <c r="L21" s="19">
        <f t="shared" si="6"/>
        <v>39.577291648116812</v>
      </c>
      <c r="N21" s="6">
        <v>7</v>
      </c>
      <c r="O21" s="6">
        <f t="shared" si="0"/>
        <v>7</v>
      </c>
      <c r="P21" s="20">
        <f t="shared" si="7"/>
        <v>99635.224882345938</v>
      </c>
      <c r="Q21" s="20">
        <f t="shared" si="8"/>
        <v>99635.224882345938</v>
      </c>
      <c r="R21" s="5">
        <f t="shared" si="9"/>
        <v>99635.224882345938</v>
      </c>
      <c r="S21" s="5">
        <f t="shared" si="10"/>
        <v>8642205885.3324547</v>
      </c>
      <c r="T21" s="20">
        <f>SUM(S21:$S$127)</f>
        <v>328697335221.97327</v>
      </c>
      <c r="U21" s="6">
        <f t="shared" si="11"/>
        <v>38.03396257659611</v>
      </c>
    </row>
    <row r="22" spans="1:21">
      <c r="A22" s="21">
        <v>8</v>
      </c>
      <c r="B22" s="17">
        <f>Absterbeordnung!C16</f>
        <v>99629.588630096914</v>
      </c>
      <c r="C22" s="18">
        <f t="shared" si="1"/>
        <v>0.85349037119011162</v>
      </c>
      <c r="D22" s="17">
        <f t="shared" si="2"/>
        <v>85032.894581419532</v>
      </c>
      <c r="E22" s="17">
        <f>SUM(D22:$D$136)</f>
        <v>3346134.8365021311</v>
      </c>
      <c r="F22" s="19">
        <f t="shared" si="3"/>
        <v>39.351063526341399</v>
      </c>
      <c r="G22" s="5"/>
      <c r="H22" s="17">
        <f>Absterbeordnung!C16</f>
        <v>99629.588630096914</v>
      </c>
      <c r="I22" s="18">
        <f t="shared" si="4"/>
        <v>0.85349037119011162</v>
      </c>
      <c r="J22" s="17">
        <f t="shared" si="5"/>
        <v>85032.894581419532</v>
      </c>
      <c r="K22" s="17">
        <f>SUM($J22:J$136)</f>
        <v>3346134.8365021311</v>
      </c>
      <c r="L22" s="19">
        <f t="shared" si="6"/>
        <v>39.351063526341399</v>
      </c>
      <c r="N22" s="6">
        <v>8</v>
      </c>
      <c r="O22" s="6">
        <f t="shared" si="0"/>
        <v>8</v>
      </c>
      <c r="P22" s="20">
        <f t="shared" si="7"/>
        <v>99629.588630096914</v>
      </c>
      <c r="Q22" s="20">
        <f t="shared" si="8"/>
        <v>99629.588630096914</v>
      </c>
      <c r="R22" s="5">
        <f t="shared" si="9"/>
        <v>99629.588630096914</v>
      </c>
      <c r="S22" s="5">
        <f t="shared" si="10"/>
        <v>8471792307.1732264</v>
      </c>
      <c r="T22" s="20">
        <f>SUM(S22:$S$127)</f>
        <v>320055129336.64081</v>
      </c>
      <c r="U22" s="6">
        <f t="shared" si="11"/>
        <v>37.778915928527198</v>
      </c>
    </row>
    <row r="23" spans="1:21">
      <c r="A23" s="21">
        <v>9</v>
      </c>
      <c r="B23" s="17">
        <f>Absterbeordnung!C17</f>
        <v>99623.037038290451</v>
      </c>
      <c r="C23" s="18">
        <f t="shared" si="1"/>
        <v>0.83675526587265847</v>
      </c>
      <c r="D23" s="17">
        <f t="shared" si="2"/>
        <v>83360.10084401643</v>
      </c>
      <c r="E23" s="17">
        <f>SUM(D23:$D$136)</f>
        <v>3261101.9419207117</v>
      </c>
      <c r="F23" s="19">
        <f t="shared" si="3"/>
        <v>39.120657351685445</v>
      </c>
      <c r="G23" s="5"/>
      <c r="H23" s="17">
        <f>Absterbeordnung!C17</f>
        <v>99623.037038290451</v>
      </c>
      <c r="I23" s="18">
        <f t="shared" si="4"/>
        <v>0.83675526587265847</v>
      </c>
      <c r="J23" s="17">
        <f t="shared" si="5"/>
        <v>83360.10084401643</v>
      </c>
      <c r="K23" s="17">
        <f>SUM($J23:J$136)</f>
        <v>3261101.9419207117</v>
      </c>
      <c r="L23" s="19">
        <f t="shared" si="6"/>
        <v>39.120657351685445</v>
      </c>
      <c r="N23" s="6">
        <v>9</v>
      </c>
      <c r="O23" s="6">
        <f t="shared" si="0"/>
        <v>9</v>
      </c>
      <c r="P23" s="20">
        <f t="shared" si="7"/>
        <v>99623.037038290451</v>
      </c>
      <c r="Q23" s="20">
        <f t="shared" si="8"/>
        <v>99623.037038290451</v>
      </c>
      <c r="R23" s="5">
        <f t="shared" si="9"/>
        <v>99623.037038290451</v>
      </c>
      <c r="S23" s="5">
        <f t="shared" si="10"/>
        <v>8304586413.8990765</v>
      </c>
      <c r="T23" s="20">
        <f>SUM(S23:$S$127)</f>
        <v>311583337029.46765</v>
      </c>
      <c r="U23" s="6">
        <f t="shared" si="11"/>
        <v>37.51942860248672</v>
      </c>
    </row>
    <row r="24" spans="1:21">
      <c r="A24" s="21">
        <v>10</v>
      </c>
      <c r="B24" s="17">
        <f>Absterbeordnung!C18</f>
        <v>99618.109009197433</v>
      </c>
      <c r="C24" s="18">
        <f t="shared" si="1"/>
        <v>0.82034829987515534</v>
      </c>
      <c r="D24" s="17">
        <f t="shared" si="2"/>
        <v>81721.546362473004</v>
      </c>
      <c r="E24" s="17">
        <f>SUM(D24:$D$136)</f>
        <v>3177741.8410766958</v>
      </c>
      <c r="F24" s="19">
        <f t="shared" si="3"/>
        <v>38.884994013475165</v>
      </c>
      <c r="G24" s="5"/>
      <c r="H24" s="17">
        <f>Absterbeordnung!C18</f>
        <v>99618.109009197433</v>
      </c>
      <c r="I24" s="18">
        <f t="shared" si="4"/>
        <v>0.82034829987515534</v>
      </c>
      <c r="J24" s="17">
        <f t="shared" si="5"/>
        <v>81721.546362473004</v>
      </c>
      <c r="K24" s="17">
        <f>SUM($J24:J$136)</f>
        <v>3177741.8410766958</v>
      </c>
      <c r="L24" s="19">
        <f t="shared" si="6"/>
        <v>38.884994013475165</v>
      </c>
      <c r="N24" s="6">
        <v>10</v>
      </c>
      <c r="O24" s="6">
        <f t="shared" si="0"/>
        <v>10</v>
      </c>
      <c r="P24" s="20">
        <f t="shared" si="7"/>
        <v>99618.109009197433</v>
      </c>
      <c r="Q24" s="20">
        <f t="shared" si="8"/>
        <v>99618.109009197433</v>
      </c>
      <c r="R24" s="5">
        <f t="shared" si="9"/>
        <v>99618.109009197433</v>
      </c>
      <c r="S24" s="5">
        <f t="shared" si="10"/>
        <v>8140945913.9370174</v>
      </c>
      <c r="T24" s="20">
        <f>SUM(S24:$S$127)</f>
        <v>303278750615.5686</v>
      </c>
      <c r="U24" s="6">
        <f t="shared" si="11"/>
        <v>37.253502703704967</v>
      </c>
    </row>
    <row r="25" spans="1:21">
      <c r="A25" s="21">
        <v>11</v>
      </c>
      <c r="B25" s="17">
        <f>Absterbeordnung!C19</f>
        <v>99612.624705046182</v>
      </c>
      <c r="C25" s="18">
        <f t="shared" si="1"/>
        <v>0.80426303909328967</v>
      </c>
      <c r="D25" s="17">
        <f t="shared" si="2"/>
        <v>80114.75227733975</v>
      </c>
      <c r="E25" s="17">
        <f>SUM(D25:$D$136)</f>
        <v>3096020.2947142227</v>
      </c>
      <c r="F25" s="19">
        <f t="shared" si="3"/>
        <v>38.644821418113828</v>
      </c>
      <c r="G25" s="5"/>
      <c r="H25" s="17">
        <f>Absterbeordnung!C19</f>
        <v>99612.624705046182</v>
      </c>
      <c r="I25" s="18">
        <f t="shared" si="4"/>
        <v>0.80426303909328967</v>
      </c>
      <c r="J25" s="17">
        <f t="shared" si="5"/>
        <v>80114.75227733975</v>
      </c>
      <c r="K25" s="17">
        <f>SUM($J25:J$136)</f>
        <v>3096020.2947142227</v>
      </c>
      <c r="L25" s="19">
        <f t="shared" si="6"/>
        <v>38.644821418113828</v>
      </c>
      <c r="N25" s="6">
        <v>11</v>
      </c>
      <c r="O25" s="6">
        <f t="shared" si="0"/>
        <v>11</v>
      </c>
      <c r="P25" s="20">
        <f t="shared" si="7"/>
        <v>99612.624705046182</v>
      </c>
      <c r="Q25" s="20">
        <f t="shared" si="8"/>
        <v>99612.624705046182</v>
      </c>
      <c r="R25" s="5">
        <f t="shared" si="9"/>
        <v>99612.624705046182</v>
      </c>
      <c r="S25" s="5">
        <f t="shared" si="10"/>
        <v>7980440751.9403896</v>
      </c>
      <c r="T25" s="20">
        <f>SUM(S25:$S$127)</f>
        <v>295137804701.63159</v>
      </c>
      <c r="U25" s="6">
        <f t="shared" si="11"/>
        <v>36.982644677848256</v>
      </c>
    </row>
    <row r="26" spans="1:21">
      <c r="A26" s="21">
        <v>12</v>
      </c>
      <c r="B26" s="17">
        <f>Absterbeordnung!C20</f>
        <v>99604.329373503977</v>
      </c>
      <c r="C26" s="18">
        <f t="shared" si="1"/>
        <v>0.78849317558165644</v>
      </c>
      <c r="D26" s="17">
        <f t="shared" si="2"/>
        <v>78537.333969395404</v>
      </c>
      <c r="E26" s="17">
        <f>SUM(D26:$D$136)</f>
        <v>3015905.5424368833</v>
      </c>
      <c r="F26" s="19">
        <f t="shared" si="3"/>
        <v>38.40091571751249</v>
      </c>
      <c r="G26" s="5"/>
      <c r="H26" s="17">
        <f>Absterbeordnung!C20</f>
        <v>99604.329373503977</v>
      </c>
      <c r="I26" s="18">
        <f t="shared" si="4"/>
        <v>0.78849317558165644</v>
      </c>
      <c r="J26" s="17">
        <f t="shared" si="5"/>
        <v>78537.333969395404</v>
      </c>
      <c r="K26" s="17">
        <f>SUM($J26:J$136)</f>
        <v>3015905.5424368833</v>
      </c>
      <c r="L26" s="19">
        <f t="shared" si="6"/>
        <v>38.40091571751249</v>
      </c>
      <c r="N26" s="6">
        <v>12</v>
      </c>
      <c r="O26" s="6">
        <f t="shared" si="0"/>
        <v>12</v>
      </c>
      <c r="P26" s="20">
        <f t="shared" si="7"/>
        <v>99604.329373503977</v>
      </c>
      <c r="Q26" s="20">
        <f t="shared" si="8"/>
        <v>99604.329373503977</v>
      </c>
      <c r="R26" s="5">
        <f t="shared" si="9"/>
        <v>99604.329373503977</v>
      </c>
      <c r="S26" s="5">
        <f t="shared" si="10"/>
        <v>7822658480.8045425</v>
      </c>
      <c r="T26" s="20">
        <f>SUM(S26:$S$127)</f>
        <v>287157363949.69116</v>
      </c>
      <c r="U26" s="6">
        <f t="shared" si="11"/>
        <v>36.708411169211324</v>
      </c>
    </row>
    <row r="27" spans="1:21">
      <c r="A27" s="21">
        <v>13</v>
      </c>
      <c r="B27" s="17">
        <f>Absterbeordnung!C21</f>
        <v>99597.152688237838</v>
      </c>
      <c r="C27" s="18">
        <f t="shared" si="1"/>
        <v>0.77303252508005538</v>
      </c>
      <c r="D27" s="17">
        <f t="shared" si="2"/>
        <v>76991.838433372322</v>
      </c>
      <c r="E27" s="17">
        <f>SUM(D27:$D$136)</f>
        <v>2937368.2084674877</v>
      </c>
      <c r="F27" s="19">
        <f t="shared" si="3"/>
        <v>38.151682934671648</v>
      </c>
      <c r="G27" s="5"/>
      <c r="H27" s="17">
        <f>Absterbeordnung!C21</f>
        <v>99597.152688237838</v>
      </c>
      <c r="I27" s="18">
        <f t="shared" si="4"/>
        <v>0.77303252508005538</v>
      </c>
      <c r="J27" s="17">
        <f t="shared" si="5"/>
        <v>76991.838433372322</v>
      </c>
      <c r="K27" s="17">
        <f>SUM($J27:J$136)</f>
        <v>2937368.2084674877</v>
      </c>
      <c r="L27" s="19">
        <f t="shared" si="6"/>
        <v>38.151682934671648</v>
      </c>
      <c r="N27" s="6">
        <v>13</v>
      </c>
      <c r="O27" s="6">
        <f t="shared" si="0"/>
        <v>13</v>
      </c>
      <c r="P27" s="20">
        <f t="shared" si="7"/>
        <v>99597.152688237838</v>
      </c>
      <c r="Q27" s="20">
        <f t="shared" si="8"/>
        <v>99597.152688237838</v>
      </c>
      <c r="R27" s="5">
        <f t="shared" si="9"/>
        <v>99597.152688237838</v>
      </c>
      <c r="S27" s="5">
        <f t="shared" si="10"/>
        <v>7668167888.196722</v>
      </c>
      <c r="T27" s="20">
        <f>SUM(S27:$S$127)</f>
        <v>279334705468.8866</v>
      </c>
      <c r="U27" s="6">
        <f t="shared" si="11"/>
        <v>36.427828594996512</v>
      </c>
    </row>
    <row r="28" spans="1:21">
      <c r="A28" s="21">
        <v>14</v>
      </c>
      <c r="B28" s="17">
        <f>Absterbeordnung!C22</f>
        <v>99588.187058016381</v>
      </c>
      <c r="C28" s="18">
        <f t="shared" si="1"/>
        <v>0.75787502458828948</v>
      </c>
      <c r="D28" s="17">
        <f t="shared" si="2"/>
        <v>75475.399715297332</v>
      </c>
      <c r="E28" s="17">
        <f>SUM(D28:$D$136)</f>
        <v>2860376.3700341159</v>
      </c>
      <c r="F28" s="19">
        <f t="shared" si="3"/>
        <v>37.898128142730137</v>
      </c>
      <c r="G28" s="5"/>
      <c r="H28" s="17">
        <f>Absterbeordnung!C22</f>
        <v>99588.187058016381</v>
      </c>
      <c r="I28" s="18">
        <f t="shared" si="4"/>
        <v>0.75787502458828948</v>
      </c>
      <c r="J28" s="17">
        <f t="shared" si="5"/>
        <v>75475.399715297332</v>
      </c>
      <c r="K28" s="17">
        <f>SUM($J28:J$136)</f>
        <v>2860376.3700341159</v>
      </c>
      <c r="L28" s="19">
        <f t="shared" si="6"/>
        <v>37.898128142730137</v>
      </c>
      <c r="N28" s="6">
        <v>14</v>
      </c>
      <c r="O28" s="6">
        <f t="shared" si="0"/>
        <v>14</v>
      </c>
      <c r="P28" s="20">
        <f t="shared" si="7"/>
        <v>99588.187058016381</v>
      </c>
      <c r="Q28" s="20">
        <f t="shared" si="8"/>
        <v>99588.187058016381</v>
      </c>
      <c r="R28" s="5">
        <f t="shared" si="9"/>
        <v>99588.187058016381</v>
      </c>
      <c r="S28" s="5">
        <f t="shared" si="10"/>
        <v>7516458225.1255884</v>
      </c>
      <c r="T28" s="20">
        <f>SUM(S28:$S$127)</f>
        <v>271666537580.68985</v>
      </c>
      <c r="U28" s="6">
        <f t="shared" si="11"/>
        <v>36.142891963741434</v>
      </c>
    </row>
    <row r="29" spans="1:21">
      <c r="A29" s="21">
        <v>15</v>
      </c>
      <c r="B29" s="17">
        <f>Absterbeordnung!C23</f>
        <v>99578.959458083482</v>
      </c>
      <c r="C29" s="18">
        <f t="shared" si="1"/>
        <v>0.74301472998851925</v>
      </c>
      <c r="D29" s="17">
        <f t="shared" si="2"/>
        <v>73988.633674285607</v>
      </c>
      <c r="E29" s="17">
        <f>SUM(D29:$D$136)</f>
        <v>2784900.9703188189</v>
      </c>
      <c r="F29" s="19">
        <f t="shared" si="3"/>
        <v>37.639578297641926</v>
      </c>
      <c r="G29" s="5"/>
      <c r="H29" s="17">
        <f>Absterbeordnung!C23</f>
        <v>99578.959458083482</v>
      </c>
      <c r="I29" s="18">
        <f t="shared" si="4"/>
        <v>0.74301472998851925</v>
      </c>
      <c r="J29" s="17">
        <f t="shared" si="5"/>
        <v>73988.633674285607</v>
      </c>
      <c r="K29" s="17">
        <f>SUM($J29:J$136)</f>
        <v>2784900.9703188189</v>
      </c>
      <c r="L29" s="19">
        <f t="shared" si="6"/>
        <v>37.639578297641926</v>
      </c>
      <c r="N29" s="6">
        <v>15</v>
      </c>
      <c r="O29" s="6">
        <f t="shared" si="0"/>
        <v>15</v>
      </c>
      <c r="P29" s="20">
        <f t="shared" si="7"/>
        <v>99578.959458083482</v>
      </c>
      <c r="Q29" s="20">
        <f t="shared" si="8"/>
        <v>99578.959458083482</v>
      </c>
      <c r="R29" s="5">
        <f t="shared" si="9"/>
        <v>99578.959458083482</v>
      </c>
      <c r="S29" s="5">
        <f t="shared" si="10"/>
        <v>7367711153.0106754</v>
      </c>
      <c r="T29" s="20">
        <f>SUM(S29:$S$127)</f>
        <v>264150079355.56424</v>
      </c>
      <c r="U29" s="6">
        <f t="shared" si="11"/>
        <v>35.852393486900517</v>
      </c>
    </row>
    <row r="30" spans="1:21">
      <c r="A30" s="21">
        <v>16</v>
      </c>
      <c r="B30" s="17">
        <f>Absterbeordnung!C24</f>
        <v>99567.046139869286</v>
      </c>
      <c r="C30" s="18">
        <f t="shared" si="1"/>
        <v>0.72844581371423445</v>
      </c>
      <c r="D30" s="17">
        <f t="shared" si="2"/>
        <v>72529.197944479805</v>
      </c>
      <c r="E30" s="17">
        <f>SUM(D30:$D$136)</f>
        <v>2710912.3366445326</v>
      </c>
      <c r="F30" s="19">
        <f t="shared" si="3"/>
        <v>37.376841513120027</v>
      </c>
      <c r="G30" s="5"/>
      <c r="H30" s="17">
        <f>Absterbeordnung!C24</f>
        <v>99567.046139869286</v>
      </c>
      <c r="I30" s="18">
        <f t="shared" si="4"/>
        <v>0.72844581371423445</v>
      </c>
      <c r="J30" s="17">
        <f t="shared" si="5"/>
        <v>72529.197944479805</v>
      </c>
      <c r="K30" s="17">
        <f>SUM($J30:J$136)</f>
        <v>2710912.3366445326</v>
      </c>
      <c r="L30" s="19">
        <f t="shared" si="6"/>
        <v>37.376841513120027</v>
      </c>
      <c r="N30" s="6">
        <v>16</v>
      </c>
      <c r="O30" s="6">
        <f t="shared" si="0"/>
        <v>16</v>
      </c>
      <c r="P30" s="20">
        <f t="shared" si="7"/>
        <v>99567.046139869286</v>
      </c>
      <c r="Q30" s="20">
        <f t="shared" si="8"/>
        <v>99567.046139869286</v>
      </c>
      <c r="R30" s="5">
        <f t="shared" si="9"/>
        <v>99567.046139869286</v>
      </c>
      <c r="S30" s="5">
        <f t="shared" si="10"/>
        <v>7221517998.2257338</v>
      </c>
      <c r="T30" s="20">
        <f>SUM(S30:$S$127)</f>
        <v>256782368202.55356</v>
      </c>
      <c r="U30" s="6">
        <f t="shared" si="11"/>
        <v>35.557948933401931</v>
      </c>
    </row>
    <row r="31" spans="1:21">
      <c r="A31" s="21">
        <v>17</v>
      </c>
      <c r="B31" s="17">
        <f>Absterbeordnung!C25</f>
        <v>99552.642156916103</v>
      </c>
      <c r="C31" s="18">
        <f t="shared" si="1"/>
        <v>0.7141625624649357</v>
      </c>
      <c r="D31" s="17">
        <f t="shared" si="2"/>
        <v>71096.770022937984</v>
      </c>
      <c r="E31" s="17">
        <f>SUM(D31:$D$136)</f>
        <v>2638383.1387000536</v>
      </c>
      <c r="F31" s="19">
        <f t="shared" si="3"/>
        <v>37.109746868230872</v>
      </c>
      <c r="G31" s="5"/>
      <c r="H31" s="17">
        <f>Absterbeordnung!C25</f>
        <v>99552.642156916103</v>
      </c>
      <c r="I31" s="18">
        <f t="shared" si="4"/>
        <v>0.7141625624649357</v>
      </c>
      <c r="J31" s="17">
        <f t="shared" si="5"/>
        <v>71096.770022937984</v>
      </c>
      <c r="K31" s="17">
        <f>SUM($J31:J$136)</f>
        <v>2638383.1387000536</v>
      </c>
      <c r="L31" s="19">
        <f t="shared" si="6"/>
        <v>37.109746868230872</v>
      </c>
      <c r="N31" s="6">
        <v>17</v>
      </c>
      <c r="O31" s="6">
        <f t="shared" si="0"/>
        <v>17</v>
      </c>
      <c r="P31" s="20">
        <f t="shared" si="7"/>
        <v>99552.642156916103</v>
      </c>
      <c r="Q31" s="20">
        <f t="shared" si="8"/>
        <v>99552.642156916103</v>
      </c>
      <c r="R31" s="5">
        <f t="shared" si="9"/>
        <v>99552.642156916103</v>
      </c>
      <c r="S31" s="5">
        <f t="shared" si="10"/>
        <v>7077871304.6061049</v>
      </c>
      <c r="T31" s="20">
        <f>SUM(S31:$S$127)</f>
        <v>249560850204.32785</v>
      </c>
      <c r="U31" s="6">
        <f t="shared" si="11"/>
        <v>35.259308832292525</v>
      </c>
    </row>
    <row r="32" spans="1:21">
      <c r="A32" s="21">
        <v>18</v>
      </c>
      <c r="B32" s="17">
        <f>Absterbeordnung!C26</f>
        <v>99540.071166688213</v>
      </c>
      <c r="C32" s="18">
        <f t="shared" si="1"/>
        <v>0.7001593749656233</v>
      </c>
      <c r="D32" s="17">
        <f t="shared" si="2"/>
        <v>69693.914012102076</v>
      </c>
      <c r="E32" s="17">
        <f>SUM(D32:$D$136)</f>
        <v>2567286.3686771151</v>
      </c>
      <c r="F32" s="19">
        <f t="shared" si="3"/>
        <v>36.836593339144592</v>
      </c>
      <c r="G32" s="5"/>
      <c r="H32" s="17">
        <f>Absterbeordnung!C26</f>
        <v>99540.071166688213</v>
      </c>
      <c r="I32" s="18">
        <f t="shared" si="4"/>
        <v>0.7001593749656233</v>
      </c>
      <c r="J32" s="17">
        <f t="shared" si="5"/>
        <v>69693.914012102076</v>
      </c>
      <c r="K32" s="17">
        <f>SUM($J32:J$136)</f>
        <v>2567286.3686771151</v>
      </c>
      <c r="L32" s="19">
        <f t="shared" si="6"/>
        <v>36.836593339144592</v>
      </c>
      <c r="N32" s="6">
        <v>18</v>
      </c>
      <c r="O32" s="6">
        <f t="shared" si="0"/>
        <v>18</v>
      </c>
      <c r="P32" s="20">
        <f t="shared" si="7"/>
        <v>99540.071166688213</v>
      </c>
      <c r="Q32" s="20">
        <f t="shared" si="8"/>
        <v>99540.071166688213</v>
      </c>
      <c r="R32" s="5">
        <f t="shared" si="9"/>
        <v>99540.071166688213</v>
      </c>
      <c r="S32" s="5">
        <f t="shared" si="10"/>
        <v>6937337160.6496897</v>
      </c>
      <c r="T32" s="20">
        <f>SUM(S32:$S$127)</f>
        <v>242482978899.72174</v>
      </c>
      <c r="U32" s="6">
        <f t="shared" si="11"/>
        <v>34.95332189923618</v>
      </c>
    </row>
    <row r="33" spans="1:21">
      <c r="A33" s="21">
        <v>19</v>
      </c>
      <c r="B33" s="17">
        <f>Absterbeordnung!C27</f>
        <v>99521.936048313</v>
      </c>
      <c r="C33" s="18">
        <f t="shared" si="1"/>
        <v>0.68643075977021895</v>
      </c>
      <c r="D33" s="17">
        <f t="shared" si="2"/>
        <v>68314.918175446641</v>
      </c>
      <c r="E33" s="17">
        <f>SUM(D33:$D$136)</f>
        <v>2497592.4546650127</v>
      </c>
      <c r="F33" s="19">
        <f t="shared" si="3"/>
        <v>36.559986037759508</v>
      </c>
      <c r="G33" s="5"/>
      <c r="H33" s="17">
        <f>Absterbeordnung!C27</f>
        <v>99521.936048313</v>
      </c>
      <c r="I33" s="18">
        <f t="shared" si="4"/>
        <v>0.68643075977021895</v>
      </c>
      <c r="J33" s="17">
        <f t="shared" si="5"/>
        <v>68314.918175446641</v>
      </c>
      <c r="K33" s="17">
        <f>SUM($J33:J$136)</f>
        <v>2497592.4546650127</v>
      </c>
      <c r="L33" s="19">
        <f t="shared" si="6"/>
        <v>36.559986037759508</v>
      </c>
      <c r="N33" s="6">
        <v>19</v>
      </c>
      <c r="O33" s="6">
        <f t="shared" si="0"/>
        <v>19</v>
      </c>
      <c r="P33" s="20">
        <f t="shared" si="7"/>
        <v>99521.936048313</v>
      </c>
      <c r="Q33" s="20">
        <f t="shared" si="8"/>
        <v>99521.936048313</v>
      </c>
      <c r="R33" s="5">
        <f t="shared" si="9"/>
        <v>99521.936048313</v>
      </c>
      <c r="S33" s="5">
        <f t="shared" si="10"/>
        <v>6798832917.8025351</v>
      </c>
      <c r="T33" s="20">
        <f>SUM(S33:$S$127)</f>
        <v>235545641739.07205</v>
      </c>
      <c r="U33" s="6">
        <f t="shared" si="11"/>
        <v>34.645011075695514</v>
      </c>
    </row>
    <row r="34" spans="1:21">
      <c r="A34" s="21">
        <v>20</v>
      </c>
      <c r="B34" s="17">
        <f>Absterbeordnung!C28</f>
        <v>99505.269220572547</v>
      </c>
      <c r="C34" s="18">
        <f t="shared" si="1"/>
        <v>0.67297133310805779</v>
      </c>
      <c r="D34" s="17">
        <f t="shared" si="2"/>
        <v>66964.193678644893</v>
      </c>
      <c r="E34" s="17">
        <f>SUM(D34:$D$136)</f>
        <v>2429277.5364895663</v>
      </c>
      <c r="F34" s="19">
        <f t="shared" si="3"/>
        <v>36.277261071005341</v>
      </c>
      <c r="G34" s="5"/>
      <c r="H34" s="17">
        <f>Absterbeordnung!C28</f>
        <v>99505.269220572547</v>
      </c>
      <c r="I34" s="18">
        <f t="shared" si="4"/>
        <v>0.67297133310805779</v>
      </c>
      <c r="J34" s="17">
        <f t="shared" si="5"/>
        <v>66964.193678644893</v>
      </c>
      <c r="K34" s="17">
        <f>SUM($J34:J$136)</f>
        <v>2429277.5364895663</v>
      </c>
      <c r="L34" s="19">
        <f t="shared" si="6"/>
        <v>36.277261071005341</v>
      </c>
      <c r="N34" s="6">
        <v>20</v>
      </c>
      <c r="O34" s="6">
        <f t="shared" si="0"/>
        <v>20</v>
      </c>
      <c r="P34" s="20">
        <f t="shared" si="7"/>
        <v>99505.269220572547</v>
      </c>
      <c r="Q34" s="20">
        <f t="shared" si="8"/>
        <v>99505.269220572547</v>
      </c>
      <c r="R34" s="5">
        <f t="shared" si="9"/>
        <v>99505.269220572547</v>
      </c>
      <c r="S34" s="5">
        <f t="shared" si="10"/>
        <v>6663290120.132123</v>
      </c>
      <c r="T34" s="20">
        <f>SUM(S34:$S$127)</f>
        <v>228746808821.26953</v>
      </c>
      <c r="U34" s="6">
        <f t="shared" si="11"/>
        <v>34.329408550011301</v>
      </c>
    </row>
    <row r="35" spans="1:21">
      <c r="A35" s="21">
        <v>21</v>
      </c>
      <c r="B35" s="17">
        <f>Absterbeordnung!C29</f>
        <v>99487.374772350144</v>
      </c>
      <c r="C35" s="18">
        <f t="shared" si="1"/>
        <v>0.65977581677260566</v>
      </c>
      <c r="D35" s="17">
        <f t="shared" si="2"/>
        <v>65639.363948989645</v>
      </c>
      <c r="E35" s="17">
        <f>SUM(D35:$D$136)</f>
        <v>2362313.3428109209</v>
      </c>
      <c r="F35" s="19">
        <f t="shared" si="3"/>
        <v>35.989278394695397</v>
      </c>
      <c r="G35" s="5"/>
      <c r="H35" s="17">
        <f>Absterbeordnung!C29</f>
        <v>99487.374772350144</v>
      </c>
      <c r="I35" s="18">
        <f t="shared" si="4"/>
        <v>0.65977581677260566</v>
      </c>
      <c r="J35" s="17">
        <f t="shared" si="5"/>
        <v>65639.363948989645</v>
      </c>
      <c r="K35" s="17">
        <f>SUM($J35:J$136)</f>
        <v>2362313.3428109209</v>
      </c>
      <c r="L35" s="19">
        <f t="shared" si="6"/>
        <v>35.989278394695397</v>
      </c>
      <c r="N35" s="6">
        <v>21</v>
      </c>
      <c r="O35" s="6">
        <f t="shared" si="0"/>
        <v>21</v>
      </c>
      <c r="P35" s="20">
        <f t="shared" si="7"/>
        <v>99487.374772350144</v>
      </c>
      <c r="Q35" s="20">
        <f t="shared" si="8"/>
        <v>99487.374772350144</v>
      </c>
      <c r="R35" s="5">
        <f t="shared" si="9"/>
        <v>99487.374772350144</v>
      </c>
      <c r="S35" s="5">
        <f t="shared" si="10"/>
        <v>6530288001.0118208</v>
      </c>
      <c r="T35" s="20">
        <f>SUM(S35:$S$127)</f>
        <v>222083518701.13739</v>
      </c>
      <c r="U35" s="6">
        <f t="shared" si="11"/>
        <v>34.008227304328258</v>
      </c>
    </row>
    <row r="36" spans="1:21">
      <c r="A36" s="21">
        <v>22</v>
      </c>
      <c r="B36" s="17">
        <f>Absterbeordnung!C30</f>
        <v>99470.197788152844</v>
      </c>
      <c r="C36" s="18">
        <f t="shared" si="1"/>
        <v>0.64683903605157411</v>
      </c>
      <c r="D36" s="17">
        <f t="shared" si="2"/>
        <v>64341.206853148207</v>
      </c>
      <c r="E36" s="17">
        <f>SUM(D36:$D$136)</f>
        <v>2296673.9788619317</v>
      </c>
      <c r="F36" s="19">
        <f t="shared" si="3"/>
        <v>35.695226918945423</v>
      </c>
      <c r="G36" s="5"/>
      <c r="H36" s="17">
        <f>Absterbeordnung!C30</f>
        <v>99470.197788152844</v>
      </c>
      <c r="I36" s="18">
        <f t="shared" si="4"/>
        <v>0.64683903605157411</v>
      </c>
      <c r="J36" s="17">
        <f t="shared" si="5"/>
        <v>64341.206853148207</v>
      </c>
      <c r="K36" s="17">
        <f>SUM($J36:J$136)</f>
        <v>2296673.9788619317</v>
      </c>
      <c r="L36" s="19">
        <f t="shared" si="6"/>
        <v>35.695226918945423</v>
      </c>
      <c r="N36" s="6">
        <v>22</v>
      </c>
      <c r="O36" s="6">
        <f t="shared" si="0"/>
        <v>22</v>
      </c>
      <c r="P36" s="20">
        <f t="shared" si="7"/>
        <v>99470.197788152844</v>
      </c>
      <c r="Q36" s="20">
        <f t="shared" si="8"/>
        <v>99470.197788152844</v>
      </c>
      <c r="R36" s="5">
        <f t="shared" si="9"/>
        <v>99470.197788152844</v>
      </c>
      <c r="S36" s="5">
        <f t="shared" si="10"/>
        <v>6400032571.6111069</v>
      </c>
      <c r="T36" s="20">
        <f>SUM(S36:$S$127)</f>
        <v>215553230700.12555</v>
      </c>
      <c r="U36" s="6">
        <f t="shared" si="11"/>
        <v>33.680020888684858</v>
      </c>
    </row>
    <row r="37" spans="1:21">
      <c r="A37" s="21">
        <v>23</v>
      </c>
      <c r="B37" s="17">
        <f>Absterbeordnung!C31</f>
        <v>99453.633991157913</v>
      </c>
      <c r="C37" s="18">
        <f t="shared" si="1"/>
        <v>0.63415591769762181</v>
      </c>
      <c r="D37" s="17">
        <f t="shared" si="2"/>
        <v>63069.110532026141</v>
      </c>
      <c r="E37" s="17">
        <f>SUM(D37:$D$136)</f>
        <v>2232332.7720087832</v>
      </c>
      <c r="F37" s="19">
        <f t="shared" si="3"/>
        <v>35.395025443956705</v>
      </c>
      <c r="G37" s="5"/>
      <c r="H37" s="17">
        <f>Absterbeordnung!C31</f>
        <v>99453.633991157913</v>
      </c>
      <c r="I37" s="18">
        <f t="shared" si="4"/>
        <v>0.63415591769762181</v>
      </c>
      <c r="J37" s="17">
        <f t="shared" si="5"/>
        <v>63069.110532026141</v>
      </c>
      <c r="K37" s="17">
        <f>SUM($J37:J$136)</f>
        <v>2232332.7720087832</v>
      </c>
      <c r="L37" s="19">
        <f t="shared" si="6"/>
        <v>35.395025443956705</v>
      </c>
      <c r="N37" s="6">
        <v>23</v>
      </c>
      <c r="O37" s="6">
        <f t="shared" si="0"/>
        <v>23</v>
      </c>
      <c r="P37" s="20">
        <f t="shared" si="7"/>
        <v>99453.633991157913</v>
      </c>
      <c r="Q37" s="20">
        <f t="shared" si="8"/>
        <v>99453.633991157913</v>
      </c>
      <c r="R37" s="5">
        <f t="shared" si="9"/>
        <v>99453.633991157913</v>
      </c>
      <c r="S37" s="5">
        <f t="shared" si="10"/>
        <v>6272452235.0000105</v>
      </c>
      <c r="T37" s="20">
        <f>SUM(S37:$S$127)</f>
        <v>209153198128.51447</v>
      </c>
      <c r="U37" s="6">
        <f t="shared" si="11"/>
        <v>33.344725522411906</v>
      </c>
    </row>
    <row r="38" spans="1:21">
      <c r="A38" s="21">
        <v>24</v>
      </c>
      <c r="B38" s="17">
        <f>Absterbeordnung!C32</f>
        <v>99437.395380517773</v>
      </c>
      <c r="C38" s="18">
        <f t="shared" si="1"/>
        <v>0.62172148793884485</v>
      </c>
      <c r="D38" s="17">
        <f t="shared" si="2"/>
        <v>61822.365412738727</v>
      </c>
      <c r="E38" s="17">
        <f>SUM(D38:$D$136)</f>
        <v>2169263.6614767564</v>
      </c>
      <c r="F38" s="19">
        <f t="shared" si="3"/>
        <v>35.088655165397014</v>
      </c>
      <c r="G38" s="5"/>
      <c r="H38" s="17">
        <f>Absterbeordnung!C32</f>
        <v>99437.395380517773</v>
      </c>
      <c r="I38" s="18">
        <f t="shared" si="4"/>
        <v>0.62172148793884485</v>
      </c>
      <c r="J38" s="17">
        <f t="shared" si="5"/>
        <v>61822.365412738727</v>
      </c>
      <c r="K38" s="17">
        <f>SUM($J38:J$136)</f>
        <v>2169263.6614767564</v>
      </c>
      <c r="L38" s="19">
        <f t="shared" si="6"/>
        <v>35.088655165397014</v>
      </c>
      <c r="N38" s="6">
        <v>24</v>
      </c>
      <c r="O38" s="6">
        <f t="shared" si="0"/>
        <v>24</v>
      </c>
      <c r="P38" s="20">
        <f t="shared" si="7"/>
        <v>99437.395380517773</v>
      </c>
      <c r="Q38" s="20">
        <f t="shared" si="8"/>
        <v>99437.395380517773</v>
      </c>
      <c r="R38" s="5">
        <f t="shared" si="9"/>
        <v>99437.395380517773</v>
      </c>
      <c r="S38" s="5">
        <f t="shared" si="10"/>
        <v>6147454992.9053469</v>
      </c>
      <c r="T38" s="20">
        <f>SUM(S38:$S$127)</f>
        <v>202880745893.51447</v>
      </c>
      <c r="U38" s="6">
        <f t="shared" si="11"/>
        <v>33.002396296948092</v>
      </c>
    </row>
    <row r="39" spans="1:21">
      <c r="A39" s="21">
        <v>25</v>
      </c>
      <c r="B39" s="17">
        <f>Absterbeordnung!C33</f>
        <v>99419.023310605175</v>
      </c>
      <c r="C39" s="18">
        <f t="shared" si="1"/>
        <v>0.60953087052827937</v>
      </c>
      <c r="D39" s="17">
        <f t="shared" si="2"/>
        <v>60598.963825584469</v>
      </c>
      <c r="E39" s="17">
        <f>SUM(D39:$D$136)</f>
        <v>2107441.2960640183</v>
      </c>
      <c r="F39" s="19">
        <f t="shared" si="3"/>
        <v>34.776853646039918</v>
      </c>
      <c r="G39" s="5"/>
      <c r="H39" s="17">
        <f>Absterbeordnung!C33</f>
        <v>99419.023310605175</v>
      </c>
      <c r="I39" s="18">
        <f t="shared" si="4"/>
        <v>0.60953087052827937</v>
      </c>
      <c r="J39" s="17">
        <f t="shared" si="5"/>
        <v>60598.963825584469</v>
      </c>
      <c r="K39" s="17">
        <f>SUM($J39:J$136)</f>
        <v>2107441.2960640183</v>
      </c>
      <c r="L39" s="19">
        <f t="shared" si="6"/>
        <v>34.776853646039918</v>
      </c>
      <c r="N39" s="6">
        <v>25</v>
      </c>
      <c r="O39" s="6">
        <f t="shared" si="0"/>
        <v>25</v>
      </c>
      <c r="P39" s="20">
        <f t="shared" si="7"/>
        <v>99419.023310605175</v>
      </c>
      <c r="Q39" s="20">
        <f t="shared" si="8"/>
        <v>99419.023310605175</v>
      </c>
      <c r="R39" s="5">
        <f t="shared" si="9"/>
        <v>99419.023310605175</v>
      </c>
      <c r="S39" s="5">
        <f t="shared" si="10"/>
        <v>6024689797.1743021</v>
      </c>
      <c r="T39" s="20">
        <f>SUM(S39:$S$127)</f>
        <v>196733290900.6091</v>
      </c>
      <c r="U39" s="6">
        <f t="shared" si="11"/>
        <v>32.654509613570625</v>
      </c>
    </row>
    <row r="40" spans="1:21">
      <c r="A40" s="21">
        <v>26</v>
      </c>
      <c r="B40" s="17">
        <f>Absterbeordnung!C34</f>
        <v>99400.14004807813</v>
      </c>
      <c r="C40" s="18">
        <f t="shared" si="1"/>
        <v>0.59757928483164635</v>
      </c>
      <c r="D40" s="17">
        <f t="shared" si="2"/>
        <v>59399.464602096021</v>
      </c>
      <c r="E40" s="17">
        <f>SUM(D40:$D$136)</f>
        <v>2046842.332238435</v>
      </c>
      <c r="F40" s="19">
        <f t="shared" si="3"/>
        <v>34.458935715158084</v>
      </c>
      <c r="G40" s="5"/>
      <c r="H40" s="17">
        <f>Absterbeordnung!C34</f>
        <v>99400.14004807813</v>
      </c>
      <c r="I40" s="18">
        <f t="shared" si="4"/>
        <v>0.59757928483164635</v>
      </c>
      <c r="J40" s="17">
        <f t="shared" si="5"/>
        <v>59399.464602096021</v>
      </c>
      <c r="K40" s="17">
        <f>SUM($J40:J$136)</f>
        <v>2046842.332238435</v>
      </c>
      <c r="L40" s="19">
        <f t="shared" si="6"/>
        <v>34.458935715158084</v>
      </c>
      <c r="N40" s="6">
        <v>26</v>
      </c>
      <c r="O40" s="6">
        <f t="shared" si="0"/>
        <v>26</v>
      </c>
      <c r="P40" s="20">
        <f t="shared" si="7"/>
        <v>99400.14004807813</v>
      </c>
      <c r="Q40" s="20">
        <f t="shared" si="8"/>
        <v>99400.14004807813</v>
      </c>
      <c r="R40" s="5">
        <f t="shared" si="9"/>
        <v>99400.14004807813</v>
      </c>
      <c r="S40" s="5">
        <f t="shared" si="10"/>
        <v>5904315100.2292032</v>
      </c>
      <c r="T40" s="20">
        <f>SUM(S40:$S$127)</f>
        <v>190708601103.43484</v>
      </c>
      <c r="U40" s="6">
        <f t="shared" si="11"/>
        <v>32.299868463326355</v>
      </c>
    </row>
    <row r="41" spans="1:21">
      <c r="A41" s="21">
        <v>27</v>
      </c>
      <c r="B41" s="17">
        <f>Absterbeordnung!C35</f>
        <v>99382.592348340142</v>
      </c>
      <c r="C41" s="18">
        <f t="shared" si="1"/>
        <v>0.58586204395259456</v>
      </c>
      <c r="D41" s="17">
        <f t="shared" si="2"/>
        <v>58224.48868650604</v>
      </c>
      <c r="E41" s="17">
        <f>SUM(D41:$D$136)</f>
        <v>1987442.867636339</v>
      </c>
      <c r="F41" s="19">
        <f t="shared" si="3"/>
        <v>34.13414033289645</v>
      </c>
      <c r="G41" s="5"/>
      <c r="H41" s="17">
        <f>Absterbeordnung!C35</f>
        <v>99382.592348340142</v>
      </c>
      <c r="I41" s="18">
        <f t="shared" si="4"/>
        <v>0.58586204395259456</v>
      </c>
      <c r="J41" s="17">
        <f t="shared" si="5"/>
        <v>58224.48868650604</v>
      </c>
      <c r="K41" s="17">
        <f>SUM($J41:J$136)</f>
        <v>1987442.867636339</v>
      </c>
      <c r="L41" s="19">
        <f t="shared" si="6"/>
        <v>34.13414033289645</v>
      </c>
      <c r="N41" s="6">
        <v>27</v>
      </c>
      <c r="O41" s="6">
        <f t="shared" si="0"/>
        <v>27</v>
      </c>
      <c r="P41" s="20">
        <f t="shared" si="7"/>
        <v>99382.592348340142</v>
      </c>
      <c r="Q41" s="20">
        <f t="shared" si="8"/>
        <v>99382.592348340142</v>
      </c>
      <c r="R41" s="5">
        <f t="shared" si="9"/>
        <v>99382.592348340142</v>
      </c>
      <c r="S41" s="5">
        <f t="shared" si="10"/>
        <v>5786500623.8215723</v>
      </c>
      <c r="T41" s="20">
        <f>SUM(S41:$S$127)</f>
        <v>184804286003.20563</v>
      </c>
      <c r="U41" s="6">
        <f t="shared" si="11"/>
        <v>31.937140945325869</v>
      </c>
    </row>
    <row r="42" spans="1:21">
      <c r="A42" s="21">
        <v>28</v>
      </c>
      <c r="B42" s="17">
        <f>Absterbeordnung!C36</f>
        <v>99361.449191642649</v>
      </c>
      <c r="C42" s="18">
        <f t="shared" si="1"/>
        <v>0.57437455289470041</v>
      </c>
      <c r="D42" s="17">
        <f t="shared" si="2"/>
        <v>57070.687954419234</v>
      </c>
      <c r="E42" s="17">
        <f>SUM(D42:$D$136)</f>
        <v>1929218.3789498331</v>
      </c>
      <c r="F42" s="19">
        <f t="shared" si="3"/>
        <v>33.804014777089179</v>
      </c>
      <c r="G42" s="5"/>
      <c r="H42" s="17">
        <f>Absterbeordnung!C36</f>
        <v>99361.449191642649</v>
      </c>
      <c r="I42" s="18">
        <f t="shared" si="4"/>
        <v>0.57437455289470041</v>
      </c>
      <c r="J42" s="17">
        <f t="shared" si="5"/>
        <v>57070.687954419234</v>
      </c>
      <c r="K42" s="17">
        <f>SUM($J42:J$136)</f>
        <v>1929218.3789498331</v>
      </c>
      <c r="L42" s="19">
        <f t="shared" si="6"/>
        <v>33.804014777089179</v>
      </c>
      <c r="N42" s="6">
        <v>28</v>
      </c>
      <c r="O42" s="6">
        <f t="shared" si="0"/>
        <v>28</v>
      </c>
      <c r="P42" s="20">
        <f t="shared" si="7"/>
        <v>99361.449191642649</v>
      </c>
      <c r="Q42" s="20">
        <f t="shared" si="8"/>
        <v>99361.449191642649</v>
      </c>
      <c r="R42" s="5">
        <f t="shared" si="9"/>
        <v>99361.449191642649</v>
      </c>
      <c r="S42" s="5">
        <f t="shared" si="10"/>
        <v>5670626261.5151186</v>
      </c>
      <c r="T42" s="20">
        <f>SUM(S42:$S$127)</f>
        <v>179017785379.38406</v>
      </c>
      <c r="U42" s="6">
        <f t="shared" si="11"/>
        <v>31.569314767634292</v>
      </c>
    </row>
    <row r="43" spans="1:21">
      <c r="A43" s="21">
        <v>29</v>
      </c>
      <c r="B43" s="17">
        <f>Absterbeordnung!C37</f>
        <v>99338.471232295633</v>
      </c>
      <c r="C43" s="18">
        <f t="shared" si="1"/>
        <v>0.56311230675951029</v>
      </c>
      <c r="D43" s="17">
        <f t="shared" si="2"/>
        <v>55938.71568558125</v>
      </c>
      <c r="E43" s="17">
        <f>SUM(D43:$D$136)</f>
        <v>1872147.6909954138</v>
      </c>
      <c r="F43" s="19">
        <f t="shared" si="3"/>
        <v>33.467834719665866</v>
      </c>
      <c r="G43" s="5"/>
      <c r="H43" s="17">
        <f>Absterbeordnung!C37</f>
        <v>99338.471232295633</v>
      </c>
      <c r="I43" s="18">
        <f t="shared" si="4"/>
        <v>0.56311230675951029</v>
      </c>
      <c r="J43" s="17">
        <f t="shared" si="5"/>
        <v>55938.71568558125</v>
      </c>
      <c r="K43" s="17">
        <f>SUM($J43:J$136)</f>
        <v>1872147.6909954138</v>
      </c>
      <c r="L43" s="19">
        <f t="shared" si="6"/>
        <v>33.467834719665866</v>
      </c>
      <c r="N43" s="6">
        <v>29</v>
      </c>
      <c r="O43" s="6">
        <f t="shared" si="0"/>
        <v>29</v>
      </c>
      <c r="P43" s="20">
        <f t="shared" si="7"/>
        <v>99338.471232295633</v>
      </c>
      <c r="Q43" s="20">
        <f t="shared" si="8"/>
        <v>99338.471232295633</v>
      </c>
      <c r="R43" s="5">
        <f t="shared" si="9"/>
        <v>99338.471232295633</v>
      </c>
      <c r="S43" s="5">
        <f t="shared" si="10"/>
        <v>5556866498.903677</v>
      </c>
      <c r="T43" s="20">
        <f>SUM(S43:$S$127)</f>
        <v>173347159117.86896</v>
      </c>
      <c r="U43" s="6">
        <f t="shared" si="11"/>
        <v>31.19512753312841</v>
      </c>
    </row>
    <row r="44" spans="1:21">
      <c r="A44" s="21">
        <v>30</v>
      </c>
      <c r="B44" s="17">
        <f>Absterbeordnung!C38</f>
        <v>99312.571770185168</v>
      </c>
      <c r="C44" s="18">
        <f t="shared" si="1"/>
        <v>0.55207088897991197</v>
      </c>
      <c r="D44" s="17">
        <f t="shared" si="2"/>
        <v>54827.579784047433</v>
      </c>
      <c r="E44" s="17">
        <f>SUM(D44:$D$136)</f>
        <v>1816208.9753098325</v>
      </c>
      <c r="F44" s="19">
        <f t="shared" si="3"/>
        <v>33.125827958546409</v>
      </c>
      <c r="G44" s="5"/>
      <c r="H44" s="17">
        <f>Absterbeordnung!C38</f>
        <v>99312.571770185168</v>
      </c>
      <c r="I44" s="18">
        <f t="shared" si="4"/>
        <v>0.55207088897991197</v>
      </c>
      <c r="J44" s="17">
        <f t="shared" si="5"/>
        <v>54827.579784047433</v>
      </c>
      <c r="K44" s="17">
        <f>SUM($J44:J$136)</f>
        <v>1816208.9753098325</v>
      </c>
      <c r="L44" s="19">
        <f t="shared" si="6"/>
        <v>33.125827958546409</v>
      </c>
      <c r="N44" s="6">
        <v>30</v>
      </c>
      <c r="O44" s="6">
        <f t="shared" si="0"/>
        <v>30</v>
      </c>
      <c r="P44" s="20">
        <f t="shared" si="7"/>
        <v>99312.571770185168</v>
      </c>
      <c r="Q44" s="20">
        <f t="shared" si="8"/>
        <v>99312.571770185168</v>
      </c>
      <c r="R44" s="5">
        <f t="shared" si="9"/>
        <v>99312.571770185168</v>
      </c>
      <c r="S44" s="5">
        <f t="shared" si="10"/>
        <v>5445067952.288764</v>
      </c>
      <c r="T44" s="20">
        <f>SUM(S44:$S$127)</f>
        <v>167790292618.96527</v>
      </c>
      <c r="U44" s="6">
        <f t="shared" si="11"/>
        <v>30.815096173122466</v>
      </c>
    </row>
    <row r="45" spans="1:21">
      <c r="A45" s="21">
        <v>31</v>
      </c>
      <c r="B45" s="17">
        <f>Absterbeordnung!C39</f>
        <v>99282.263951972636</v>
      </c>
      <c r="C45" s="18">
        <f t="shared" si="1"/>
        <v>0.54124596958814919</v>
      </c>
      <c r="D45" s="17">
        <f t="shared" si="2"/>
        <v>53736.125215591979</v>
      </c>
      <c r="E45" s="17">
        <f>SUM(D45:$D$136)</f>
        <v>1761381.3955257849</v>
      </c>
      <c r="F45" s="19">
        <f t="shared" si="3"/>
        <v>32.778347684337788</v>
      </c>
      <c r="G45" s="5"/>
      <c r="H45" s="17">
        <f>Absterbeordnung!C39</f>
        <v>99282.263951972636</v>
      </c>
      <c r="I45" s="18">
        <f t="shared" si="4"/>
        <v>0.54124596958814919</v>
      </c>
      <c r="J45" s="17">
        <f t="shared" si="5"/>
        <v>53736.125215591979</v>
      </c>
      <c r="K45" s="17">
        <f>SUM($J45:J$136)</f>
        <v>1761381.3955257849</v>
      </c>
      <c r="L45" s="19">
        <f t="shared" si="6"/>
        <v>32.778347684337788</v>
      </c>
      <c r="N45" s="6">
        <v>31</v>
      </c>
      <c r="O45" s="6">
        <f t="shared" si="0"/>
        <v>31</v>
      </c>
      <c r="P45" s="20">
        <f t="shared" si="7"/>
        <v>99282.263951972636</v>
      </c>
      <c r="Q45" s="20">
        <f t="shared" si="8"/>
        <v>99282.263951972636</v>
      </c>
      <c r="R45" s="5">
        <f t="shared" si="9"/>
        <v>99282.263951972636</v>
      </c>
      <c r="S45" s="5">
        <f t="shared" si="10"/>
        <v>5335044167.410655</v>
      </c>
      <c r="T45" s="20">
        <f>SUM(S45:$S$127)</f>
        <v>162345224666.67651</v>
      </c>
      <c r="U45" s="6">
        <f t="shared" si="11"/>
        <v>30.42996825750183</v>
      </c>
    </row>
    <row r="46" spans="1:21">
      <c r="A46" s="21">
        <v>32</v>
      </c>
      <c r="B46" s="17">
        <f>Absterbeordnung!C40</f>
        <v>99250.310489596959</v>
      </c>
      <c r="C46" s="18">
        <f t="shared" si="1"/>
        <v>0.53063330351779314</v>
      </c>
      <c r="D46" s="17">
        <f t="shared" si="2"/>
        <v>52665.52013026151</v>
      </c>
      <c r="E46" s="17">
        <f>SUM(D46:$D$136)</f>
        <v>1707645.2703101933</v>
      </c>
      <c r="F46" s="19">
        <f t="shared" si="3"/>
        <v>32.424350240661227</v>
      </c>
      <c r="G46" s="5"/>
      <c r="H46" s="17">
        <f>Absterbeordnung!C40</f>
        <v>99250.310489596959</v>
      </c>
      <c r="I46" s="18">
        <f t="shared" si="4"/>
        <v>0.53063330351779314</v>
      </c>
      <c r="J46" s="17">
        <f t="shared" si="5"/>
        <v>52665.52013026151</v>
      </c>
      <c r="K46" s="17">
        <f>SUM($J46:J$136)</f>
        <v>1707645.2703101933</v>
      </c>
      <c r="L46" s="19">
        <f t="shared" si="6"/>
        <v>32.424350240661227</v>
      </c>
      <c r="N46" s="6">
        <v>32</v>
      </c>
      <c r="O46" s="6">
        <f t="shared" ref="O46:O77" si="12">N46+$B$3</f>
        <v>32</v>
      </c>
      <c r="P46" s="20">
        <f t="shared" si="7"/>
        <v>99250.310489596959</v>
      </c>
      <c r="Q46" s="20">
        <f t="shared" si="8"/>
        <v>99250.310489596959</v>
      </c>
      <c r="R46" s="5">
        <f t="shared" si="9"/>
        <v>99250.310489596959</v>
      </c>
      <c r="S46" s="5">
        <f t="shared" si="10"/>
        <v>5227069225.0245743</v>
      </c>
      <c r="T46" s="20">
        <f>SUM(S46:$S$127)</f>
        <v>157010180499.26587</v>
      </c>
      <c r="U46" s="6">
        <f t="shared" si="11"/>
        <v>30.037899583877753</v>
      </c>
    </row>
    <row r="47" spans="1:21">
      <c r="A47" s="21">
        <v>33</v>
      </c>
      <c r="B47" s="17">
        <f>Absterbeordnung!C41</f>
        <v>99216.909788684206</v>
      </c>
      <c r="C47" s="18">
        <f t="shared" ref="C47:C78" si="13">1/(((1+($B$5/100))^A47))</f>
        <v>0.52022872893901284</v>
      </c>
      <c r="D47" s="17">
        <f t="shared" ref="D47:D78" si="14">B47*C47</f>
        <v>51615.486868623884</v>
      </c>
      <c r="E47" s="17">
        <f>SUM(D47:$D$136)</f>
        <v>1654979.7501799315</v>
      </c>
      <c r="F47" s="19">
        <f t="shared" ref="F47:F78" si="15">E47/D47</f>
        <v>32.063627616113095</v>
      </c>
      <c r="G47" s="5"/>
      <c r="H47" s="17">
        <f>Absterbeordnung!C41</f>
        <v>99216.909788684206</v>
      </c>
      <c r="I47" s="18">
        <f t="shared" ref="I47:I78" si="16">1/(((1+($B$5/100))^A47))</f>
        <v>0.52022872893901284</v>
      </c>
      <c r="J47" s="17">
        <f t="shared" ref="J47:J78" si="17">H47*I47</f>
        <v>51615.486868623884</v>
      </c>
      <c r="K47" s="17">
        <f>SUM($J47:J$136)</f>
        <v>1654979.7501799315</v>
      </c>
      <c r="L47" s="19">
        <f t="shared" ref="L47:L78" si="18">K47/J47</f>
        <v>32.063627616113095</v>
      </c>
      <c r="N47" s="6">
        <v>33</v>
      </c>
      <c r="O47" s="6">
        <f t="shared" si="12"/>
        <v>33</v>
      </c>
      <c r="P47" s="20">
        <f t="shared" si="7"/>
        <v>99216.909788684206</v>
      </c>
      <c r="Q47" s="20">
        <f t="shared" si="8"/>
        <v>99216.909788684206</v>
      </c>
      <c r="R47" s="5">
        <f t="shared" si="9"/>
        <v>99216.909788684206</v>
      </c>
      <c r="S47" s="5">
        <f t="shared" ref="S47:S78" si="19">P47*R47*I47</f>
        <v>5121129104.3432703</v>
      </c>
      <c r="T47" s="20">
        <f>SUM(S47:$S$127)</f>
        <v>151783111274.2413</v>
      </c>
      <c r="U47" s="6">
        <f t="shared" ref="U47:U78" si="20">T47/S47</f>
        <v>29.638602773265927</v>
      </c>
    </row>
    <row r="48" spans="1:21">
      <c r="A48" s="21">
        <v>34</v>
      </c>
      <c r="B48" s="17">
        <f>Absterbeordnung!C42</f>
        <v>99182.084459773818</v>
      </c>
      <c r="C48" s="18">
        <f t="shared" si="13"/>
        <v>0.51002816562648323</v>
      </c>
      <c r="D48" s="17">
        <f t="shared" si="14"/>
        <v>50585.656600029368</v>
      </c>
      <c r="E48" s="17">
        <f>SUM(D48:$D$136)</f>
        <v>1603364.2633113076</v>
      </c>
      <c r="F48" s="19">
        <f t="shared" si="15"/>
        <v>31.696025535237922</v>
      </c>
      <c r="G48" s="5"/>
      <c r="H48" s="17">
        <f>Absterbeordnung!C42</f>
        <v>99182.084459773818</v>
      </c>
      <c r="I48" s="18">
        <f t="shared" si="16"/>
        <v>0.51002816562648323</v>
      </c>
      <c r="J48" s="17">
        <f t="shared" si="17"/>
        <v>50585.656600029368</v>
      </c>
      <c r="K48" s="17">
        <f>SUM($J48:J$136)</f>
        <v>1603364.2633113076</v>
      </c>
      <c r="L48" s="19">
        <f t="shared" si="18"/>
        <v>31.696025535237922</v>
      </c>
      <c r="N48" s="6">
        <v>34</v>
      </c>
      <c r="O48" s="6">
        <f t="shared" si="12"/>
        <v>34</v>
      </c>
      <c r="P48" s="20">
        <f t="shared" si="7"/>
        <v>99182.084459773818</v>
      </c>
      <c r="Q48" s="20">
        <f t="shared" si="8"/>
        <v>99182.084459773818</v>
      </c>
      <c r="R48" s="5">
        <f t="shared" si="9"/>
        <v>99182.084459773818</v>
      </c>
      <c r="S48" s="5">
        <f t="shared" si="19"/>
        <v>5017190865.3572283</v>
      </c>
      <c r="T48" s="20">
        <f>SUM(S48:$S$127)</f>
        <v>146661982169.89804</v>
      </c>
      <c r="U48" s="6">
        <f t="shared" si="20"/>
        <v>29.231892129632104</v>
      </c>
    </row>
    <row r="49" spans="1:21">
      <c r="A49" s="21">
        <v>35</v>
      </c>
      <c r="B49" s="17">
        <f>Absterbeordnung!C43</f>
        <v>99142.146159077936</v>
      </c>
      <c r="C49" s="18">
        <f t="shared" si="13"/>
        <v>0.50002761335929735</v>
      </c>
      <c r="D49" s="17">
        <f t="shared" si="14"/>
        <v>49573.810727242366</v>
      </c>
      <c r="E49" s="17">
        <f>SUM(D49:$D$136)</f>
        <v>1552778.6067112782</v>
      </c>
      <c r="F49" s="19">
        <f t="shared" si="15"/>
        <v>31.322558906248812</v>
      </c>
      <c r="G49" s="5"/>
      <c r="H49" s="17">
        <f>Absterbeordnung!C43</f>
        <v>99142.146159077936</v>
      </c>
      <c r="I49" s="18">
        <f t="shared" si="16"/>
        <v>0.50002761335929735</v>
      </c>
      <c r="J49" s="17">
        <f t="shared" si="17"/>
        <v>49573.810727242366</v>
      </c>
      <c r="K49" s="17">
        <f>SUM($J49:J$136)</f>
        <v>1552778.6067112782</v>
      </c>
      <c r="L49" s="19">
        <f t="shared" si="18"/>
        <v>31.322558906248812</v>
      </c>
      <c r="N49" s="6">
        <v>35</v>
      </c>
      <c r="O49" s="6">
        <f t="shared" si="12"/>
        <v>35</v>
      </c>
      <c r="P49" s="20">
        <f t="shared" si="7"/>
        <v>99142.146159077936</v>
      </c>
      <c r="Q49" s="20">
        <f t="shared" si="8"/>
        <v>99142.146159077936</v>
      </c>
      <c r="R49" s="5">
        <f t="shared" si="9"/>
        <v>99142.146159077936</v>
      </c>
      <c r="S49" s="5">
        <f t="shared" si="19"/>
        <v>4914853988.7827282</v>
      </c>
      <c r="T49" s="20">
        <f>SUM(S49:$S$127)</f>
        <v>141644791304.5408</v>
      </c>
      <c r="U49" s="6">
        <f t="shared" si="20"/>
        <v>28.819735363007652</v>
      </c>
    </row>
    <row r="50" spans="1:21">
      <c r="A50" s="21">
        <v>36</v>
      </c>
      <c r="B50" s="17">
        <f>Absterbeordnung!C44</f>
        <v>99098.065384868692</v>
      </c>
      <c r="C50" s="18">
        <f t="shared" si="13"/>
        <v>0.49022315035225233</v>
      </c>
      <c r="D50" s="17">
        <f t="shared" si="14"/>
        <v>48580.165806783814</v>
      </c>
      <c r="E50" s="17">
        <f>SUM(D50:$D$136)</f>
        <v>1503204.7959840358</v>
      </c>
      <c r="F50" s="19">
        <f t="shared" si="15"/>
        <v>30.942767918139253</v>
      </c>
      <c r="G50" s="5"/>
      <c r="H50" s="17">
        <f>Absterbeordnung!C44</f>
        <v>99098.065384868692</v>
      </c>
      <c r="I50" s="18">
        <f t="shared" si="16"/>
        <v>0.49022315035225233</v>
      </c>
      <c r="J50" s="17">
        <f t="shared" si="17"/>
        <v>48580.165806783814</v>
      </c>
      <c r="K50" s="17">
        <f>SUM($J50:J$136)</f>
        <v>1503204.7959840358</v>
      </c>
      <c r="L50" s="19">
        <f t="shared" si="18"/>
        <v>30.942767918139253</v>
      </c>
      <c r="N50" s="6">
        <v>36</v>
      </c>
      <c r="O50" s="6">
        <f t="shared" si="12"/>
        <v>36</v>
      </c>
      <c r="P50" s="20">
        <f t="shared" si="7"/>
        <v>99098.065384868692</v>
      </c>
      <c r="Q50" s="20">
        <f t="shared" si="8"/>
        <v>99098.065384868692</v>
      </c>
      <c r="R50" s="5">
        <f t="shared" si="9"/>
        <v>99098.065384868692</v>
      </c>
      <c r="S50" s="5">
        <f t="shared" si="19"/>
        <v>4814200447.5284252</v>
      </c>
      <c r="T50" s="20">
        <f>SUM(S50:$S$127)</f>
        <v>136729937315.75819</v>
      </c>
      <c r="U50" s="6">
        <f t="shared" si="20"/>
        <v>28.401380209657521</v>
      </c>
    </row>
    <row r="51" spans="1:21">
      <c r="A51" s="21">
        <v>37</v>
      </c>
      <c r="B51" s="17">
        <f>Absterbeordnung!C45</f>
        <v>99051.894540151014</v>
      </c>
      <c r="C51" s="18">
        <f t="shared" si="13"/>
        <v>0.48061093171789437</v>
      </c>
      <c r="D51" s="17">
        <f t="shared" si="14"/>
        <v>47605.423323364594</v>
      </c>
      <c r="E51" s="17">
        <f>SUM(D51:$D$136)</f>
        <v>1454624.630177252</v>
      </c>
      <c r="F51" s="19">
        <f t="shared" si="15"/>
        <v>30.55585957710257</v>
      </c>
      <c r="G51" s="5"/>
      <c r="H51" s="17">
        <f>Absterbeordnung!C45</f>
        <v>99051.894540151014</v>
      </c>
      <c r="I51" s="18">
        <f t="shared" si="16"/>
        <v>0.48061093171789437</v>
      </c>
      <c r="J51" s="17">
        <f t="shared" si="17"/>
        <v>47605.423323364594</v>
      </c>
      <c r="K51" s="17">
        <f>SUM($J51:J$136)</f>
        <v>1454624.630177252</v>
      </c>
      <c r="L51" s="19">
        <f t="shared" si="18"/>
        <v>30.55585957710257</v>
      </c>
      <c r="N51" s="6">
        <v>37</v>
      </c>
      <c r="O51" s="6">
        <f t="shared" si="12"/>
        <v>37</v>
      </c>
      <c r="P51" s="20">
        <f t="shared" si="7"/>
        <v>99051.894540151014</v>
      </c>
      <c r="Q51" s="20">
        <f t="shared" si="8"/>
        <v>99051.894540151014</v>
      </c>
      <c r="R51" s="5">
        <f t="shared" si="9"/>
        <v>99051.894540151014</v>
      </c>
      <c r="S51" s="5">
        <f t="shared" si="19"/>
        <v>4715407370.565155</v>
      </c>
      <c r="T51" s="20">
        <f>SUM(S51:$S$127)</f>
        <v>131915736868.22977</v>
      </c>
      <c r="U51" s="6">
        <f t="shared" si="20"/>
        <v>27.975469880223581</v>
      </c>
    </row>
    <row r="52" spans="1:21">
      <c r="A52" s="21">
        <v>38</v>
      </c>
      <c r="B52" s="17">
        <f>Absterbeordnung!C46</f>
        <v>99002.4219653209</v>
      </c>
      <c r="C52" s="18">
        <f t="shared" si="13"/>
        <v>0.47118718795871989</v>
      </c>
      <c r="D52" s="17">
        <f t="shared" si="14"/>
        <v>46648.672806942159</v>
      </c>
      <c r="E52" s="17">
        <f>SUM(D52:$D$136)</f>
        <v>1407019.2068538875</v>
      </c>
      <c r="F52" s="19">
        <f t="shared" si="15"/>
        <v>30.162041537106663</v>
      </c>
      <c r="G52" s="5"/>
      <c r="H52" s="17">
        <f>Absterbeordnung!C46</f>
        <v>99002.4219653209</v>
      </c>
      <c r="I52" s="18">
        <f t="shared" si="16"/>
        <v>0.47118718795871989</v>
      </c>
      <c r="J52" s="17">
        <f t="shared" si="17"/>
        <v>46648.672806942159</v>
      </c>
      <c r="K52" s="17">
        <f>SUM($J52:J$136)</f>
        <v>1407019.2068538875</v>
      </c>
      <c r="L52" s="19">
        <f t="shared" si="18"/>
        <v>30.162041537106663</v>
      </c>
      <c r="N52" s="6">
        <v>38</v>
      </c>
      <c r="O52" s="6">
        <f t="shared" si="12"/>
        <v>38</v>
      </c>
      <c r="P52" s="20">
        <f t="shared" si="7"/>
        <v>99002.4219653209</v>
      </c>
      <c r="Q52" s="20">
        <f t="shared" si="8"/>
        <v>99002.4219653209</v>
      </c>
      <c r="R52" s="5">
        <f t="shared" si="9"/>
        <v>99002.4219653209</v>
      </c>
      <c r="S52" s="5">
        <f t="shared" si="19"/>
        <v>4618331589.3550777</v>
      </c>
      <c r="T52" s="20">
        <f>SUM(S52:$S$127)</f>
        <v>127200329497.66461</v>
      </c>
      <c r="U52" s="6">
        <f t="shared" si="20"/>
        <v>27.542485210644518</v>
      </c>
    </row>
    <row r="53" spans="1:21">
      <c r="A53" s="21">
        <v>39</v>
      </c>
      <c r="B53" s="17">
        <f>Absterbeordnung!C47</f>
        <v>98945.655356615971</v>
      </c>
      <c r="C53" s="18">
        <f t="shared" si="13"/>
        <v>0.46194822348894127</v>
      </c>
      <c r="D53" s="17">
        <f t="shared" si="14"/>
        <v>45707.769713937792</v>
      </c>
      <c r="E53" s="17">
        <f>SUM(D53:$D$136)</f>
        <v>1360370.5340469454</v>
      </c>
      <c r="F53" s="19">
        <f t="shared" si="15"/>
        <v>29.76234768313633</v>
      </c>
      <c r="G53" s="5"/>
      <c r="H53" s="17">
        <f>Absterbeordnung!C47</f>
        <v>98945.655356615971</v>
      </c>
      <c r="I53" s="18">
        <f t="shared" si="16"/>
        <v>0.46194822348894127</v>
      </c>
      <c r="J53" s="17">
        <f t="shared" si="17"/>
        <v>45707.769713937792</v>
      </c>
      <c r="K53" s="17">
        <f>SUM($J53:J$136)</f>
        <v>1360370.5340469454</v>
      </c>
      <c r="L53" s="19">
        <f t="shared" si="18"/>
        <v>29.76234768313633</v>
      </c>
      <c r="N53" s="6">
        <v>39</v>
      </c>
      <c r="O53" s="6">
        <f t="shared" si="12"/>
        <v>39</v>
      </c>
      <c r="P53" s="20">
        <f t="shared" si="7"/>
        <v>98945.655356615971</v>
      </c>
      <c r="Q53" s="20">
        <f t="shared" si="8"/>
        <v>98945.655356615971</v>
      </c>
      <c r="R53" s="5">
        <f t="shared" si="9"/>
        <v>98945.655356615971</v>
      </c>
      <c r="S53" s="5">
        <f t="shared" si="19"/>
        <v>4522585229.2348585</v>
      </c>
      <c r="T53" s="20">
        <f>SUM(S53:$S$127)</f>
        <v>122581997908.30954</v>
      </c>
      <c r="U53" s="6">
        <f t="shared" si="20"/>
        <v>27.104408583815289</v>
      </c>
    </row>
    <row r="54" spans="1:21">
      <c r="A54" s="21">
        <v>40</v>
      </c>
      <c r="B54" s="17">
        <f>Absterbeordnung!C48</f>
        <v>98882.658898055379</v>
      </c>
      <c r="C54" s="18">
        <f t="shared" si="13"/>
        <v>0.45289041518523643</v>
      </c>
      <c r="D54" s="17">
        <f t="shared" si="14"/>
        <v>44783.00844296041</v>
      </c>
      <c r="E54" s="17">
        <f>SUM(D54:$D$136)</f>
        <v>1314662.7643330076</v>
      </c>
      <c r="F54" s="19">
        <f t="shared" si="15"/>
        <v>29.356285118885616</v>
      </c>
      <c r="G54" s="5"/>
      <c r="H54" s="17">
        <f>Absterbeordnung!C48</f>
        <v>98882.658898055379</v>
      </c>
      <c r="I54" s="18">
        <f t="shared" si="16"/>
        <v>0.45289041518523643</v>
      </c>
      <c r="J54" s="17">
        <f t="shared" si="17"/>
        <v>44783.00844296041</v>
      </c>
      <c r="K54" s="17">
        <f>SUM($J54:J$136)</f>
        <v>1314662.7643330076</v>
      </c>
      <c r="L54" s="19">
        <f t="shared" si="18"/>
        <v>29.356285118885616</v>
      </c>
      <c r="N54" s="6">
        <v>40</v>
      </c>
      <c r="O54" s="6">
        <f t="shared" si="12"/>
        <v>40</v>
      </c>
      <c r="P54" s="20">
        <f t="shared" si="7"/>
        <v>98882.658898055379</v>
      </c>
      <c r="Q54" s="20">
        <f t="shared" si="8"/>
        <v>98882.658898055379</v>
      </c>
      <c r="R54" s="5">
        <f t="shared" si="9"/>
        <v>98882.658898055379</v>
      </c>
      <c r="S54" s="5">
        <f t="shared" si="19"/>
        <v>4428262948.2939882</v>
      </c>
      <c r="T54" s="20">
        <f>SUM(S54:$S$127)</f>
        <v>118059412679.07469</v>
      </c>
      <c r="U54" s="6">
        <f t="shared" si="20"/>
        <v>26.66043413807613</v>
      </c>
    </row>
    <row r="55" spans="1:21">
      <c r="A55" s="21">
        <v>41</v>
      </c>
      <c r="B55" s="17">
        <f>Absterbeordnung!C49</f>
        <v>98818.547989256665</v>
      </c>
      <c r="C55" s="18">
        <f t="shared" si="13"/>
        <v>0.44401021096591808</v>
      </c>
      <c r="D55" s="17">
        <f t="shared" si="14"/>
        <v>43876.444340055554</v>
      </c>
      <c r="E55" s="17">
        <f>SUM(D55:$D$136)</f>
        <v>1269879.7558900472</v>
      </c>
      <c r="F55" s="19">
        <f t="shared" si="15"/>
        <v>28.942175579408843</v>
      </c>
      <c r="G55" s="5"/>
      <c r="H55" s="17">
        <f>Absterbeordnung!C49</f>
        <v>98818.547989256665</v>
      </c>
      <c r="I55" s="18">
        <f t="shared" si="16"/>
        <v>0.44401021096591808</v>
      </c>
      <c r="J55" s="17">
        <f t="shared" si="17"/>
        <v>43876.444340055554</v>
      </c>
      <c r="K55" s="17">
        <f>SUM($J55:J$136)</f>
        <v>1269879.7558900472</v>
      </c>
      <c r="L55" s="19">
        <f t="shared" si="18"/>
        <v>28.942175579408843</v>
      </c>
      <c r="N55" s="6">
        <v>41</v>
      </c>
      <c r="O55" s="6">
        <f t="shared" si="12"/>
        <v>41</v>
      </c>
      <c r="P55" s="20">
        <f t="shared" si="7"/>
        <v>98818.547989256665</v>
      </c>
      <c r="Q55" s="20">
        <f t="shared" si="8"/>
        <v>98818.547989256665</v>
      </c>
      <c r="R55" s="5">
        <f t="shared" si="9"/>
        <v>98818.547989256665</v>
      </c>
      <c r="S55" s="5">
        <f t="shared" si="19"/>
        <v>4335806520.6157284</v>
      </c>
      <c r="T55" s="20">
        <f>SUM(S55:$S$127)</f>
        <v>113631149730.7807</v>
      </c>
      <c r="U55" s="6">
        <f t="shared" si="20"/>
        <v>26.207615397617865</v>
      </c>
    </row>
    <row r="56" spans="1:21">
      <c r="A56" s="21">
        <v>42</v>
      </c>
      <c r="B56" s="17">
        <f>Absterbeordnung!C50</f>
        <v>98748.538875330691</v>
      </c>
      <c r="C56" s="18">
        <f t="shared" si="13"/>
        <v>0.4353041283979589</v>
      </c>
      <c r="D56" s="17">
        <f t="shared" si="14"/>
        <v>42985.646645697787</v>
      </c>
      <c r="E56" s="17">
        <f>SUM(D56:$D$136)</f>
        <v>1226003.3115499918</v>
      </c>
      <c r="F56" s="19">
        <f t="shared" si="15"/>
        <v>28.52122527445324</v>
      </c>
      <c r="G56" s="5"/>
      <c r="H56" s="17">
        <f>Absterbeordnung!C50</f>
        <v>98748.538875330691</v>
      </c>
      <c r="I56" s="18">
        <f t="shared" si="16"/>
        <v>0.4353041283979589</v>
      </c>
      <c r="J56" s="17">
        <f t="shared" si="17"/>
        <v>42985.646645697787</v>
      </c>
      <c r="K56" s="17">
        <f>SUM($J56:J$136)</f>
        <v>1226003.3115499918</v>
      </c>
      <c r="L56" s="19">
        <f t="shared" si="18"/>
        <v>28.52122527445324</v>
      </c>
      <c r="N56" s="6">
        <v>42</v>
      </c>
      <c r="O56" s="6">
        <f t="shared" si="12"/>
        <v>42</v>
      </c>
      <c r="P56" s="20">
        <f t="shared" si="7"/>
        <v>98748.538875330691</v>
      </c>
      <c r="Q56" s="20">
        <f t="shared" si="8"/>
        <v>98748.538875330691</v>
      </c>
      <c r="R56" s="5">
        <f t="shared" si="9"/>
        <v>98748.538875330691</v>
      </c>
      <c r="S56" s="5">
        <f t="shared" si="19"/>
        <v>4244769798.8739166</v>
      </c>
      <c r="T56" s="20">
        <f>SUM(S56:$S$127)</f>
        <v>109295343210.16496</v>
      </c>
      <c r="U56" s="6">
        <f t="shared" si="20"/>
        <v>25.748238040884956</v>
      </c>
    </row>
    <row r="57" spans="1:21">
      <c r="A57" s="21">
        <v>43</v>
      </c>
      <c r="B57" s="17">
        <f>Absterbeordnung!C51</f>
        <v>98670.80092332646</v>
      </c>
      <c r="C57" s="18">
        <f t="shared" si="13"/>
        <v>0.4267687533313323</v>
      </c>
      <c r="D57" s="17">
        <f t="shared" si="14"/>
        <v>42109.614700252103</v>
      </c>
      <c r="E57" s="17">
        <f>SUM(D57:$D$136)</f>
        <v>1183017.6649042941</v>
      </c>
      <c r="F57" s="19">
        <f t="shared" si="15"/>
        <v>28.09376607516695</v>
      </c>
      <c r="G57" s="5"/>
      <c r="H57" s="17">
        <f>Absterbeordnung!C51</f>
        <v>98670.80092332646</v>
      </c>
      <c r="I57" s="18">
        <f t="shared" si="16"/>
        <v>0.4267687533313323</v>
      </c>
      <c r="J57" s="17">
        <f t="shared" si="17"/>
        <v>42109.614700252103</v>
      </c>
      <c r="K57" s="17">
        <f>SUM($J57:J$136)</f>
        <v>1183017.6649042941</v>
      </c>
      <c r="L57" s="19">
        <f t="shared" si="18"/>
        <v>28.09376607516695</v>
      </c>
      <c r="N57" s="6">
        <v>43</v>
      </c>
      <c r="O57" s="6">
        <f t="shared" si="12"/>
        <v>43</v>
      </c>
      <c r="P57" s="20">
        <f t="shared" si="7"/>
        <v>98670.80092332646</v>
      </c>
      <c r="Q57" s="20">
        <f t="shared" si="8"/>
        <v>98670.80092332646</v>
      </c>
      <c r="R57" s="5">
        <f t="shared" si="9"/>
        <v>98670.80092332646</v>
      </c>
      <c r="S57" s="5">
        <f t="shared" si="19"/>
        <v>4154989409.0465565</v>
      </c>
      <c r="T57" s="20">
        <f>SUM(S57:$S$127)</f>
        <v>105050573411.29106</v>
      </c>
      <c r="U57" s="6">
        <f t="shared" si="20"/>
        <v>25.282994267703071</v>
      </c>
    </row>
    <row r="58" spans="1:21">
      <c r="A58" s="21">
        <v>44</v>
      </c>
      <c r="B58" s="17">
        <f>Absterbeordnung!C52</f>
        <v>98583.188649393851</v>
      </c>
      <c r="C58" s="18">
        <f t="shared" si="13"/>
        <v>0.41840073856012966</v>
      </c>
      <c r="D58" s="17">
        <f t="shared" si="14"/>
        <v>41247.278940518976</v>
      </c>
      <c r="E58" s="17">
        <f>SUM(D58:$D$136)</f>
        <v>1140908.0502040421</v>
      </c>
      <c r="F58" s="19">
        <f t="shared" si="15"/>
        <v>27.660201582007367</v>
      </c>
      <c r="G58" s="5"/>
      <c r="H58" s="17">
        <f>Absterbeordnung!C52</f>
        <v>98583.188649393851</v>
      </c>
      <c r="I58" s="18">
        <f t="shared" si="16"/>
        <v>0.41840073856012966</v>
      </c>
      <c r="J58" s="17">
        <f t="shared" si="17"/>
        <v>41247.278940518976</v>
      </c>
      <c r="K58" s="17">
        <f>SUM($J58:J$136)</f>
        <v>1140908.0502040421</v>
      </c>
      <c r="L58" s="19">
        <f t="shared" si="18"/>
        <v>27.660201582007367</v>
      </c>
      <c r="N58" s="6">
        <v>44</v>
      </c>
      <c r="O58" s="6">
        <f t="shared" si="12"/>
        <v>44</v>
      </c>
      <c r="P58" s="20">
        <f t="shared" si="7"/>
        <v>98583.188649393851</v>
      </c>
      <c r="Q58" s="20">
        <f t="shared" si="8"/>
        <v>98583.188649393851</v>
      </c>
      <c r="R58" s="5">
        <f t="shared" si="9"/>
        <v>98583.188649393851</v>
      </c>
      <c r="S58" s="5">
        <f t="shared" si="19"/>
        <v>4066288281.0673528</v>
      </c>
      <c r="T58" s="20">
        <f>SUM(S58:$S$127)</f>
        <v>100895584002.24451</v>
      </c>
      <c r="U58" s="6">
        <f t="shared" si="20"/>
        <v>24.812698222114395</v>
      </c>
    </row>
    <row r="59" spans="1:21">
      <c r="A59" s="21">
        <v>45</v>
      </c>
      <c r="B59" s="17">
        <f>Absterbeordnung!C53</f>
        <v>98490.468602000925</v>
      </c>
      <c r="C59" s="18">
        <f t="shared" si="13"/>
        <v>0.41019680250993107</v>
      </c>
      <c r="D59" s="17">
        <f t="shared" si="14"/>
        <v>40400.475298245539</v>
      </c>
      <c r="E59" s="17">
        <f>SUM(D59:$D$136)</f>
        <v>1099660.7712635228</v>
      </c>
      <c r="F59" s="19">
        <f t="shared" si="15"/>
        <v>27.219005794995621</v>
      </c>
      <c r="G59" s="5"/>
      <c r="H59" s="17">
        <f>Absterbeordnung!C53</f>
        <v>98490.468602000925</v>
      </c>
      <c r="I59" s="18">
        <f t="shared" si="16"/>
        <v>0.41019680250993107</v>
      </c>
      <c r="J59" s="17">
        <f t="shared" si="17"/>
        <v>40400.475298245539</v>
      </c>
      <c r="K59" s="17">
        <f>SUM($J59:J$136)</f>
        <v>1099660.7712635228</v>
      </c>
      <c r="L59" s="19">
        <f t="shared" si="18"/>
        <v>27.219005794995621</v>
      </c>
      <c r="N59" s="6">
        <v>45</v>
      </c>
      <c r="O59" s="6">
        <f t="shared" si="12"/>
        <v>45</v>
      </c>
      <c r="P59" s="20">
        <f t="shared" si="7"/>
        <v>98490.468602000925</v>
      </c>
      <c r="Q59" s="20">
        <f t="shared" si="8"/>
        <v>98490.468602000925</v>
      </c>
      <c r="R59" s="5">
        <f t="shared" si="9"/>
        <v>98490.468602000925</v>
      </c>
      <c r="S59" s="5">
        <f t="shared" si="19"/>
        <v>3979061743.8677664</v>
      </c>
      <c r="T59" s="20">
        <f>SUM(S59:$S$127)</f>
        <v>96829295721.177139</v>
      </c>
      <c r="U59" s="6">
        <f t="shared" si="20"/>
        <v>24.334705504483122</v>
      </c>
    </row>
    <row r="60" spans="1:21">
      <c r="A60" s="21">
        <v>46</v>
      </c>
      <c r="B60" s="17">
        <f>Absterbeordnung!C54</f>
        <v>98382.048872217929</v>
      </c>
      <c r="C60" s="18">
        <f t="shared" si="13"/>
        <v>0.40215372795091275</v>
      </c>
      <c r="D60" s="17">
        <f t="shared" si="14"/>
        <v>39564.707717411329</v>
      </c>
      <c r="E60" s="17">
        <f>SUM(D60:$D$136)</f>
        <v>1059260.2959652769</v>
      </c>
      <c r="F60" s="19">
        <f t="shared" si="15"/>
        <v>26.772857859357465</v>
      </c>
      <c r="G60" s="5"/>
      <c r="H60" s="17">
        <f>Absterbeordnung!C54</f>
        <v>98382.048872217929</v>
      </c>
      <c r="I60" s="18">
        <f t="shared" si="16"/>
        <v>0.40215372795091275</v>
      </c>
      <c r="J60" s="17">
        <f t="shared" si="17"/>
        <v>39564.707717411329</v>
      </c>
      <c r="K60" s="17">
        <f>SUM($J60:J$136)</f>
        <v>1059260.2959652769</v>
      </c>
      <c r="L60" s="19">
        <f t="shared" si="18"/>
        <v>26.772857859357465</v>
      </c>
      <c r="N60" s="6">
        <v>46</v>
      </c>
      <c r="O60" s="6">
        <f t="shared" si="12"/>
        <v>46</v>
      </c>
      <c r="P60" s="20">
        <f t="shared" si="7"/>
        <v>98382.048872217929</v>
      </c>
      <c r="Q60" s="20">
        <f t="shared" si="8"/>
        <v>98382.048872217929</v>
      </c>
      <c r="R60" s="5">
        <f t="shared" si="9"/>
        <v>98382.048872217929</v>
      </c>
      <c r="S60" s="5">
        <f t="shared" si="19"/>
        <v>3892457008.2693796</v>
      </c>
      <c r="T60" s="20">
        <f>SUM(S60:$S$127)</f>
        <v>92850233977.309372</v>
      </c>
      <c r="U60" s="6">
        <f t="shared" si="20"/>
        <v>23.853888117467328</v>
      </c>
    </row>
    <row r="61" spans="1:21">
      <c r="A61" s="21">
        <v>47</v>
      </c>
      <c r="B61" s="17">
        <f>Absterbeordnung!C55</f>
        <v>98262.848813748249</v>
      </c>
      <c r="C61" s="18">
        <f t="shared" si="13"/>
        <v>0.39426836073618909</v>
      </c>
      <c r="D61" s="17">
        <f t="shared" si="14"/>
        <v>38741.932323064502</v>
      </c>
      <c r="E61" s="17">
        <f>SUM(D61:$D$136)</f>
        <v>1019695.5882478651</v>
      </c>
      <c r="F61" s="19">
        <f t="shared" si="15"/>
        <v>26.320204674995075</v>
      </c>
      <c r="G61" s="5"/>
      <c r="H61" s="17">
        <f>Absterbeordnung!C55</f>
        <v>98262.848813748249</v>
      </c>
      <c r="I61" s="18">
        <f t="shared" si="16"/>
        <v>0.39426836073618909</v>
      </c>
      <c r="J61" s="17">
        <f t="shared" si="17"/>
        <v>38741.932323064502</v>
      </c>
      <c r="K61" s="17">
        <f>SUM($J61:J$136)</f>
        <v>1019695.5882478651</v>
      </c>
      <c r="L61" s="19">
        <f t="shared" si="18"/>
        <v>26.320204674995075</v>
      </c>
      <c r="N61" s="6">
        <v>47</v>
      </c>
      <c r="O61" s="6">
        <f t="shared" si="12"/>
        <v>47</v>
      </c>
      <c r="P61" s="20">
        <f t="shared" si="7"/>
        <v>98262.848813748249</v>
      </c>
      <c r="Q61" s="20">
        <f t="shared" si="8"/>
        <v>98262.848813748249</v>
      </c>
      <c r="R61" s="5">
        <f t="shared" si="9"/>
        <v>98262.848813748249</v>
      </c>
      <c r="S61" s="5">
        <f t="shared" si="19"/>
        <v>3806892638.6137538</v>
      </c>
      <c r="T61" s="20">
        <f>SUM(S61:$S$127)</f>
        <v>88957776969.039978</v>
      </c>
      <c r="U61" s="6">
        <f t="shared" si="20"/>
        <v>23.367556013198513</v>
      </c>
    </row>
    <row r="62" spans="1:21">
      <c r="A62" s="21">
        <v>48</v>
      </c>
      <c r="B62" s="17">
        <f>Absterbeordnung!C56</f>
        <v>98132.456265724002</v>
      </c>
      <c r="C62" s="18">
        <f t="shared" si="13"/>
        <v>0.38653760856489122</v>
      </c>
      <c r="D62" s="17">
        <f t="shared" si="14"/>
        <v>37931.884967551734</v>
      </c>
      <c r="E62" s="17">
        <f>SUM(D62:$D$136)</f>
        <v>980953.65592480067</v>
      </c>
      <c r="F62" s="19">
        <f t="shared" si="15"/>
        <v>25.860925624021661</v>
      </c>
      <c r="G62" s="5"/>
      <c r="H62" s="17">
        <f>Absterbeordnung!C56</f>
        <v>98132.456265724002</v>
      </c>
      <c r="I62" s="18">
        <f t="shared" si="16"/>
        <v>0.38653760856489122</v>
      </c>
      <c r="J62" s="17">
        <f t="shared" si="17"/>
        <v>37931.884967551734</v>
      </c>
      <c r="K62" s="17">
        <f>SUM($J62:J$136)</f>
        <v>980953.65592480067</v>
      </c>
      <c r="L62" s="19">
        <f t="shared" si="18"/>
        <v>25.860925624021661</v>
      </c>
      <c r="N62" s="6">
        <v>48</v>
      </c>
      <c r="O62" s="6">
        <f t="shared" si="12"/>
        <v>48</v>
      </c>
      <c r="P62" s="20">
        <f t="shared" si="7"/>
        <v>98132.456265724002</v>
      </c>
      <c r="Q62" s="20">
        <f t="shared" si="8"/>
        <v>98132.456265724002</v>
      </c>
      <c r="R62" s="5">
        <f t="shared" si="9"/>
        <v>98132.456265724002</v>
      </c>
      <c r="S62" s="5">
        <f t="shared" si="19"/>
        <v>3722349042.6547441</v>
      </c>
      <c r="T62" s="20">
        <f>SUM(S62:$S$127)</f>
        <v>85150884330.426239</v>
      </c>
      <c r="U62" s="6">
        <f t="shared" si="20"/>
        <v>22.875577586807236</v>
      </c>
    </row>
    <row r="63" spans="1:21">
      <c r="A63" s="21">
        <v>49</v>
      </c>
      <c r="B63" s="17">
        <f>Absterbeordnung!C57</f>
        <v>97984.932124016079</v>
      </c>
      <c r="C63" s="18">
        <f t="shared" si="13"/>
        <v>0.37895843976950117</v>
      </c>
      <c r="D63" s="17">
        <f t="shared" si="14"/>
        <v>37132.21699863761</v>
      </c>
      <c r="E63" s="17">
        <f>SUM(D63:$D$136)</f>
        <v>943021.77095724898</v>
      </c>
      <c r="F63" s="19">
        <f t="shared" si="15"/>
        <v>25.396322847942223</v>
      </c>
      <c r="G63" s="5"/>
      <c r="H63" s="17">
        <f>Absterbeordnung!C57</f>
        <v>97984.932124016079</v>
      </c>
      <c r="I63" s="18">
        <f t="shared" si="16"/>
        <v>0.37895843976950117</v>
      </c>
      <c r="J63" s="17">
        <f t="shared" si="17"/>
        <v>37132.21699863761</v>
      </c>
      <c r="K63" s="17">
        <f>SUM($J63:J$136)</f>
        <v>943021.77095724898</v>
      </c>
      <c r="L63" s="19">
        <f t="shared" si="18"/>
        <v>25.396322847942223</v>
      </c>
      <c r="N63" s="6">
        <v>49</v>
      </c>
      <c r="O63" s="6">
        <f t="shared" si="12"/>
        <v>49</v>
      </c>
      <c r="P63" s="20">
        <f t="shared" si="7"/>
        <v>97984.932124016079</v>
      </c>
      <c r="Q63" s="20">
        <f t="shared" si="8"/>
        <v>97984.932124016079</v>
      </c>
      <c r="R63" s="5">
        <f t="shared" si="9"/>
        <v>97984.932124016079</v>
      </c>
      <c r="S63" s="5">
        <f t="shared" si="19"/>
        <v>3638397762.2257419</v>
      </c>
      <c r="T63" s="20">
        <f>SUM(S63:$S$127)</f>
        <v>81428535287.771484</v>
      </c>
      <c r="U63" s="6">
        <f t="shared" si="20"/>
        <v>22.380327993044567</v>
      </c>
    </row>
    <row r="64" spans="1:21">
      <c r="A64" s="21">
        <v>50</v>
      </c>
      <c r="B64" s="17">
        <f>Absterbeordnung!C58</f>
        <v>97818.46619339411</v>
      </c>
      <c r="C64" s="18">
        <f t="shared" si="13"/>
        <v>0.37152788212696192</v>
      </c>
      <c r="D64" s="17">
        <f t="shared" si="14"/>
        <v>36342.287577739538</v>
      </c>
      <c r="E64" s="17">
        <f>SUM(D64:$D$136)</f>
        <v>905889.55395861133</v>
      </c>
      <c r="F64" s="19">
        <f t="shared" si="15"/>
        <v>24.926596929839082</v>
      </c>
      <c r="G64" s="5"/>
      <c r="H64" s="17">
        <f>Absterbeordnung!C58</f>
        <v>97818.46619339411</v>
      </c>
      <c r="I64" s="18">
        <f t="shared" si="16"/>
        <v>0.37152788212696192</v>
      </c>
      <c r="J64" s="17">
        <f t="shared" si="17"/>
        <v>36342.287577739538</v>
      </c>
      <c r="K64" s="17">
        <f>SUM($J64:J$136)</f>
        <v>905889.55395861133</v>
      </c>
      <c r="L64" s="19">
        <f t="shared" si="18"/>
        <v>24.926596929839082</v>
      </c>
      <c r="N64" s="6">
        <v>50</v>
      </c>
      <c r="O64" s="6">
        <f t="shared" si="12"/>
        <v>50</v>
      </c>
      <c r="P64" s="20">
        <f t="shared" si="7"/>
        <v>97818.46619339411</v>
      </c>
      <c r="Q64" s="20">
        <f t="shared" si="8"/>
        <v>97818.46619339411</v>
      </c>
      <c r="R64" s="5">
        <f t="shared" si="9"/>
        <v>97818.46619339411</v>
      </c>
      <c r="S64" s="5">
        <f t="shared" si="19"/>
        <v>3554946828.8137217</v>
      </c>
      <c r="T64" s="20">
        <f>SUM(S64:$S$127)</f>
        <v>77790137525.545746</v>
      </c>
      <c r="U64" s="6">
        <f t="shared" si="20"/>
        <v>21.882222511751085</v>
      </c>
    </row>
    <row r="65" spans="1:21">
      <c r="A65" s="21">
        <v>51</v>
      </c>
      <c r="B65" s="17">
        <f>Absterbeordnung!C59</f>
        <v>97637.530586759967</v>
      </c>
      <c r="C65" s="18">
        <f t="shared" si="13"/>
        <v>0.36424302169309997</v>
      </c>
      <c r="D65" s="17">
        <f t="shared" si="14"/>
        <v>35563.789171573924</v>
      </c>
      <c r="E65" s="17">
        <f>SUM(D65:$D$136)</f>
        <v>869547.26638087176</v>
      </c>
      <c r="F65" s="19">
        <f t="shared" si="15"/>
        <v>24.450354887265483</v>
      </c>
      <c r="G65" s="5"/>
      <c r="H65" s="17">
        <f>Absterbeordnung!C59</f>
        <v>97637.530586759967</v>
      </c>
      <c r="I65" s="18">
        <f t="shared" si="16"/>
        <v>0.36424302169309997</v>
      </c>
      <c r="J65" s="17">
        <f t="shared" si="17"/>
        <v>35563.789171573924</v>
      </c>
      <c r="K65" s="17">
        <f>SUM($J65:J$136)</f>
        <v>869547.26638087176</v>
      </c>
      <c r="L65" s="19">
        <f t="shared" si="18"/>
        <v>24.450354887265483</v>
      </c>
      <c r="N65" s="6">
        <v>51</v>
      </c>
      <c r="O65" s="6">
        <f t="shared" si="12"/>
        <v>51</v>
      </c>
      <c r="P65" s="20">
        <f t="shared" si="7"/>
        <v>97637.530586759967</v>
      </c>
      <c r="Q65" s="20">
        <f t="shared" si="8"/>
        <v>97637.530586759967</v>
      </c>
      <c r="R65" s="5">
        <f t="shared" si="9"/>
        <v>97637.530586759967</v>
      </c>
      <c r="S65" s="5">
        <f t="shared" si="19"/>
        <v>3472360553.0206318</v>
      </c>
      <c r="T65" s="20">
        <f>SUM(S65:$S$127)</f>
        <v>74235190696.73204</v>
      </c>
      <c r="U65" s="6">
        <f t="shared" si="20"/>
        <v>21.378883201559905</v>
      </c>
    </row>
    <row r="66" spans="1:21">
      <c r="A66" s="21">
        <v>52</v>
      </c>
      <c r="B66" s="17">
        <f>Absterbeordnung!C60</f>
        <v>97430.162253369374</v>
      </c>
      <c r="C66" s="18">
        <f t="shared" si="13"/>
        <v>0.35710100165990188</v>
      </c>
      <c r="D66" s="17">
        <f t="shared" si="14"/>
        <v>34792.408532564965</v>
      </c>
      <c r="E66" s="17">
        <f>SUM(D66:$D$136)</f>
        <v>833983.47720929782</v>
      </c>
      <c r="F66" s="19">
        <f t="shared" si="15"/>
        <v>23.970271458174757</v>
      </c>
      <c r="G66" s="5"/>
      <c r="H66" s="17">
        <f>Absterbeordnung!C60</f>
        <v>97430.162253369374</v>
      </c>
      <c r="I66" s="18">
        <f t="shared" si="16"/>
        <v>0.35710100165990188</v>
      </c>
      <c r="J66" s="17">
        <f t="shared" si="17"/>
        <v>34792.408532564965</v>
      </c>
      <c r="K66" s="17">
        <f>SUM($J66:J$136)</f>
        <v>833983.47720929782</v>
      </c>
      <c r="L66" s="19">
        <f t="shared" si="18"/>
        <v>23.970271458174757</v>
      </c>
      <c r="N66" s="6">
        <v>52</v>
      </c>
      <c r="O66" s="6">
        <f t="shared" si="12"/>
        <v>52</v>
      </c>
      <c r="P66" s="20">
        <f t="shared" si="7"/>
        <v>97430.162253369374</v>
      </c>
      <c r="Q66" s="20">
        <f t="shared" si="8"/>
        <v>97430.162253369374</v>
      </c>
      <c r="R66" s="5">
        <f t="shared" si="9"/>
        <v>97430.162253369374</v>
      </c>
      <c r="S66" s="5">
        <f t="shared" si="19"/>
        <v>3389830008.5133176</v>
      </c>
      <c r="T66" s="20">
        <f>SUM(S66:$S$127)</f>
        <v>70762830143.711395</v>
      </c>
      <c r="U66" s="6">
        <f t="shared" si="20"/>
        <v>20.875037971224387</v>
      </c>
    </row>
    <row r="67" spans="1:21">
      <c r="A67" s="21">
        <v>53</v>
      </c>
      <c r="B67" s="17">
        <f>Absterbeordnung!C61</f>
        <v>97208.779224103579</v>
      </c>
      <c r="C67" s="18">
        <f t="shared" si="13"/>
        <v>0.35009902123519798</v>
      </c>
      <c r="D67" s="17">
        <f t="shared" si="14"/>
        <v>34032.698461827109</v>
      </c>
      <c r="E67" s="17">
        <f>SUM(D67:$D$136)</f>
        <v>799191.06867673283</v>
      </c>
      <c r="F67" s="19">
        <f t="shared" si="15"/>
        <v>23.483035574541589</v>
      </c>
      <c r="G67" s="5"/>
      <c r="H67" s="17">
        <f>Absterbeordnung!C61</f>
        <v>97208.779224103579</v>
      </c>
      <c r="I67" s="18">
        <f t="shared" si="16"/>
        <v>0.35009902123519798</v>
      </c>
      <c r="J67" s="17">
        <f t="shared" si="17"/>
        <v>34032.698461827109</v>
      </c>
      <c r="K67" s="17">
        <f>SUM($J67:J$136)</f>
        <v>799191.06867673283</v>
      </c>
      <c r="L67" s="19">
        <f t="shared" si="18"/>
        <v>23.483035574541589</v>
      </c>
      <c r="N67" s="6">
        <v>53</v>
      </c>
      <c r="O67" s="6">
        <f t="shared" si="12"/>
        <v>53</v>
      </c>
      <c r="P67" s="20">
        <f t="shared" si="7"/>
        <v>97208.779224103579</v>
      </c>
      <c r="Q67" s="20">
        <f t="shared" si="8"/>
        <v>97208.779224103579</v>
      </c>
      <c r="R67" s="5">
        <f t="shared" si="9"/>
        <v>97208.779224103579</v>
      </c>
      <c r="S67" s="5">
        <f t="shared" si="19"/>
        <v>3308277071.1762409</v>
      </c>
      <c r="T67" s="20">
        <f>SUM(S67:$S$127)</f>
        <v>67373000135.198044</v>
      </c>
      <c r="U67" s="6">
        <f t="shared" si="20"/>
        <v>20.364981132382578</v>
      </c>
    </row>
    <row r="68" spans="1:21">
      <c r="A68" s="21">
        <v>54</v>
      </c>
      <c r="B68" s="17">
        <f>Absterbeordnung!C62</f>
        <v>96961.58559233493</v>
      </c>
      <c r="C68" s="18">
        <f t="shared" si="13"/>
        <v>0.34323433454431168</v>
      </c>
      <c r="D68" s="17">
        <f t="shared" si="14"/>
        <v>33280.5453071464</v>
      </c>
      <c r="E68" s="17">
        <f>SUM(D68:$D$136)</f>
        <v>765158.37021490571</v>
      </c>
      <c r="F68" s="19">
        <f t="shared" si="15"/>
        <v>22.99116084647212</v>
      </c>
      <c r="G68" s="5"/>
      <c r="H68" s="17">
        <f>Absterbeordnung!C62</f>
        <v>96961.58559233493</v>
      </c>
      <c r="I68" s="18">
        <f t="shared" si="16"/>
        <v>0.34323433454431168</v>
      </c>
      <c r="J68" s="17">
        <f t="shared" si="17"/>
        <v>33280.5453071464</v>
      </c>
      <c r="K68" s="17">
        <f>SUM($J68:J$136)</f>
        <v>765158.37021490571</v>
      </c>
      <c r="L68" s="19">
        <f t="shared" si="18"/>
        <v>22.99116084647212</v>
      </c>
      <c r="N68" s="6">
        <v>54</v>
      </c>
      <c r="O68" s="6">
        <f t="shared" si="12"/>
        <v>54</v>
      </c>
      <c r="P68" s="20">
        <f t="shared" si="7"/>
        <v>96961.58559233493</v>
      </c>
      <c r="Q68" s="20">
        <f t="shared" si="8"/>
        <v>96961.58559233493</v>
      </c>
      <c r="R68" s="5">
        <f t="shared" si="9"/>
        <v>96961.58559233493</v>
      </c>
      <c r="S68" s="5">
        <f t="shared" si="19"/>
        <v>3226934442.3584561</v>
      </c>
      <c r="T68" s="20">
        <f>SUM(S68:$S$127)</f>
        <v>64064723064.021805</v>
      </c>
      <c r="U68" s="6">
        <f t="shared" si="20"/>
        <v>19.853121967113495</v>
      </c>
    </row>
    <row r="69" spans="1:21">
      <c r="A69" s="21">
        <v>55</v>
      </c>
      <c r="B69" s="17">
        <f>Absterbeordnung!C63</f>
        <v>96688.975376332543</v>
      </c>
      <c r="C69" s="18">
        <f t="shared" si="13"/>
        <v>0.33650424955324687</v>
      </c>
      <c r="D69" s="17">
        <f t="shared" si="14"/>
        <v>32536.251099085148</v>
      </c>
      <c r="E69" s="17">
        <f>SUM(D69:$D$136)</f>
        <v>731877.82490775932</v>
      </c>
      <c r="F69" s="19">
        <f t="shared" si="15"/>
        <v>22.49422721379041</v>
      </c>
      <c r="G69" s="5"/>
      <c r="H69" s="17">
        <f>Absterbeordnung!C63</f>
        <v>96688.975376332543</v>
      </c>
      <c r="I69" s="18">
        <f t="shared" si="16"/>
        <v>0.33650424955324687</v>
      </c>
      <c r="J69" s="17">
        <f t="shared" si="17"/>
        <v>32536.251099085148</v>
      </c>
      <c r="K69" s="17">
        <f>SUM($J69:J$136)</f>
        <v>731877.82490775932</v>
      </c>
      <c r="L69" s="19">
        <f t="shared" si="18"/>
        <v>22.49422721379041</v>
      </c>
      <c r="N69" s="6">
        <v>55</v>
      </c>
      <c r="O69" s="6">
        <f t="shared" si="12"/>
        <v>55</v>
      </c>
      <c r="P69" s="20">
        <f t="shared" si="7"/>
        <v>96688.975376332543</v>
      </c>
      <c r="Q69" s="20">
        <f t="shared" si="8"/>
        <v>96688.975376332543</v>
      </c>
      <c r="R69" s="5">
        <f t="shared" si="9"/>
        <v>96688.975376332543</v>
      </c>
      <c r="S69" s="5">
        <f t="shared" si="19"/>
        <v>3145896781.3576164</v>
      </c>
      <c r="T69" s="20">
        <f>SUM(S69:$S$127)</f>
        <v>60837788621.663353</v>
      </c>
      <c r="U69" s="6">
        <f t="shared" si="20"/>
        <v>19.338774552993666</v>
      </c>
    </row>
    <row r="70" spans="1:21">
      <c r="A70" s="21">
        <v>56</v>
      </c>
      <c r="B70" s="17">
        <f>Absterbeordnung!C64</f>
        <v>96385.388036586475</v>
      </c>
      <c r="C70" s="18">
        <f t="shared" si="13"/>
        <v>0.3299061270129871</v>
      </c>
      <c r="D70" s="17">
        <f t="shared" si="14"/>
        <v>31798.130067794147</v>
      </c>
      <c r="E70" s="17">
        <f>SUM(D70:$D$136)</f>
        <v>699341.57380867412</v>
      </c>
      <c r="F70" s="19">
        <f t="shared" si="15"/>
        <v>21.993166652179426</v>
      </c>
      <c r="G70" s="5"/>
      <c r="H70" s="17">
        <f>Absterbeordnung!C64</f>
        <v>96385.388036586475</v>
      </c>
      <c r="I70" s="18">
        <f t="shared" si="16"/>
        <v>0.3299061270129871</v>
      </c>
      <c r="J70" s="17">
        <f t="shared" si="17"/>
        <v>31798.130067794147</v>
      </c>
      <c r="K70" s="17">
        <f>SUM($J70:J$136)</f>
        <v>699341.57380867412</v>
      </c>
      <c r="L70" s="19">
        <f t="shared" si="18"/>
        <v>21.993166652179426</v>
      </c>
      <c r="N70" s="6">
        <v>56</v>
      </c>
      <c r="O70" s="6">
        <f t="shared" si="12"/>
        <v>56</v>
      </c>
      <c r="P70" s="20">
        <f t="shared" si="7"/>
        <v>96385.388036586475</v>
      </c>
      <c r="Q70" s="20">
        <f t="shared" si="8"/>
        <v>96385.388036586475</v>
      </c>
      <c r="R70" s="5">
        <f t="shared" si="9"/>
        <v>96385.388036586475</v>
      </c>
      <c r="S70" s="5">
        <f t="shared" si="19"/>
        <v>3064875105.4221864</v>
      </c>
      <c r="T70" s="20">
        <f>SUM(S70:$S$127)</f>
        <v>57691891840.30574</v>
      </c>
      <c r="U70" s="6">
        <f t="shared" si="20"/>
        <v>18.823570245404401</v>
      </c>
    </row>
    <row r="71" spans="1:21">
      <c r="A71" s="21">
        <v>57</v>
      </c>
      <c r="B71" s="17">
        <f>Absterbeordnung!C65</f>
        <v>96046.961352122293</v>
      </c>
      <c r="C71" s="18">
        <f t="shared" si="13"/>
        <v>0.32343737942449713</v>
      </c>
      <c r="D71" s="17">
        <f t="shared" si="14"/>
        <v>31065.177481416391</v>
      </c>
      <c r="E71" s="17">
        <f>SUM(D71:$D$136)</f>
        <v>667543.44374088</v>
      </c>
      <c r="F71" s="19">
        <f t="shared" si="15"/>
        <v>21.488479959279598</v>
      </c>
      <c r="G71" s="5"/>
      <c r="H71" s="17">
        <f>Absterbeordnung!C65</f>
        <v>96046.961352122293</v>
      </c>
      <c r="I71" s="18">
        <f t="shared" si="16"/>
        <v>0.32343737942449713</v>
      </c>
      <c r="J71" s="17">
        <f t="shared" si="17"/>
        <v>31065.177481416391</v>
      </c>
      <c r="K71" s="17">
        <f>SUM($J71:J$136)</f>
        <v>667543.44374088</v>
      </c>
      <c r="L71" s="19">
        <f t="shared" si="18"/>
        <v>21.488479959279598</v>
      </c>
      <c r="N71" s="6">
        <v>57</v>
      </c>
      <c r="O71" s="6">
        <f t="shared" si="12"/>
        <v>57</v>
      </c>
      <c r="P71" s="20">
        <f t="shared" si="7"/>
        <v>96046.961352122293</v>
      </c>
      <c r="Q71" s="20">
        <f t="shared" si="8"/>
        <v>96046.961352122293</v>
      </c>
      <c r="R71" s="5">
        <f t="shared" si="9"/>
        <v>96046.961352122293</v>
      </c>
      <c r="S71" s="5">
        <f t="shared" si="19"/>
        <v>2983715900.9544201</v>
      </c>
      <c r="T71" s="20">
        <f>SUM(S71:$S$127)</f>
        <v>54627016734.883553</v>
      </c>
      <c r="U71" s="6">
        <f t="shared" si="20"/>
        <v>18.308384091598555</v>
      </c>
    </row>
    <row r="72" spans="1:21">
      <c r="A72" s="21">
        <v>58</v>
      </c>
      <c r="B72" s="17">
        <f>Absterbeordnung!C66</f>
        <v>95677.262098698702</v>
      </c>
      <c r="C72" s="18">
        <f t="shared" si="13"/>
        <v>0.31709547002401678</v>
      </c>
      <c r="D72" s="17">
        <f t="shared" si="14"/>
        <v>30338.826395797911</v>
      </c>
      <c r="E72" s="17">
        <f>SUM(D72:$D$136)</f>
        <v>636478.2662594635</v>
      </c>
      <c r="F72" s="19">
        <f t="shared" si="15"/>
        <v>20.9790008999036</v>
      </c>
      <c r="G72" s="5"/>
      <c r="H72" s="17">
        <f>Absterbeordnung!C66</f>
        <v>95677.262098698702</v>
      </c>
      <c r="I72" s="18">
        <f t="shared" si="16"/>
        <v>0.31709547002401678</v>
      </c>
      <c r="J72" s="17">
        <f t="shared" si="17"/>
        <v>30338.826395797911</v>
      </c>
      <c r="K72" s="17">
        <f>SUM($J72:J$136)</f>
        <v>636478.2662594635</v>
      </c>
      <c r="L72" s="19">
        <f t="shared" si="18"/>
        <v>20.9790008999036</v>
      </c>
      <c r="N72" s="6">
        <v>58</v>
      </c>
      <c r="O72" s="6">
        <f t="shared" si="12"/>
        <v>58</v>
      </c>
      <c r="P72" s="20">
        <f t="shared" si="7"/>
        <v>95677.262098698702</v>
      </c>
      <c r="Q72" s="20">
        <f t="shared" si="8"/>
        <v>95677.262098698702</v>
      </c>
      <c r="R72" s="5">
        <f t="shared" si="9"/>
        <v>95677.262098698702</v>
      </c>
      <c r="S72" s="5">
        <f t="shared" si="19"/>
        <v>2902735844.8376751</v>
      </c>
      <c r="T72" s="20">
        <f>SUM(S72:$S$127)</f>
        <v>51643300833.929131</v>
      </c>
      <c r="U72" s="6">
        <f t="shared" si="20"/>
        <v>17.791250597526243</v>
      </c>
    </row>
    <row r="73" spans="1:21">
      <c r="A73" s="21">
        <v>59</v>
      </c>
      <c r="B73" s="17">
        <f>Absterbeordnung!C67</f>
        <v>95275.027505842474</v>
      </c>
      <c r="C73" s="18">
        <f t="shared" si="13"/>
        <v>0.3108779117882518</v>
      </c>
      <c r="D73" s="17">
        <f t="shared" si="14"/>
        <v>29618.901596584561</v>
      </c>
      <c r="E73" s="17">
        <f>SUM(D73:$D$136)</f>
        <v>606139.43986366573</v>
      </c>
      <c r="F73" s="19">
        <f t="shared" si="15"/>
        <v>20.46461574164389</v>
      </c>
      <c r="G73" s="5"/>
      <c r="H73" s="17">
        <f>Absterbeordnung!C67</f>
        <v>95275.027505842474</v>
      </c>
      <c r="I73" s="18">
        <f t="shared" si="16"/>
        <v>0.3108779117882518</v>
      </c>
      <c r="J73" s="17">
        <f t="shared" si="17"/>
        <v>29618.901596584561</v>
      </c>
      <c r="K73" s="17">
        <f>SUM($J73:J$136)</f>
        <v>606139.43986366573</v>
      </c>
      <c r="L73" s="19">
        <f t="shared" si="18"/>
        <v>20.46461574164389</v>
      </c>
      <c r="N73" s="6">
        <v>59</v>
      </c>
      <c r="O73" s="6">
        <f t="shared" si="12"/>
        <v>59</v>
      </c>
      <c r="P73" s="20">
        <f t="shared" si="7"/>
        <v>95275.027505842474</v>
      </c>
      <c r="Q73" s="20">
        <f t="shared" si="8"/>
        <v>95275.027505842474</v>
      </c>
      <c r="R73" s="5">
        <f t="shared" si="9"/>
        <v>95275.027505842474</v>
      </c>
      <c r="S73" s="5">
        <f t="shared" si="19"/>
        <v>2821941664.3074355</v>
      </c>
      <c r="T73" s="20">
        <f>SUM(S73:$S$127)</f>
        <v>48740564989.091461</v>
      </c>
      <c r="U73" s="6">
        <f t="shared" si="20"/>
        <v>17.271995947178247</v>
      </c>
    </row>
    <row r="74" spans="1:21">
      <c r="A74" s="21">
        <v>60</v>
      </c>
      <c r="B74" s="17">
        <f>Absterbeordnung!C68</f>
        <v>94834.629657238635</v>
      </c>
      <c r="C74" s="18">
        <f t="shared" si="13"/>
        <v>0.30478226645907031</v>
      </c>
      <c r="D74" s="17">
        <f t="shared" si="14"/>
        <v>28903.913365739758</v>
      </c>
      <c r="E74" s="17">
        <f>SUM(D74:$D$136)</f>
        <v>576520.53826708114</v>
      </c>
      <c r="F74" s="19">
        <f t="shared" si="15"/>
        <v>19.946106638640828</v>
      </c>
      <c r="G74" s="5"/>
      <c r="H74" s="17">
        <f>Absterbeordnung!C68</f>
        <v>94834.629657238635</v>
      </c>
      <c r="I74" s="18">
        <f t="shared" si="16"/>
        <v>0.30478226645907031</v>
      </c>
      <c r="J74" s="17">
        <f t="shared" si="17"/>
        <v>28903.913365739758</v>
      </c>
      <c r="K74" s="17">
        <f>SUM($J74:J$136)</f>
        <v>576520.53826708114</v>
      </c>
      <c r="L74" s="19">
        <f t="shared" si="18"/>
        <v>19.946106638640828</v>
      </c>
      <c r="N74" s="6">
        <v>60</v>
      </c>
      <c r="O74" s="6">
        <f t="shared" si="12"/>
        <v>60</v>
      </c>
      <c r="P74" s="20">
        <f t="shared" si="7"/>
        <v>94834.629657238635</v>
      </c>
      <c r="Q74" s="20">
        <f t="shared" si="8"/>
        <v>94834.629657238635</v>
      </c>
      <c r="R74" s="5">
        <f t="shared" si="9"/>
        <v>94834.629657238635</v>
      </c>
      <c r="S74" s="5">
        <f t="shared" si="19"/>
        <v>2741091919.6848397</v>
      </c>
      <c r="T74" s="20">
        <f>SUM(S74:$S$127)</f>
        <v>45918623324.784027</v>
      </c>
      <c r="U74" s="6">
        <f t="shared" si="20"/>
        <v>16.751945819483346</v>
      </c>
    </row>
    <row r="75" spans="1:21">
      <c r="A75" s="21">
        <v>61</v>
      </c>
      <c r="B75" s="17">
        <f>Absterbeordnung!C69</f>
        <v>94345.751556118325</v>
      </c>
      <c r="C75" s="18">
        <f t="shared" si="13"/>
        <v>0.29880614358732388</v>
      </c>
      <c r="D75" s="17">
        <f t="shared" si="14"/>
        <v>28191.090186331476</v>
      </c>
      <c r="E75" s="17">
        <f>SUM(D75:$D$136)</f>
        <v>547616.62490134139</v>
      </c>
      <c r="F75" s="19">
        <f t="shared" si="15"/>
        <v>19.425166649527259</v>
      </c>
      <c r="G75" s="5"/>
      <c r="H75" s="17">
        <f>Absterbeordnung!C69</f>
        <v>94345.751556118325</v>
      </c>
      <c r="I75" s="18">
        <f t="shared" si="16"/>
        <v>0.29880614358732388</v>
      </c>
      <c r="J75" s="17">
        <f t="shared" si="17"/>
        <v>28191.090186331476</v>
      </c>
      <c r="K75" s="17">
        <f>SUM($J75:J$136)</f>
        <v>547616.62490134139</v>
      </c>
      <c r="L75" s="19">
        <f t="shared" si="18"/>
        <v>19.425166649527259</v>
      </c>
      <c r="N75" s="6">
        <v>61</v>
      </c>
      <c r="O75" s="6">
        <f t="shared" si="12"/>
        <v>61</v>
      </c>
      <c r="P75" s="20">
        <f t="shared" si="7"/>
        <v>94345.751556118325</v>
      </c>
      <c r="Q75" s="20">
        <f t="shared" si="8"/>
        <v>94345.751556118325</v>
      </c>
      <c r="R75" s="5">
        <f t="shared" si="9"/>
        <v>94345.751556118325</v>
      </c>
      <c r="S75" s="5">
        <f t="shared" si="19"/>
        <v>2659709590.8157549</v>
      </c>
      <c r="T75" s="20">
        <f>SUM(S75:$S$127)</f>
        <v>43177531405.099182</v>
      </c>
      <c r="U75" s="6">
        <f t="shared" si="20"/>
        <v>16.233927025038955</v>
      </c>
    </row>
    <row r="76" spans="1:21">
      <c r="A76" s="21">
        <v>62</v>
      </c>
      <c r="B76" s="17">
        <f>Absterbeordnung!C70</f>
        <v>93807.685689349339</v>
      </c>
      <c r="C76" s="18">
        <f t="shared" si="13"/>
        <v>0.29294719959541554</v>
      </c>
      <c r="D76" s="17">
        <f t="shared" si="14"/>
        <v>27480.698823221828</v>
      </c>
      <c r="E76" s="17">
        <f>SUM(D76:$D$136)</f>
        <v>519425.53471500997</v>
      </c>
      <c r="F76" s="19">
        <f t="shared" si="15"/>
        <v>18.901467464724128</v>
      </c>
      <c r="G76" s="5"/>
      <c r="H76" s="17">
        <f>Absterbeordnung!C70</f>
        <v>93807.685689349339</v>
      </c>
      <c r="I76" s="18">
        <f t="shared" si="16"/>
        <v>0.29294719959541554</v>
      </c>
      <c r="J76" s="17">
        <f t="shared" si="17"/>
        <v>27480.698823221828</v>
      </c>
      <c r="K76" s="17">
        <f>SUM($J76:J$136)</f>
        <v>519425.53471500997</v>
      </c>
      <c r="L76" s="19">
        <f t="shared" si="18"/>
        <v>18.901467464724128</v>
      </c>
      <c r="N76" s="6">
        <v>62</v>
      </c>
      <c r="O76" s="6">
        <f t="shared" si="12"/>
        <v>62</v>
      </c>
      <c r="P76" s="20">
        <f t="shared" si="7"/>
        <v>93807.685689349339</v>
      </c>
      <c r="Q76" s="20">
        <f t="shared" si="8"/>
        <v>93807.685689349339</v>
      </c>
      <c r="R76" s="5">
        <f t="shared" si="9"/>
        <v>93807.685689349339</v>
      </c>
      <c r="S76" s="5">
        <f t="shared" si="19"/>
        <v>2577900757.7324653</v>
      </c>
      <c r="T76" s="20">
        <f>SUM(S76:$S$127)</f>
        <v>40517821814.283432</v>
      </c>
      <c r="U76" s="6">
        <f t="shared" si="20"/>
        <v>15.717370691152253</v>
      </c>
    </row>
    <row r="77" spans="1:21">
      <c r="A77" s="21">
        <v>63</v>
      </c>
      <c r="B77" s="17">
        <f>Absterbeordnung!C71</f>
        <v>93231.978493710674</v>
      </c>
      <c r="C77" s="18">
        <f t="shared" si="13"/>
        <v>0.28720313685825061</v>
      </c>
      <c r="D77" s="17">
        <f t="shared" si="14"/>
        <v>26776.516678894663</v>
      </c>
      <c r="E77" s="17">
        <f>SUM(D77:$D$136)</f>
        <v>491944.83589178813</v>
      </c>
      <c r="F77" s="19">
        <f t="shared" si="15"/>
        <v>18.372249153660103</v>
      </c>
      <c r="G77" s="5"/>
      <c r="H77" s="17">
        <f>Absterbeordnung!C71</f>
        <v>93231.978493710674</v>
      </c>
      <c r="I77" s="18">
        <f t="shared" si="16"/>
        <v>0.28720313685825061</v>
      </c>
      <c r="J77" s="17">
        <f t="shared" si="17"/>
        <v>26776.516678894663</v>
      </c>
      <c r="K77" s="17">
        <f>SUM($J77:J$136)</f>
        <v>491944.83589178813</v>
      </c>
      <c r="L77" s="19">
        <f t="shared" si="18"/>
        <v>18.372249153660103</v>
      </c>
      <c r="N77" s="6">
        <v>63</v>
      </c>
      <c r="O77" s="6">
        <f t="shared" si="12"/>
        <v>63</v>
      </c>
      <c r="P77" s="20">
        <f t="shared" si="7"/>
        <v>93231.978493710674</v>
      </c>
      <c r="Q77" s="20">
        <f t="shared" si="8"/>
        <v>93231.978493710674</v>
      </c>
      <c r="R77" s="5">
        <f t="shared" si="9"/>
        <v>93231.978493710674</v>
      </c>
      <c r="S77" s="5">
        <f t="shared" si="19"/>
        <v>2496427627.1431928</v>
      </c>
      <c r="T77" s="20">
        <f>SUM(S77:$S$127)</f>
        <v>37939921056.550972</v>
      </c>
      <c r="U77" s="6">
        <f t="shared" si="20"/>
        <v>15.1976851417751</v>
      </c>
    </row>
    <row r="78" spans="1:21">
      <c r="A78" s="21">
        <v>64</v>
      </c>
      <c r="B78" s="17">
        <f>Absterbeordnung!C72</f>
        <v>92601.760603004703</v>
      </c>
      <c r="C78" s="18">
        <f t="shared" si="13"/>
        <v>0.28157170280220639</v>
      </c>
      <c r="D78" s="17">
        <f t="shared" si="14"/>
        <v>26074.035415470305</v>
      </c>
      <c r="E78" s="17">
        <f>SUM(D78:$D$136)</f>
        <v>465168.31921289349</v>
      </c>
      <c r="F78" s="19">
        <f t="shared" si="15"/>
        <v>17.840288693360399</v>
      </c>
      <c r="G78" s="5"/>
      <c r="H78" s="17">
        <f>Absterbeordnung!C72</f>
        <v>92601.760603004703</v>
      </c>
      <c r="I78" s="18">
        <f t="shared" si="16"/>
        <v>0.28157170280220639</v>
      </c>
      <c r="J78" s="17">
        <f t="shared" si="17"/>
        <v>26074.035415470305</v>
      </c>
      <c r="K78" s="17">
        <f>SUM($J78:J$136)</f>
        <v>465168.31921289349</v>
      </c>
      <c r="L78" s="19">
        <f t="shared" si="18"/>
        <v>17.840288693360399</v>
      </c>
      <c r="N78" s="6">
        <v>64</v>
      </c>
      <c r="O78" s="6">
        <f t="shared" ref="O78:O109" si="21">N78+$B$3</f>
        <v>64</v>
      </c>
      <c r="P78" s="20">
        <f t="shared" si="7"/>
        <v>92601.760603004703</v>
      </c>
      <c r="Q78" s="20">
        <f t="shared" si="8"/>
        <v>92601.760603004703</v>
      </c>
      <c r="R78" s="5">
        <f t="shared" si="9"/>
        <v>92601.760603004703</v>
      </c>
      <c r="S78" s="5">
        <f t="shared" si="19"/>
        <v>2414501585.4976473</v>
      </c>
      <c r="T78" s="20">
        <f>SUM(S78:$S$127)</f>
        <v>35443493429.407776</v>
      </c>
      <c r="U78" s="6">
        <f t="shared" si="20"/>
        <v>14.679424375736163</v>
      </c>
    </row>
    <row r="79" spans="1:21">
      <c r="A79" s="21">
        <v>65</v>
      </c>
      <c r="B79" s="17">
        <f>Absterbeordnung!C73</f>
        <v>91915.893912905216</v>
      </c>
      <c r="C79" s="18">
        <f t="shared" ref="C79:C110" si="22">1/(((1+($B$5/100))^A79))</f>
        <v>0.27605068902177099</v>
      </c>
      <c r="D79" s="17">
        <f t="shared" ref="D79:D110" si="23">B79*C79</f>
        <v>25373.445846709492</v>
      </c>
      <c r="E79" s="17">
        <f>SUM(D79:$D$136)</f>
        <v>439094.28379742324</v>
      </c>
      <c r="F79" s="19">
        <f t="shared" ref="F79:F110" si="24">E79/D79</f>
        <v>17.305268131500807</v>
      </c>
      <c r="G79" s="5"/>
      <c r="H79" s="17">
        <f>Absterbeordnung!C73</f>
        <v>91915.893912905216</v>
      </c>
      <c r="I79" s="18">
        <f t="shared" ref="I79:I110" si="25">1/(((1+($B$5/100))^A79))</f>
        <v>0.27605068902177099</v>
      </c>
      <c r="J79" s="17">
        <f t="shared" ref="J79:J110" si="26">H79*I79</f>
        <v>25373.445846709492</v>
      </c>
      <c r="K79" s="17">
        <f>SUM($J79:J$136)</f>
        <v>439094.28379742324</v>
      </c>
      <c r="L79" s="19">
        <f t="shared" ref="L79:L110" si="27">K79/J79</f>
        <v>17.305268131500807</v>
      </c>
      <c r="N79" s="6">
        <v>65</v>
      </c>
      <c r="O79" s="6">
        <f t="shared" si="21"/>
        <v>65</v>
      </c>
      <c r="P79" s="20">
        <f t="shared" ref="P79:P127" si="28">B79</f>
        <v>91915.893912905216</v>
      </c>
      <c r="Q79" s="20">
        <f t="shared" ref="Q79:Q127" si="29">B79</f>
        <v>91915.893912905216</v>
      </c>
      <c r="R79" s="5">
        <f t="shared" ref="R79:R136" si="30">LOOKUP(N79,$O$14:$O$136,$Q$14:$Q$136)</f>
        <v>91915.893912905216</v>
      </c>
      <c r="S79" s="5">
        <f t="shared" ref="S79:S110" si="31">P79*R79*I79</f>
        <v>2332222956.6509948</v>
      </c>
      <c r="T79" s="20">
        <f>SUM(S79:$S$136)</f>
        <v>33028991843.910103</v>
      </c>
      <c r="U79" s="6">
        <f t="shared" ref="U79:U110" si="32">T79/S79</f>
        <v>14.162021581049347</v>
      </c>
    </row>
    <row r="80" spans="1:21">
      <c r="A80" s="21">
        <v>66</v>
      </c>
      <c r="B80" s="17">
        <f>Absterbeordnung!C74</f>
        <v>91185.897875406343</v>
      </c>
      <c r="C80" s="18">
        <f t="shared" si="22"/>
        <v>0.27063793041350098</v>
      </c>
      <c r="D80" s="17">
        <f t="shared" si="23"/>
        <v>24678.36268389683</v>
      </c>
      <c r="E80" s="17">
        <f>SUM(D80:$D$136)</f>
        <v>413720.8379507137</v>
      </c>
      <c r="F80" s="19">
        <f t="shared" si="24"/>
        <v>16.764517291930211</v>
      </c>
      <c r="G80" s="5"/>
      <c r="H80" s="17">
        <f>Absterbeordnung!C74</f>
        <v>91185.897875406343</v>
      </c>
      <c r="I80" s="18">
        <f t="shared" si="25"/>
        <v>0.27063793041350098</v>
      </c>
      <c r="J80" s="17">
        <f t="shared" si="26"/>
        <v>24678.36268389683</v>
      </c>
      <c r="K80" s="17">
        <f>SUM($J80:J$136)</f>
        <v>413720.8379507137</v>
      </c>
      <c r="L80" s="19">
        <f t="shared" si="27"/>
        <v>16.764517291930211</v>
      </c>
      <c r="N80" s="6">
        <v>66</v>
      </c>
      <c r="O80" s="6">
        <f t="shared" si="21"/>
        <v>66</v>
      </c>
      <c r="P80" s="20">
        <f t="shared" si="28"/>
        <v>91185.897875406343</v>
      </c>
      <c r="Q80" s="20">
        <f t="shared" si="29"/>
        <v>91185.897875406343</v>
      </c>
      <c r="R80" s="5">
        <f t="shared" si="30"/>
        <v>91185.897875406343</v>
      </c>
      <c r="S80" s="5">
        <f t="shared" si="31"/>
        <v>2250318659.426055</v>
      </c>
      <c r="T80" s="20">
        <f>SUM(S80:$S$136)</f>
        <v>30696768887.259109</v>
      </c>
      <c r="U80" s="6">
        <f t="shared" si="32"/>
        <v>13.6410764576286</v>
      </c>
    </row>
    <row r="81" spans="1:21">
      <c r="A81" s="21">
        <v>67</v>
      </c>
      <c r="B81" s="17">
        <f>Absterbeordnung!C75</f>
        <v>90387.902671061616</v>
      </c>
      <c r="C81" s="18">
        <f t="shared" si="22"/>
        <v>0.26533130432696173</v>
      </c>
      <c r="D81" s="17">
        <f t="shared" si="23"/>
        <v>23982.740111091247</v>
      </c>
      <c r="E81" s="17">
        <f>SUM(D81:$D$136)</f>
        <v>389042.47526681691</v>
      </c>
      <c r="F81" s="19">
        <f t="shared" si="24"/>
        <v>16.221769216725043</v>
      </c>
      <c r="G81" s="5"/>
      <c r="H81" s="17">
        <f>Absterbeordnung!C75</f>
        <v>90387.902671061616</v>
      </c>
      <c r="I81" s="18">
        <f t="shared" si="25"/>
        <v>0.26533130432696173</v>
      </c>
      <c r="J81" s="17">
        <f t="shared" si="26"/>
        <v>23982.740111091247</v>
      </c>
      <c r="K81" s="17">
        <f>SUM($J81:J$136)</f>
        <v>389042.47526681691</v>
      </c>
      <c r="L81" s="19">
        <f t="shared" si="27"/>
        <v>16.221769216725043</v>
      </c>
      <c r="N81" s="6">
        <v>67</v>
      </c>
      <c r="O81" s="6">
        <f t="shared" si="21"/>
        <v>67</v>
      </c>
      <c r="P81" s="20">
        <f t="shared" si="28"/>
        <v>90387.902671061616</v>
      </c>
      <c r="Q81" s="20">
        <f t="shared" si="29"/>
        <v>90387.902671061616</v>
      </c>
      <c r="R81" s="5">
        <f t="shared" si="30"/>
        <v>90387.902671061616</v>
      </c>
      <c r="S81" s="5">
        <f t="shared" si="31"/>
        <v>2167749578.946681</v>
      </c>
      <c r="T81" s="20">
        <f>SUM(S81:$S$136)</f>
        <v>28446450227.833054</v>
      </c>
      <c r="U81" s="6">
        <f t="shared" si="32"/>
        <v>13.122572138454899</v>
      </c>
    </row>
    <row r="82" spans="1:21">
      <c r="A82" s="21">
        <v>68</v>
      </c>
      <c r="B82" s="17">
        <f>Absterbeordnung!C76</f>
        <v>89536.004793397631</v>
      </c>
      <c r="C82" s="18">
        <f t="shared" si="22"/>
        <v>0.26012872973231543</v>
      </c>
      <c r="D82" s="17">
        <f t="shared" si="23"/>
        <v>23290.887192213031</v>
      </c>
      <c r="E82" s="17">
        <f>SUM(D82:$D$136)</f>
        <v>365059.73515572562</v>
      </c>
      <c r="F82" s="19">
        <f t="shared" si="24"/>
        <v>15.673929985706085</v>
      </c>
      <c r="G82" s="5"/>
      <c r="H82" s="17">
        <f>Absterbeordnung!C76</f>
        <v>89536.004793397631</v>
      </c>
      <c r="I82" s="18">
        <f t="shared" si="25"/>
        <v>0.26012872973231543</v>
      </c>
      <c r="J82" s="17">
        <f t="shared" si="26"/>
        <v>23290.887192213031</v>
      </c>
      <c r="K82" s="17">
        <f>SUM($J82:J$136)</f>
        <v>365059.73515572562</v>
      </c>
      <c r="L82" s="19">
        <f t="shared" si="27"/>
        <v>15.673929985706085</v>
      </c>
      <c r="N82" s="6">
        <v>68</v>
      </c>
      <c r="O82" s="6">
        <f t="shared" si="21"/>
        <v>68</v>
      </c>
      <c r="P82" s="20">
        <f t="shared" si="28"/>
        <v>89536.004793397631</v>
      </c>
      <c r="Q82" s="20">
        <f t="shared" si="29"/>
        <v>89536.004793397631</v>
      </c>
      <c r="R82" s="5">
        <f t="shared" si="30"/>
        <v>89536.004793397631</v>
      </c>
      <c r="S82" s="5">
        <f t="shared" si="31"/>
        <v>2085372987.2844694</v>
      </c>
      <c r="T82" s="20">
        <f>SUM(S82:$S$136)</f>
        <v>26278700648.886372</v>
      </c>
      <c r="U82" s="6">
        <f t="shared" si="32"/>
        <v>12.601439075465327</v>
      </c>
    </row>
    <row r="83" spans="1:21">
      <c r="A83" s="21">
        <v>69</v>
      </c>
      <c r="B83" s="17">
        <f>Absterbeordnung!C77</f>
        <v>88613.80222733783</v>
      </c>
      <c r="C83" s="18">
        <f t="shared" si="22"/>
        <v>0.25502816640423082</v>
      </c>
      <c r="D83" s="17">
        <f t="shared" si="23"/>
        <v>22599.015500145113</v>
      </c>
      <c r="E83" s="17">
        <f>SUM(D83:$D$136)</f>
        <v>341768.84796351258</v>
      </c>
      <c r="F83" s="19">
        <f t="shared" si="24"/>
        <v>15.123174191429623</v>
      </c>
      <c r="G83" s="5"/>
      <c r="H83" s="17">
        <f>Absterbeordnung!C77</f>
        <v>88613.80222733783</v>
      </c>
      <c r="I83" s="18">
        <f t="shared" si="25"/>
        <v>0.25502816640423082</v>
      </c>
      <c r="J83" s="17">
        <f t="shared" si="26"/>
        <v>22599.015500145113</v>
      </c>
      <c r="K83" s="17">
        <f>SUM($J83:J$136)</f>
        <v>341768.84796351258</v>
      </c>
      <c r="L83" s="19">
        <f t="shared" si="27"/>
        <v>15.123174191429623</v>
      </c>
      <c r="N83" s="6">
        <v>69</v>
      </c>
      <c r="O83" s="6">
        <f t="shared" si="21"/>
        <v>69</v>
      </c>
      <c r="P83" s="20">
        <f t="shared" si="28"/>
        <v>88613.80222733783</v>
      </c>
      <c r="Q83" s="20">
        <f t="shared" si="29"/>
        <v>88613.80222733783</v>
      </c>
      <c r="R83" s="5">
        <f t="shared" si="30"/>
        <v>88613.80222733783</v>
      </c>
      <c r="S83" s="5">
        <f t="shared" si="31"/>
        <v>2002584690.0624011</v>
      </c>
      <c r="T83" s="20">
        <f>SUM(S83:$S$136)</f>
        <v>24193327661.601898</v>
      </c>
      <c r="U83" s="6">
        <f t="shared" si="32"/>
        <v>12.081050944640962</v>
      </c>
    </row>
    <row r="84" spans="1:21">
      <c r="A84" s="21">
        <v>70</v>
      </c>
      <c r="B84" s="17">
        <f>Absterbeordnung!C78</f>
        <v>87600.546359828862</v>
      </c>
      <c r="C84" s="18">
        <f t="shared" si="22"/>
        <v>0.25002761412179492</v>
      </c>
      <c r="D84" s="17">
        <f t="shared" si="23"/>
        <v>21902.555602113698</v>
      </c>
      <c r="E84" s="17">
        <f>SUM(D84:$D$136)</f>
        <v>319169.83246336743</v>
      </c>
      <c r="F84" s="19">
        <f t="shared" si="24"/>
        <v>14.57226445449891</v>
      </c>
      <c r="G84" s="5"/>
      <c r="H84" s="17">
        <f>Absterbeordnung!C78</f>
        <v>87600.546359828862</v>
      </c>
      <c r="I84" s="18">
        <f t="shared" si="25"/>
        <v>0.25002761412179492</v>
      </c>
      <c r="J84" s="17">
        <f t="shared" si="26"/>
        <v>21902.555602113698</v>
      </c>
      <c r="K84" s="17">
        <f>SUM($J84:J$136)</f>
        <v>319169.83246336743</v>
      </c>
      <c r="L84" s="19">
        <f t="shared" si="27"/>
        <v>14.57226445449891</v>
      </c>
      <c r="N84" s="6">
        <v>70</v>
      </c>
      <c r="O84" s="6">
        <f t="shared" si="21"/>
        <v>70</v>
      </c>
      <c r="P84" s="20">
        <f t="shared" si="28"/>
        <v>87600.546359828862</v>
      </c>
      <c r="Q84" s="20">
        <f t="shared" si="29"/>
        <v>87600.546359828862</v>
      </c>
      <c r="R84" s="5">
        <f t="shared" si="30"/>
        <v>87600.546359828862</v>
      </c>
      <c r="S84" s="5">
        <f t="shared" si="31"/>
        <v>1918675837.4216902</v>
      </c>
      <c r="T84" s="20">
        <f>SUM(S84:$S$136)</f>
        <v>22190742971.539494</v>
      </c>
      <c r="U84" s="6">
        <f t="shared" si="32"/>
        <v>11.565655093337359</v>
      </c>
    </row>
    <row r="85" spans="1:21">
      <c r="A85" s="21">
        <v>71</v>
      </c>
      <c r="B85" s="17">
        <f>Absterbeordnung!C79</f>
        <v>86486.483738737355</v>
      </c>
      <c r="C85" s="18">
        <f t="shared" si="22"/>
        <v>0.24512511188411268</v>
      </c>
      <c r="D85" s="17">
        <f t="shared" si="23"/>
        <v>21200.009002921484</v>
      </c>
      <c r="E85" s="17">
        <f>SUM(D85:$D$136)</f>
        <v>297267.27686125383</v>
      </c>
      <c r="F85" s="19">
        <f t="shared" si="24"/>
        <v>14.022035406696698</v>
      </c>
      <c r="G85" s="5"/>
      <c r="H85" s="17">
        <f>Absterbeordnung!C79</f>
        <v>86486.483738737355</v>
      </c>
      <c r="I85" s="18">
        <f t="shared" si="25"/>
        <v>0.24512511188411268</v>
      </c>
      <c r="J85" s="17">
        <f t="shared" si="26"/>
        <v>21200.009002921484</v>
      </c>
      <c r="K85" s="17">
        <f>SUM($J85:J$136)</f>
        <v>297267.27686125383</v>
      </c>
      <c r="L85" s="19">
        <f t="shared" si="27"/>
        <v>14.022035406696698</v>
      </c>
      <c r="N85" s="6">
        <v>71</v>
      </c>
      <c r="O85" s="6">
        <f t="shared" si="21"/>
        <v>71</v>
      </c>
      <c r="P85" s="20">
        <f t="shared" si="28"/>
        <v>86486.483738737355</v>
      </c>
      <c r="Q85" s="20">
        <f t="shared" si="29"/>
        <v>86486.483738737355</v>
      </c>
      <c r="R85" s="5">
        <f t="shared" si="30"/>
        <v>86486.483738737355</v>
      </c>
      <c r="S85" s="5">
        <f t="shared" si="31"/>
        <v>1833514233.8922546</v>
      </c>
      <c r="T85" s="20">
        <f>SUM(S85:$S$136)</f>
        <v>20272067134.117805</v>
      </c>
      <c r="U85" s="6">
        <f t="shared" si="32"/>
        <v>11.056400195532424</v>
      </c>
    </row>
    <row r="86" spans="1:21">
      <c r="A86" s="21">
        <v>72</v>
      </c>
      <c r="B86" s="17">
        <f>Absterbeordnung!C80</f>
        <v>85310.803593520759</v>
      </c>
      <c r="C86" s="18">
        <f t="shared" si="22"/>
        <v>0.24031873714128693</v>
      </c>
      <c r="D86" s="17">
        <f t="shared" si="23"/>
        <v>20501.784584103272</v>
      </c>
      <c r="E86" s="17">
        <f>SUM(D86:$D$136)</f>
        <v>276067.26785833231</v>
      </c>
      <c r="F86" s="19">
        <f t="shared" si="24"/>
        <v>13.465523780422027</v>
      </c>
      <c r="G86" s="5"/>
      <c r="H86" s="17">
        <f>Absterbeordnung!C80</f>
        <v>85310.803593520759</v>
      </c>
      <c r="I86" s="18">
        <f t="shared" si="25"/>
        <v>0.24031873714128693</v>
      </c>
      <c r="J86" s="17">
        <f t="shared" si="26"/>
        <v>20501.784584103272</v>
      </c>
      <c r="K86" s="17">
        <f>SUM($J86:J$136)</f>
        <v>276067.26785833231</v>
      </c>
      <c r="L86" s="19">
        <f t="shared" si="27"/>
        <v>13.465523780422027</v>
      </c>
      <c r="N86" s="6">
        <v>72</v>
      </c>
      <c r="O86" s="6">
        <f t="shared" si="21"/>
        <v>72</v>
      </c>
      <c r="P86" s="20">
        <f t="shared" si="28"/>
        <v>85310.803593520759</v>
      </c>
      <c r="Q86" s="20">
        <f t="shared" si="29"/>
        <v>85310.803593520759</v>
      </c>
      <c r="R86" s="5">
        <f t="shared" si="30"/>
        <v>85310.803593520759</v>
      </c>
      <c r="S86" s="5">
        <f t="shared" si="31"/>
        <v>1749023717.9711058</v>
      </c>
      <c r="T86" s="20">
        <f>SUM(S86:$S$136)</f>
        <v>18438552900.225548</v>
      </c>
      <c r="U86" s="6">
        <f t="shared" si="32"/>
        <v>10.542197175927694</v>
      </c>
    </row>
    <row r="87" spans="1:21">
      <c r="A87" s="21">
        <v>73</v>
      </c>
      <c r="B87" s="17">
        <f>Absterbeordnung!C81</f>
        <v>84026.064635057061</v>
      </c>
      <c r="C87" s="18">
        <f t="shared" si="22"/>
        <v>0.2356066050404774</v>
      </c>
      <c r="D87" s="17">
        <f t="shared" si="23"/>
        <v>19797.095823577514</v>
      </c>
      <c r="E87" s="17">
        <f>SUM(D87:$D$136)</f>
        <v>255565.48327422905</v>
      </c>
      <c r="F87" s="19">
        <f t="shared" si="24"/>
        <v>12.909241110499714</v>
      </c>
      <c r="G87" s="5"/>
      <c r="H87" s="17">
        <f>Absterbeordnung!C81</f>
        <v>84026.064635057061</v>
      </c>
      <c r="I87" s="18">
        <f t="shared" si="25"/>
        <v>0.2356066050404774</v>
      </c>
      <c r="J87" s="17">
        <f t="shared" si="26"/>
        <v>19797.095823577514</v>
      </c>
      <c r="K87" s="17">
        <f>SUM($J87:J$136)</f>
        <v>255565.48327422905</v>
      </c>
      <c r="L87" s="19">
        <f t="shared" si="27"/>
        <v>12.909241110499714</v>
      </c>
      <c r="N87" s="6">
        <v>73</v>
      </c>
      <c r="O87" s="6">
        <f t="shared" si="21"/>
        <v>73</v>
      </c>
      <c r="P87" s="20">
        <f t="shared" si="28"/>
        <v>84026.064635057061</v>
      </c>
      <c r="Q87" s="20">
        <f t="shared" si="29"/>
        <v>84026.064635057061</v>
      </c>
      <c r="R87" s="5">
        <f t="shared" si="30"/>
        <v>84026.064635057061</v>
      </c>
      <c r="S87" s="5">
        <f t="shared" si="31"/>
        <v>1663472053.2583423</v>
      </c>
      <c r="T87" s="20">
        <f>SUM(S87:$S$136)</f>
        <v>16689529182.254448</v>
      </c>
      <c r="U87" s="6">
        <f t="shared" si="32"/>
        <v>10.032948344135789</v>
      </c>
    </row>
    <row r="88" spans="1:21">
      <c r="A88" s="21">
        <v>74</v>
      </c>
      <c r="B88" s="17">
        <f>Absterbeordnung!C82</f>
        <v>82638.750292760742</v>
      </c>
      <c r="C88" s="18">
        <f t="shared" si="22"/>
        <v>0.23098686768674251</v>
      </c>
      <c r="D88" s="17">
        <f t="shared" si="23"/>
        <v>19088.466079671678</v>
      </c>
      <c r="E88" s="17">
        <f>SUM(D88:$D$136)</f>
        <v>235768.38745065153</v>
      </c>
      <c r="F88" s="19">
        <f t="shared" si="24"/>
        <v>12.351353244760396</v>
      </c>
      <c r="G88" s="5"/>
      <c r="H88" s="17">
        <f>Absterbeordnung!C82</f>
        <v>82638.750292760742</v>
      </c>
      <c r="I88" s="18">
        <f t="shared" si="25"/>
        <v>0.23098686768674251</v>
      </c>
      <c r="J88" s="17">
        <f t="shared" si="26"/>
        <v>19088.466079671678</v>
      </c>
      <c r="K88" s="17">
        <f>SUM($J88:J$136)</f>
        <v>235768.38745065153</v>
      </c>
      <c r="L88" s="19">
        <f t="shared" si="27"/>
        <v>12.351353244760396</v>
      </c>
      <c r="N88" s="6">
        <v>74</v>
      </c>
      <c r="O88" s="6">
        <f t="shared" si="21"/>
        <v>74</v>
      </c>
      <c r="P88" s="20">
        <f t="shared" si="28"/>
        <v>82638.750292760742</v>
      </c>
      <c r="Q88" s="20">
        <f t="shared" si="29"/>
        <v>82638.750292760742</v>
      </c>
      <c r="R88" s="5">
        <f t="shared" si="30"/>
        <v>82638.750292760742</v>
      </c>
      <c r="S88" s="5">
        <f t="shared" si="31"/>
        <v>1577446981.8298213</v>
      </c>
      <c r="T88" s="20">
        <f>SUM(S88:$S$136)</f>
        <v>15026057128.996107</v>
      </c>
      <c r="U88" s="6">
        <f t="shared" si="32"/>
        <v>9.5255544573460362</v>
      </c>
    </row>
    <row r="89" spans="1:21">
      <c r="A89" s="21">
        <v>75</v>
      </c>
      <c r="B89" s="17">
        <f>Absterbeordnung!C83</f>
        <v>81139.934143771301</v>
      </c>
      <c r="C89" s="18">
        <f t="shared" si="22"/>
        <v>0.22645771341837509</v>
      </c>
      <c r="D89" s="17">
        <f t="shared" si="23"/>
        <v>18374.763953115988</v>
      </c>
      <c r="E89" s="17">
        <f>SUM(D89:$D$136)</f>
        <v>216679.92137097984</v>
      </c>
      <c r="F89" s="19">
        <f t="shared" si="24"/>
        <v>11.792256048776904</v>
      </c>
      <c r="G89" s="5"/>
      <c r="H89" s="17">
        <f>Absterbeordnung!C83</f>
        <v>81139.934143771301</v>
      </c>
      <c r="I89" s="18">
        <f t="shared" si="25"/>
        <v>0.22645771341837509</v>
      </c>
      <c r="J89" s="17">
        <f t="shared" si="26"/>
        <v>18374.763953115988</v>
      </c>
      <c r="K89" s="17">
        <f>SUM($J89:J$136)</f>
        <v>216679.92137097984</v>
      </c>
      <c r="L89" s="19">
        <f t="shared" si="27"/>
        <v>11.792256048776904</v>
      </c>
      <c r="N89" s="6">
        <v>75</v>
      </c>
      <c r="O89" s="6">
        <f t="shared" si="21"/>
        <v>75</v>
      </c>
      <c r="P89" s="20">
        <f t="shared" si="28"/>
        <v>81139.934143771301</v>
      </c>
      <c r="Q89" s="20">
        <f t="shared" si="29"/>
        <v>81139.934143771301</v>
      </c>
      <c r="R89" s="5">
        <f t="shared" si="30"/>
        <v>81139.934143771301</v>
      </c>
      <c r="S89" s="5">
        <f t="shared" si="31"/>
        <v>1490927137.0631742</v>
      </c>
      <c r="T89" s="20">
        <f>SUM(S89:$S$136)</f>
        <v>13448610147.166286</v>
      </c>
      <c r="U89" s="6">
        <f t="shared" si="32"/>
        <v>9.0203000621863634</v>
      </c>
    </row>
    <row r="90" spans="1:21">
      <c r="A90" s="21">
        <v>76</v>
      </c>
      <c r="B90" s="17">
        <f>Absterbeordnung!C84</f>
        <v>79526.181689212855</v>
      </c>
      <c r="C90" s="18">
        <f t="shared" si="22"/>
        <v>0.22201736609644609</v>
      </c>
      <c r="D90" s="17">
        <f t="shared" si="23"/>
        <v>17656.193394346457</v>
      </c>
      <c r="E90" s="17">
        <f>SUM(D90:$D$136)</f>
        <v>198305.15741786387</v>
      </c>
      <c r="F90" s="19">
        <f t="shared" si="24"/>
        <v>11.231478551960215</v>
      </c>
      <c r="G90" s="5"/>
      <c r="H90" s="17">
        <f>Absterbeordnung!C84</f>
        <v>79526.181689212855</v>
      </c>
      <c r="I90" s="18">
        <f t="shared" si="25"/>
        <v>0.22201736609644609</v>
      </c>
      <c r="J90" s="17">
        <f t="shared" si="26"/>
        <v>17656.193394346457</v>
      </c>
      <c r="K90" s="17">
        <f>SUM($J90:J$136)</f>
        <v>198305.15741786387</v>
      </c>
      <c r="L90" s="19">
        <f t="shared" si="27"/>
        <v>11.231478551960215</v>
      </c>
      <c r="N90" s="6">
        <v>76</v>
      </c>
      <c r="O90" s="6">
        <f t="shared" si="21"/>
        <v>76</v>
      </c>
      <c r="P90" s="20">
        <f t="shared" si="28"/>
        <v>79526.181689212855</v>
      </c>
      <c r="Q90" s="20">
        <f t="shared" si="29"/>
        <v>79526.181689212855</v>
      </c>
      <c r="R90" s="5">
        <f t="shared" si="30"/>
        <v>79526.181689212855</v>
      </c>
      <c r="S90" s="5">
        <f t="shared" si="31"/>
        <v>1404129643.8186762</v>
      </c>
      <c r="T90" s="20">
        <f>SUM(S90:$S$136)</f>
        <v>11957683010.103111</v>
      </c>
      <c r="U90" s="6">
        <f t="shared" si="32"/>
        <v>8.5160818751628593</v>
      </c>
    </row>
    <row r="91" spans="1:21">
      <c r="A91" s="21">
        <v>77</v>
      </c>
      <c r="B91" s="17">
        <f>Absterbeordnung!C85</f>
        <v>77820.302375047468</v>
      </c>
      <c r="C91" s="18">
        <f t="shared" si="22"/>
        <v>0.2176640844082805</v>
      </c>
      <c r="D91" s="17">
        <f t="shared" si="23"/>
        <v>16938.684864840245</v>
      </c>
      <c r="E91" s="17">
        <f>SUM(D91:$D$136)</f>
        <v>180648.96402351739</v>
      </c>
      <c r="F91" s="19">
        <f t="shared" si="24"/>
        <v>10.664875429525924</v>
      </c>
      <c r="G91" s="5"/>
      <c r="H91" s="17">
        <f>Absterbeordnung!C85</f>
        <v>77820.302375047468</v>
      </c>
      <c r="I91" s="18">
        <f t="shared" si="25"/>
        <v>0.2176640844082805</v>
      </c>
      <c r="J91" s="17">
        <f t="shared" si="26"/>
        <v>16938.684864840245</v>
      </c>
      <c r="K91" s="17">
        <f>SUM($J91:J$136)</f>
        <v>180648.96402351739</v>
      </c>
      <c r="L91" s="19">
        <f t="shared" si="27"/>
        <v>10.664875429525924</v>
      </c>
      <c r="N91" s="6">
        <v>77</v>
      </c>
      <c r="O91" s="6">
        <f t="shared" si="21"/>
        <v>77</v>
      </c>
      <c r="P91" s="20">
        <f t="shared" si="28"/>
        <v>77820.302375047468</v>
      </c>
      <c r="Q91" s="20">
        <f t="shared" si="29"/>
        <v>77820.302375047468</v>
      </c>
      <c r="R91" s="5">
        <f t="shared" si="30"/>
        <v>77820.302375047468</v>
      </c>
      <c r="S91" s="5">
        <f t="shared" si="31"/>
        <v>1318173578.0175078</v>
      </c>
      <c r="T91" s="20">
        <f>SUM(S91:$S$136)</f>
        <v>10553553366.284439</v>
      </c>
      <c r="U91" s="6">
        <f t="shared" si="32"/>
        <v>8.0061939810359846</v>
      </c>
    </row>
    <row r="92" spans="1:21">
      <c r="A92" s="21">
        <v>78</v>
      </c>
      <c r="B92" s="17">
        <f>Absterbeordnung!C86</f>
        <v>75961.794467724219</v>
      </c>
      <c r="C92" s="18">
        <f t="shared" si="22"/>
        <v>0.21339616118458871</v>
      </c>
      <c r="D92" s="17">
        <f t="shared" si="23"/>
        <v>16209.955336105077</v>
      </c>
      <c r="E92" s="17">
        <f>SUM(D92:$D$136)</f>
        <v>163710.27915867712</v>
      </c>
      <c r="F92" s="19">
        <f t="shared" si="24"/>
        <v>10.099366455010442</v>
      </c>
      <c r="G92" s="5"/>
      <c r="H92" s="17">
        <f>Absterbeordnung!C86</f>
        <v>75961.794467724219</v>
      </c>
      <c r="I92" s="18">
        <f t="shared" si="25"/>
        <v>0.21339616118458871</v>
      </c>
      <c r="J92" s="17">
        <f t="shared" si="26"/>
        <v>16209.955336105077</v>
      </c>
      <c r="K92" s="17">
        <f>SUM($J92:J$136)</f>
        <v>163710.27915867712</v>
      </c>
      <c r="L92" s="19">
        <f t="shared" si="27"/>
        <v>10.099366455010442</v>
      </c>
      <c r="N92" s="6">
        <v>78</v>
      </c>
      <c r="O92" s="6">
        <f t="shared" si="21"/>
        <v>78</v>
      </c>
      <c r="P92" s="20">
        <f t="shared" si="28"/>
        <v>75961.794467724219</v>
      </c>
      <c r="Q92" s="20">
        <f t="shared" si="29"/>
        <v>75961.794467724219</v>
      </c>
      <c r="R92" s="5">
        <f t="shared" si="30"/>
        <v>75961.794467724219</v>
      </c>
      <c r="S92" s="5">
        <f t="shared" si="31"/>
        <v>1231337295.5722032</v>
      </c>
      <c r="T92" s="20">
        <f>SUM(S92:$S$136)</f>
        <v>9235379788.2669277</v>
      </c>
      <c r="U92" s="6">
        <f t="shared" si="32"/>
        <v>7.5002843018534913</v>
      </c>
    </row>
    <row r="93" spans="1:21">
      <c r="A93" s="21">
        <v>79</v>
      </c>
      <c r="B93" s="17">
        <f>Absterbeordnung!C87</f>
        <v>73914.299402160381</v>
      </c>
      <c r="C93" s="18">
        <f t="shared" si="22"/>
        <v>0.20921192272998898</v>
      </c>
      <c r="D93" s="17">
        <f t="shared" si="23"/>
        <v>15463.752695166047</v>
      </c>
      <c r="E93" s="17">
        <f>SUM(D93:$D$136)</f>
        <v>147500.32382257201</v>
      </c>
      <c r="F93" s="19">
        <f t="shared" si="24"/>
        <v>9.5384559446996633</v>
      </c>
      <c r="G93" s="5"/>
      <c r="H93" s="17">
        <f>Absterbeordnung!C87</f>
        <v>73914.299402160381</v>
      </c>
      <c r="I93" s="18">
        <f t="shared" si="25"/>
        <v>0.20921192272998898</v>
      </c>
      <c r="J93" s="17">
        <f t="shared" si="26"/>
        <v>15463.752695166047</v>
      </c>
      <c r="K93" s="17">
        <f>SUM($J93:J$136)</f>
        <v>147500.32382257201</v>
      </c>
      <c r="L93" s="19">
        <f t="shared" si="27"/>
        <v>9.5384559446996633</v>
      </c>
      <c r="N93" s="6">
        <v>79</v>
      </c>
      <c r="O93" s="6">
        <f t="shared" si="21"/>
        <v>79</v>
      </c>
      <c r="P93" s="20">
        <f t="shared" si="28"/>
        <v>73914.299402160381</v>
      </c>
      <c r="Q93" s="20">
        <f t="shared" si="29"/>
        <v>73914.299402160381</v>
      </c>
      <c r="R93" s="5">
        <f t="shared" si="30"/>
        <v>73914.299402160381</v>
      </c>
      <c r="S93" s="5">
        <f t="shared" si="31"/>
        <v>1142992446.5914679</v>
      </c>
      <c r="T93" s="20">
        <f>SUM(S93:$S$136)</f>
        <v>8004042492.6947269</v>
      </c>
      <c r="U93" s="6">
        <f t="shared" si="32"/>
        <v>7.0027081251181338</v>
      </c>
    </row>
    <row r="94" spans="1:21">
      <c r="A94" s="21">
        <v>80</v>
      </c>
      <c r="B94" s="17">
        <f>Absterbeordnung!C88</f>
        <v>71620.277852505227</v>
      </c>
      <c r="C94" s="18">
        <f t="shared" si="22"/>
        <v>0.20510972816665585</v>
      </c>
      <c r="D94" s="17">
        <f t="shared" si="23"/>
        <v>14690.01572154771</v>
      </c>
      <c r="E94" s="17">
        <f>SUM(D94:$D$136)</f>
        <v>132036.57112740594</v>
      </c>
      <c r="F94" s="19">
        <f t="shared" si="24"/>
        <v>8.9881844669322675</v>
      </c>
      <c r="G94" s="5"/>
      <c r="H94" s="17">
        <f>Absterbeordnung!C88</f>
        <v>71620.277852505227</v>
      </c>
      <c r="I94" s="18">
        <f t="shared" si="25"/>
        <v>0.20510972816665585</v>
      </c>
      <c r="J94" s="17">
        <f t="shared" si="26"/>
        <v>14690.01572154771</v>
      </c>
      <c r="K94" s="17">
        <f>SUM($J94:J$136)</f>
        <v>132036.57112740594</v>
      </c>
      <c r="L94" s="19">
        <f t="shared" si="27"/>
        <v>8.9881844669322675</v>
      </c>
      <c r="N94" s="6">
        <v>80</v>
      </c>
      <c r="O94" s="6">
        <f t="shared" si="21"/>
        <v>80</v>
      </c>
      <c r="P94" s="20">
        <f t="shared" si="28"/>
        <v>71620.277852505227</v>
      </c>
      <c r="Q94" s="20">
        <f t="shared" si="29"/>
        <v>71620.277852505227</v>
      </c>
      <c r="R94" s="5">
        <f t="shared" si="30"/>
        <v>71620.277852505227</v>
      </c>
      <c r="S94" s="5">
        <f t="shared" si="31"/>
        <v>1052103007.634917</v>
      </c>
      <c r="T94" s="20">
        <f>SUM(S94:$S$136)</f>
        <v>6861050046.1032581</v>
      </c>
      <c r="U94" s="6">
        <f t="shared" si="32"/>
        <v>6.5212721533099769</v>
      </c>
    </row>
    <row r="95" spans="1:21">
      <c r="A95" s="21">
        <v>81</v>
      </c>
      <c r="B95" s="17">
        <f>Absterbeordnung!C89</f>
        <v>69077.032500573929</v>
      </c>
      <c r="C95" s="18">
        <f t="shared" si="22"/>
        <v>0.20108796879083907</v>
      </c>
      <c r="D95" s="17">
        <f t="shared" si="23"/>
        <v>13890.560155639187</v>
      </c>
      <c r="E95" s="17">
        <f>SUM(D95:$D$136)</f>
        <v>117346.55540585826</v>
      </c>
      <c r="F95" s="19">
        <f t="shared" si="24"/>
        <v>8.447935438962034</v>
      </c>
      <c r="G95" s="5"/>
      <c r="H95" s="17">
        <f>Absterbeordnung!C89</f>
        <v>69077.032500573929</v>
      </c>
      <c r="I95" s="18">
        <f t="shared" si="25"/>
        <v>0.20108796879083907</v>
      </c>
      <c r="J95" s="17">
        <f t="shared" si="26"/>
        <v>13890.560155639187</v>
      </c>
      <c r="K95" s="17">
        <f>SUM($J95:J$136)</f>
        <v>117346.55540585826</v>
      </c>
      <c r="L95" s="19">
        <f t="shared" si="27"/>
        <v>8.447935438962034</v>
      </c>
      <c r="N95" s="6">
        <v>81</v>
      </c>
      <c r="O95" s="6">
        <f t="shared" si="21"/>
        <v>81</v>
      </c>
      <c r="P95" s="20">
        <f t="shared" si="28"/>
        <v>69077.032500573929</v>
      </c>
      <c r="Q95" s="20">
        <f t="shared" si="29"/>
        <v>69077.032500573929</v>
      </c>
      <c r="R95" s="5">
        <f t="shared" si="30"/>
        <v>69077.032500573929</v>
      </c>
      <c r="S95" s="5">
        <f t="shared" si="31"/>
        <v>959518675.32226539</v>
      </c>
      <c r="T95" s="20">
        <f>SUM(S95:$S$136)</f>
        <v>5808947038.4683409</v>
      </c>
      <c r="U95" s="6">
        <f t="shared" si="32"/>
        <v>6.0540218631152118</v>
      </c>
    </row>
    <row r="96" spans="1:21">
      <c r="A96" s="21">
        <v>82</v>
      </c>
      <c r="B96" s="17">
        <f>Absterbeordnung!C90</f>
        <v>66232.588869288491</v>
      </c>
      <c r="C96" s="18">
        <f t="shared" si="22"/>
        <v>0.19714506744199911</v>
      </c>
      <c r="D96" s="17">
        <f t="shared" si="23"/>
        <v>13057.428199494079</v>
      </c>
      <c r="E96" s="17">
        <f>SUM(D96:$D$136)</f>
        <v>103455.99525021907</v>
      </c>
      <c r="F96" s="19">
        <f t="shared" si="24"/>
        <v>7.9231525281699469</v>
      </c>
      <c r="G96" s="5"/>
      <c r="H96" s="17">
        <f>Absterbeordnung!C90</f>
        <v>66232.588869288491</v>
      </c>
      <c r="I96" s="18">
        <f t="shared" si="25"/>
        <v>0.19714506744199911</v>
      </c>
      <c r="J96" s="17">
        <f t="shared" si="26"/>
        <v>13057.428199494079</v>
      </c>
      <c r="K96" s="17">
        <f>SUM($J96:J$136)</f>
        <v>103455.99525021907</v>
      </c>
      <c r="L96" s="19">
        <f t="shared" si="27"/>
        <v>7.9231525281699469</v>
      </c>
      <c r="N96" s="6">
        <v>82</v>
      </c>
      <c r="O96" s="6">
        <f t="shared" si="21"/>
        <v>82</v>
      </c>
      <c r="P96" s="20">
        <f t="shared" si="28"/>
        <v>66232.588869288491</v>
      </c>
      <c r="Q96" s="20">
        <f t="shared" si="29"/>
        <v>66232.588869288491</v>
      </c>
      <c r="R96" s="5">
        <f t="shared" si="30"/>
        <v>66232.588869288491</v>
      </c>
      <c r="S96" s="5">
        <f t="shared" si="31"/>
        <v>864827273.6273452</v>
      </c>
      <c r="T96" s="20">
        <f>SUM(S96:$S$136)</f>
        <v>4849428363.1460752</v>
      </c>
      <c r="U96" s="6">
        <f t="shared" si="32"/>
        <v>5.6073952695850089</v>
      </c>
    </row>
    <row r="97" spans="1:21">
      <c r="A97" s="21">
        <v>83</v>
      </c>
      <c r="B97" s="17">
        <f>Absterbeordnung!C91</f>
        <v>63023.012709875431</v>
      </c>
      <c r="C97" s="18">
        <f t="shared" si="22"/>
        <v>0.19327947788431285</v>
      </c>
      <c r="D97" s="17">
        <f t="shared" si="23"/>
        <v>12181.054991261137</v>
      </c>
      <c r="E97" s="17">
        <f>SUM(D97:$D$136)</f>
        <v>90398.567050725003</v>
      </c>
      <c r="F97" s="19">
        <f t="shared" si="24"/>
        <v>7.4212428328727054</v>
      </c>
      <c r="G97" s="5"/>
      <c r="H97" s="17">
        <f>Absterbeordnung!C91</f>
        <v>63023.012709875431</v>
      </c>
      <c r="I97" s="18">
        <f t="shared" si="25"/>
        <v>0.19327947788431285</v>
      </c>
      <c r="J97" s="17">
        <f t="shared" si="26"/>
        <v>12181.054991261137</v>
      </c>
      <c r="K97" s="17">
        <f>SUM($J97:J$136)</f>
        <v>90398.567050725003</v>
      </c>
      <c r="L97" s="19">
        <f t="shared" si="27"/>
        <v>7.4212428328727054</v>
      </c>
      <c r="N97" s="6">
        <v>83</v>
      </c>
      <c r="O97" s="6">
        <f t="shared" si="21"/>
        <v>83</v>
      </c>
      <c r="P97" s="20">
        <f t="shared" si="28"/>
        <v>63023.012709875431</v>
      </c>
      <c r="Q97" s="20">
        <f t="shared" si="29"/>
        <v>63023.012709875431</v>
      </c>
      <c r="R97" s="5">
        <f t="shared" si="30"/>
        <v>63023.012709875431</v>
      </c>
      <c r="S97" s="5">
        <f t="shared" si="31"/>
        <v>767686783.5339421</v>
      </c>
      <c r="T97" s="20">
        <f>SUM(S97:$S$136)</f>
        <v>3984601089.5187292</v>
      </c>
      <c r="U97" s="6">
        <f t="shared" si="32"/>
        <v>5.1903994897191765</v>
      </c>
    </row>
    <row r="98" spans="1:21">
      <c r="A98" s="21">
        <v>84</v>
      </c>
      <c r="B98" s="17">
        <f>Absterbeordnung!C92</f>
        <v>59518.311673387172</v>
      </c>
      <c r="C98" s="18">
        <f t="shared" si="22"/>
        <v>0.18948968420030671</v>
      </c>
      <c r="D98" s="17">
        <f t="shared" si="23"/>
        <v>11278.106083125564</v>
      </c>
      <c r="E98" s="17">
        <f>SUM(D98:$D$136)</f>
        <v>78217.512059463872</v>
      </c>
      <c r="F98" s="19">
        <f t="shared" si="24"/>
        <v>6.9353410477751973</v>
      </c>
      <c r="G98" s="5"/>
      <c r="H98" s="17">
        <f>Absterbeordnung!C92</f>
        <v>59518.311673387172</v>
      </c>
      <c r="I98" s="18">
        <f t="shared" si="25"/>
        <v>0.18948968420030671</v>
      </c>
      <c r="J98" s="17">
        <f t="shared" si="26"/>
        <v>11278.106083125564</v>
      </c>
      <c r="K98" s="17">
        <f>SUM($J98:J$136)</f>
        <v>78217.512059463872</v>
      </c>
      <c r="L98" s="19">
        <f t="shared" si="27"/>
        <v>6.9353410477751973</v>
      </c>
      <c r="N98" s="6">
        <v>84</v>
      </c>
      <c r="O98" s="6">
        <f t="shared" si="21"/>
        <v>84</v>
      </c>
      <c r="P98" s="20">
        <f t="shared" si="28"/>
        <v>59518.311673387172</v>
      </c>
      <c r="Q98" s="20">
        <f t="shared" si="29"/>
        <v>59518.311673387172</v>
      </c>
      <c r="R98" s="5">
        <f t="shared" si="30"/>
        <v>59518.311673387172</v>
      </c>
      <c r="S98" s="5">
        <f t="shared" si="31"/>
        <v>671253832.94099104</v>
      </c>
      <c r="T98" s="20">
        <f>SUM(S98:$S$136)</f>
        <v>3216914305.984787</v>
      </c>
      <c r="U98" s="6">
        <f t="shared" si="32"/>
        <v>4.792396181769857</v>
      </c>
    </row>
    <row r="99" spans="1:21">
      <c r="A99" s="21">
        <v>85</v>
      </c>
      <c r="B99" s="17">
        <f>Absterbeordnung!C93</f>
        <v>55682.077291606642</v>
      </c>
      <c r="C99" s="18">
        <f t="shared" si="22"/>
        <v>0.18577420019637911</v>
      </c>
      <c r="D99" s="17">
        <f t="shared" si="23"/>
        <v>10344.293374121187</v>
      </c>
      <c r="E99" s="17">
        <f>SUM(D99:$D$136)</f>
        <v>66939.405976338327</v>
      </c>
      <c r="F99" s="19">
        <f t="shared" si="24"/>
        <v>6.4711434174714952</v>
      </c>
      <c r="G99" s="5"/>
      <c r="H99" s="17">
        <f>Absterbeordnung!C93</f>
        <v>55682.077291606642</v>
      </c>
      <c r="I99" s="18">
        <f t="shared" si="25"/>
        <v>0.18577420019637911</v>
      </c>
      <c r="J99" s="17">
        <f t="shared" si="26"/>
        <v>10344.293374121187</v>
      </c>
      <c r="K99" s="17">
        <f>SUM($J99:J$136)</f>
        <v>66939.405976338327</v>
      </c>
      <c r="L99" s="19">
        <f t="shared" si="27"/>
        <v>6.4711434174714952</v>
      </c>
      <c r="N99" s="6">
        <v>85</v>
      </c>
      <c r="O99" s="6">
        <f t="shared" si="21"/>
        <v>85</v>
      </c>
      <c r="P99" s="20">
        <f t="shared" si="28"/>
        <v>55682.077291606642</v>
      </c>
      <c r="Q99" s="20">
        <f t="shared" si="29"/>
        <v>55682.077291606642</v>
      </c>
      <c r="R99" s="5">
        <f t="shared" si="30"/>
        <v>55682.077291606642</v>
      </c>
      <c r="S99" s="5">
        <f t="shared" si="31"/>
        <v>575991743.18487048</v>
      </c>
      <c r="T99" s="20">
        <f>SUM(S99:$S$136)</f>
        <v>2545660473.0437965</v>
      </c>
      <c r="U99" s="6">
        <f t="shared" si="32"/>
        <v>4.4196127864054127</v>
      </c>
    </row>
    <row r="100" spans="1:21">
      <c r="A100" s="13">
        <v>86</v>
      </c>
      <c r="B100" s="17">
        <f>Absterbeordnung!C94</f>
        <v>51551.33890390821</v>
      </c>
      <c r="C100" s="18">
        <f t="shared" si="22"/>
        <v>0.18213156881997952</v>
      </c>
      <c r="D100" s="17">
        <f t="shared" si="23"/>
        <v>9389.1262293392465</v>
      </c>
      <c r="E100" s="17">
        <f>SUM(D100:$D$136)</f>
        <v>56595.112602217145</v>
      </c>
      <c r="F100" s="19">
        <f t="shared" si="24"/>
        <v>6.0277294414647562</v>
      </c>
      <c r="G100" s="5"/>
      <c r="H100" s="17">
        <f>Absterbeordnung!C94</f>
        <v>51551.33890390821</v>
      </c>
      <c r="I100" s="18">
        <f t="shared" si="25"/>
        <v>0.18213156881997952</v>
      </c>
      <c r="J100" s="17">
        <f t="shared" si="26"/>
        <v>9389.1262293392465</v>
      </c>
      <c r="K100" s="17">
        <f>SUM($J100:J$136)</f>
        <v>56595.112602217145</v>
      </c>
      <c r="L100" s="19">
        <f t="shared" si="27"/>
        <v>6.0277294414647562</v>
      </c>
      <c r="N100" s="20">
        <v>86</v>
      </c>
      <c r="O100" s="6">
        <f t="shared" si="21"/>
        <v>86</v>
      </c>
      <c r="P100" s="20">
        <f t="shared" si="28"/>
        <v>51551.33890390821</v>
      </c>
      <c r="Q100" s="20">
        <f t="shared" si="29"/>
        <v>51551.33890390821</v>
      </c>
      <c r="R100" s="5">
        <f t="shared" si="30"/>
        <v>51551.33890390821</v>
      </c>
      <c r="S100" s="5">
        <f t="shared" si="31"/>
        <v>484022028.26024127</v>
      </c>
      <c r="T100" s="20">
        <f>SUM(S100:$S$136)</f>
        <v>1969668729.8589268</v>
      </c>
      <c r="U100" s="6">
        <f t="shared" si="32"/>
        <v>4.0693782820973317</v>
      </c>
    </row>
    <row r="101" spans="1:21">
      <c r="A101" s="13">
        <v>87</v>
      </c>
      <c r="B101" s="17">
        <f>Absterbeordnung!C95</f>
        <v>47110.347556687164</v>
      </c>
      <c r="C101" s="18">
        <f t="shared" si="22"/>
        <v>0.17856036158821526</v>
      </c>
      <c r="D101" s="17">
        <f t="shared" si="23"/>
        <v>8412.0406942685531</v>
      </c>
      <c r="E101" s="17">
        <f>SUM(D101:$D$136)</f>
        <v>47205.986372877909</v>
      </c>
      <c r="F101" s="19">
        <f t="shared" si="24"/>
        <v>5.6117163585574623</v>
      </c>
      <c r="G101" s="5"/>
      <c r="H101" s="17">
        <f>Absterbeordnung!C95</f>
        <v>47110.347556687164</v>
      </c>
      <c r="I101" s="18">
        <f t="shared" si="25"/>
        <v>0.17856036158821526</v>
      </c>
      <c r="J101" s="17">
        <f t="shared" si="26"/>
        <v>8412.0406942685531</v>
      </c>
      <c r="K101" s="17">
        <f>SUM($J101:J$136)</f>
        <v>47205.986372877909</v>
      </c>
      <c r="L101" s="19">
        <f t="shared" si="27"/>
        <v>5.6117163585574623</v>
      </c>
      <c r="N101" s="20">
        <v>87</v>
      </c>
      <c r="O101" s="6">
        <f t="shared" si="21"/>
        <v>87</v>
      </c>
      <c r="P101" s="20">
        <f t="shared" si="28"/>
        <v>47110.347556687164</v>
      </c>
      <c r="Q101" s="20">
        <f t="shared" si="29"/>
        <v>47110.347556687164</v>
      </c>
      <c r="R101" s="5">
        <f t="shared" si="30"/>
        <v>47110.347556687164</v>
      </c>
      <c r="S101" s="5">
        <f t="shared" si="31"/>
        <v>396294160.76798755</v>
      </c>
      <c r="T101" s="20">
        <f>SUM(S101:$S$136)</f>
        <v>1485646701.5986857</v>
      </c>
      <c r="U101" s="6">
        <f t="shared" si="32"/>
        <v>3.7488483270094539</v>
      </c>
    </row>
    <row r="102" spans="1:21">
      <c r="A102" s="13">
        <v>88</v>
      </c>
      <c r="B102" s="17">
        <f>Absterbeordnung!C96</f>
        <v>42445.481946531356</v>
      </c>
      <c r="C102" s="18">
        <f t="shared" si="22"/>
        <v>0.17505917802766199</v>
      </c>
      <c r="D102" s="17">
        <f t="shared" si="23"/>
        <v>7430.4711805477455</v>
      </c>
      <c r="E102" s="17">
        <f>SUM(D102:$D$136)</f>
        <v>38793.945678609351</v>
      </c>
      <c r="F102" s="19">
        <f t="shared" si="24"/>
        <v>5.2209267401733754</v>
      </c>
      <c r="G102" s="5"/>
      <c r="H102" s="17">
        <f>Absterbeordnung!C96</f>
        <v>42445.481946531356</v>
      </c>
      <c r="I102" s="18">
        <f t="shared" si="25"/>
        <v>0.17505917802766199</v>
      </c>
      <c r="J102" s="17">
        <f t="shared" si="26"/>
        <v>7430.4711805477455</v>
      </c>
      <c r="K102" s="17">
        <f>SUM($J102:J$136)</f>
        <v>38793.945678609351</v>
      </c>
      <c r="L102" s="19">
        <f t="shared" si="27"/>
        <v>5.2209267401733754</v>
      </c>
      <c r="N102" s="20">
        <v>88</v>
      </c>
      <c r="O102" s="6">
        <f t="shared" si="21"/>
        <v>88</v>
      </c>
      <c r="P102" s="20">
        <f t="shared" si="28"/>
        <v>42445.481946531356</v>
      </c>
      <c r="Q102" s="20">
        <f t="shared" si="29"/>
        <v>42445.481946531356</v>
      </c>
      <c r="R102" s="5">
        <f t="shared" si="30"/>
        <v>42445.481946531356</v>
      </c>
      <c r="S102" s="5">
        <f t="shared" si="31"/>
        <v>315389930.34816086</v>
      </c>
      <c r="T102" s="20">
        <f>SUM(S102:$S$136)</f>
        <v>1089352540.830698</v>
      </c>
      <c r="U102" s="6">
        <f t="shared" si="32"/>
        <v>3.453986433961779</v>
      </c>
    </row>
    <row r="103" spans="1:21">
      <c r="A103" s="13">
        <v>89</v>
      </c>
      <c r="B103" s="17">
        <f>Absterbeordnung!C97</f>
        <v>37620.565706696303</v>
      </c>
      <c r="C103" s="18">
        <f t="shared" si="22"/>
        <v>0.17162664512515882</v>
      </c>
      <c r="D103" s="17">
        <f t="shared" si="23"/>
        <v>6456.6914799508859</v>
      </c>
      <c r="E103" s="17">
        <f>SUM(D103:$D$136)</f>
        <v>31363.474498061591</v>
      </c>
      <c r="F103" s="19">
        <f t="shared" si="24"/>
        <v>4.8575148116416065</v>
      </c>
      <c r="G103" s="5"/>
      <c r="H103" s="17">
        <f>Absterbeordnung!C97</f>
        <v>37620.565706696303</v>
      </c>
      <c r="I103" s="18">
        <f t="shared" si="25"/>
        <v>0.17162664512515882</v>
      </c>
      <c r="J103" s="17">
        <f t="shared" si="26"/>
        <v>6456.6914799508859</v>
      </c>
      <c r="K103" s="17">
        <f>SUM($J103:J$136)</f>
        <v>31363.474498061591</v>
      </c>
      <c r="L103" s="19">
        <f t="shared" si="27"/>
        <v>4.8575148116416065</v>
      </c>
      <c r="N103" s="20">
        <v>89</v>
      </c>
      <c r="O103" s="6">
        <f t="shared" si="21"/>
        <v>89</v>
      </c>
      <c r="P103" s="20">
        <f t="shared" si="28"/>
        <v>37620.565706696303</v>
      </c>
      <c r="Q103" s="20">
        <f t="shared" si="29"/>
        <v>37620.565706696303</v>
      </c>
      <c r="R103" s="5">
        <f t="shared" si="30"/>
        <v>37620.565706696303</v>
      </c>
      <c r="S103" s="5">
        <f t="shared" si="31"/>
        <v>242904386.0693585</v>
      </c>
      <c r="T103" s="20">
        <f>SUM(S103:$S$136)</f>
        <v>773962610.48253727</v>
      </c>
      <c r="U103" s="6">
        <f t="shared" si="32"/>
        <v>3.1862850358805019</v>
      </c>
    </row>
    <row r="104" spans="1:21">
      <c r="A104" s="13">
        <v>90</v>
      </c>
      <c r="B104" s="17">
        <f>Absterbeordnung!C98</f>
        <v>32773.471275095188</v>
      </c>
      <c r="C104" s="18">
        <f t="shared" si="22"/>
        <v>0.16826141678937137</v>
      </c>
      <c r="D104" s="17">
        <f t="shared" si="23"/>
        <v>5514.5107098532817</v>
      </c>
      <c r="E104" s="17">
        <f>SUM(D104:$D$136)</f>
        <v>24906.783018110706</v>
      </c>
      <c r="F104" s="19">
        <f t="shared" si="24"/>
        <v>4.5165898351792979</v>
      </c>
      <c r="G104" s="5"/>
      <c r="H104" s="17">
        <f>Absterbeordnung!C98</f>
        <v>32773.471275095188</v>
      </c>
      <c r="I104" s="18">
        <f t="shared" si="25"/>
        <v>0.16826141678937137</v>
      </c>
      <c r="J104" s="17">
        <f t="shared" si="26"/>
        <v>5514.5107098532817</v>
      </c>
      <c r="K104" s="17">
        <f>SUM($J104:J$136)</f>
        <v>24906.783018110706</v>
      </c>
      <c r="L104" s="19">
        <f t="shared" si="27"/>
        <v>4.5165898351792979</v>
      </c>
      <c r="N104" s="20">
        <v>90</v>
      </c>
      <c r="O104" s="6">
        <f t="shared" si="21"/>
        <v>90</v>
      </c>
      <c r="P104" s="20">
        <f t="shared" si="28"/>
        <v>32773.471275095188</v>
      </c>
      <c r="Q104" s="20">
        <f t="shared" si="29"/>
        <v>32773.471275095188</v>
      </c>
      <c r="R104" s="5">
        <f t="shared" si="30"/>
        <v>32773.471275095188</v>
      </c>
      <c r="S104" s="5">
        <f t="shared" si="31"/>
        <v>180729658.34558129</v>
      </c>
      <c r="T104" s="20">
        <f>SUM(S104:$S$136)</f>
        <v>531058224.41317856</v>
      </c>
      <c r="U104" s="6">
        <f t="shared" si="32"/>
        <v>2.9384121525738642</v>
      </c>
    </row>
    <row r="105" spans="1:21">
      <c r="A105" s="13">
        <v>91</v>
      </c>
      <c r="B105" s="17">
        <f>Absterbeordnung!C99</f>
        <v>27947.883212568475</v>
      </c>
      <c r="C105" s="18">
        <f t="shared" si="22"/>
        <v>0.16496217332291313</v>
      </c>
      <c r="D105" s="17">
        <f t="shared" si="23"/>
        <v>4610.3435545202547</v>
      </c>
      <c r="E105" s="17">
        <f>SUM(D105:$D$136)</f>
        <v>19392.272308257423</v>
      </c>
      <c r="F105" s="19">
        <f t="shared" si="24"/>
        <v>4.2062531954357478</v>
      </c>
      <c r="G105" s="5"/>
      <c r="H105" s="17">
        <f>Absterbeordnung!C99</f>
        <v>27947.883212568475</v>
      </c>
      <c r="I105" s="18">
        <f t="shared" si="25"/>
        <v>0.16496217332291313</v>
      </c>
      <c r="J105" s="17">
        <f t="shared" si="26"/>
        <v>4610.3435545202547</v>
      </c>
      <c r="K105" s="17">
        <f>SUM($J105:J$136)</f>
        <v>19392.272308257423</v>
      </c>
      <c r="L105" s="19">
        <f t="shared" si="27"/>
        <v>4.2062531954357478</v>
      </c>
      <c r="N105" s="20">
        <v>91</v>
      </c>
      <c r="O105" s="6">
        <f t="shared" si="21"/>
        <v>91</v>
      </c>
      <c r="P105" s="20">
        <f t="shared" si="28"/>
        <v>27947.883212568475</v>
      </c>
      <c r="Q105" s="20">
        <f t="shared" si="29"/>
        <v>27947.883212568475</v>
      </c>
      <c r="R105" s="5">
        <f t="shared" si="30"/>
        <v>27947.883212568475</v>
      </c>
      <c r="S105" s="5">
        <f t="shared" si="31"/>
        <v>128849343.2315499</v>
      </c>
      <c r="T105" s="20">
        <f>SUM(S105:$S$136)</f>
        <v>350328566.06759727</v>
      </c>
      <c r="U105" s="6">
        <f t="shared" si="32"/>
        <v>2.718900673308331</v>
      </c>
    </row>
    <row r="106" spans="1:21">
      <c r="A106" s="13">
        <v>92</v>
      </c>
      <c r="B106" s="17">
        <f>Absterbeordnung!C100</f>
        <v>23310.684078563645</v>
      </c>
      <c r="C106" s="18">
        <f t="shared" si="22"/>
        <v>0.16172762090481677</v>
      </c>
      <c r="D106" s="17">
        <f t="shared" si="23"/>
        <v>3769.9814776898893</v>
      </c>
      <c r="E106" s="17">
        <f>SUM(D106:$D$136)</f>
        <v>14781.928753737171</v>
      </c>
      <c r="F106" s="19">
        <f t="shared" si="24"/>
        <v>3.920955272914235</v>
      </c>
      <c r="G106" s="5"/>
      <c r="H106" s="17">
        <f>Absterbeordnung!C100</f>
        <v>23310.684078563645</v>
      </c>
      <c r="I106" s="18">
        <f t="shared" si="25"/>
        <v>0.16172762090481677</v>
      </c>
      <c r="J106" s="17">
        <f t="shared" si="26"/>
        <v>3769.9814776898893</v>
      </c>
      <c r="K106" s="17">
        <f>SUM($J106:J$136)</f>
        <v>14781.928753737171</v>
      </c>
      <c r="L106" s="19">
        <f t="shared" si="27"/>
        <v>3.920955272914235</v>
      </c>
      <c r="N106" s="20">
        <v>92</v>
      </c>
      <c r="O106" s="6">
        <f t="shared" si="21"/>
        <v>92</v>
      </c>
      <c r="P106" s="20">
        <f t="shared" si="28"/>
        <v>23310.684078563645</v>
      </c>
      <c r="Q106" s="20">
        <f t="shared" si="29"/>
        <v>23310.684078563645</v>
      </c>
      <c r="R106" s="5">
        <f t="shared" si="30"/>
        <v>23310.684078563645</v>
      </c>
      <c r="S106" s="5">
        <f t="shared" si="31"/>
        <v>87880847.208465546</v>
      </c>
      <c r="T106" s="20">
        <f>SUM(S106:$S$136)</f>
        <v>221479222.83604738</v>
      </c>
      <c r="U106" s="6">
        <f t="shared" si="32"/>
        <v>2.5202217533323044</v>
      </c>
    </row>
    <row r="107" spans="1:21">
      <c r="A107" s="13">
        <v>93</v>
      </c>
      <c r="B107" s="17">
        <f>Absterbeordnung!C101</f>
        <v>18927.551938356821</v>
      </c>
      <c r="C107" s="18">
        <f t="shared" si="22"/>
        <v>0.15855649108315373</v>
      </c>
      <c r="D107" s="17">
        <f t="shared" si="23"/>
        <v>3001.0862201400023</v>
      </c>
      <c r="E107" s="17">
        <f>SUM(D107:$D$136)</f>
        <v>11011.947276047282</v>
      </c>
      <c r="F107" s="19">
        <f t="shared" si="24"/>
        <v>3.6693205287296173</v>
      </c>
      <c r="G107" s="5"/>
      <c r="H107" s="17">
        <f>Absterbeordnung!C101</f>
        <v>18927.551938356821</v>
      </c>
      <c r="I107" s="18">
        <f t="shared" si="25"/>
        <v>0.15855649108315373</v>
      </c>
      <c r="J107" s="17">
        <f t="shared" si="26"/>
        <v>3001.0862201400023</v>
      </c>
      <c r="K107" s="17">
        <f>SUM($J107:J$136)</f>
        <v>11011.947276047282</v>
      </c>
      <c r="L107" s="19">
        <f t="shared" si="27"/>
        <v>3.6693205287296173</v>
      </c>
      <c r="N107" s="20">
        <v>93</v>
      </c>
      <c r="O107" s="6">
        <f t="shared" si="21"/>
        <v>93</v>
      </c>
      <c r="P107" s="20">
        <f t="shared" si="28"/>
        <v>18927.551938356821</v>
      </c>
      <c r="Q107" s="20">
        <f t="shared" si="29"/>
        <v>18927.551938356821</v>
      </c>
      <c r="R107" s="5">
        <f t="shared" si="30"/>
        <v>18927.551938356821</v>
      </c>
      <c r="S107" s="5">
        <f t="shared" si="31"/>
        <v>56803215.303186841</v>
      </c>
      <c r="T107" s="20">
        <f>SUM(S107:$S$136)</f>
        <v>133598375.62758175</v>
      </c>
      <c r="U107" s="6">
        <f t="shared" si="32"/>
        <v>2.3519509400040328</v>
      </c>
    </row>
    <row r="108" spans="1:21">
      <c r="A108" s="13">
        <v>94</v>
      </c>
      <c r="B108" s="17">
        <f>Absterbeordnung!C102</f>
        <v>14966.335285186849</v>
      </c>
      <c r="C108" s="18">
        <f t="shared" si="22"/>
        <v>0.15544754027760166</v>
      </c>
      <c r="D108" s="17">
        <f t="shared" si="23"/>
        <v>2326.4800070521737</v>
      </c>
      <c r="E108" s="17">
        <f>SUM(D108:$D$136)</f>
        <v>8010.8610559072822</v>
      </c>
      <c r="F108" s="19">
        <f t="shared" si="24"/>
        <v>3.4433397371240035</v>
      </c>
      <c r="G108" s="5"/>
      <c r="H108" s="17">
        <f>Absterbeordnung!C102</f>
        <v>14966.335285186849</v>
      </c>
      <c r="I108" s="18">
        <f t="shared" si="25"/>
        <v>0.15544754027760166</v>
      </c>
      <c r="J108" s="17">
        <f t="shared" si="26"/>
        <v>2326.4800070521737</v>
      </c>
      <c r="K108" s="17">
        <f>SUM($J108:J$136)</f>
        <v>8010.8610559072822</v>
      </c>
      <c r="L108" s="19">
        <f t="shared" si="27"/>
        <v>3.4433397371240035</v>
      </c>
      <c r="N108" s="20">
        <v>94</v>
      </c>
      <c r="O108" s="6">
        <f t="shared" si="21"/>
        <v>94</v>
      </c>
      <c r="P108" s="20">
        <f t="shared" si="28"/>
        <v>14966.335285186849</v>
      </c>
      <c r="Q108" s="20">
        <f t="shared" si="29"/>
        <v>14966.335285186849</v>
      </c>
      <c r="R108" s="5">
        <f t="shared" si="30"/>
        <v>14966.335285186849</v>
      </c>
      <c r="S108" s="5">
        <f t="shared" si="31"/>
        <v>34818879.819826692</v>
      </c>
      <c r="T108" s="20">
        <f>SUM(S108:$S$136)</f>
        <v>76795160.324394912</v>
      </c>
      <c r="U108" s="6">
        <f t="shared" si="32"/>
        <v>2.2055609118322623</v>
      </c>
    </row>
    <row r="109" spans="1:21">
      <c r="A109" s="13">
        <v>95</v>
      </c>
      <c r="B109" s="17">
        <f>Absterbeordnung!C103</f>
        <v>11547.385387474456</v>
      </c>
      <c r="C109" s="18">
        <f t="shared" si="22"/>
        <v>0.15239954929176638</v>
      </c>
      <c r="D109" s="17">
        <f t="shared" si="23"/>
        <v>1759.8163285494363</v>
      </c>
      <c r="E109" s="17">
        <f>SUM(D109:$D$136)</f>
        <v>5684.3810488551089</v>
      </c>
      <c r="F109" s="19">
        <f t="shared" si="24"/>
        <v>3.2300990487686709</v>
      </c>
      <c r="G109" s="5"/>
      <c r="H109" s="17">
        <f>Absterbeordnung!C103</f>
        <v>11547.385387474456</v>
      </c>
      <c r="I109" s="18">
        <f t="shared" si="25"/>
        <v>0.15239954929176638</v>
      </c>
      <c r="J109" s="17">
        <f t="shared" si="26"/>
        <v>1759.8163285494363</v>
      </c>
      <c r="K109" s="17">
        <f>SUM($J109:J$136)</f>
        <v>5684.3810488551089</v>
      </c>
      <c r="L109" s="19">
        <f t="shared" si="27"/>
        <v>3.2300990487686709</v>
      </c>
      <c r="N109" s="20">
        <v>95</v>
      </c>
      <c r="O109" s="6">
        <f t="shared" si="21"/>
        <v>95</v>
      </c>
      <c r="P109" s="20">
        <f t="shared" si="28"/>
        <v>11547.385387474456</v>
      </c>
      <c r="Q109" s="20">
        <f t="shared" si="29"/>
        <v>11547.385387474456</v>
      </c>
      <c r="R109" s="5">
        <f t="shared" si="30"/>
        <v>11547.385387474456</v>
      </c>
      <c r="S109" s="5">
        <f t="shared" si="31"/>
        <v>20321277.356930707</v>
      </c>
      <c r="T109" s="20">
        <f>SUM(S109:$S$136)</f>
        <v>41976280.504568242</v>
      </c>
      <c r="U109" s="6">
        <f t="shared" si="32"/>
        <v>2.0656319859859575</v>
      </c>
    </row>
    <row r="110" spans="1:21">
      <c r="A110" s="13">
        <v>96</v>
      </c>
      <c r="B110" s="17">
        <f>Absterbeordnung!C104</f>
        <v>8614.9993905461342</v>
      </c>
      <c r="C110" s="18">
        <f t="shared" si="22"/>
        <v>0.14941132283506506</v>
      </c>
      <c r="D110" s="17">
        <f t="shared" si="23"/>
        <v>1287.1784551647772</v>
      </c>
      <c r="E110" s="17">
        <f>SUM(D110:$D$136)</f>
        <v>3924.564720305671</v>
      </c>
      <c r="F110" s="19">
        <f t="shared" si="24"/>
        <v>3.048967067898344</v>
      </c>
      <c r="G110" s="5"/>
      <c r="H110" s="17">
        <f>Absterbeordnung!C104</f>
        <v>8614.9993905461342</v>
      </c>
      <c r="I110" s="18">
        <f t="shared" si="25"/>
        <v>0.14941132283506506</v>
      </c>
      <c r="J110" s="17">
        <f t="shared" si="26"/>
        <v>1287.1784551647772</v>
      </c>
      <c r="K110" s="17">
        <f>SUM($J110:J$136)</f>
        <v>3924.564720305671</v>
      </c>
      <c r="L110" s="19">
        <f t="shared" si="27"/>
        <v>3.048967067898344</v>
      </c>
      <c r="N110" s="20">
        <v>96</v>
      </c>
      <c r="O110" s="6">
        <f t="shared" ref="O110:O136" si="33">N110+$B$3</f>
        <v>96</v>
      </c>
      <c r="P110" s="20">
        <f t="shared" si="28"/>
        <v>8614.9993905461342</v>
      </c>
      <c r="Q110" s="20">
        <f t="shared" si="29"/>
        <v>8614.9993905461342</v>
      </c>
      <c r="R110" s="5">
        <f t="shared" si="30"/>
        <v>8614.9993905461342</v>
      </c>
      <c r="S110" s="5">
        <f t="shared" si="31"/>
        <v>11089041.60676867</v>
      </c>
      <c r="T110" s="20">
        <f>SUM(S110:$S$136)</f>
        <v>21655003.147637531</v>
      </c>
      <c r="U110" s="6">
        <f t="shared" si="32"/>
        <v>1.9528291006158256</v>
      </c>
    </row>
    <row r="111" spans="1:21">
      <c r="A111" s="13">
        <v>97</v>
      </c>
      <c r="B111" s="17">
        <f>Absterbeordnung!C105</f>
        <v>6218.7457410614898</v>
      </c>
      <c r="C111" s="18">
        <f t="shared" ref="C111:C127" si="34">1/(((1+($B$5/100))^A111))</f>
        <v>0.14648168905398534</v>
      </c>
      <c r="D111" s="17">
        <f t="shared" ref="D111:D127" si="35">B111*C111</f>
        <v>910.93237994796482</v>
      </c>
      <c r="E111" s="17">
        <f>SUM(D111:$D$136)</f>
        <v>2637.386265140894</v>
      </c>
      <c r="F111" s="19">
        <f t="shared" ref="F111:F127" si="36">E111/D111</f>
        <v>2.8952602006435972</v>
      </c>
      <c r="G111" s="5"/>
      <c r="H111" s="17">
        <f>Absterbeordnung!C105</f>
        <v>6218.7457410614898</v>
      </c>
      <c r="I111" s="18">
        <f t="shared" ref="I111:I127" si="37">1/(((1+($B$5/100))^A111))</f>
        <v>0.14648168905398534</v>
      </c>
      <c r="J111" s="17">
        <f t="shared" ref="J111:J127" si="38">H111*I111</f>
        <v>910.93237994796482</v>
      </c>
      <c r="K111" s="17">
        <f>SUM($J111:J$136)</f>
        <v>2637.386265140894</v>
      </c>
      <c r="L111" s="19">
        <f t="shared" ref="L111:L127" si="39">K111/J111</f>
        <v>2.8952602006435972</v>
      </c>
      <c r="N111" s="20">
        <v>97</v>
      </c>
      <c r="O111" s="6">
        <f t="shared" si="33"/>
        <v>97</v>
      </c>
      <c r="P111" s="20">
        <f t="shared" si="28"/>
        <v>6218.7457410614898</v>
      </c>
      <c r="Q111" s="20">
        <f t="shared" si="29"/>
        <v>6218.7457410614898</v>
      </c>
      <c r="R111" s="5">
        <f t="shared" si="30"/>
        <v>6218.7457410614898</v>
      </c>
      <c r="S111" s="5">
        <f t="shared" ref="S111:S136" si="40">P111*R111*I111</f>
        <v>5664856.8581964122</v>
      </c>
      <c r="T111" s="20">
        <f>SUM(S111:$S$136)</f>
        <v>10565961.540868877</v>
      </c>
      <c r="U111" s="6">
        <f t="shared" ref="U111:U127" si="41">T111/S111</f>
        <v>1.8651771448701508</v>
      </c>
    </row>
    <row r="112" spans="1:21">
      <c r="A112" s="13">
        <v>98</v>
      </c>
      <c r="B112" s="17">
        <f>Absterbeordnung!C106</f>
        <v>4389.6487975928439</v>
      </c>
      <c r="C112" s="18">
        <f t="shared" si="34"/>
        <v>0.14360949907253467</v>
      </c>
      <c r="D112" s="17">
        <f t="shared" si="35"/>
        <v>630.39526492666243</v>
      </c>
      <c r="E112" s="17">
        <f>SUM(D112:$D$136)</f>
        <v>1726.4538851929287</v>
      </c>
      <c r="F112" s="19">
        <f t="shared" si="36"/>
        <v>2.7386847288483001</v>
      </c>
      <c r="G112" s="5"/>
      <c r="H112" s="17">
        <f>Absterbeordnung!C106</f>
        <v>4389.6487975928439</v>
      </c>
      <c r="I112" s="18">
        <f t="shared" si="37"/>
        <v>0.14360949907253467</v>
      </c>
      <c r="J112" s="17">
        <f t="shared" si="38"/>
        <v>630.39526492666243</v>
      </c>
      <c r="K112" s="17">
        <f>SUM($J112:J$136)</f>
        <v>1726.4538851929287</v>
      </c>
      <c r="L112" s="19">
        <f t="shared" si="39"/>
        <v>2.7386847288483001</v>
      </c>
      <c r="N112" s="20">
        <v>98</v>
      </c>
      <c r="O112" s="6">
        <f t="shared" si="33"/>
        <v>98</v>
      </c>
      <c r="P112" s="20">
        <f t="shared" si="28"/>
        <v>4389.6487975928439</v>
      </c>
      <c r="Q112" s="20">
        <f t="shared" si="29"/>
        <v>4389.6487975928439</v>
      </c>
      <c r="R112" s="5">
        <f t="shared" si="30"/>
        <v>4389.6487975928439</v>
      </c>
      <c r="S112" s="5">
        <f t="shared" si="40"/>
        <v>2767213.8166935463</v>
      </c>
      <c r="T112" s="20">
        <f>SUM(S112:$S$136)</f>
        <v>4901104.6826724615</v>
      </c>
      <c r="U112" s="6">
        <f t="shared" si="41"/>
        <v>1.7711333519318113</v>
      </c>
    </row>
    <row r="113" spans="1:21">
      <c r="A113" s="13">
        <v>99</v>
      </c>
      <c r="B113" s="17">
        <f>Absterbeordnung!C107</f>
        <v>2995.85274127089</v>
      </c>
      <c r="C113" s="18">
        <f t="shared" si="34"/>
        <v>0.14079362654170063</v>
      </c>
      <c r="D113" s="17">
        <f t="shared" si="35"/>
        <v>421.7969720284238</v>
      </c>
      <c r="E113" s="17">
        <f>SUM(D113:$D$136)</f>
        <v>1096.0586202662664</v>
      </c>
      <c r="F113" s="19">
        <f t="shared" si="36"/>
        <v>2.5985454921483075</v>
      </c>
      <c r="G113" s="5"/>
      <c r="H113" s="17">
        <f>Absterbeordnung!C107</f>
        <v>2995.85274127089</v>
      </c>
      <c r="I113" s="18">
        <f t="shared" si="37"/>
        <v>0.14079362654170063</v>
      </c>
      <c r="J113" s="17">
        <f t="shared" si="38"/>
        <v>421.7969720284238</v>
      </c>
      <c r="K113" s="17">
        <f>SUM($J113:J$136)</f>
        <v>1096.0586202662664</v>
      </c>
      <c r="L113" s="19">
        <f t="shared" si="39"/>
        <v>2.5985454921483075</v>
      </c>
      <c r="N113" s="20">
        <v>99</v>
      </c>
      <c r="O113" s="6">
        <f t="shared" si="33"/>
        <v>99</v>
      </c>
      <c r="P113" s="20">
        <f t="shared" si="28"/>
        <v>2995.85274127089</v>
      </c>
      <c r="Q113" s="20">
        <f t="shared" si="29"/>
        <v>2995.85274127089</v>
      </c>
      <c r="R113" s="5">
        <f t="shared" si="30"/>
        <v>2995.85274127089</v>
      </c>
      <c r="S113" s="5">
        <f t="shared" si="40"/>
        <v>1263641.6149111141</v>
      </c>
      <c r="T113" s="20">
        <f>SUM(S113:$S$136)</f>
        <v>2133890.8659789143</v>
      </c>
      <c r="U113" s="6">
        <f t="shared" si="41"/>
        <v>1.6886835957274282</v>
      </c>
    </row>
    <row r="114" spans="1:21">
      <c r="A114" s="13">
        <v>100</v>
      </c>
      <c r="B114" s="17">
        <f>Absterbeordnung!C108</f>
        <v>1974.8103599355768</v>
      </c>
      <c r="C114" s="18">
        <f t="shared" si="34"/>
        <v>0.13803296719774574</v>
      </c>
      <c r="D114" s="17">
        <f t="shared" si="35"/>
        <v>272.58893363475596</v>
      </c>
      <c r="E114" s="17">
        <f>SUM(D114:$D$136)</f>
        <v>674.26164823784245</v>
      </c>
      <c r="F114" s="19">
        <f t="shared" si="36"/>
        <v>2.4735474006486666</v>
      </c>
      <c r="G114" s="5"/>
      <c r="H114" s="17">
        <f>Absterbeordnung!C108</f>
        <v>1974.8103599355768</v>
      </c>
      <c r="I114" s="18">
        <f t="shared" si="37"/>
        <v>0.13803296719774574</v>
      </c>
      <c r="J114" s="17">
        <f t="shared" si="38"/>
        <v>272.58893363475596</v>
      </c>
      <c r="K114" s="17">
        <f>SUM($J114:J$136)</f>
        <v>674.26164823784245</v>
      </c>
      <c r="L114" s="19">
        <f t="shared" si="39"/>
        <v>2.4735474006486666</v>
      </c>
      <c r="N114" s="20">
        <v>100</v>
      </c>
      <c r="O114" s="6">
        <f t="shared" si="33"/>
        <v>100</v>
      </c>
      <c r="P114" s="20">
        <f t="shared" si="28"/>
        <v>1974.8103599355768</v>
      </c>
      <c r="Q114" s="20">
        <f t="shared" si="29"/>
        <v>1974.8103599355768</v>
      </c>
      <c r="R114" s="5">
        <f t="shared" si="30"/>
        <v>1974.8103599355768</v>
      </c>
      <c r="S114" s="5">
        <f t="shared" si="40"/>
        <v>538311.45014570735</v>
      </c>
      <c r="T114" s="20">
        <f>SUM(S114:$S$136)</f>
        <v>870249.25106780056</v>
      </c>
      <c r="U114" s="6">
        <f t="shared" si="41"/>
        <v>1.616627792019371</v>
      </c>
    </row>
    <row r="115" spans="1:21">
      <c r="A115" s="13">
        <v>101</v>
      </c>
      <c r="B115" s="17">
        <f>Absterbeordnung!C109</f>
        <v>1256.4000000000001</v>
      </c>
      <c r="C115" s="18">
        <f t="shared" si="34"/>
        <v>0.13532643842916248</v>
      </c>
      <c r="D115" s="17">
        <f t="shared" si="35"/>
        <v>170.02413724239975</v>
      </c>
      <c r="E115" s="17">
        <f>SUM(D115:$D$136)</f>
        <v>401.67271460308655</v>
      </c>
      <c r="F115" s="19">
        <f t="shared" si="36"/>
        <v>2.362445245232625</v>
      </c>
      <c r="G115" s="5"/>
      <c r="H115" s="17">
        <f>Absterbeordnung!C109</f>
        <v>1256.4000000000001</v>
      </c>
      <c r="I115" s="18">
        <f t="shared" si="37"/>
        <v>0.13532643842916248</v>
      </c>
      <c r="J115" s="17">
        <f t="shared" si="38"/>
        <v>170.02413724239975</v>
      </c>
      <c r="K115" s="17">
        <f>SUM($J115:J$136)</f>
        <v>401.67271460308655</v>
      </c>
      <c r="L115" s="19">
        <f t="shared" si="39"/>
        <v>2.362445245232625</v>
      </c>
      <c r="N115" s="20">
        <v>101</v>
      </c>
      <c r="O115" s="6">
        <f t="shared" si="33"/>
        <v>101</v>
      </c>
      <c r="P115" s="20">
        <f t="shared" si="28"/>
        <v>1256.4000000000001</v>
      </c>
      <c r="Q115" s="20">
        <f t="shared" si="29"/>
        <v>1256.4000000000001</v>
      </c>
      <c r="R115" s="5">
        <f t="shared" si="30"/>
        <v>1256.4000000000001</v>
      </c>
      <c r="S115" s="5">
        <f t="shared" si="40"/>
        <v>213618.32603135105</v>
      </c>
      <c r="T115" s="20">
        <f>SUM(S115:$S$136)</f>
        <v>331937.80092209287</v>
      </c>
      <c r="U115" s="6">
        <f t="shared" si="41"/>
        <v>1.5538826049660974</v>
      </c>
    </row>
    <row r="116" spans="1:21">
      <c r="A116" s="21">
        <v>102</v>
      </c>
      <c r="B116" s="17">
        <f>Absterbeordnung!C110</f>
        <v>771.2</v>
      </c>
      <c r="C116" s="18">
        <f t="shared" si="34"/>
        <v>0.13267297885212007</v>
      </c>
      <c r="D116" s="17">
        <f t="shared" si="35"/>
        <v>102.317401290755</v>
      </c>
      <c r="E116" s="17">
        <f>SUM(D116:$D$136)</f>
        <v>231.64857736068689</v>
      </c>
      <c r="F116" s="19">
        <f t="shared" si="36"/>
        <v>2.2640193597412814</v>
      </c>
      <c r="G116" s="5"/>
      <c r="H116" s="17">
        <f>Absterbeordnung!C110</f>
        <v>771.2</v>
      </c>
      <c r="I116" s="18">
        <f t="shared" si="37"/>
        <v>0.13267297885212007</v>
      </c>
      <c r="J116" s="17">
        <f t="shared" si="38"/>
        <v>102.317401290755</v>
      </c>
      <c r="K116" s="17">
        <f>SUM($J116:J$136)</f>
        <v>231.64857736068689</v>
      </c>
      <c r="L116" s="19">
        <f t="shared" si="39"/>
        <v>2.2640193597412814</v>
      </c>
      <c r="N116" s="6">
        <v>102</v>
      </c>
      <c r="O116" s="6">
        <f t="shared" si="33"/>
        <v>102</v>
      </c>
      <c r="P116" s="20">
        <f t="shared" si="28"/>
        <v>771.2</v>
      </c>
      <c r="Q116" s="20">
        <f t="shared" si="29"/>
        <v>771.2</v>
      </c>
      <c r="R116" s="5">
        <f t="shared" si="30"/>
        <v>771.2</v>
      </c>
      <c r="S116" s="5">
        <f t="shared" si="40"/>
        <v>78907.179875430258</v>
      </c>
      <c r="T116" s="20">
        <f>SUM(S116:$S$136)</f>
        <v>118319.47489074178</v>
      </c>
      <c r="U116" s="6">
        <f t="shared" si="41"/>
        <v>1.4994766645764201</v>
      </c>
    </row>
    <row r="117" spans="1:21">
      <c r="A117" s="21">
        <v>103</v>
      </c>
      <c r="B117" s="17">
        <f>Absterbeordnung!C111</f>
        <v>456.8</v>
      </c>
      <c r="C117" s="18">
        <f t="shared" si="34"/>
        <v>0.13007154789423539</v>
      </c>
      <c r="D117" s="17">
        <f t="shared" si="35"/>
        <v>59.416683078086727</v>
      </c>
      <c r="E117" s="17">
        <f>SUM(D117:$D$136)</f>
        <v>129.33117606993187</v>
      </c>
      <c r="F117" s="19">
        <f t="shared" si="36"/>
        <v>2.1766811839691886</v>
      </c>
      <c r="G117" s="5"/>
      <c r="H117" s="17">
        <f>Absterbeordnung!C111</f>
        <v>456.8</v>
      </c>
      <c r="I117" s="18">
        <f t="shared" si="37"/>
        <v>0.13007154789423539</v>
      </c>
      <c r="J117" s="17">
        <f t="shared" si="38"/>
        <v>59.416683078086727</v>
      </c>
      <c r="K117" s="17">
        <f>SUM($J117:J$136)</f>
        <v>129.33117606993187</v>
      </c>
      <c r="L117" s="19">
        <f t="shared" si="39"/>
        <v>2.1766811839691886</v>
      </c>
      <c r="N117" s="6">
        <v>103</v>
      </c>
      <c r="O117" s="6">
        <f t="shared" si="33"/>
        <v>103</v>
      </c>
      <c r="P117" s="20">
        <f t="shared" si="28"/>
        <v>456.8</v>
      </c>
      <c r="Q117" s="20">
        <f t="shared" si="29"/>
        <v>456.8</v>
      </c>
      <c r="R117" s="5">
        <f t="shared" si="30"/>
        <v>456.8</v>
      </c>
      <c r="S117" s="5">
        <f t="shared" si="40"/>
        <v>27141.540830070018</v>
      </c>
      <c r="T117" s="20">
        <f>SUM(S117:$S$136)</f>
        <v>39412.295015311545</v>
      </c>
      <c r="U117" s="6">
        <f t="shared" si="41"/>
        <v>1.4521023423860595</v>
      </c>
    </row>
    <row r="118" spans="1:21">
      <c r="A118" s="21">
        <v>104</v>
      </c>
      <c r="B118" s="17">
        <f>Absterbeordnung!C112</f>
        <v>261.10000000000002</v>
      </c>
      <c r="C118" s="18">
        <f t="shared" si="34"/>
        <v>0.12752112538650526</v>
      </c>
      <c r="D118" s="17">
        <f t="shared" si="35"/>
        <v>33.295765838416528</v>
      </c>
      <c r="E118" s="17">
        <f>SUM(D118:$D$136)</f>
        <v>69.914492991845123</v>
      </c>
      <c r="F118" s="19">
        <f t="shared" si="36"/>
        <v>2.099801318015579</v>
      </c>
      <c r="G118" s="5"/>
      <c r="H118" s="17">
        <f>Absterbeordnung!C112</f>
        <v>261.10000000000002</v>
      </c>
      <c r="I118" s="18">
        <f t="shared" si="37"/>
        <v>0.12752112538650526</v>
      </c>
      <c r="J118" s="17">
        <f t="shared" si="38"/>
        <v>33.295765838416528</v>
      </c>
      <c r="K118" s="17">
        <f>SUM($J118:J$136)</f>
        <v>69.914492991845123</v>
      </c>
      <c r="L118" s="19">
        <f t="shared" si="39"/>
        <v>2.099801318015579</v>
      </c>
      <c r="N118" s="6">
        <v>104</v>
      </c>
      <c r="O118" s="6">
        <f t="shared" si="33"/>
        <v>104</v>
      </c>
      <c r="P118" s="20">
        <f t="shared" si="28"/>
        <v>261.10000000000002</v>
      </c>
      <c r="Q118" s="20">
        <f t="shared" si="29"/>
        <v>261.10000000000002</v>
      </c>
      <c r="R118" s="5">
        <f t="shared" si="30"/>
        <v>261.10000000000002</v>
      </c>
      <c r="S118" s="5">
        <f t="shared" si="40"/>
        <v>8693.5244604105555</v>
      </c>
      <c r="T118" s="20">
        <f>SUM(S118:$S$136)</f>
        <v>12270.754185241529</v>
      </c>
      <c r="U118" s="6">
        <f t="shared" si="41"/>
        <v>1.4114821026985456</v>
      </c>
    </row>
    <row r="119" spans="1:21">
      <c r="A119" s="21">
        <v>105</v>
      </c>
      <c r="B119" s="17">
        <f>Absterbeordnung!C113</f>
        <v>144.19999999999999</v>
      </c>
      <c r="C119" s="18">
        <f t="shared" si="34"/>
        <v>0.12502071116324046</v>
      </c>
      <c r="D119" s="17">
        <f t="shared" si="35"/>
        <v>18.027986549739271</v>
      </c>
      <c r="E119" s="17">
        <f>SUM(D119:$D$136)</f>
        <v>36.618727153428587</v>
      </c>
      <c r="F119" s="19">
        <f t="shared" si="36"/>
        <v>2.0312155798650839</v>
      </c>
      <c r="G119" s="5"/>
      <c r="H119" s="17">
        <f>Absterbeordnung!C113</f>
        <v>144.19999999999999</v>
      </c>
      <c r="I119" s="18">
        <f t="shared" si="37"/>
        <v>0.12502071116324046</v>
      </c>
      <c r="J119" s="17">
        <f t="shared" si="38"/>
        <v>18.027986549739271</v>
      </c>
      <c r="K119" s="17">
        <f>SUM($J119:J$136)</f>
        <v>36.618727153428587</v>
      </c>
      <c r="L119" s="19">
        <f t="shared" si="39"/>
        <v>2.0312155798650839</v>
      </c>
      <c r="N119" s="6">
        <v>105</v>
      </c>
      <c r="O119" s="6">
        <f t="shared" si="33"/>
        <v>105</v>
      </c>
      <c r="P119" s="20">
        <f t="shared" si="28"/>
        <v>144.19999999999999</v>
      </c>
      <c r="Q119" s="20">
        <f t="shared" si="29"/>
        <v>144.19999999999999</v>
      </c>
      <c r="R119" s="5">
        <f t="shared" si="30"/>
        <v>144.19999999999999</v>
      </c>
      <c r="S119" s="5">
        <f t="shared" si="40"/>
        <v>2599.6356604724028</v>
      </c>
      <c r="T119" s="20">
        <f>SUM(S119:$S$136)</f>
        <v>3577.2297248309719</v>
      </c>
      <c r="U119" s="6">
        <f t="shared" si="41"/>
        <v>1.3760504132263371</v>
      </c>
    </row>
    <row r="120" spans="1:21">
      <c r="A120" s="21">
        <v>106</v>
      </c>
      <c r="B120" s="17">
        <f>Absterbeordnung!C114</f>
        <v>77</v>
      </c>
      <c r="C120" s="18">
        <f t="shared" si="34"/>
        <v>0.12256932466984359</v>
      </c>
      <c r="D120" s="17">
        <f t="shared" si="35"/>
        <v>9.4378379995779564</v>
      </c>
      <c r="E120" s="17">
        <f>SUM(D120:$D$136)</f>
        <v>18.590740603689323</v>
      </c>
      <c r="F120" s="19">
        <f t="shared" si="36"/>
        <v>1.9698092512841043</v>
      </c>
      <c r="G120" s="5"/>
      <c r="H120" s="17">
        <f>Absterbeordnung!C114</f>
        <v>77</v>
      </c>
      <c r="I120" s="18">
        <f t="shared" si="37"/>
        <v>0.12256932466984359</v>
      </c>
      <c r="J120" s="17">
        <f t="shared" si="38"/>
        <v>9.4378379995779564</v>
      </c>
      <c r="K120" s="17">
        <f>SUM($J120:J$136)</f>
        <v>18.590740603689323</v>
      </c>
      <c r="L120" s="19">
        <f t="shared" si="39"/>
        <v>1.9698092512841043</v>
      </c>
      <c r="N120" s="6">
        <v>106</v>
      </c>
      <c r="O120" s="6">
        <f t="shared" si="33"/>
        <v>106</v>
      </c>
      <c r="P120" s="20">
        <f t="shared" si="28"/>
        <v>77</v>
      </c>
      <c r="Q120" s="20">
        <f t="shared" si="29"/>
        <v>77</v>
      </c>
      <c r="R120" s="5">
        <f t="shared" si="30"/>
        <v>77</v>
      </c>
      <c r="S120" s="5">
        <f t="shared" si="40"/>
        <v>726.71352596750262</v>
      </c>
      <c r="T120" s="20">
        <f>SUM(S120:$S$136)</f>
        <v>977.59406435856897</v>
      </c>
      <c r="U120" s="6">
        <f t="shared" si="41"/>
        <v>1.3452261853211815</v>
      </c>
    </row>
    <row r="121" spans="1:21">
      <c r="A121" s="21">
        <v>107</v>
      </c>
      <c r="B121" s="17">
        <f>Absterbeordnung!C115</f>
        <v>39.799999999999997</v>
      </c>
      <c r="C121" s="18">
        <f t="shared" si="34"/>
        <v>0.12016600457827803</v>
      </c>
      <c r="D121" s="17">
        <f t="shared" si="35"/>
        <v>4.7826069822154649</v>
      </c>
      <c r="E121" s="17">
        <f>SUM(D121:$D$136)</f>
        <v>9.1529026041113699</v>
      </c>
      <c r="F121" s="19">
        <f t="shared" si="36"/>
        <v>1.9137894119561203</v>
      </c>
      <c r="G121" s="5"/>
      <c r="H121" s="17">
        <f>Absterbeordnung!C115</f>
        <v>39.799999999999997</v>
      </c>
      <c r="I121" s="18">
        <f t="shared" si="37"/>
        <v>0.12016600457827803</v>
      </c>
      <c r="J121" s="17">
        <f t="shared" si="38"/>
        <v>4.7826069822154649</v>
      </c>
      <c r="K121" s="17">
        <f>SUM($J121:J$136)</f>
        <v>9.1529026041113699</v>
      </c>
      <c r="L121" s="19">
        <f t="shared" si="39"/>
        <v>1.9137894119561203</v>
      </c>
      <c r="N121" s="6">
        <v>107</v>
      </c>
      <c r="O121" s="6">
        <f t="shared" si="33"/>
        <v>107</v>
      </c>
      <c r="P121" s="20">
        <f t="shared" si="28"/>
        <v>39.799999999999997</v>
      </c>
      <c r="Q121" s="20">
        <f t="shared" si="29"/>
        <v>39.799999999999997</v>
      </c>
      <c r="R121" s="5">
        <f t="shared" si="30"/>
        <v>39.799999999999997</v>
      </c>
      <c r="S121" s="5">
        <f t="shared" si="40"/>
        <v>190.34775789217551</v>
      </c>
      <c r="T121" s="20">
        <f>SUM(S121:$S$136)</f>
        <v>250.88053839106615</v>
      </c>
      <c r="U121" s="6">
        <f t="shared" si="41"/>
        <v>1.3180115235882111</v>
      </c>
    </row>
    <row r="122" spans="1:21">
      <c r="A122" s="21">
        <v>108</v>
      </c>
      <c r="B122" s="17">
        <f>Absterbeordnung!C116</f>
        <v>19.899999999999999</v>
      </c>
      <c r="C122" s="18">
        <f t="shared" si="34"/>
        <v>0.11780980841007649</v>
      </c>
      <c r="D122" s="17">
        <f t="shared" si="35"/>
        <v>2.3444151873605219</v>
      </c>
      <c r="E122" s="17">
        <f>SUM(D122:$D$136)</f>
        <v>4.3702956218959024</v>
      </c>
      <c r="F122" s="19">
        <f t="shared" si="36"/>
        <v>1.8641304003904844</v>
      </c>
      <c r="G122" s="5"/>
      <c r="H122" s="17">
        <f>Absterbeordnung!C116</f>
        <v>19.899999999999999</v>
      </c>
      <c r="I122" s="18">
        <f t="shared" si="37"/>
        <v>0.11780980841007649</v>
      </c>
      <c r="J122" s="17">
        <f t="shared" si="38"/>
        <v>2.3444151873605219</v>
      </c>
      <c r="K122" s="17">
        <f>SUM($J122:J$136)</f>
        <v>4.3702956218959024</v>
      </c>
      <c r="L122" s="19">
        <f t="shared" si="39"/>
        <v>1.8641304003904844</v>
      </c>
      <c r="N122" s="6">
        <v>108</v>
      </c>
      <c r="O122" s="6">
        <f t="shared" si="33"/>
        <v>108</v>
      </c>
      <c r="P122" s="20">
        <f t="shared" si="28"/>
        <v>19.899999999999999</v>
      </c>
      <c r="Q122" s="20">
        <f t="shared" si="29"/>
        <v>19.899999999999999</v>
      </c>
      <c r="R122" s="5">
        <f t="shared" si="30"/>
        <v>19.899999999999999</v>
      </c>
      <c r="S122" s="5">
        <f t="shared" si="40"/>
        <v>46.653862228474381</v>
      </c>
      <c r="T122" s="20">
        <f>SUM(S122:$S$136)</f>
        <v>60.532780498890645</v>
      </c>
      <c r="U122" s="6">
        <f t="shared" si="41"/>
        <v>1.297487016239901</v>
      </c>
    </row>
    <row r="123" spans="1:21">
      <c r="A123" s="21">
        <v>109</v>
      </c>
      <c r="B123" s="17">
        <f>Absterbeordnung!C117</f>
        <v>9.6999999999999993</v>
      </c>
      <c r="C123" s="18">
        <f t="shared" si="34"/>
        <v>0.11549981216674166</v>
      </c>
      <c r="D123" s="17">
        <f t="shared" si="35"/>
        <v>1.1203481780173941</v>
      </c>
      <c r="E123" s="17">
        <f>SUM(D123:$D$136)</f>
        <v>2.02588043453538</v>
      </c>
      <c r="F123" s="19">
        <f t="shared" si="36"/>
        <v>1.8082596770233039</v>
      </c>
      <c r="G123" s="5"/>
      <c r="H123" s="17">
        <f>Absterbeordnung!C117</f>
        <v>9.6999999999999993</v>
      </c>
      <c r="I123" s="18">
        <f t="shared" si="37"/>
        <v>0.11549981216674166</v>
      </c>
      <c r="J123" s="17">
        <f t="shared" si="38"/>
        <v>1.1203481780173941</v>
      </c>
      <c r="K123" s="17">
        <f>SUM($J123:J$136)</f>
        <v>2.02588043453538</v>
      </c>
      <c r="L123" s="19">
        <f t="shared" si="39"/>
        <v>1.8082596770233039</v>
      </c>
      <c r="N123" s="6">
        <v>109</v>
      </c>
      <c r="O123" s="6">
        <f t="shared" si="33"/>
        <v>109</v>
      </c>
      <c r="P123" s="20">
        <f t="shared" si="28"/>
        <v>9.6999999999999993</v>
      </c>
      <c r="Q123" s="20">
        <f t="shared" si="29"/>
        <v>9.6999999999999993</v>
      </c>
      <c r="R123" s="5">
        <f t="shared" si="30"/>
        <v>9.6999999999999993</v>
      </c>
      <c r="S123" s="5">
        <f t="shared" si="40"/>
        <v>10.867377326768722</v>
      </c>
      <c r="T123" s="20">
        <f>SUM(S123:$S$136)</f>
        <v>13.878918270416269</v>
      </c>
      <c r="U123" s="6">
        <f t="shared" si="41"/>
        <v>1.2771175466806941</v>
      </c>
    </row>
    <row r="124" spans="1:21">
      <c r="A124" s="21">
        <v>110</v>
      </c>
      <c r="B124" s="17">
        <f>Absterbeordnung!C118</f>
        <v>4.5999999999999996</v>
      </c>
      <c r="C124" s="18">
        <f t="shared" si="34"/>
        <v>0.11323510996739378</v>
      </c>
      <c r="D124" s="17">
        <f t="shared" si="35"/>
        <v>0.52088150585001136</v>
      </c>
      <c r="E124" s="17">
        <f>SUM(D124:$D$136)</f>
        <v>0.90553225651798586</v>
      </c>
      <c r="F124" s="19">
        <f t="shared" si="36"/>
        <v>1.7384611401018628</v>
      </c>
      <c r="G124" s="5"/>
      <c r="H124" s="17">
        <f>Absterbeordnung!C118</f>
        <v>4.5999999999999996</v>
      </c>
      <c r="I124" s="18">
        <f t="shared" si="37"/>
        <v>0.11323510996739378</v>
      </c>
      <c r="J124" s="17">
        <f t="shared" si="38"/>
        <v>0.52088150585001136</v>
      </c>
      <c r="K124" s="17">
        <f>SUM($J124:J$136)</f>
        <v>0.90553225651798586</v>
      </c>
      <c r="L124" s="19">
        <f t="shared" si="39"/>
        <v>1.7384611401018628</v>
      </c>
      <c r="N124" s="6">
        <v>110</v>
      </c>
      <c r="O124" s="6">
        <f t="shared" si="33"/>
        <v>110</v>
      </c>
      <c r="P124" s="20">
        <f t="shared" si="28"/>
        <v>4.5999999999999996</v>
      </c>
      <c r="Q124" s="20">
        <f t="shared" si="29"/>
        <v>4.5999999999999996</v>
      </c>
      <c r="R124" s="5">
        <f t="shared" si="30"/>
        <v>4.5999999999999996</v>
      </c>
      <c r="S124" s="5">
        <f t="shared" si="40"/>
        <v>2.3960549269100517</v>
      </c>
      <c r="T124" s="20">
        <f>SUM(S124:$S$136)</f>
        <v>3.0115409436475455</v>
      </c>
      <c r="U124" s="6">
        <f t="shared" si="41"/>
        <v>1.2568747526715607</v>
      </c>
    </row>
    <row r="125" spans="1:21">
      <c r="A125" s="21">
        <v>111</v>
      </c>
      <c r="B125" s="17">
        <f>Absterbeordnung!C119</f>
        <v>2.1</v>
      </c>
      <c r="C125" s="18">
        <f t="shared" si="34"/>
        <v>0.11101481369352335</v>
      </c>
      <c r="D125" s="17">
        <f t="shared" si="35"/>
        <v>0.23313110875639906</v>
      </c>
      <c r="E125" s="17">
        <f>SUM(D125:$D$136)</f>
        <v>0.38465075066797455</v>
      </c>
      <c r="F125" s="19">
        <f t="shared" si="36"/>
        <v>1.6499331758847329</v>
      </c>
      <c r="G125" s="25"/>
      <c r="H125" s="17">
        <f>Absterbeordnung!C119</f>
        <v>2.1</v>
      </c>
      <c r="I125" s="18">
        <f t="shared" si="37"/>
        <v>0.11101481369352335</v>
      </c>
      <c r="J125" s="17">
        <f t="shared" si="38"/>
        <v>0.23313110875639906</v>
      </c>
      <c r="K125" s="17">
        <f>SUM($J125:J$136)</f>
        <v>0.38465075066797455</v>
      </c>
      <c r="L125" s="19">
        <f t="shared" si="39"/>
        <v>1.6499331758847329</v>
      </c>
      <c r="N125" s="6">
        <v>111</v>
      </c>
      <c r="O125" s="6">
        <f t="shared" si="33"/>
        <v>111</v>
      </c>
      <c r="P125" s="20">
        <f t="shared" si="28"/>
        <v>2.1</v>
      </c>
      <c r="Q125" s="20">
        <f t="shared" si="29"/>
        <v>2.1</v>
      </c>
      <c r="R125" s="5">
        <f t="shared" si="30"/>
        <v>2.1</v>
      </c>
      <c r="S125" s="5">
        <f t="shared" si="40"/>
        <v>0.48957532838843798</v>
      </c>
      <c r="T125" s="20">
        <f>SUM(S125:$S$136)</f>
        <v>0.61548601673749359</v>
      </c>
      <c r="U125" s="6">
        <f t="shared" si="41"/>
        <v>1.2571834834151523</v>
      </c>
    </row>
    <row r="126" spans="1:21">
      <c r="A126" s="21">
        <v>112</v>
      </c>
      <c r="B126" s="17">
        <f>Absterbeordnung!C120</f>
        <v>1</v>
      </c>
      <c r="C126" s="18">
        <f t="shared" si="34"/>
        <v>0.10883805264070914</v>
      </c>
      <c r="D126" s="17">
        <f t="shared" si="35"/>
        <v>0.10883805264070914</v>
      </c>
      <c r="E126" s="17">
        <f>SUM(D126:$D$136)</f>
        <v>0.15151964191157546</v>
      </c>
      <c r="F126" s="19">
        <f t="shared" si="36"/>
        <v>1.392156862745098</v>
      </c>
      <c r="G126" s="5"/>
      <c r="H126" s="17">
        <f>Absterbeordnung!C120</f>
        <v>1</v>
      </c>
      <c r="I126" s="18">
        <f t="shared" si="37"/>
        <v>0.10883805264070914</v>
      </c>
      <c r="J126" s="17">
        <f t="shared" si="38"/>
        <v>0.10883805264070914</v>
      </c>
      <c r="K126" s="17">
        <f>SUM($J126:J$136)</f>
        <v>0.15151964191157546</v>
      </c>
      <c r="L126" s="19">
        <f t="shared" si="39"/>
        <v>1.392156862745098</v>
      </c>
      <c r="N126" s="6">
        <v>112</v>
      </c>
      <c r="O126" s="6">
        <f t="shared" si="33"/>
        <v>112</v>
      </c>
      <c r="P126" s="20">
        <f t="shared" si="28"/>
        <v>1</v>
      </c>
      <c r="Q126" s="20">
        <f t="shared" si="29"/>
        <v>1</v>
      </c>
      <c r="R126" s="5">
        <f t="shared" si="30"/>
        <v>1</v>
      </c>
      <c r="S126" s="5">
        <f t="shared" si="40"/>
        <v>0.10883805264070914</v>
      </c>
      <c r="T126" s="20">
        <f>SUM(S126:$S$136)</f>
        <v>0.12591068834905567</v>
      </c>
      <c r="U126" s="6">
        <f t="shared" si="41"/>
        <v>1.1568627450980391</v>
      </c>
    </row>
    <row r="127" spans="1:21">
      <c r="A127" s="21">
        <v>113</v>
      </c>
      <c r="B127" s="17">
        <f>Absterbeordnung!C121</f>
        <v>0.4</v>
      </c>
      <c r="C127" s="18">
        <f t="shared" si="34"/>
        <v>0.10670397317716583</v>
      </c>
      <c r="D127" s="17">
        <f t="shared" si="35"/>
        <v>4.2681589270866335E-2</v>
      </c>
      <c r="E127" s="17">
        <f>SUM(D127:$D$136)</f>
        <v>4.2681589270866335E-2</v>
      </c>
      <c r="F127" s="19">
        <f t="shared" si="36"/>
        <v>1</v>
      </c>
      <c r="G127" s="27"/>
      <c r="H127" s="17">
        <f>Absterbeordnung!C121</f>
        <v>0.4</v>
      </c>
      <c r="I127" s="18">
        <f t="shared" si="37"/>
        <v>0.10670397317716583</v>
      </c>
      <c r="J127" s="17">
        <f t="shared" si="38"/>
        <v>4.2681589270866335E-2</v>
      </c>
      <c r="K127" s="17">
        <f>SUM($J127:J$136)</f>
        <v>4.2681589270866335E-2</v>
      </c>
      <c r="L127" s="19">
        <f t="shared" si="39"/>
        <v>1</v>
      </c>
      <c r="N127" s="6">
        <v>113</v>
      </c>
      <c r="O127" s="6">
        <f t="shared" si="33"/>
        <v>113</v>
      </c>
      <c r="P127" s="20">
        <f t="shared" si="28"/>
        <v>0.4</v>
      </c>
      <c r="Q127" s="20">
        <f t="shared" si="29"/>
        <v>0.4</v>
      </c>
      <c r="R127" s="5">
        <f t="shared" si="30"/>
        <v>0.4</v>
      </c>
      <c r="S127" s="5">
        <f t="shared" si="40"/>
        <v>1.7072635708346537E-2</v>
      </c>
      <c r="T127" s="20">
        <f>SUM(S127:$S$136)</f>
        <v>1.7072635708346537E-2</v>
      </c>
      <c r="U127" s="6">
        <f t="shared" si="41"/>
        <v>1</v>
      </c>
    </row>
    <row r="128" spans="1:21">
      <c r="A128" s="21">
        <v>114</v>
      </c>
      <c r="B128" s="17">
        <f>Absterbeordnung!C122</f>
        <v>0</v>
      </c>
      <c r="C128" s="18">
        <f t="shared" ref="C128:C134" si="42">1/(((1+($B$5/100))^A128))</f>
        <v>0.10461173840898609</v>
      </c>
      <c r="D128" s="17">
        <f t="shared" ref="D128:D134" si="43">B128*C128</f>
        <v>0</v>
      </c>
      <c r="E128" s="17">
        <f>SUM(D128:$D$136)</f>
        <v>0</v>
      </c>
      <c r="F128" s="19" t="e">
        <f t="shared" ref="F128:F134" si="44">E128/D128</f>
        <v>#DIV/0!</v>
      </c>
      <c r="G128" s="27"/>
      <c r="H128" s="17">
        <f>Absterbeordnung!C122</f>
        <v>0</v>
      </c>
      <c r="I128" s="18">
        <f t="shared" ref="I128:I134" si="45">1/(((1+($B$5/100))^A128))</f>
        <v>0.10461173840898609</v>
      </c>
      <c r="J128" s="17">
        <f t="shared" ref="J128:J134" si="46">H128*I128</f>
        <v>0</v>
      </c>
      <c r="K128" s="17">
        <f>SUM($J128:J$136)</f>
        <v>0</v>
      </c>
      <c r="L128" s="19" t="e">
        <f t="shared" ref="L128:L134" si="47">K128/J128</f>
        <v>#DIV/0!</v>
      </c>
      <c r="N128" s="6">
        <v>114</v>
      </c>
      <c r="O128" s="6">
        <f t="shared" si="33"/>
        <v>114</v>
      </c>
      <c r="P128" s="20">
        <f t="shared" ref="P128:P134" si="48">B128</f>
        <v>0</v>
      </c>
      <c r="Q128" s="20">
        <f t="shared" ref="Q128:Q134" si="49">B128</f>
        <v>0</v>
      </c>
      <c r="R128" s="5">
        <f t="shared" si="30"/>
        <v>0</v>
      </c>
      <c r="S128" s="5">
        <f t="shared" si="40"/>
        <v>0</v>
      </c>
      <c r="T128" s="20">
        <f>SUM(S128:$S$136)</f>
        <v>0</v>
      </c>
      <c r="U128" s="6" t="e">
        <f t="shared" ref="U128:U134" si="50">T128/S128</f>
        <v>#DIV/0!</v>
      </c>
    </row>
    <row r="129" spans="1:21">
      <c r="A129" s="21">
        <v>115</v>
      </c>
      <c r="B129" s="17">
        <f>Absterbeordnung!C123</f>
        <v>0</v>
      </c>
      <c r="C129" s="18">
        <f t="shared" si="42"/>
        <v>0.10256052785194716</v>
      </c>
      <c r="D129" s="17">
        <f t="shared" si="43"/>
        <v>0</v>
      </c>
      <c r="E129" s="17">
        <f>SUM(D129:$D$136)</f>
        <v>0</v>
      </c>
      <c r="F129" s="19" t="e">
        <f t="shared" si="44"/>
        <v>#DIV/0!</v>
      </c>
      <c r="G129" s="27"/>
      <c r="H129" s="17">
        <f>Absterbeordnung!C123</f>
        <v>0</v>
      </c>
      <c r="I129" s="18">
        <f t="shared" si="45"/>
        <v>0.10256052785194716</v>
      </c>
      <c r="J129" s="17">
        <f t="shared" si="46"/>
        <v>0</v>
      </c>
      <c r="K129" s="17">
        <f>SUM($J129:J$136)</f>
        <v>0</v>
      </c>
      <c r="L129" s="19" t="e">
        <f t="shared" si="47"/>
        <v>#DIV/0!</v>
      </c>
      <c r="N129" s="6">
        <v>115</v>
      </c>
      <c r="O129" s="6">
        <f t="shared" si="33"/>
        <v>115</v>
      </c>
      <c r="P129" s="20">
        <f t="shared" si="48"/>
        <v>0</v>
      </c>
      <c r="Q129" s="20">
        <f t="shared" si="49"/>
        <v>0</v>
      </c>
      <c r="R129" s="5">
        <f t="shared" si="30"/>
        <v>0</v>
      </c>
      <c r="S129" s="5">
        <f t="shared" si="40"/>
        <v>0</v>
      </c>
      <c r="T129" s="20">
        <f>SUM(S129:$S$136)</f>
        <v>0</v>
      </c>
      <c r="U129" s="6" t="e">
        <f t="shared" si="50"/>
        <v>#DIV/0!</v>
      </c>
    </row>
    <row r="130" spans="1:21">
      <c r="A130" s="21">
        <v>116</v>
      </c>
      <c r="B130" s="17">
        <f>Absterbeordnung!C124</f>
        <v>0</v>
      </c>
      <c r="C130" s="18">
        <f t="shared" si="42"/>
        <v>0.1005495371097521</v>
      </c>
      <c r="D130" s="17">
        <f t="shared" si="43"/>
        <v>0</v>
      </c>
      <c r="E130" s="17">
        <f>SUM(D130:$D$136)</f>
        <v>0</v>
      </c>
      <c r="F130" s="19" t="e">
        <f t="shared" si="44"/>
        <v>#DIV/0!</v>
      </c>
      <c r="G130" s="27"/>
      <c r="H130" s="17">
        <f>Absterbeordnung!C124</f>
        <v>0</v>
      </c>
      <c r="I130" s="18">
        <f t="shared" si="45"/>
        <v>0.1005495371097521</v>
      </c>
      <c r="J130" s="17">
        <f t="shared" si="46"/>
        <v>0</v>
      </c>
      <c r="K130" s="17">
        <f>SUM($J130:J$136)</f>
        <v>0</v>
      </c>
      <c r="L130" s="19" t="e">
        <f t="shared" si="47"/>
        <v>#DIV/0!</v>
      </c>
      <c r="N130" s="6">
        <v>116</v>
      </c>
      <c r="O130" s="6">
        <f t="shared" si="33"/>
        <v>116</v>
      </c>
      <c r="P130" s="20">
        <f t="shared" si="48"/>
        <v>0</v>
      </c>
      <c r="Q130" s="20">
        <f t="shared" si="49"/>
        <v>0</v>
      </c>
      <c r="R130" s="5">
        <f t="shared" si="30"/>
        <v>0</v>
      </c>
      <c r="S130" s="5">
        <f t="shared" si="40"/>
        <v>0</v>
      </c>
      <c r="T130" s="20">
        <f>SUM(S130:$S$136)</f>
        <v>0</v>
      </c>
      <c r="U130" s="6" t="e">
        <f t="shared" si="50"/>
        <v>#DIV/0!</v>
      </c>
    </row>
    <row r="131" spans="1:21">
      <c r="A131" s="21">
        <v>117</v>
      </c>
      <c r="B131" s="17">
        <f>Absterbeordnung!C125</f>
        <v>0</v>
      </c>
      <c r="C131" s="18">
        <f t="shared" si="42"/>
        <v>9.8577977558580526E-2</v>
      </c>
      <c r="D131" s="17">
        <f t="shared" si="43"/>
        <v>0</v>
      </c>
      <c r="E131" s="17">
        <f>SUM(D131:$D$136)</f>
        <v>0</v>
      </c>
      <c r="F131" s="19" t="e">
        <f t="shared" si="44"/>
        <v>#DIV/0!</v>
      </c>
      <c r="G131" s="27"/>
      <c r="H131" s="17">
        <f>Absterbeordnung!C125</f>
        <v>0</v>
      </c>
      <c r="I131" s="18">
        <f t="shared" si="45"/>
        <v>9.8577977558580526E-2</v>
      </c>
      <c r="J131" s="17">
        <f t="shared" si="46"/>
        <v>0</v>
      </c>
      <c r="K131" s="17">
        <f>SUM($J131:J$136)</f>
        <v>0</v>
      </c>
      <c r="L131" s="19" t="e">
        <f t="shared" si="47"/>
        <v>#DIV/0!</v>
      </c>
      <c r="N131" s="6">
        <v>117</v>
      </c>
      <c r="O131" s="6">
        <f t="shared" si="33"/>
        <v>117</v>
      </c>
      <c r="P131" s="20">
        <f t="shared" si="48"/>
        <v>0</v>
      </c>
      <c r="Q131" s="20">
        <f t="shared" si="49"/>
        <v>0</v>
      </c>
      <c r="R131" s="5">
        <f t="shared" si="30"/>
        <v>0</v>
      </c>
      <c r="S131" s="5">
        <f t="shared" si="40"/>
        <v>0</v>
      </c>
      <c r="T131" s="20">
        <f>SUM(S131:$S$136)</f>
        <v>0</v>
      </c>
      <c r="U131" s="6" t="e">
        <f t="shared" si="50"/>
        <v>#DIV/0!</v>
      </c>
    </row>
    <row r="132" spans="1:21">
      <c r="A132" s="21">
        <v>118</v>
      </c>
      <c r="B132" s="17">
        <f>Absterbeordnung!C126</f>
        <v>0</v>
      </c>
      <c r="C132" s="18">
        <f t="shared" si="42"/>
        <v>9.6645076037824032E-2</v>
      </c>
      <c r="D132" s="17">
        <f t="shared" si="43"/>
        <v>0</v>
      </c>
      <c r="E132" s="17">
        <f>SUM(D132:$D$136)</f>
        <v>0</v>
      </c>
      <c r="F132" s="19" t="e">
        <f t="shared" si="44"/>
        <v>#DIV/0!</v>
      </c>
      <c r="G132" s="27"/>
      <c r="H132" s="17">
        <f>Absterbeordnung!C126</f>
        <v>0</v>
      </c>
      <c r="I132" s="18">
        <f t="shared" si="45"/>
        <v>9.6645076037824032E-2</v>
      </c>
      <c r="J132" s="17">
        <f t="shared" si="46"/>
        <v>0</v>
      </c>
      <c r="K132" s="17">
        <f>SUM($J132:J$136)</f>
        <v>0</v>
      </c>
      <c r="L132" s="19" t="e">
        <f t="shared" si="47"/>
        <v>#DIV/0!</v>
      </c>
      <c r="N132" s="6">
        <v>118</v>
      </c>
      <c r="O132" s="6">
        <f t="shared" si="33"/>
        <v>118</v>
      </c>
      <c r="P132" s="20">
        <f t="shared" si="48"/>
        <v>0</v>
      </c>
      <c r="Q132" s="20">
        <f t="shared" si="49"/>
        <v>0</v>
      </c>
      <c r="R132" s="5">
        <f t="shared" si="30"/>
        <v>0</v>
      </c>
      <c r="S132" s="5">
        <f t="shared" si="40"/>
        <v>0</v>
      </c>
      <c r="T132" s="20">
        <f>SUM(S132:$S$136)</f>
        <v>0</v>
      </c>
      <c r="U132" s="6" t="e">
        <f t="shared" si="50"/>
        <v>#DIV/0!</v>
      </c>
    </row>
    <row r="133" spans="1:21">
      <c r="A133" s="21">
        <v>119</v>
      </c>
      <c r="B133" s="17">
        <f>Absterbeordnung!C127</f>
        <v>0</v>
      </c>
      <c r="C133" s="18">
        <f t="shared" si="42"/>
        <v>9.4750074546886331E-2</v>
      </c>
      <c r="D133" s="17">
        <f t="shared" si="43"/>
        <v>0</v>
      </c>
      <c r="E133" s="17">
        <f>SUM(D133:$D$136)</f>
        <v>0</v>
      </c>
      <c r="F133" s="19" t="e">
        <f t="shared" si="44"/>
        <v>#DIV/0!</v>
      </c>
      <c r="G133" s="27"/>
      <c r="H133" s="17">
        <f>Absterbeordnung!C127</f>
        <v>0</v>
      </c>
      <c r="I133" s="18">
        <f t="shared" si="45"/>
        <v>9.4750074546886331E-2</v>
      </c>
      <c r="J133" s="17">
        <f t="shared" si="46"/>
        <v>0</v>
      </c>
      <c r="K133" s="17">
        <f>SUM($J133:J$136)</f>
        <v>0</v>
      </c>
      <c r="L133" s="19" t="e">
        <f t="shared" si="47"/>
        <v>#DIV/0!</v>
      </c>
      <c r="N133" s="6">
        <v>119</v>
      </c>
      <c r="O133" s="6">
        <f t="shared" si="33"/>
        <v>119</v>
      </c>
      <c r="P133" s="20">
        <f t="shared" si="48"/>
        <v>0</v>
      </c>
      <c r="Q133" s="20">
        <f t="shared" si="49"/>
        <v>0</v>
      </c>
      <c r="R133" s="5">
        <f t="shared" si="30"/>
        <v>0</v>
      </c>
      <c r="S133" s="5">
        <f t="shared" si="40"/>
        <v>0</v>
      </c>
      <c r="T133" s="20">
        <f>SUM(S133:$S$136)</f>
        <v>0</v>
      </c>
      <c r="U133" s="6" t="e">
        <f t="shared" si="50"/>
        <v>#DIV/0!</v>
      </c>
    </row>
    <row r="134" spans="1:21">
      <c r="A134" s="21">
        <v>120</v>
      </c>
      <c r="B134" s="17">
        <f>Absterbeordnung!C128</f>
        <v>0</v>
      </c>
      <c r="C134" s="18">
        <f t="shared" si="42"/>
        <v>9.2892229947927757E-2</v>
      </c>
      <c r="D134" s="17">
        <f t="shared" si="43"/>
        <v>0</v>
      </c>
      <c r="E134" s="17">
        <f>SUM(D134:$D$136)</f>
        <v>0</v>
      </c>
      <c r="F134" s="19" t="e">
        <f t="shared" si="44"/>
        <v>#DIV/0!</v>
      </c>
      <c r="G134" s="27"/>
      <c r="H134" s="17">
        <f>Absterbeordnung!C128</f>
        <v>0</v>
      </c>
      <c r="I134" s="18">
        <f t="shared" si="45"/>
        <v>9.2892229947927757E-2</v>
      </c>
      <c r="J134" s="17">
        <f t="shared" si="46"/>
        <v>0</v>
      </c>
      <c r="K134" s="17">
        <f>SUM($J134:J$136)</f>
        <v>0</v>
      </c>
      <c r="L134" s="19" t="e">
        <f t="shared" si="47"/>
        <v>#DIV/0!</v>
      </c>
      <c r="N134" s="6">
        <v>120</v>
      </c>
      <c r="O134" s="6">
        <f t="shared" si="33"/>
        <v>120</v>
      </c>
      <c r="P134" s="20">
        <f t="shared" si="48"/>
        <v>0</v>
      </c>
      <c r="Q134" s="20">
        <f t="shared" si="49"/>
        <v>0</v>
      </c>
      <c r="R134" s="5">
        <f t="shared" si="30"/>
        <v>0</v>
      </c>
      <c r="S134" s="5">
        <f t="shared" si="40"/>
        <v>0</v>
      </c>
      <c r="T134" s="20">
        <f>SUM(S134:$S$136)</f>
        <v>0</v>
      </c>
      <c r="U134" s="6" t="e">
        <f t="shared" si="50"/>
        <v>#DIV/0!</v>
      </c>
    </row>
    <row r="135" spans="1:21">
      <c r="A135" s="21">
        <v>121</v>
      </c>
      <c r="B135" s="17">
        <f>Absterbeordnung!C129</f>
        <v>0</v>
      </c>
      <c r="C135" s="18">
        <f>1/(((1+($B$5/100))^A135))</f>
        <v>9.1070813674438977E-2</v>
      </c>
      <c r="D135" s="17">
        <f>B135*C135</f>
        <v>0</v>
      </c>
      <c r="E135" s="17">
        <f>SUM(D135:$D$136)</f>
        <v>0</v>
      </c>
      <c r="F135" s="19" t="e">
        <f>E135/D135</f>
        <v>#DIV/0!</v>
      </c>
      <c r="G135" s="27"/>
      <c r="H135" s="17">
        <f>Absterbeordnung!C129</f>
        <v>0</v>
      </c>
      <c r="I135" s="18">
        <f>1/(((1+($B$5/100))^A135))</f>
        <v>9.1070813674438977E-2</v>
      </c>
      <c r="J135" s="17">
        <f>H135*I135</f>
        <v>0</v>
      </c>
      <c r="K135" s="17">
        <f>SUM($J135:J$136)</f>
        <v>0</v>
      </c>
      <c r="L135" s="19" t="e">
        <f>K135/J135</f>
        <v>#DIV/0!</v>
      </c>
      <c r="N135" s="6">
        <v>121</v>
      </c>
      <c r="O135" s="6">
        <f t="shared" si="33"/>
        <v>121</v>
      </c>
      <c r="P135" s="20">
        <f>B135</f>
        <v>0</v>
      </c>
      <c r="Q135" s="20">
        <f>B135</f>
        <v>0</v>
      </c>
      <c r="R135" s="5">
        <f t="shared" si="30"/>
        <v>0</v>
      </c>
      <c r="S135" s="5">
        <f t="shared" si="40"/>
        <v>0</v>
      </c>
      <c r="T135" s="20">
        <f>SUM(S135:$S$136)</f>
        <v>0</v>
      </c>
      <c r="U135" s="6" t="e">
        <f>T135/S135</f>
        <v>#DIV/0!</v>
      </c>
    </row>
    <row r="136" spans="1:21">
      <c r="A136" s="21">
        <v>122</v>
      </c>
      <c r="B136" s="17">
        <f>Absterbeordnung!C130</f>
        <v>0</v>
      </c>
      <c r="C136" s="18">
        <f>1/(((1+($B$5/100))^A136))</f>
        <v>8.9285111445528406E-2</v>
      </c>
      <c r="D136" s="17">
        <f>B136*C136</f>
        <v>0</v>
      </c>
      <c r="E136" s="17">
        <f>SUM(D136:$D$136)</f>
        <v>0</v>
      </c>
      <c r="F136" s="19" t="e">
        <f>E136/D136</f>
        <v>#DIV/0!</v>
      </c>
      <c r="G136" s="27"/>
      <c r="H136" s="17">
        <f>Absterbeordnung!C130</f>
        <v>0</v>
      </c>
      <c r="I136" s="18">
        <f>1/(((1+($B$5/100))^A136))</f>
        <v>8.9285111445528406E-2</v>
      </c>
      <c r="J136" s="17">
        <f>H136*I136</f>
        <v>0</v>
      </c>
      <c r="K136" s="17">
        <f>SUM($J136:J$136)</f>
        <v>0</v>
      </c>
      <c r="L136" s="19" t="e">
        <f>K136/J136</f>
        <v>#DIV/0!</v>
      </c>
      <c r="N136" s="6">
        <v>122</v>
      </c>
      <c r="O136" s="6">
        <f t="shared" si="33"/>
        <v>122</v>
      </c>
      <c r="P136" s="20">
        <f>B136</f>
        <v>0</v>
      </c>
      <c r="Q136" s="20">
        <f>B136</f>
        <v>0</v>
      </c>
      <c r="R136" s="5">
        <f t="shared" si="30"/>
        <v>0</v>
      </c>
      <c r="S136" s="5">
        <f t="shared" si="40"/>
        <v>0</v>
      </c>
      <c r="T136" s="20">
        <f>SUM(S136:$S$136)</f>
        <v>0</v>
      </c>
      <c r="U136" s="6" t="e">
        <f>T136/S136</f>
        <v>#DIV/0!</v>
      </c>
    </row>
    <row r="137" spans="1:21">
      <c r="B137" s="29"/>
      <c r="D137" s="29"/>
      <c r="E137" s="29"/>
      <c r="G137" s="29"/>
      <c r="H137" s="29"/>
      <c r="J137" s="29"/>
      <c r="K137" s="29"/>
    </row>
    <row r="138" spans="1:21">
      <c r="B138" s="29"/>
      <c r="D138" s="29"/>
      <c r="E138" s="29"/>
      <c r="G138" s="29"/>
      <c r="H138" s="29"/>
      <c r="J138" s="29"/>
      <c r="K138" s="29"/>
    </row>
    <row r="139" spans="1:21">
      <c r="B139" s="29"/>
      <c r="D139" s="29"/>
      <c r="E139" s="29"/>
      <c r="G139" s="29"/>
      <c r="H139" s="29"/>
      <c r="J139" s="29"/>
      <c r="K139" s="29"/>
    </row>
    <row r="140" spans="1:21">
      <c r="B140" s="29"/>
      <c r="D140" s="29"/>
      <c r="E140" s="29"/>
      <c r="G140" s="29"/>
      <c r="H140" s="29"/>
      <c r="J140" s="29"/>
      <c r="K140" s="29"/>
    </row>
    <row r="141" spans="1:21">
      <c r="B141" s="29"/>
      <c r="D141" s="29"/>
      <c r="E141" s="29"/>
      <c r="G141" s="29"/>
      <c r="H141" s="29"/>
      <c r="J141" s="29"/>
      <c r="K141" s="29"/>
    </row>
    <row r="142" spans="1:21">
      <c r="B142" s="29"/>
      <c r="D142" s="29"/>
      <c r="E142" s="29"/>
      <c r="G142" s="29"/>
      <c r="H142" s="29"/>
      <c r="J142" s="29"/>
      <c r="K142" s="29"/>
    </row>
    <row r="143" spans="1:21">
      <c r="B143" s="29"/>
      <c r="D143" s="29"/>
      <c r="E143" s="29"/>
      <c r="G143" s="29"/>
      <c r="H143" s="29"/>
      <c r="J143" s="29"/>
      <c r="K143" s="29"/>
    </row>
    <row r="144" spans="1:21">
      <c r="B144" s="29"/>
      <c r="D144" s="29"/>
      <c r="E144" s="29"/>
      <c r="G144" s="29"/>
      <c r="H144" s="29"/>
      <c r="J144" s="29"/>
      <c r="K144" s="29"/>
    </row>
    <row r="145" spans="2:11">
      <c r="B145" s="29"/>
      <c r="D145" s="29"/>
      <c r="E145" s="29"/>
      <c r="G145" s="29"/>
      <c r="H145" s="29"/>
      <c r="J145" s="29"/>
      <c r="K145" s="29"/>
    </row>
    <row r="146" spans="2:11">
      <c r="B146" s="29"/>
      <c r="D146" s="29"/>
      <c r="E146" s="29"/>
      <c r="G146" s="29"/>
      <c r="H146" s="29"/>
      <c r="J146" s="29"/>
      <c r="K146" s="29"/>
    </row>
    <row r="147" spans="2:11">
      <c r="B147" s="29"/>
      <c r="D147" s="29"/>
      <c r="E147" s="29"/>
      <c r="G147" s="29"/>
      <c r="H147" s="29"/>
      <c r="J147" s="29"/>
      <c r="K147" s="29"/>
    </row>
    <row r="148" spans="2:11">
      <c r="B148" s="29"/>
      <c r="D148" s="29"/>
      <c r="E148" s="29"/>
      <c r="G148" s="29"/>
      <c r="H148" s="29"/>
      <c r="J148" s="29"/>
      <c r="K148" s="29"/>
    </row>
    <row r="149" spans="2:11">
      <c r="B149" s="29"/>
      <c r="D149" s="29"/>
      <c r="E149" s="29"/>
      <c r="G149" s="29"/>
      <c r="H149" s="29"/>
      <c r="J149" s="29"/>
      <c r="K149" s="29"/>
    </row>
    <row r="150" spans="2:11">
      <c r="B150" s="29"/>
      <c r="D150" s="29"/>
      <c r="E150" s="29"/>
      <c r="G150" s="29"/>
      <c r="H150" s="29"/>
      <c r="J150" s="29"/>
      <c r="K150" s="29"/>
    </row>
    <row r="151" spans="2:11">
      <c r="B151" s="29"/>
      <c r="D151" s="29"/>
      <c r="E151" s="29"/>
      <c r="G151" s="29"/>
      <c r="H151" s="29"/>
      <c r="J151" s="29"/>
      <c r="K151" s="29"/>
    </row>
    <row r="152" spans="2:11">
      <c r="B152" s="29"/>
      <c r="D152" s="29"/>
      <c r="E152" s="29"/>
      <c r="G152" s="29"/>
      <c r="H152" s="29"/>
      <c r="J152" s="29"/>
      <c r="K152" s="29"/>
    </row>
    <row r="153" spans="2:11">
      <c r="B153" s="29"/>
      <c r="D153" s="29"/>
      <c r="E153" s="29"/>
      <c r="G153" s="29"/>
      <c r="H153" s="29"/>
      <c r="J153" s="29"/>
      <c r="K153" s="29"/>
    </row>
    <row r="154" spans="2:11">
      <c r="B154" s="29"/>
      <c r="D154" s="29"/>
      <c r="E154" s="29"/>
      <c r="G154" s="29"/>
      <c r="H154" s="29"/>
      <c r="J154" s="29"/>
      <c r="K154" s="29"/>
    </row>
    <row r="155" spans="2:11">
      <c r="B155" s="29"/>
      <c r="D155" s="29"/>
      <c r="E155" s="29"/>
      <c r="G155" s="29"/>
      <c r="H155" s="29"/>
      <c r="J155" s="29"/>
      <c r="K155" s="29"/>
    </row>
    <row r="156" spans="2:11">
      <c r="B156" s="29"/>
      <c r="D156" s="29"/>
      <c r="E156" s="29"/>
      <c r="G156" s="29"/>
      <c r="H156" s="29"/>
      <c r="J156" s="29"/>
      <c r="K156" s="29"/>
    </row>
    <row r="157" spans="2:11">
      <c r="B157" s="29"/>
      <c r="D157" s="29"/>
      <c r="E157" s="29"/>
      <c r="G157" s="29"/>
      <c r="H157" s="29"/>
      <c r="J157" s="29"/>
      <c r="K157" s="29"/>
    </row>
    <row r="158" spans="2:11">
      <c r="B158" s="29"/>
      <c r="D158" s="29"/>
      <c r="E158" s="29"/>
      <c r="G158" s="29"/>
      <c r="H158" s="29"/>
      <c r="J158" s="29"/>
      <c r="K158" s="29"/>
    </row>
    <row r="159" spans="2:11">
      <c r="B159" s="29"/>
      <c r="D159" s="29"/>
      <c r="E159" s="29"/>
      <c r="G159" s="29"/>
      <c r="H159" s="29"/>
      <c r="J159" s="29"/>
      <c r="K159" s="29"/>
    </row>
    <row r="160" spans="2:11">
      <c r="B160" s="29"/>
      <c r="D160" s="29"/>
      <c r="E160" s="29"/>
      <c r="G160" s="29"/>
      <c r="H160" s="29"/>
      <c r="J160" s="29"/>
      <c r="K160" s="29"/>
    </row>
    <row r="161" spans="2:11">
      <c r="B161" s="29"/>
      <c r="D161" s="29"/>
      <c r="E161" s="29"/>
      <c r="G161" s="29"/>
      <c r="H161" s="29"/>
      <c r="J161" s="29"/>
      <c r="K161" s="29"/>
    </row>
    <row r="162" spans="2:11">
      <c r="B162" s="29"/>
      <c r="D162" s="29"/>
      <c r="E162" s="29"/>
      <c r="G162" s="29"/>
      <c r="H162" s="29"/>
      <c r="J162" s="29"/>
      <c r="K162" s="29"/>
    </row>
    <row r="163" spans="2:11">
      <c r="B163" s="29"/>
      <c r="D163" s="29"/>
      <c r="E163" s="29"/>
      <c r="G163" s="29"/>
      <c r="H163" s="29"/>
      <c r="J163" s="29"/>
      <c r="K163" s="29"/>
    </row>
    <row r="164" spans="2:11">
      <c r="B164" s="29"/>
      <c r="D164" s="29"/>
      <c r="E164" s="29"/>
      <c r="G164" s="29"/>
      <c r="H164" s="29"/>
      <c r="J164" s="29"/>
      <c r="K164" s="29"/>
    </row>
    <row r="165" spans="2:11">
      <c r="B165" s="29"/>
      <c r="D165" s="29"/>
      <c r="E165" s="29"/>
      <c r="G165" s="29"/>
      <c r="H165" s="29"/>
      <c r="J165" s="29"/>
      <c r="K165" s="29"/>
    </row>
    <row r="166" spans="2:11">
      <c r="B166" s="29"/>
      <c r="D166" s="29"/>
      <c r="E166" s="29"/>
      <c r="G166" s="29"/>
      <c r="H166" s="29"/>
      <c r="J166" s="29"/>
      <c r="K166" s="29"/>
    </row>
    <row r="167" spans="2:11">
      <c r="B167" s="29"/>
      <c r="D167" s="29"/>
      <c r="E167" s="29"/>
      <c r="G167" s="29"/>
      <c r="H167" s="29"/>
      <c r="J167" s="29"/>
      <c r="K167" s="29"/>
    </row>
    <row r="168" spans="2:11">
      <c r="B168" s="29"/>
      <c r="D168" s="29"/>
      <c r="E168" s="29"/>
      <c r="G168" s="29"/>
      <c r="H168" s="29"/>
      <c r="J168" s="29"/>
      <c r="K168" s="29"/>
    </row>
    <row r="169" spans="2:11">
      <c r="B169" s="29"/>
      <c r="D169" s="29"/>
      <c r="E169" s="29"/>
      <c r="G169" s="29"/>
      <c r="H169" s="29"/>
      <c r="J169" s="29"/>
      <c r="K169" s="29"/>
    </row>
    <row r="170" spans="2:11">
      <c r="B170" s="29"/>
      <c r="D170" s="29"/>
      <c r="E170" s="29"/>
      <c r="G170" s="29"/>
      <c r="H170" s="29"/>
      <c r="J170" s="29"/>
      <c r="K170" s="29"/>
    </row>
    <row r="171" spans="2:11">
      <c r="B171" s="29"/>
      <c r="D171" s="29"/>
      <c r="E171" s="29"/>
      <c r="G171" s="29"/>
      <c r="H171" s="29"/>
      <c r="J171" s="29"/>
      <c r="K171" s="29"/>
    </row>
    <row r="172" spans="2:11">
      <c r="B172" s="29"/>
      <c r="D172" s="29"/>
      <c r="E172" s="29"/>
      <c r="G172" s="29"/>
      <c r="H172" s="29"/>
      <c r="J172" s="29"/>
      <c r="K172" s="29"/>
    </row>
    <row r="173" spans="2:11">
      <c r="B173" s="29"/>
      <c r="D173" s="29"/>
      <c r="E173" s="29"/>
      <c r="G173" s="29"/>
      <c r="H173" s="29"/>
      <c r="J173" s="29"/>
      <c r="K173" s="29"/>
    </row>
    <row r="174" spans="2:11">
      <c r="B174" s="29"/>
      <c r="D174" s="29"/>
      <c r="E174" s="29"/>
      <c r="G174" s="29"/>
      <c r="H174" s="29"/>
      <c r="J174" s="29"/>
      <c r="K174" s="29"/>
    </row>
    <row r="175" spans="2:11">
      <c r="B175" s="29"/>
      <c r="D175" s="29"/>
      <c r="E175" s="29"/>
      <c r="G175" s="29"/>
      <c r="H175" s="29"/>
      <c r="J175" s="29"/>
      <c r="K175" s="29"/>
    </row>
    <row r="176" spans="2:11">
      <c r="B176" s="29"/>
      <c r="D176" s="29"/>
      <c r="E176" s="29"/>
      <c r="G176" s="29"/>
      <c r="H176" s="29"/>
      <c r="J176" s="29"/>
      <c r="K176" s="29"/>
    </row>
    <row r="177" spans="2:11">
      <c r="B177" s="29"/>
      <c r="D177" s="29"/>
      <c r="E177" s="29"/>
      <c r="G177" s="29"/>
      <c r="H177" s="29"/>
      <c r="J177" s="29"/>
      <c r="K177" s="29"/>
    </row>
    <row r="178" spans="2:11">
      <c r="B178" s="29"/>
      <c r="D178" s="29"/>
      <c r="E178" s="29"/>
      <c r="G178" s="29"/>
      <c r="H178" s="29"/>
      <c r="J178" s="29"/>
      <c r="K178" s="29"/>
    </row>
    <row r="179" spans="2:11">
      <c r="B179" s="29"/>
      <c r="D179" s="29"/>
      <c r="E179" s="29"/>
      <c r="G179" s="29"/>
      <c r="H179" s="29"/>
      <c r="J179" s="29"/>
      <c r="K179" s="29"/>
    </row>
    <row r="180" spans="2:11">
      <c r="B180" s="29"/>
      <c r="D180" s="29"/>
      <c r="E180" s="29"/>
      <c r="G180" s="29"/>
      <c r="H180" s="29"/>
      <c r="J180" s="29"/>
      <c r="K180" s="29"/>
    </row>
    <row r="181" spans="2:11">
      <c r="B181" s="29"/>
      <c r="D181" s="29"/>
      <c r="E181" s="29"/>
      <c r="G181" s="29"/>
      <c r="H181" s="29"/>
      <c r="J181" s="29"/>
      <c r="K181" s="29"/>
    </row>
    <row r="182" spans="2:11">
      <c r="B182" s="29"/>
      <c r="D182" s="29"/>
      <c r="E182" s="29"/>
      <c r="G182" s="29"/>
      <c r="H182" s="29"/>
      <c r="J182" s="29"/>
      <c r="K182" s="29"/>
    </row>
    <row r="183" spans="2:11">
      <c r="B183" s="29"/>
      <c r="D183" s="29"/>
      <c r="E183" s="29"/>
      <c r="G183" s="29"/>
      <c r="H183" s="29"/>
      <c r="J183" s="29"/>
      <c r="K183" s="29"/>
    </row>
    <row r="184" spans="2:11">
      <c r="B184" s="29"/>
      <c r="D184" s="29"/>
      <c r="E184" s="29"/>
      <c r="G184" s="29"/>
      <c r="H184" s="29"/>
      <c r="J184" s="29"/>
      <c r="K184" s="29"/>
    </row>
    <row r="185" spans="2:11">
      <c r="B185" s="29"/>
      <c r="D185" s="29"/>
      <c r="E185" s="29"/>
      <c r="G185" s="29"/>
      <c r="H185" s="29"/>
      <c r="J185" s="29"/>
      <c r="K185" s="29"/>
    </row>
    <row r="186" spans="2:11">
      <c r="B186" s="29"/>
      <c r="D186" s="29"/>
      <c r="E186" s="29"/>
      <c r="G186" s="29"/>
      <c r="H186" s="29"/>
      <c r="J186" s="29"/>
      <c r="K186" s="29"/>
    </row>
    <row r="187" spans="2:11">
      <c r="B187" s="29"/>
      <c r="D187" s="29"/>
      <c r="E187" s="29"/>
      <c r="G187" s="29"/>
      <c r="H187" s="29"/>
      <c r="J187" s="29"/>
      <c r="K187" s="29"/>
    </row>
    <row r="188" spans="2:11">
      <c r="B188" s="29"/>
      <c r="D188" s="29"/>
      <c r="E188" s="29"/>
      <c r="G188" s="29"/>
      <c r="H188" s="29"/>
      <c r="J188" s="29"/>
      <c r="K188" s="29"/>
    </row>
    <row r="189" spans="2:11">
      <c r="B189" s="29"/>
      <c r="D189" s="29"/>
      <c r="E189" s="29"/>
      <c r="G189" s="29"/>
      <c r="H189" s="29"/>
      <c r="J189" s="29"/>
      <c r="K189" s="29"/>
    </row>
    <row r="190" spans="2:11">
      <c r="B190" s="29"/>
      <c r="D190" s="29"/>
      <c r="E190" s="29"/>
      <c r="G190" s="29"/>
      <c r="H190" s="29"/>
      <c r="J190" s="29"/>
      <c r="K190" s="29"/>
    </row>
    <row r="191" spans="2:11">
      <c r="B191" s="29"/>
      <c r="D191" s="29"/>
      <c r="E191" s="29"/>
      <c r="G191" s="29"/>
      <c r="H191" s="29"/>
      <c r="J191" s="29"/>
      <c r="K191" s="29"/>
    </row>
    <row r="192" spans="2:11">
      <c r="B192" s="29"/>
      <c r="D192" s="29"/>
      <c r="E192" s="29"/>
      <c r="G192" s="29"/>
      <c r="H192" s="29"/>
      <c r="J192" s="29"/>
      <c r="K192" s="29"/>
    </row>
    <row r="193" spans="2:11">
      <c r="B193" s="29"/>
      <c r="D193" s="29"/>
      <c r="E193" s="29"/>
      <c r="G193" s="29"/>
      <c r="H193" s="29"/>
      <c r="J193" s="29"/>
      <c r="K193" s="29"/>
    </row>
    <row r="194" spans="2:11">
      <c r="B194" s="29"/>
      <c r="D194" s="29"/>
      <c r="E194" s="29"/>
      <c r="G194" s="29"/>
      <c r="H194" s="29"/>
      <c r="J194" s="29"/>
      <c r="K194" s="29"/>
    </row>
    <row r="195" spans="2:11">
      <c r="B195" s="29"/>
      <c r="D195" s="29"/>
      <c r="E195" s="29"/>
      <c r="G195" s="29"/>
      <c r="H195" s="29"/>
      <c r="J195" s="29"/>
      <c r="K195" s="29"/>
    </row>
    <row r="196" spans="2:11">
      <c r="B196" s="29"/>
      <c r="D196" s="29"/>
      <c r="E196" s="29"/>
      <c r="G196" s="29"/>
      <c r="H196" s="29"/>
      <c r="J196" s="29"/>
      <c r="K196" s="29"/>
    </row>
    <row r="197" spans="2:11">
      <c r="B197" s="29"/>
      <c r="D197" s="29"/>
      <c r="E197" s="29"/>
      <c r="G197" s="29"/>
      <c r="H197" s="29"/>
      <c r="J197" s="29"/>
      <c r="K197" s="29"/>
    </row>
    <row r="198" spans="2:11">
      <c r="B198" s="29"/>
      <c r="D198" s="29"/>
      <c r="E198" s="29"/>
      <c r="G198" s="29"/>
      <c r="H198" s="29"/>
      <c r="J198" s="29"/>
      <c r="K198" s="29"/>
    </row>
    <row r="199" spans="2:11">
      <c r="B199" s="29"/>
      <c r="D199" s="29"/>
      <c r="E199" s="29"/>
      <c r="G199" s="29"/>
      <c r="H199" s="29"/>
      <c r="J199" s="29"/>
      <c r="K199" s="29"/>
    </row>
    <row r="200" spans="2:11">
      <c r="B200" s="29"/>
      <c r="D200" s="29"/>
      <c r="E200" s="29"/>
      <c r="G200" s="29"/>
      <c r="H200" s="29"/>
      <c r="J200" s="29"/>
      <c r="K200" s="29"/>
    </row>
    <row r="201" spans="2:11">
      <c r="B201" s="29"/>
      <c r="D201" s="29"/>
      <c r="E201" s="29"/>
      <c r="G201" s="29"/>
      <c r="H201" s="29"/>
      <c r="J201" s="29"/>
      <c r="K201" s="29"/>
    </row>
    <row r="202" spans="2:11">
      <c r="B202" s="29"/>
      <c r="D202" s="29"/>
      <c r="E202" s="29"/>
      <c r="G202" s="29"/>
      <c r="H202" s="29"/>
      <c r="J202" s="29"/>
      <c r="K202" s="29"/>
    </row>
    <row r="203" spans="2:11">
      <c r="B203" s="29"/>
      <c r="D203" s="29"/>
      <c r="E203" s="29"/>
      <c r="G203" s="29"/>
      <c r="H203" s="29"/>
      <c r="J203" s="29"/>
      <c r="K203" s="29"/>
    </row>
    <row r="204" spans="2:11">
      <c r="B204" s="29"/>
      <c r="D204" s="29"/>
      <c r="E204" s="29"/>
      <c r="G204" s="29"/>
      <c r="H204" s="29"/>
      <c r="J204" s="29"/>
      <c r="K204" s="29"/>
    </row>
    <row r="205" spans="2:11">
      <c r="B205" s="29"/>
      <c r="D205" s="29"/>
      <c r="E205" s="29"/>
      <c r="G205" s="29"/>
      <c r="H205" s="29"/>
      <c r="J205" s="29"/>
      <c r="K205" s="29"/>
    </row>
    <row r="206" spans="2:11">
      <c r="B206" s="29"/>
      <c r="D206" s="29"/>
      <c r="E206" s="29"/>
      <c r="G206" s="29"/>
      <c r="H206" s="29"/>
      <c r="J206" s="29"/>
      <c r="K206" s="29"/>
    </row>
    <row r="207" spans="2:11">
      <c r="B207" s="29"/>
      <c r="D207" s="29"/>
      <c r="E207" s="29"/>
      <c r="G207" s="29"/>
      <c r="H207" s="29"/>
      <c r="J207" s="29"/>
      <c r="K207" s="29"/>
    </row>
    <row r="208" spans="2:11">
      <c r="B208" s="29"/>
      <c r="D208" s="29"/>
      <c r="E208" s="29"/>
      <c r="G208" s="29"/>
      <c r="H208" s="29"/>
      <c r="J208" s="29"/>
      <c r="K208" s="29"/>
    </row>
    <row r="209" spans="2:11">
      <c r="B209" s="29"/>
      <c r="D209" s="29"/>
      <c r="E209" s="29"/>
      <c r="G209" s="29"/>
      <c r="H209" s="29"/>
      <c r="J209" s="29"/>
      <c r="K209" s="29"/>
    </row>
    <row r="210" spans="2:11">
      <c r="B210" s="29"/>
      <c r="D210" s="29"/>
      <c r="E210" s="29"/>
      <c r="G210" s="29"/>
      <c r="H210" s="29"/>
      <c r="J210" s="29"/>
      <c r="K210" s="29"/>
    </row>
    <row r="211" spans="2:11">
      <c r="B211" s="29"/>
      <c r="D211" s="29"/>
      <c r="E211" s="29"/>
      <c r="G211" s="29"/>
      <c r="H211" s="29"/>
      <c r="J211" s="29"/>
      <c r="K211" s="29"/>
    </row>
    <row r="212" spans="2:11">
      <c r="B212" s="29"/>
      <c r="D212" s="29"/>
      <c r="E212" s="29"/>
      <c r="G212" s="29"/>
      <c r="H212" s="29"/>
      <c r="J212" s="29"/>
      <c r="K212" s="29"/>
    </row>
    <row r="213" spans="2:11">
      <c r="B213" s="29"/>
      <c r="D213" s="29"/>
      <c r="E213" s="29"/>
      <c r="G213" s="29"/>
      <c r="H213" s="29"/>
      <c r="J213" s="29"/>
      <c r="K213" s="29"/>
    </row>
    <row r="214" spans="2:11">
      <c r="B214" s="29"/>
      <c r="D214" s="29"/>
      <c r="E214" s="29"/>
      <c r="G214" s="29"/>
      <c r="H214" s="29"/>
      <c r="J214" s="29"/>
      <c r="K214" s="29"/>
    </row>
    <row r="215" spans="2:11">
      <c r="B215" s="29"/>
      <c r="D215" s="29"/>
      <c r="E215" s="29"/>
      <c r="G215" s="29"/>
      <c r="H215" s="29"/>
      <c r="J215" s="29"/>
      <c r="K215" s="29"/>
    </row>
    <row r="216" spans="2:11">
      <c r="B216" s="29"/>
      <c r="D216" s="29"/>
      <c r="E216" s="29"/>
      <c r="G216" s="29"/>
      <c r="H216" s="29"/>
      <c r="J216" s="29"/>
      <c r="K216" s="29"/>
    </row>
    <row r="217" spans="2:11">
      <c r="B217" s="29"/>
      <c r="D217" s="29"/>
      <c r="E217" s="29"/>
      <c r="G217" s="29"/>
      <c r="H217" s="29"/>
      <c r="J217" s="29"/>
      <c r="K217" s="29"/>
    </row>
    <row r="218" spans="2:11">
      <c r="B218" s="29"/>
      <c r="D218" s="29"/>
      <c r="E218" s="29"/>
      <c r="G218" s="29"/>
      <c r="H218" s="29"/>
      <c r="J218" s="29"/>
      <c r="K218" s="29"/>
    </row>
    <row r="219" spans="2:11">
      <c r="B219" s="29"/>
      <c r="D219" s="29"/>
      <c r="E219" s="29"/>
      <c r="G219" s="29"/>
      <c r="H219" s="29"/>
      <c r="J219" s="29"/>
      <c r="K219" s="29"/>
    </row>
    <row r="220" spans="2:11">
      <c r="B220" s="29"/>
      <c r="D220" s="29"/>
      <c r="E220" s="29"/>
      <c r="G220" s="29"/>
      <c r="H220" s="29"/>
      <c r="J220" s="29"/>
      <c r="K220" s="29"/>
    </row>
    <row r="221" spans="2:11">
      <c r="B221" s="29"/>
      <c r="D221" s="29"/>
      <c r="E221" s="29"/>
      <c r="G221" s="29"/>
      <c r="H221" s="29"/>
      <c r="J221" s="29"/>
      <c r="K221" s="29"/>
    </row>
    <row r="222" spans="2:11">
      <c r="B222" s="29"/>
      <c r="D222" s="29"/>
      <c r="E222" s="29"/>
      <c r="G222" s="29"/>
      <c r="H222" s="29"/>
      <c r="J222" s="29"/>
      <c r="K222" s="29"/>
    </row>
    <row r="223" spans="2:11">
      <c r="B223" s="29"/>
      <c r="D223" s="29"/>
      <c r="E223" s="29"/>
      <c r="G223" s="29"/>
      <c r="H223" s="29"/>
      <c r="J223" s="29"/>
      <c r="K223" s="29"/>
    </row>
    <row r="224" spans="2:11">
      <c r="B224" s="29"/>
      <c r="D224" s="29"/>
      <c r="E224" s="29"/>
      <c r="G224" s="29"/>
      <c r="H224" s="29"/>
      <c r="J224" s="29"/>
      <c r="K224" s="29"/>
    </row>
    <row r="225" spans="2:11">
      <c r="B225" s="29"/>
      <c r="D225" s="29"/>
      <c r="E225" s="29"/>
      <c r="G225" s="29"/>
      <c r="H225" s="29"/>
      <c r="J225" s="29"/>
      <c r="K225" s="29"/>
    </row>
    <row r="226" spans="2:11">
      <c r="B226" s="29"/>
      <c r="D226" s="29"/>
      <c r="E226" s="29"/>
      <c r="G226" s="29"/>
      <c r="H226" s="29"/>
      <c r="J226" s="29"/>
      <c r="K226" s="29"/>
    </row>
    <row r="227" spans="2:11">
      <c r="B227" s="29"/>
      <c r="D227" s="29"/>
      <c r="E227" s="29"/>
      <c r="G227" s="29"/>
      <c r="H227" s="29"/>
      <c r="J227" s="29"/>
      <c r="K227" s="29"/>
    </row>
    <row r="228" spans="2:11">
      <c r="B228" s="29"/>
      <c r="D228" s="29"/>
      <c r="E228" s="29"/>
      <c r="G228" s="29"/>
      <c r="H228" s="29"/>
      <c r="J228" s="29"/>
      <c r="K228" s="29"/>
    </row>
    <row r="229" spans="2:11">
      <c r="B229" s="29"/>
      <c r="D229" s="29"/>
      <c r="E229" s="29"/>
      <c r="G229" s="29"/>
      <c r="H229" s="29"/>
      <c r="J229" s="29"/>
      <c r="K229" s="29"/>
    </row>
    <row r="230" spans="2:11">
      <c r="B230" s="29"/>
      <c r="D230" s="29"/>
      <c r="E230" s="29"/>
      <c r="G230" s="29"/>
      <c r="H230" s="29"/>
      <c r="J230" s="29"/>
      <c r="K230" s="29"/>
    </row>
    <row r="231" spans="2:11">
      <c r="B231" s="29"/>
      <c r="D231" s="29"/>
      <c r="E231" s="29"/>
      <c r="G231" s="29"/>
      <c r="H231" s="29"/>
      <c r="J231" s="29"/>
      <c r="K231" s="29"/>
    </row>
    <row r="232" spans="2:11">
      <c r="B232" s="29"/>
      <c r="D232" s="29"/>
      <c r="E232" s="29"/>
      <c r="G232" s="29"/>
      <c r="H232" s="29"/>
      <c r="J232" s="29"/>
      <c r="K232" s="29"/>
    </row>
    <row r="233" spans="2:11">
      <c r="B233" s="29"/>
      <c r="D233" s="29"/>
      <c r="E233" s="29"/>
      <c r="G233" s="29"/>
      <c r="H233" s="29"/>
      <c r="J233" s="29"/>
      <c r="K233" s="29"/>
    </row>
  </sheetData>
  <customSheetViews>
    <customSheetView guid="{AC77A39F-ABA0-4848-B5DA-4147A1099D4C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  <customSheetView guid="{AAA317AB-9C4F-4A7B-BD58-62DAAE088BDA}" state="hidden">
      <selection activeCell="M1" sqref="M1:M65536"/>
      <pageMargins left="0.78740157499999996" right="0.78740157499999996" top="0.984251969" bottom="0.984251969" header="0.4921259845" footer="0.4921259845"/>
      <headerFooter alignWithMargins="0"/>
    </customSheetView>
  </customSheetViews>
  <mergeCells count="2">
    <mergeCell ref="B11:F11"/>
    <mergeCell ref="H11:L11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9</vt:i4>
      </vt:variant>
    </vt:vector>
  </HeadingPairs>
  <TitlesOfParts>
    <vt:vector size="20" baseType="lpstr">
      <vt:lpstr>Mann</vt:lpstr>
      <vt:lpstr>Frau</vt:lpstr>
      <vt:lpstr>Mann-Frau</vt:lpstr>
      <vt:lpstr>2 Männer</vt:lpstr>
      <vt:lpstr>2 Frauen</vt:lpstr>
      <vt:lpstr>Absterbeordnung</vt:lpstr>
      <vt:lpstr>Daten (M)</vt:lpstr>
      <vt:lpstr>Daten</vt:lpstr>
      <vt:lpstr>Daten (F)</vt:lpstr>
      <vt:lpstr>Daten1M</vt:lpstr>
      <vt:lpstr>Daten1F</vt:lpstr>
      <vt:lpstr>'2 Frauen'!Druckbereich</vt:lpstr>
      <vt:lpstr>'2 Männer'!Druckbereich</vt:lpstr>
      <vt:lpstr>Frau!Druckbereich</vt:lpstr>
      <vt:lpstr>Mann!Druckbereich</vt:lpstr>
      <vt:lpstr>'Mann-Frau'!Druckbereich</vt:lpstr>
      <vt:lpstr>Mann!nachschüssig</vt:lpstr>
      <vt:lpstr>nachschüssig</vt:lpstr>
      <vt:lpstr>Mann!vorschüssig</vt:lpstr>
      <vt:lpstr>vorschüssig</vt:lpstr>
    </vt:vector>
  </TitlesOfParts>
  <Company>Stadtvermessungsamt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Leibrentenbarwertfaktoren</dc:title>
  <dc:creator>Plaga</dc:creator>
  <cp:lastModifiedBy>Kasten, Michael</cp:lastModifiedBy>
  <cp:lastPrinted>2014-10-15T06:18:16Z</cp:lastPrinted>
  <dcterms:created xsi:type="dcterms:W3CDTF">1999-01-27T13:43:55Z</dcterms:created>
  <dcterms:modified xsi:type="dcterms:W3CDTF">2020-10-01T12:13:55Z</dcterms:modified>
</cp:coreProperties>
</file>