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V:\64_6\Gutachterausschuß_Homepage\Web_Gut_2014\LBF 2014-10-18\12-2014 mit Schutz\"/>
    </mc:Choice>
  </mc:AlternateContent>
  <workbookProtection workbookPassword="851D" lockStructure="1"/>
  <bookViews>
    <workbookView showHorizontalScroll="0" showVerticalScroll="0" xWindow="120" yWindow="15" windowWidth="14685" windowHeight="8385" tabRatio="848" activeTab="4"/>
  </bookViews>
  <sheets>
    <sheet name="Mann" sheetId="1" r:id="rId1"/>
    <sheet name="Frau" sheetId="2" r:id="rId2"/>
    <sheet name="Mann-Frau" sheetId="3" r:id="rId3"/>
    <sheet name="2 Männer" sheetId="4" r:id="rId4"/>
    <sheet name="2 Frauen" sheetId="5" r:id="rId5"/>
    <sheet name="Absterbeordnung" sheetId="6" state="hidden" r:id="rId6"/>
    <sheet name="Daten (M)" sheetId="7" state="hidden" r:id="rId7"/>
    <sheet name="Daten" sheetId="9" state="hidden" r:id="rId8"/>
    <sheet name="Daten (F)" sheetId="10" state="hidden" r:id="rId9"/>
    <sheet name="Daten1M" sheetId="12" state="hidden" r:id="rId10"/>
    <sheet name="Daten1F" sheetId="13" state="hidden" r:id="rId11"/>
  </sheets>
  <definedNames>
    <definedName name="_xlnm.Print_Area" localSheetId="4">'2 Frauen'!$A$1:$F$24</definedName>
    <definedName name="_xlnm.Print_Area" localSheetId="3">'2 Männer'!$A$1:$F$24</definedName>
    <definedName name="_xlnm.Print_Area" localSheetId="1">Frau!$A$1:$F$15</definedName>
    <definedName name="_xlnm.Print_Area" localSheetId="0">Mann!$A$1:$F$15</definedName>
    <definedName name="_xlnm.Print_Area" localSheetId="2">'Mann-Frau'!$A$1:$F$24</definedName>
    <definedName name="nachschüssig" localSheetId="0">Mann!$D$10</definedName>
    <definedName name="nachschüssig">'Mann-Frau'!$D$10</definedName>
    <definedName name="vorschüssig" localSheetId="0">Mann!$D$10</definedName>
    <definedName name="vorschüssig">'Mann-Frau'!$D$10</definedName>
    <definedName name="Z_AAA317AB_9C4F_4A7B_BD58_62DAAE088BDA_.wvu.PrintArea" localSheetId="4" hidden="1">'2 Frauen'!$A$1:$F$24</definedName>
    <definedName name="Z_AAA317AB_9C4F_4A7B_BD58_62DAAE088BDA_.wvu.PrintArea" localSheetId="3" hidden="1">'2 Männer'!$A$1:$F$24</definedName>
    <definedName name="Z_AAA317AB_9C4F_4A7B_BD58_62DAAE088BDA_.wvu.PrintArea" localSheetId="1" hidden="1">Frau!$A$1:$F$15</definedName>
    <definedName name="Z_AAA317AB_9C4F_4A7B_BD58_62DAAE088BDA_.wvu.PrintArea" localSheetId="0" hidden="1">Mann!$A$1:$F$15</definedName>
    <definedName name="Z_AAA317AB_9C4F_4A7B_BD58_62DAAE088BDA_.wvu.PrintArea" localSheetId="2" hidden="1">'Mann-Frau'!$A$1:$F$24</definedName>
    <definedName name="Z_AC77A39F_ABA0_4848_B5DA_4147A1099D4C_.wvu.PrintArea" localSheetId="4" hidden="1">'2 Frauen'!$A$1:$F$24</definedName>
    <definedName name="Z_AC77A39F_ABA0_4848_B5DA_4147A1099D4C_.wvu.PrintArea" localSheetId="3" hidden="1">'2 Männer'!$A$1:$F$24</definedName>
    <definedName name="Z_AC77A39F_ABA0_4848_B5DA_4147A1099D4C_.wvu.PrintArea" localSheetId="1" hidden="1">Frau!$A$1:$F$15</definedName>
    <definedName name="Z_AC77A39F_ABA0_4848_B5DA_4147A1099D4C_.wvu.PrintArea" localSheetId="0" hidden="1">Mann!$A$1:$F$15</definedName>
    <definedName name="Z_AC77A39F_ABA0_4848_B5DA_4147A1099D4C_.wvu.PrintArea" localSheetId="2" hidden="1">'Mann-Frau'!$A$1:$F$24</definedName>
  </definedNames>
  <calcPr calcId="162913"/>
  <customWorkbookViews>
    <customWorkbookView name="GA-Kiel M" guid="{AAA317AB-9C4F-4A7B-BD58-62DAAE088BDA}" includeHiddenRowCol="0" maximized="1" showHorizontalScroll="0" showVerticalScroll="0" xWindow="1" yWindow="1" windowWidth="1280" windowHeight="816" tabRatio="848" activeSheetId="1" showFormulaBar="0"/>
    <customWorkbookView name="GA-Kiel" guid="{AC77A39F-ABA0-4848-B5DA-4147A1099D4C}" includeHiddenRowCol="0" maximized="1" showHorizontalScroll="0" showVerticalScroll="0" xWindow="1" yWindow="1" windowWidth="1280" windowHeight="816" tabRatio="848" activeSheetId="2" showFormulaBar="0"/>
  </customWorkbookViews>
</workbook>
</file>

<file path=xl/calcChain.xml><?xml version="1.0" encoding="utf-8"?>
<calcChain xmlns="http://schemas.openxmlformats.org/spreadsheetml/2006/main">
  <c r="A3" i="2" l="1"/>
  <c r="B43" i="5"/>
  <c r="B42" i="5"/>
  <c r="B42" i="4"/>
  <c r="B41" i="4"/>
  <c r="B46" i="3"/>
  <c r="B47" i="3"/>
  <c r="B38" i="2"/>
  <c r="B37" i="2"/>
  <c r="B48" i="1"/>
  <c r="B47" i="1"/>
  <c r="A3" i="5"/>
  <c r="F4" i="5"/>
  <c r="A3" i="4"/>
  <c r="F4" i="4"/>
  <c r="B1" i="9"/>
  <c r="B2" i="9"/>
  <c r="B5" i="9"/>
  <c r="I15" i="9"/>
  <c r="B14" i="9"/>
  <c r="P14" i="9" s="1"/>
  <c r="H14" i="9"/>
  <c r="Q14" i="9" s="1"/>
  <c r="B15" i="9"/>
  <c r="H15" i="9"/>
  <c r="B16" i="9"/>
  <c r="P16" i="9" s="1"/>
  <c r="H16" i="9"/>
  <c r="Q16" i="9" s="1"/>
  <c r="B17" i="9"/>
  <c r="H17" i="9"/>
  <c r="Q17" i="9" s="1"/>
  <c r="B18" i="9"/>
  <c r="H18" i="9"/>
  <c r="B19" i="9"/>
  <c r="P19" i="9" s="1"/>
  <c r="H19" i="9"/>
  <c r="B20" i="9"/>
  <c r="D20" i="9" s="1"/>
  <c r="H20" i="9"/>
  <c r="Q20" i="9" s="1"/>
  <c r="B21" i="9"/>
  <c r="H21" i="9"/>
  <c r="B22" i="9"/>
  <c r="P22" i="9" s="1"/>
  <c r="H22" i="9"/>
  <c r="Q22" i="9" s="1"/>
  <c r="B23" i="9"/>
  <c r="P23" i="9" s="1"/>
  <c r="H23" i="9"/>
  <c r="B24" i="9"/>
  <c r="P24" i="9" s="1"/>
  <c r="H24" i="9"/>
  <c r="Q24" i="9" s="1"/>
  <c r="B25" i="9"/>
  <c r="P25" i="9" s="1"/>
  <c r="H25" i="9"/>
  <c r="Q25" i="9" s="1"/>
  <c r="B26" i="9"/>
  <c r="P26" i="9" s="1"/>
  <c r="H26" i="9"/>
  <c r="Q26" i="9" s="1"/>
  <c r="B27" i="9"/>
  <c r="H27" i="9"/>
  <c r="Q27" i="9" s="1"/>
  <c r="B28" i="9"/>
  <c r="H28" i="9"/>
  <c r="B29" i="9"/>
  <c r="H29" i="9"/>
  <c r="Q29" i="9" s="1"/>
  <c r="B30" i="9"/>
  <c r="C30" i="9"/>
  <c r="H30" i="9"/>
  <c r="B31" i="9"/>
  <c r="P31" i="9"/>
  <c r="H31" i="9"/>
  <c r="B32" i="9"/>
  <c r="P32" i="9" s="1"/>
  <c r="H32" i="9"/>
  <c r="Q32" i="9" s="1"/>
  <c r="B33" i="9"/>
  <c r="H33" i="9"/>
  <c r="Q33" i="9" s="1"/>
  <c r="B34" i="9"/>
  <c r="H34" i="9"/>
  <c r="Q34" i="9" s="1"/>
  <c r="B35" i="9"/>
  <c r="P35" i="9" s="1"/>
  <c r="H35" i="9"/>
  <c r="B36" i="9"/>
  <c r="P36" i="9"/>
  <c r="H36" i="9"/>
  <c r="B37" i="9"/>
  <c r="H37" i="9"/>
  <c r="Q37" i="9" s="1"/>
  <c r="B38" i="9"/>
  <c r="P38" i="9" s="1"/>
  <c r="H38" i="9"/>
  <c r="B39" i="9"/>
  <c r="H39" i="9"/>
  <c r="Q39" i="9" s="1"/>
  <c r="B40" i="9"/>
  <c r="P40" i="9" s="1"/>
  <c r="H40" i="9"/>
  <c r="Q40" i="9" s="1"/>
  <c r="B41" i="9"/>
  <c r="P41" i="9" s="1"/>
  <c r="H41" i="9"/>
  <c r="Q41" i="9" s="1"/>
  <c r="B42" i="9"/>
  <c r="H42" i="9"/>
  <c r="B43" i="9"/>
  <c r="P43" i="9" s="1"/>
  <c r="H43" i="9"/>
  <c r="B44" i="9"/>
  <c r="H44" i="9"/>
  <c r="Q44" i="9" s="1"/>
  <c r="B45" i="9"/>
  <c r="P45" i="9" s="1"/>
  <c r="H45" i="9"/>
  <c r="Q45" i="9" s="1"/>
  <c r="B46" i="9"/>
  <c r="P46" i="9" s="1"/>
  <c r="H46" i="9"/>
  <c r="B47" i="9"/>
  <c r="P47" i="9" s="1"/>
  <c r="H47" i="9"/>
  <c r="B48" i="9"/>
  <c r="P48" i="9" s="1"/>
  <c r="C48" i="9"/>
  <c r="H48" i="9"/>
  <c r="Q48" i="9" s="1"/>
  <c r="B49" i="9"/>
  <c r="P49" i="9" s="1"/>
  <c r="H49" i="9"/>
  <c r="Q49" i="9" s="1"/>
  <c r="B50" i="9"/>
  <c r="P50" i="9"/>
  <c r="H50" i="9"/>
  <c r="B51" i="9"/>
  <c r="P51" i="9" s="1"/>
  <c r="H51" i="9"/>
  <c r="B52" i="9"/>
  <c r="P52" i="9" s="1"/>
  <c r="H52" i="9"/>
  <c r="Q52" i="9" s="1"/>
  <c r="B53" i="9"/>
  <c r="P53" i="9" s="1"/>
  <c r="H53" i="9"/>
  <c r="B54" i="9"/>
  <c r="P54" i="9" s="1"/>
  <c r="H54" i="9"/>
  <c r="B55" i="9"/>
  <c r="P55" i="9" s="1"/>
  <c r="H55" i="9"/>
  <c r="B56" i="9"/>
  <c r="P56" i="9" s="1"/>
  <c r="H56" i="9"/>
  <c r="Q56" i="9"/>
  <c r="B57" i="9"/>
  <c r="P57" i="9" s="1"/>
  <c r="H57" i="9"/>
  <c r="Q57" i="9" s="1"/>
  <c r="B58" i="9"/>
  <c r="P58" i="9" s="1"/>
  <c r="H58" i="9"/>
  <c r="B59" i="9"/>
  <c r="H59" i="9"/>
  <c r="B60" i="9"/>
  <c r="P60" i="9" s="1"/>
  <c r="H60" i="9"/>
  <c r="Q60" i="9" s="1"/>
  <c r="B61" i="9"/>
  <c r="H61" i="9"/>
  <c r="Q61" i="9" s="1"/>
  <c r="B62" i="9"/>
  <c r="P62" i="9"/>
  <c r="H62" i="9"/>
  <c r="Q62" i="9" s="1"/>
  <c r="B63" i="9"/>
  <c r="P63" i="9" s="1"/>
  <c r="H63" i="9"/>
  <c r="B64" i="9"/>
  <c r="P64" i="9" s="1"/>
  <c r="C64" i="9"/>
  <c r="H64" i="9"/>
  <c r="Q64" i="9" s="1"/>
  <c r="I64" i="9"/>
  <c r="B65" i="9"/>
  <c r="P65" i="9" s="1"/>
  <c r="H65" i="9"/>
  <c r="Q65" i="9" s="1"/>
  <c r="B66" i="9"/>
  <c r="P66" i="9" s="1"/>
  <c r="H66" i="9"/>
  <c r="Q66" i="9" s="1"/>
  <c r="R66" i="9" s="1"/>
  <c r="S66" i="9" s="1"/>
  <c r="B67" i="9"/>
  <c r="P67" i="9" s="1"/>
  <c r="H67" i="9"/>
  <c r="Q67" i="9" s="1"/>
  <c r="B68" i="9"/>
  <c r="H68" i="9"/>
  <c r="B69" i="9"/>
  <c r="P69" i="9" s="1"/>
  <c r="H69" i="9"/>
  <c r="Q69" i="9" s="1"/>
  <c r="B70" i="9"/>
  <c r="P70" i="9" s="1"/>
  <c r="H70" i="9"/>
  <c r="Q70" i="9"/>
  <c r="B71" i="9"/>
  <c r="H71" i="9"/>
  <c r="B72" i="9"/>
  <c r="H72" i="9"/>
  <c r="Q72" i="9" s="1"/>
  <c r="B73" i="9"/>
  <c r="P73" i="9" s="1"/>
  <c r="H73" i="9"/>
  <c r="B74" i="9"/>
  <c r="P74" i="9" s="1"/>
  <c r="H74" i="9"/>
  <c r="B75" i="9"/>
  <c r="H75" i="9"/>
  <c r="Q75" i="9" s="1"/>
  <c r="B76" i="9"/>
  <c r="H76" i="9"/>
  <c r="Q76" i="9" s="1"/>
  <c r="R76" i="9" s="1"/>
  <c r="B77" i="9"/>
  <c r="H77" i="9"/>
  <c r="Q77" i="9" s="1"/>
  <c r="B78" i="9"/>
  <c r="H78" i="9"/>
  <c r="Q78" i="9" s="1"/>
  <c r="B79" i="9"/>
  <c r="P79" i="9" s="1"/>
  <c r="H79" i="9"/>
  <c r="Q79" i="9" s="1"/>
  <c r="I79" i="9"/>
  <c r="B80" i="9"/>
  <c r="C80" i="9"/>
  <c r="H80" i="9"/>
  <c r="Q80" i="9" s="1"/>
  <c r="B81" i="9"/>
  <c r="P81" i="9" s="1"/>
  <c r="H81" i="9"/>
  <c r="B82" i="9"/>
  <c r="P82" i="9" s="1"/>
  <c r="H82" i="9"/>
  <c r="B83" i="9"/>
  <c r="P83" i="9" s="1"/>
  <c r="H83" i="9"/>
  <c r="Q83" i="9" s="1"/>
  <c r="B84" i="9"/>
  <c r="D84" i="9" s="1"/>
  <c r="H84" i="9"/>
  <c r="Q84" i="9" s="1"/>
  <c r="B85" i="9"/>
  <c r="P85" i="9" s="1"/>
  <c r="H85" i="9"/>
  <c r="B86" i="9"/>
  <c r="P86" i="9" s="1"/>
  <c r="H86" i="9"/>
  <c r="B87" i="9"/>
  <c r="H87" i="9"/>
  <c r="Q87" i="9" s="1"/>
  <c r="I87" i="9"/>
  <c r="B88" i="9"/>
  <c r="C88" i="9"/>
  <c r="H88" i="9"/>
  <c r="Q88" i="9" s="1"/>
  <c r="B89" i="9"/>
  <c r="P89" i="9" s="1"/>
  <c r="C89" i="9"/>
  <c r="H89" i="9"/>
  <c r="B90" i="9"/>
  <c r="P90" i="9" s="1"/>
  <c r="H90" i="9"/>
  <c r="Q90" i="9"/>
  <c r="B91" i="9"/>
  <c r="H91" i="9"/>
  <c r="B92" i="9"/>
  <c r="P92" i="9" s="1"/>
  <c r="H92" i="9"/>
  <c r="B93" i="9"/>
  <c r="P93" i="9" s="1"/>
  <c r="H93" i="9"/>
  <c r="Q93" i="9" s="1"/>
  <c r="B94" i="9"/>
  <c r="P94" i="9" s="1"/>
  <c r="H94" i="9"/>
  <c r="Q94" i="9" s="1"/>
  <c r="B95" i="9"/>
  <c r="P95" i="9" s="1"/>
  <c r="H95" i="9"/>
  <c r="I95" i="9"/>
  <c r="B96" i="9"/>
  <c r="C96" i="9"/>
  <c r="H96" i="9"/>
  <c r="B97" i="9"/>
  <c r="P97" i="9" s="1"/>
  <c r="C97" i="9"/>
  <c r="H97" i="9"/>
  <c r="Q97" i="9" s="1"/>
  <c r="B98" i="9"/>
  <c r="P98" i="9" s="1"/>
  <c r="H98" i="9"/>
  <c r="Q98" i="9" s="1"/>
  <c r="R98" i="9" s="1"/>
  <c r="B99" i="9"/>
  <c r="P99" i="9" s="1"/>
  <c r="H99" i="9"/>
  <c r="Q99" i="9" s="1"/>
  <c r="R99" i="9" s="1"/>
  <c r="B100" i="9"/>
  <c r="P100" i="9" s="1"/>
  <c r="H100" i="9"/>
  <c r="Q100" i="9" s="1"/>
  <c r="B101" i="9"/>
  <c r="P101" i="9" s="1"/>
  <c r="H101" i="9"/>
  <c r="Q101" i="9" s="1"/>
  <c r="B102" i="9"/>
  <c r="P102" i="9" s="1"/>
  <c r="H102" i="9"/>
  <c r="B103" i="9"/>
  <c r="P103" i="9" s="1"/>
  <c r="H103" i="9"/>
  <c r="Q103" i="9" s="1"/>
  <c r="I103" i="9"/>
  <c r="B104" i="9"/>
  <c r="C104" i="9"/>
  <c r="H104" i="9"/>
  <c r="Q104" i="9"/>
  <c r="B105" i="9"/>
  <c r="D105" i="9" s="1"/>
  <c r="C105" i="9"/>
  <c r="H105" i="9"/>
  <c r="Q105" i="9" s="1"/>
  <c r="R105" i="9" s="1"/>
  <c r="B106" i="9"/>
  <c r="P106" i="9" s="1"/>
  <c r="H106" i="9"/>
  <c r="Q106" i="9" s="1"/>
  <c r="B107" i="9"/>
  <c r="P107" i="9" s="1"/>
  <c r="H107" i="9"/>
  <c r="B108" i="9"/>
  <c r="P108" i="9" s="1"/>
  <c r="H108" i="9"/>
  <c r="Q108" i="9" s="1"/>
  <c r="B109" i="9"/>
  <c r="H109" i="9"/>
  <c r="Q109" i="9" s="1"/>
  <c r="B110" i="9"/>
  <c r="P110" i="9" s="1"/>
  <c r="H110" i="9"/>
  <c r="Q110" i="9" s="1"/>
  <c r="B111" i="9"/>
  <c r="H111" i="9"/>
  <c r="Q111" i="9" s="1"/>
  <c r="I111" i="9"/>
  <c r="B112" i="9"/>
  <c r="P112" i="9" s="1"/>
  <c r="C112" i="9"/>
  <c r="H112" i="9"/>
  <c r="J112" i="9" s="1"/>
  <c r="B113" i="9"/>
  <c r="P113" i="9" s="1"/>
  <c r="C113" i="9"/>
  <c r="H113" i="9"/>
  <c r="B114" i="9"/>
  <c r="H114" i="9"/>
  <c r="Q114" i="9" s="1"/>
  <c r="B115" i="9"/>
  <c r="P115" i="9" s="1"/>
  <c r="H115" i="9"/>
  <c r="B116" i="9"/>
  <c r="P116" i="9" s="1"/>
  <c r="H116" i="9"/>
  <c r="Q116" i="9" s="1"/>
  <c r="B117" i="9"/>
  <c r="H117" i="9"/>
  <c r="Q117" i="9" s="1"/>
  <c r="B118" i="9"/>
  <c r="P118" i="9" s="1"/>
  <c r="H118" i="9"/>
  <c r="Q118" i="9" s="1"/>
  <c r="B119" i="9"/>
  <c r="H119" i="9"/>
  <c r="B120" i="9"/>
  <c r="P120" i="9" s="1"/>
  <c r="H120" i="9"/>
  <c r="Q120" i="9" s="1"/>
  <c r="B121" i="9"/>
  <c r="H121" i="9"/>
  <c r="Q121" i="9" s="1"/>
  <c r="B122" i="9"/>
  <c r="H122" i="9"/>
  <c r="B123" i="9"/>
  <c r="P123" i="9" s="1"/>
  <c r="H123" i="9"/>
  <c r="B124" i="9"/>
  <c r="H124" i="9"/>
  <c r="Q124" i="9" s="1"/>
  <c r="B125" i="9"/>
  <c r="P125" i="9" s="1"/>
  <c r="H125" i="9"/>
  <c r="Q125" i="9" s="1"/>
  <c r="B126" i="9"/>
  <c r="P126" i="9" s="1"/>
  <c r="H126" i="9"/>
  <c r="B127" i="9"/>
  <c r="P127" i="9" s="1"/>
  <c r="H127" i="9"/>
  <c r="Q127" i="9" s="1"/>
  <c r="B128" i="9"/>
  <c r="P128" i="9" s="1"/>
  <c r="H128" i="9"/>
  <c r="Q128" i="9" s="1"/>
  <c r="B129" i="9"/>
  <c r="P129" i="9"/>
  <c r="H129" i="9"/>
  <c r="Q129" i="9" s="1"/>
  <c r="B130" i="9"/>
  <c r="P130" i="9"/>
  <c r="H130" i="9"/>
  <c r="Q130" i="9" s="1"/>
  <c r="B131" i="9"/>
  <c r="P131" i="9"/>
  <c r="H131" i="9"/>
  <c r="Q131" i="9" s="1"/>
  <c r="B132" i="9"/>
  <c r="P132" i="9"/>
  <c r="H132" i="9"/>
  <c r="Q132" i="9" s="1"/>
  <c r="B133" i="9"/>
  <c r="P133" i="9"/>
  <c r="H133" i="9"/>
  <c r="Q133" i="9" s="1"/>
  <c r="B134" i="9"/>
  <c r="P134" i="9"/>
  <c r="H134" i="9"/>
  <c r="Q134" i="9" s="1"/>
  <c r="B135" i="9"/>
  <c r="P135" i="9"/>
  <c r="H135" i="9"/>
  <c r="Q135" i="9" s="1"/>
  <c r="B136" i="9"/>
  <c r="P136" i="9"/>
  <c r="H136" i="9"/>
  <c r="Q136" i="9" s="1"/>
  <c r="B1" i="10"/>
  <c r="B2" i="10"/>
  <c r="B5" i="10"/>
  <c r="C15" i="10" s="1"/>
  <c r="B14" i="10"/>
  <c r="H14" i="10"/>
  <c r="B15" i="10"/>
  <c r="H15" i="10"/>
  <c r="J15" i="10" s="1"/>
  <c r="B16" i="10"/>
  <c r="H16" i="10"/>
  <c r="B17" i="10"/>
  <c r="H17" i="10"/>
  <c r="B18" i="10"/>
  <c r="Q18" i="10" s="1"/>
  <c r="H18" i="10"/>
  <c r="B19" i="10"/>
  <c r="H19" i="10"/>
  <c r="B20" i="10"/>
  <c r="H20" i="10"/>
  <c r="J20" i="10" s="1"/>
  <c r="B21" i="10"/>
  <c r="P21" i="10" s="1"/>
  <c r="H21" i="10"/>
  <c r="B22" i="10"/>
  <c r="H22" i="10"/>
  <c r="B23" i="10"/>
  <c r="P23" i="10" s="1"/>
  <c r="H23" i="10"/>
  <c r="J23" i="10" s="1"/>
  <c r="B24" i="10"/>
  <c r="P24" i="10" s="1"/>
  <c r="H24" i="10"/>
  <c r="B25" i="10"/>
  <c r="P25" i="10" s="1"/>
  <c r="H25" i="10"/>
  <c r="B26" i="10"/>
  <c r="Q26" i="10" s="1"/>
  <c r="H26" i="10"/>
  <c r="J26" i="10" s="1"/>
  <c r="B27" i="10"/>
  <c r="H27" i="10"/>
  <c r="B28" i="10"/>
  <c r="H28" i="10"/>
  <c r="I28" i="10"/>
  <c r="B29" i="10"/>
  <c r="H29" i="10"/>
  <c r="B30" i="10"/>
  <c r="H30" i="10"/>
  <c r="B31" i="10"/>
  <c r="P31" i="10" s="1"/>
  <c r="H31" i="10"/>
  <c r="B32" i="10"/>
  <c r="H32" i="10"/>
  <c r="B33" i="10"/>
  <c r="D33" i="10" s="1"/>
  <c r="H33" i="10"/>
  <c r="B34" i="10"/>
  <c r="H34" i="10"/>
  <c r="B35" i="10"/>
  <c r="H35" i="10"/>
  <c r="B36" i="10"/>
  <c r="P36" i="10" s="1"/>
  <c r="H36" i="10"/>
  <c r="B37" i="10"/>
  <c r="H37" i="10"/>
  <c r="B38" i="10"/>
  <c r="H38" i="10"/>
  <c r="B39" i="10"/>
  <c r="H39" i="10"/>
  <c r="B40" i="10"/>
  <c r="H40" i="10"/>
  <c r="J40" i="10" s="1"/>
  <c r="B41" i="10"/>
  <c r="P41" i="10" s="1"/>
  <c r="H41" i="10"/>
  <c r="B42" i="10"/>
  <c r="H42" i="10"/>
  <c r="B43" i="10"/>
  <c r="P43" i="10" s="1"/>
  <c r="H43" i="10"/>
  <c r="I43" i="10"/>
  <c r="B44" i="10"/>
  <c r="H44" i="10"/>
  <c r="B45" i="10"/>
  <c r="P45" i="10" s="1"/>
  <c r="H45" i="10"/>
  <c r="B46" i="10"/>
  <c r="H46" i="10"/>
  <c r="B47" i="10"/>
  <c r="P47" i="10" s="1"/>
  <c r="H47" i="10"/>
  <c r="I47" i="10"/>
  <c r="B48" i="10"/>
  <c r="Q48" i="10"/>
  <c r="R48" i="10" s="1"/>
  <c r="S48" i="10" s="1"/>
  <c r="H48" i="10"/>
  <c r="B49" i="10"/>
  <c r="H49" i="10"/>
  <c r="B50" i="10"/>
  <c r="Q50" i="10"/>
  <c r="H50" i="10"/>
  <c r="B51" i="10"/>
  <c r="P51" i="10"/>
  <c r="H51" i="10"/>
  <c r="B52" i="10"/>
  <c r="Q52" i="10" s="1"/>
  <c r="H52" i="10"/>
  <c r="B53" i="10"/>
  <c r="Q53" i="10" s="1"/>
  <c r="H53" i="10"/>
  <c r="B54" i="10"/>
  <c r="Q54" i="10" s="1"/>
  <c r="C54" i="10"/>
  <c r="H54" i="10"/>
  <c r="B55" i="10"/>
  <c r="H55" i="10"/>
  <c r="B56" i="10"/>
  <c r="P56" i="10" s="1"/>
  <c r="H56" i="10"/>
  <c r="J56" i="10" s="1"/>
  <c r="B57" i="10"/>
  <c r="Q57" i="10" s="1"/>
  <c r="R57" i="10" s="1"/>
  <c r="S57" i="10" s="1"/>
  <c r="H57" i="10"/>
  <c r="J57" i="10" s="1"/>
  <c r="I57" i="10"/>
  <c r="B58" i="10"/>
  <c r="P58" i="10"/>
  <c r="H58" i="10"/>
  <c r="B59" i="10"/>
  <c r="H59" i="10"/>
  <c r="B60" i="10"/>
  <c r="H60" i="10"/>
  <c r="B61" i="10"/>
  <c r="P61" i="10" s="1"/>
  <c r="H61" i="10"/>
  <c r="B62" i="10"/>
  <c r="P62" i="10" s="1"/>
  <c r="H62" i="10"/>
  <c r="B63" i="10"/>
  <c r="H63" i="10"/>
  <c r="B64" i="10"/>
  <c r="C64" i="10"/>
  <c r="H64" i="10"/>
  <c r="B65" i="10"/>
  <c r="Q65" i="10"/>
  <c r="H65" i="10"/>
  <c r="B66" i="10"/>
  <c r="P66" i="10" s="1"/>
  <c r="H66" i="10"/>
  <c r="B67" i="10"/>
  <c r="Q67" i="10" s="1"/>
  <c r="H67" i="10"/>
  <c r="B68" i="10"/>
  <c r="H68" i="10"/>
  <c r="B69" i="10"/>
  <c r="Q69" i="10" s="1"/>
  <c r="H69" i="10"/>
  <c r="B70" i="10"/>
  <c r="Q70" i="10" s="1"/>
  <c r="H70" i="10"/>
  <c r="B71" i="10"/>
  <c r="Q71" i="10" s="1"/>
  <c r="H71" i="10"/>
  <c r="J71" i="10" s="1"/>
  <c r="B72" i="10"/>
  <c r="H72" i="10"/>
  <c r="B73" i="10"/>
  <c r="H73" i="10"/>
  <c r="J73" i="10" s="1"/>
  <c r="I73" i="10"/>
  <c r="B74" i="10"/>
  <c r="H74" i="10"/>
  <c r="B75" i="10"/>
  <c r="P75" i="10" s="1"/>
  <c r="C75" i="10"/>
  <c r="H75" i="10"/>
  <c r="B76" i="10"/>
  <c r="H76" i="10"/>
  <c r="J76" i="10" s="1"/>
  <c r="B77" i="10"/>
  <c r="P77" i="10" s="1"/>
  <c r="H77" i="10"/>
  <c r="B78" i="10"/>
  <c r="H78" i="10"/>
  <c r="J78" i="10" s="1"/>
  <c r="B79" i="10"/>
  <c r="Q79" i="10" s="1"/>
  <c r="H79" i="10"/>
  <c r="B80" i="10"/>
  <c r="H80" i="10"/>
  <c r="B81" i="10"/>
  <c r="P81" i="10" s="1"/>
  <c r="H81" i="10"/>
  <c r="B82" i="10"/>
  <c r="H82" i="10"/>
  <c r="J82" i="10" s="1"/>
  <c r="B83" i="10"/>
  <c r="C83" i="10"/>
  <c r="H83" i="10"/>
  <c r="B84" i="10"/>
  <c r="H84" i="10"/>
  <c r="J84" i="10" s="1"/>
  <c r="B85" i="10"/>
  <c r="H85" i="10"/>
  <c r="B86" i="10"/>
  <c r="H86" i="10"/>
  <c r="B87" i="10"/>
  <c r="Q87" i="10" s="1"/>
  <c r="H87" i="10"/>
  <c r="I87" i="10"/>
  <c r="B88" i="10"/>
  <c r="Q88" i="10" s="1"/>
  <c r="H88" i="10"/>
  <c r="B89" i="10"/>
  <c r="H89" i="10"/>
  <c r="J89" i="10" s="1"/>
  <c r="B90" i="10"/>
  <c r="C90" i="10"/>
  <c r="H90" i="10"/>
  <c r="B91" i="10"/>
  <c r="Q91" i="10" s="1"/>
  <c r="H91" i="10"/>
  <c r="J91" i="10" s="1"/>
  <c r="B92" i="10"/>
  <c r="P92" i="10" s="1"/>
  <c r="C92" i="10"/>
  <c r="H92" i="10"/>
  <c r="B93" i="10"/>
  <c r="H93" i="10"/>
  <c r="B94" i="10"/>
  <c r="P94" i="10" s="1"/>
  <c r="C94" i="10"/>
  <c r="H94" i="10"/>
  <c r="B95" i="10"/>
  <c r="Q95" i="10" s="1"/>
  <c r="H95" i="10"/>
  <c r="B96" i="10"/>
  <c r="H96" i="10"/>
  <c r="B97" i="10"/>
  <c r="D97" i="10" s="1"/>
  <c r="Q97" i="10"/>
  <c r="C97" i="10"/>
  <c r="H97" i="10"/>
  <c r="B98" i="10"/>
  <c r="P98" i="10" s="1"/>
  <c r="C98" i="10"/>
  <c r="D98" i="10"/>
  <c r="H98" i="10"/>
  <c r="B99" i="10"/>
  <c r="P99" i="10" s="1"/>
  <c r="H99" i="10"/>
  <c r="I99" i="10"/>
  <c r="B100" i="10"/>
  <c r="H100" i="10"/>
  <c r="I100" i="10"/>
  <c r="B101" i="10"/>
  <c r="C101" i="10"/>
  <c r="H101" i="10"/>
  <c r="B102" i="10"/>
  <c r="P102" i="10" s="1"/>
  <c r="C102" i="10"/>
  <c r="H102" i="10"/>
  <c r="B103" i="10"/>
  <c r="P103" i="10" s="1"/>
  <c r="H103" i="10"/>
  <c r="I103" i="10"/>
  <c r="B104" i="10"/>
  <c r="H104" i="10"/>
  <c r="I104" i="10"/>
  <c r="B105" i="10"/>
  <c r="C105" i="10"/>
  <c r="H105" i="10"/>
  <c r="B106" i="10"/>
  <c r="P106" i="10" s="1"/>
  <c r="C106" i="10"/>
  <c r="D106" i="10" s="1"/>
  <c r="H106" i="10"/>
  <c r="B107" i="10"/>
  <c r="P107" i="10" s="1"/>
  <c r="H107" i="10"/>
  <c r="I107" i="10"/>
  <c r="B108" i="10"/>
  <c r="H108" i="10"/>
  <c r="I108" i="10"/>
  <c r="B109" i="10"/>
  <c r="P109" i="10" s="1"/>
  <c r="C109" i="10"/>
  <c r="H109" i="10"/>
  <c r="B110" i="10"/>
  <c r="C110" i="10"/>
  <c r="H110" i="10"/>
  <c r="B111" i="10"/>
  <c r="Q111" i="10" s="1"/>
  <c r="H111" i="10"/>
  <c r="B112" i="10"/>
  <c r="D112" i="10" s="1"/>
  <c r="C112" i="10"/>
  <c r="H112" i="10"/>
  <c r="B113" i="10"/>
  <c r="Q113" i="10" s="1"/>
  <c r="H113" i="10"/>
  <c r="J113" i="10" s="1"/>
  <c r="I113" i="10"/>
  <c r="B114" i="10"/>
  <c r="P114" i="10"/>
  <c r="H114" i="10"/>
  <c r="J114" i="10" s="1"/>
  <c r="I114" i="10"/>
  <c r="B115" i="10"/>
  <c r="H115" i="10"/>
  <c r="J115" i="10" s="1"/>
  <c r="B116" i="10"/>
  <c r="H116" i="10"/>
  <c r="I116" i="10"/>
  <c r="B117" i="10"/>
  <c r="D117" i="10" s="1"/>
  <c r="H117" i="10"/>
  <c r="J117" i="10" s="1"/>
  <c r="I117" i="10"/>
  <c r="B118" i="10"/>
  <c r="C118" i="10"/>
  <c r="H118" i="10"/>
  <c r="B119" i="10"/>
  <c r="Q119" i="10" s="1"/>
  <c r="H119" i="10"/>
  <c r="J119" i="10" s="1"/>
  <c r="B120" i="10"/>
  <c r="C120" i="10"/>
  <c r="H120" i="10"/>
  <c r="B121" i="10"/>
  <c r="Q121" i="10" s="1"/>
  <c r="H121" i="10"/>
  <c r="J121" i="10" s="1"/>
  <c r="B122" i="10"/>
  <c r="H122" i="10"/>
  <c r="B123" i="10"/>
  <c r="P123" i="10" s="1"/>
  <c r="H123" i="10"/>
  <c r="B124" i="10"/>
  <c r="Q124" i="10" s="1"/>
  <c r="H124" i="10"/>
  <c r="I124" i="10"/>
  <c r="B125" i="10"/>
  <c r="C125" i="10"/>
  <c r="H125" i="10"/>
  <c r="B126" i="10"/>
  <c r="P126" i="10" s="1"/>
  <c r="H126" i="10"/>
  <c r="B127" i="10"/>
  <c r="H127" i="10"/>
  <c r="I127" i="10"/>
  <c r="B128" i="10"/>
  <c r="H128" i="10"/>
  <c r="B129" i="10"/>
  <c r="H129" i="10"/>
  <c r="B130" i="10"/>
  <c r="H130" i="10"/>
  <c r="B131" i="10"/>
  <c r="C131" i="10"/>
  <c r="H131" i="10"/>
  <c r="B132" i="10"/>
  <c r="Q132" i="10" s="1"/>
  <c r="H132" i="10"/>
  <c r="B133" i="10"/>
  <c r="H133" i="10"/>
  <c r="B134" i="10"/>
  <c r="Q134" i="10" s="1"/>
  <c r="H134" i="10"/>
  <c r="B135" i="10"/>
  <c r="H135" i="10"/>
  <c r="I135" i="10"/>
  <c r="B136" i="10"/>
  <c r="H136" i="10"/>
  <c r="B1" i="7"/>
  <c r="B2" i="7"/>
  <c r="B5" i="7"/>
  <c r="C31" i="7" s="1"/>
  <c r="B14" i="7"/>
  <c r="H14" i="7" s="1"/>
  <c r="B15" i="7"/>
  <c r="B16" i="7"/>
  <c r="P16" i="7" s="1"/>
  <c r="B17" i="7"/>
  <c r="B18" i="7"/>
  <c r="P18" i="7" s="1"/>
  <c r="B19" i="7"/>
  <c r="B20" i="7"/>
  <c r="B21" i="7"/>
  <c r="B22" i="7"/>
  <c r="B23" i="7"/>
  <c r="H23" i="7" s="1"/>
  <c r="B24" i="7"/>
  <c r="P24" i="7" s="1"/>
  <c r="B25" i="7"/>
  <c r="B26" i="7"/>
  <c r="P26" i="7" s="1"/>
  <c r="B27" i="7"/>
  <c r="B28" i="7"/>
  <c r="H28" i="7" s="1"/>
  <c r="J28" i="7" s="1"/>
  <c r="B29" i="7"/>
  <c r="B30" i="7"/>
  <c r="P30" i="7" s="1"/>
  <c r="B31" i="7"/>
  <c r="H31" i="7" s="1"/>
  <c r="B32" i="7"/>
  <c r="B33" i="7"/>
  <c r="Q33" i="7" s="1"/>
  <c r="I33" i="7"/>
  <c r="B34" i="7"/>
  <c r="B35" i="7"/>
  <c r="B36" i="7"/>
  <c r="P36" i="7"/>
  <c r="B37" i="7"/>
  <c r="B38" i="7"/>
  <c r="B39" i="7"/>
  <c r="H39" i="7" s="1"/>
  <c r="B40" i="7"/>
  <c r="B41" i="7"/>
  <c r="B42" i="7"/>
  <c r="B43" i="7"/>
  <c r="B44" i="7"/>
  <c r="P44" i="7" s="1"/>
  <c r="I44" i="7"/>
  <c r="B45" i="7"/>
  <c r="B46" i="7"/>
  <c r="Q46" i="7" s="1"/>
  <c r="C46" i="7"/>
  <c r="B47" i="7"/>
  <c r="H47" i="7" s="1"/>
  <c r="J47" i="7" s="1"/>
  <c r="C47" i="7"/>
  <c r="B48" i="7"/>
  <c r="B49" i="7"/>
  <c r="C49" i="7"/>
  <c r="B50" i="7"/>
  <c r="P50" i="7" s="1"/>
  <c r="I50" i="7"/>
  <c r="B51" i="7"/>
  <c r="I51" i="7"/>
  <c r="B52" i="7"/>
  <c r="P52" i="7" s="1"/>
  <c r="B53" i="7"/>
  <c r="H53" i="7" s="1"/>
  <c r="C53" i="7"/>
  <c r="B54" i="7"/>
  <c r="B55" i="7"/>
  <c r="P55" i="7" s="1"/>
  <c r="I55" i="7"/>
  <c r="B56" i="7"/>
  <c r="C56" i="7"/>
  <c r="I56" i="7"/>
  <c r="B57" i="7"/>
  <c r="H57" i="7" s="1"/>
  <c r="J57" i="7" s="1"/>
  <c r="C57" i="7"/>
  <c r="I57" i="7"/>
  <c r="B58" i="7"/>
  <c r="Q58" i="7" s="1"/>
  <c r="C58" i="7"/>
  <c r="I58" i="7"/>
  <c r="B59" i="7"/>
  <c r="C59" i="7"/>
  <c r="I59" i="7"/>
  <c r="B60" i="7"/>
  <c r="D60" i="7" s="1"/>
  <c r="C60" i="7"/>
  <c r="B61" i="7"/>
  <c r="Q61" i="7" s="1"/>
  <c r="R61" i="7" s="1"/>
  <c r="C61" i="7"/>
  <c r="B62" i="7"/>
  <c r="B63" i="7"/>
  <c r="I63" i="7"/>
  <c r="B64" i="7"/>
  <c r="C64" i="7"/>
  <c r="I64" i="7"/>
  <c r="B65" i="7"/>
  <c r="C65" i="7"/>
  <c r="I65" i="7"/>
  <c r="B66" i="7"/>
  <c r="C66" i="7"/>
  <c r="I66" i="7"/>
  <c r="B67" i="7"/>
  <c r="P67" i="7" s="1"/>
  <c r="C67" i="7"/>
  <c r="I67" i="7"/>
  <c r="B68" i="7"/>
  <c r="C68" i="7"/>
  <c r="B69" i="7"/>
  <c r="C69" i="7"/>
  <c r="B70" i="7"/>
  <c r="Q70" i="7"/>
  <c r="B71" i="7"/>
  <c r="P71" i="7" s="1"/>
  <c r="I71" i="7"/>
  <c r="B72" i="7"/>
  <c r="C72" i="7"/>
  <c r="B73" i="7"/>
  <c r="B74" i="7"/>
  <c r="H74" i="7"/>
  <c r="B75" i="7"/>
  <c r="B76" i="7"/>
  <c r="I76" i="7"/>
  <c r="B77" i="7"/>
  <c r="I77" i="7"/>
  <c r="B78" i="7"/>
  <c r="C78" i="7"/>
  <c r="I78" i="7"/>
  <c r="B79" i="7"/>
  <c r="D79" i="7" s="1"/>
  <c r="C79" i="7"/>
  <c r="B80" i="7"/>
  <c r="P80" i="7" s="1"/>
  <c r="I80" i="7"/>
  <c r="B81" i="7"/>
  <c r="C81" i="7"/>
  <c r="I81" i="7"/>
  <c r="B82" i="7"/>
  <c r="C82" i="7"/>
  <c r="I82" i="7"/>
  <c r="B83" i="7"/>
  <c r="H83" i="7" s="1"/>
  <c r="J83" i="7" s="1"/>
  <c r="C83" i="7"/>
  <c r="I83" i="7"/>
  <c r="B84" i="7"/>
  <c r="P84" i="7" s="1"/>
  <c r="C84" i="7"/>
  <c r="B85" i="7"/>
  <c r="P85" i="7" s="1"/>
  <c r="C85" i="7"/>
  <c r="B86" i="7"/>
  <c r="Q86" i="7" s="1"/>
  <c r="B87" i="7"/>
  <c r="I87" i="7"/>
  <c r="B88" i="7"/>
  <c r="P88" i="7" s="1"/>
  <c r="C88" i="7"/>
  <c r="B89" i="7"/>
  <c r="B90" i="7"/>
  <c r="H90" i="7" s="1"/>
  <c r="B91" i="7"/>
  <c r="H91" i="7" s="1"/>
  <c r="P91" i="7"/>
  <c r="B92" i="7"/>
  <c r="I92" i="7"/>
  <c r="B93" i="7"/>
  <c r="H93" i="7" s="1"/>
  <c r="J93" i="7" s="1"/>
  <c r="I93" i="7"/>
  <c r="B94" i="7"/>
  <c r="C94" i="7"/>
  <c r="I94" i="7"/>
  <c r="B95" i="7"/>
  <c r="C95" i="7"/>
  <c r="B96" i="7"/>
  <c r="I96" i="7"/>
  <c r="B97" i="7"/>
  <c r="C97" i="7"/>
  <c r="I97" i="7"/>
  <c r="B98" i="7"/>
  <c r="H98" i="7" s="1"/>
  <c r="C98" i="7"/>
  <c r="I98" i="7"/>
  <c r="B99" i="7"/>
  <c r="C99" i="7"/>
  <c r="I99" i="7"/>
  <c r="B100" i="7"/>
  <c r="C100" i="7"/>
  <c r="B101" i="7"/>
  <c r="C101" i="7"/>
  <c r="B102" i="7"/>
  <c r="B103" i="7"/>
  <c r="P103" i="7" s="1"/>
  <c r="B104" i="7"/>
  <c r="C104" i="7"/>
  <c r="B105" i="7"/>
  <c r="D105" i="7" s="1"/>
  <c r="B106" i="7"/>
  <c r="B107" i="7"/>
  <c r="H107" i="7"/>
  <c r="J107" i="7" s="1"/>
  <c r="B108" i="7"/>
  <c r="I108" i="7"/>
  <c r="B109" i="7"/>
  <c r="I109" i="7"/>
  <c r="B110" i="7"/>
  <c r="C110" i="7"/>
  <c r="I110" i="7"/>
  <c r="B111" i="7"/>
  <c r="Q111" i="7" s="1"/>
  <c r="R111" i="7" s="1"/>
  <c r="C111" i="7"/>
  <c r="B112" i="7"/>
  <c r="I112" i="7"/>
  <c r="B113" i="7"/>
  <c r="H113" i="7" s="1"/>
  <c r="J113" i="7"/>
  <c r="C113" i="7"/>
  <c r="I113" i="7"/>
  <c r="B114" i="7"/>
  <c r="Q114" i="7" s="1"/>
  <c r="R114" i="7" s="1"/>
  <c r="C114" i="7"/>
  <c r="I114" i="7"/>
  <c r="B115" i="7"/>
  <c r="H115" i="7"/>
  <c r="J115" i="7" s="1"/>
  <c r="C115" i="7"/>
  <c r="I115" i="7"/>
  <c r="B116" i="7"/>
  <c r="Q116" i="7" s="1"/>
  <c r="C116" i="7"/>
  <c r="B117" i="7"/>
  <c r="H117" i="7" s="1"/>
  <c r="C117" i="7"/>
  <c r="B118" i="7"/>
  <c r="P118" i="7" s="1"/>
  <c r="B119" i="7"/>
  <c r="I119" i="7"/>
  <c r="B120" i="7"/>
  <c r="P120" i="7" s="1"/>
  <c r="C120" i="7"/>
  <c r="B121" i="7"/>
  <c r="B122" i="7"/>
  <c r="B123" i="7"/>
  <c r="B124" i="7"/>
  <c r="P124" i="7" s="1"/>
  <c r="I124" i="7"/>
  <c r="B125" i="7"/>
  <c r="I125" i="7"/>
  <c r="B126" i="7"/>
  <c r="P126" i="7" s="1"/>
  <c r="C126" i="7"/>
  <c r="I126" i="7"/>
  <c r="B127" i="7"/>
  <c r="C127" i="7"/>
  <c r="I127" i="7"/>
  <c r="B128" i="7"/>
  <c r="D128" i="7" s="1"/>
  <c r="C128" i="7"/>
  <c r="B129" i="7"/>
  <c r="B130" i="7"/>
  <c r="P130" i="7" s="1"/>
  <c r="B131" i="7"/>
  <c r="H131" i="7"/>
  <c r="Q131" i="7"/>
  <c r="B132" i="7"/>
  <c r="P132" i="7" s="1"/>
  <c r="I132" i="7"/>
  <c r="B133" i="7"/>
  <c r="B134" i="7"/>
  <c r="P134" i="7"/>
  <c r="I134" i="7"/>
  <c r="B135" i="7"/>
  <c r="C135" i="7"/>
  <c r="Q135" i="7"/>
  <c r="B136" i="7"/>
  <c r="H136" i="7" s="1"/>
  <c r="I136" i="7"/>
  <c r="B1" i="13"/>
  <c r="B3" i="13" s="1"/>
  <c r="B2" i="13"/>
  <c r="B5" i="13"/>
  <c r="C16" i="13"/>
  <c r="B14" i="13"/>
  <c r="H14" i="13"/>
  <c r="B15" i="13"/>
  <c r="H15" i="13"/>
  <c r="B16" i="13"/>
  <c r="Q16" i="13" s="1"/>
  <c r="H16" i="13"/>
  <c r="I16" i="13"/>
  <c r="B17" i="13"/>
  <c r="H17" i="13"/>
  <c r="B18" i="13"/>
  <c r="H18" i="13"/>
  <c r="B19" i="13"/>
  <c r="Q19" i="13" s="1"/>
  <c r="H19" i="13"/>
  <c r="B20" i="13"/>
  <c r="H20" i="13"/>
  <c r="B21" i="13"/>
  <c r="Q21" i="13" s="1"/>
  <c r="H21" i="13"/>
  <c r="B22" i="13"/>
  <c r="H22" i="13"/>
  <c r="B23" i="13"/>
  <c r="Q23" i="13" s="1"/>
  <c r="H23" i="13"/>
  <c r="J23" i="13" s="1"/>
  <c r="B24" i="13"/>
  <c r="P24" i="13" s="1"/>
  <c r="H24" i="13"/>
  <c r="I24" i="13"/>
  <c r="J24" i="13" s="1"/>
  <c r="B25" i="13"/>
  <c r="C25" i="13"/>
  <c r="H25" i="13"/>
  <c r="I25" i="13"/>
  <c r="B26" i="13"/>
  <c r="P26" i="13" s="1"/>
  <c r="S26" i="13" s="1"/>
  <c r="T26" i="13" s="1"/>
  <c r="U26" i="13" s="1"/>
  <c r="C26" i="13"/>
  <c r="H26" i="13"/>
  <c r="J26" i="13" s="1"/>
  <c r="I26" i="13"/>
  <c r="B27" i="13"/>
  <c r="C27" i="13"/>
  <c r="H27" i="13"/>
  <c r="J27" i="13" s="1"/>
  <c r="I27" i="13"/>
  <c r="B28" i="13"/>
  <c r="P28" i="13" s="1"/>
  <c r="H28" i="13"/>
  <c r="B29" i="13"/>
  <c r="H29" i="13"/>
  <c r="B30" i="13"/>
  <c r="P30" i="13" s="1"/>
  <c r="C30" i="13"/>
  <c r="H30" i="13"/>
  <c r="I30" i="13"/>
  <c r="B31" i="13"/>
  <c r="Q31" i="13" s="1"/>
  <c r="R50" i="13" s="1"/>
  <c r="S50" i="13" s="1"/>
  <c r="H31" i="13"/>
  <c r="B32" i="13"/>
  <c r="C32" i="13"/>
  <c r="H32" i="13"/>
  <c r="I32" i="13"/>
  <c r="B33" i="13"/>
  <c r="C33" i="13"/>
  <c r="H33" i="13"/>
  <c r="J33" i="13" s="1"/>
  <c r="I33" i="13"/>
  <c r="B34" i="13"/>
  <c r="P34" i="13" s="1"/>
  <c r="H34" i="13"/>
  <c r="B35" i="13"/>
  <c r="Q35" i="13" s="1"/>
  <c r="C35" i="13"/>
  <c r="H35" i="13"/>
  <c r="J35" i="13" s="1"/>
  <c r="I35" i="13"/>
  <c r="B36" i="13"/>
  <c r="Q36" i="13" s="1"/>
  <c r="R55" i="13" s="1"/>
  <c r="S55" i="13" s="1"/>
  <c r="H36" i="13"/>
  <c r="B37" i="13"/>
  <c r="P37" i="13" s="1"/>
  <c r="C37" i="13"/>
  <c r="H37" i="13"/>
  <c r="J37" i="13" s="1"/>
  <c r="I37" i="13"/>
  <c r="B38" i="13"/>
  <c r="H38" i="13"/>
  <c r="B39" i="13"/>
  <c r="D39" i="13" s="1"/>
  <c r="C39" i="13"/>
  <c r="H39" i="13"/>
  <c r="I39" i="13"/>
  <c r="B40" i="13"/>
  <c r="H40" i="13"/>
  <c r="B41" i="13"/>
  <c r="Q41" i="13" s="1"/>
  <c r="C41" i="13"/>
  <c r="H41" i="13"/>
  <c r="J41" i="13" s="1"/>
  <c r="I41" i="13"/>
  <c r="B42" i="13"/>
  <c r="P42" i="13" s="1"/>
  <c r="H42" i="13"/>
  <c r="B43" i="13"/>
  <c r="C43" i="13"/>
  <c r="H43" i="13"/>
  <c r="I43" i="13"/>
  <c r="B44" i="13"/>
  <c r="Q44" i="13" s="1"/>
  <c r="R63" i="13" s="1"/>
  <c r="H44" i="13"/>
  <c r="J44" i="13" s="1"/>
  <c r="B45" i="13"/>
  <c r="Q45" i="13" s="1"/>
  <c r="C45" i="13"/>
  <c r="H45" i="13"/>
  <c r="J45" i="13" s="1"/>
  <c r="I45" i="13"/>
  <c r="B46" i="13"/>
  <c r="P46" i="13" s="1"/>
  <c r="H46" i="13"/>
  <c r="B47" i="13"/>
  <c r="P47" i="13" s="1"/>
  <c r="C47" i="13"/>
  <c r="H47" i="13"/>
  <c r="J47" i="13" s="1"/>
  <c r="I47" i="13"/>
  <c r="B48" i="13"/>
  <c r="H48" i="13"/>
  <c r="B49" i="13"/>
  <c r="Q49" i="13" s="1"/>
  <c r="C49" i="13"/>
  <c r="H49" i="13"/>
  <c r="J49" i="13" s="1"/>
  <c r="I49" i="13"/>
  <c r="B50" i="13"/>
  <c r="P50" i="13" s="1"/>
  <c r="H50" i="13"/>
  <c r="B51" i="13"/>
  <c r="C51" i="13"/>
  <c r="H51" i="13"/>
  <c r="I51" i="13"/>
  <c r="B52" i="13"/>
  <c r="Q52" i="13" s="1"/>
  <c r="H52" i="13"/>
  <c r="B53" i="13"/>
  <c r="C53" i="13"/>
  <c r="H53" i="13"/>
  <c r="J53" i="13" s="1"/>
  <c r="I53" i="13"/>
  <c r="B54" i="13"/>
  <c r="H54" i="13"/>
  <c r="B55" i="13"/>
  <c r="P55" i="13" s="1"/>
  <c r="C55" i="13"/>
  <c r="H55" i="13"/>
  <c r="I55" i="13"/>
  <c r="B56" i="13"/>
  <c r="H56" i="13"/>
  <c r="B57" i="13"/>
  <c r="Q57" i="13" s="1"/>
  <c r="R76" i="13" s="1"/>
  <c r="C57" i="13"/>
  <c r="H57" i="13"/>
  <c r="J57" i="13" s="1"/>
  <c r="I57" i="13"/>
  <c r="B58" i="13"/>
  <c r="P58" i="13" s="1"/>
  <c r="H58" i="13"/>
  <c r="B59" i="13"/>
  <c r="Q59" i="13" s="1"/>
  <c r="C59" i="13"/>
  <c r="H59" i="13"/>
  <c r="J59" i="13" s="1"/>
  <c r="I59" i="13"/>
  <c r="B60" i="13"/>
  <c r="Q60" i="13" s="1"/>
  <c r="H60" i="13"/>
  <c r="B61" i="13"/>
  <c r="C61" i="13"/>
  <c r="H61" i="13"/>
  <c r="I61" i="13"/>
  <c r="B62" i="13"/>
  <c r="H62" i="13"/>
  <c r="B63" i="13"/>
  <c r="Q63" i="13" s="1"/>
  <c r="C63" i="13"/>
  <c r="H63" i="13"/>
  <c r="J63" i="13" s="1"/>
  <c r="I63" i="13"/>
  <c r="B64" i="13"/>
  <c r="Q64" i="13" s="1"/>
  <c r="H64" i="13"/>
  <c r="B65" i="13"/>
  <c r="C65" i="13"/>
  <c r="H65" i="13"/>
  <c r="J65" i="13" s="1"/>
  <c r="I65" i="13"/>
  <c r="B66" i="13"/>
  <c r="H66" i="13"/>
  <c r="B67" i="13"/>
  <c r="Q67" i="13" s="1"/>
  <c r="C67" i="13"/>
  <c r="H67" i="13"/>
  <c r="I67" i="13"/>
  <c r="B68" i="13"/>
  <c r="P68" i="13" s="1"/>
  <c r="H68" i="13"/>
  <c r="J68" i="13" s="1"/>
  <c r="B69" i="13"/>
  <c r="C69" i="13"/>
  <c r="H69" i="13"/>
  <c r="I69" i="13"/>
  <c r="B70" i="13"/>
  <c r="H70" i="13"/>
  <c r="J70" i="13" s="1"/>
  <c r="B71" i="13"/>
  <c r="C71" i="13"/>
  <c r="H71" i="13"/>
  <c r="I71" i="13"/>
  <c r="B72" i="13"/>
  <c r="P72" i="13" s="1"/>
  <c r="H72" i="13"/>
  <c r="B73" i="13"/>
  <c r="C73" i="13"/>
  <c r="H73" i="13"/>
  <c r="J73" i="13" s="1"/>
  <c r="I73" i="13"/>
  <c r="B74" i="13"/>
  <c r="P74" i="13" s="1"/>
  <c r="H74" i="13"/>
  <c r="B75" i="13"/>
  <c r="P75" i="13" s="1"/>
  <c r="C75" i="13"/>
  <c r="H75" i="13"/>
  <c r="I75" i="13"/>
  <c r="B76" i="13"/>
  <c r="P76" i="13" s="1"/>
  <c r="H76" i="13"/>
  <c r="B77" i="13"/>
  <c r="P77" i="13" s="1"/>
  <c r="H77" i="13"/>
  <c r="B78" i="13"/>
  <c r="H78" i="13"/>
  <c r="B79" i="13"/>
  <c r="H79" i="13"/>
  <c r="B80" i="13"/>
  <c r="C80" i="13"/>
  <c r="H80" i="13"/>
  <c r="I80" i="13"/>
  <c r="B81" i="13"/>
  <c r="C81" i="13"/>
  <c r="H81" i="13"/>
  <c r="I81" i="13"/>
  <c r="B82" i="13"/>
  <c r="Q82" i="13" s="1"/>
  <c r="C82" i="13"/>
  <c r="H82" i="13"/>
  <c r="J82" i="13" s="1"/>
  <c r="I82" i="13"/>
  <c r="B83" i="13"/>
  <c r="H83" i="13"/>
  <c r="B84" i="13"/>
  <c r="H84" i="13"/>
  <c r="B85" i="13"/>
  <c r="P85" i="13" s="1"/>
  <c r="H85" i="13"/>
  <c r="B86" i="13"/>
  <c r="P86" i="13" s="1"/>
  <c r="H86" i="13"/>
  <c r="J86" i="13" s="1"/>
  <c r="B87" i="13"/>
  <c r="H87" i="13"/>
  <c r="B88" i="13"/>
  <c r="C88" i="13"/>
  <c r="H88" i="13"/>
  <c r="I88" i="13"/>
  <c r="B89" i="13"/>
  <c r="C89" i="13"/>
  <c r="H89" i="13"/>
  <c r="I89" i="13"/>
  <c r="B90" i="13"/>
  <c r="H90" i="13"/>
  <c r="B91" i="13"/>
  <c r="H91" i="13"/>
  <c r="J91" i="13" s="1"/>
  <c r="B92" i="13"/>
  <c r="H92" i="13"/>
  <c r="B93" i="13"/>
  <c r="H93" i="13"/>
  <c r="B94" i="13"/>
  <c r="Q94" i="13" s="1"/>
  <c r="R113" i="13" s="1"/>
  <c r="P94" i="13"/>
  <c r="C94" i="13"/>
  <c r="H94" i="13"/>
  <c r="I94" i="13"/>
  <c r="B95" i="13"/>
  <c r="C95" i="13"/>
  <c r="H95" i="13"/>
  <c r="I95" i="13"/>
  <c r="B96" i="13"/>
  <c r="Q96" i="13" s="1"/>
  <c r="C96" i="13"/>
  <c r="H96" i="13"/>
  <c r="I96" i="13"/>
  <c r="B97" i="13"/>
  <c r="P97" i="13" s="1"/>
  <c r="H97" i="13"/>
  <c r="B98" i="13"/>
  <c r="H98" i="13"/>
  <c r="B99" i="13"/>
  <c r="D99" i="13" s="1"/>
  <c r="H99" i="13"/>
  <c r="J99" i="13" s="1"/>
  <c r="B100" i="13"/>
  <c r="H100" i="13"/>
  <c r="B101" i="13"/>
  <c r="C101" i="13"/>
  <c r="H101" i="13"/>
  <c r="I101" i="13"/>
  <c r="B102" i="13"/>
  <c r="H102" i="13"/>
  <c r="J102" i="13" s="1"/>
  <c r="B103" i="13"/>
  <c r="P103" i="13" s="1"/>
  <c r="C103" i="13"/>
  <c r="H103" i="13"/>
  <c r="J103" i="13" s="1"/>
  <c r="I103" i="13"/>
  <c r="B104" i="13"/>
  <c r="H104" i="13"/>
  <c r="J104" i="13" s="1"/>
  <c r="B105" i="13"/>
  <c r="H105" i="13"/>
  <c r="J105" i="13" s="1"/>
  <c r="B106" i="13"/>
  <c r="P106" i="13" s="1"/>
  <c r="H106" i="13"/>
  <c r="B107" i="13"/>
  <c r="P107" i="13" s="1"/>
  <c r="H107" i="13"/>
  <c r="J107" i="13" s="1"/>
  <c r="B108" i="13"/>
  <c r="P108" i="13" s="1"/>
  <c r="C108" i="13"/>
  <c r="H108" i="13"/>
  <c r="J108" i="13" s="1"/>
  <c r="I108" i="13"/>
  <c r="B109" i="13"/>
  <c r="C109" i="13"/>
  <c r="H109" i="13"/>
  <c r="J109" i="13" s="1"/>
  <c r="I109" i="13"/>
  <c r="B110" i="13"/>
  <c r="Q110" i="13" s="1"/>
  <c r="C110" i="13"/>
  <c r="H110" i="13"/>
  <c r="J110" i="13" s="1"/>
  <c r="I110" i="13"/>
  <c r="B111" i="13"/>
  <c r="C111" i="13"/>
  <c r="D111" i="13" s="1"/>
  <c r="H111" i="13"/>
  <c r="J111" i="13" s="1"/>
  <c r="I111" i="13"/>
  <c r="B112" i="13"/>
  <c r="D112" i="13" s="1"/>
  <c r="H112" i="13"/>
  <c r="J112" i="13" s="1"/>
  <c r="B113" i="13"/>
  <c r="H113" i="13"/>
  <c r="J113" i="13" s="1"/>
  <c r="B114" i="13"/>
  <c r="P114" i="13" s="1"/>
  <c r="C114" i="13"/>
  <c r="H114" i="13"/>
  <c r="J114" i="13" s="1"/>
  <c r="I114" i="13"/>
  <c r="B115" i="13"/>
  <c r="Q115" i="13" s="1"/>
  <c r="C115" i="13"/>
  <c r="H115" i="13"/>
  <c r="I115" i="13"/>
  <c r="B116" i="13"/>
  <c r="P116" i="13"/>
  <c r="H116" i="13"/>
  <c r="B117" i="13"/>
  <c r="H117" i="13"/>
  <c r="B118" i="13"/>
  <c r="H118" i="13"/>
  <c r="B119" i="13"/>
  <c r="Q119" i="13"/>
  <c r="H119" i="13"/>
  <c r="B120" i="13"/>
  <c r="H120" i="13"/>
  <c r="J120" i="13" s="1"/>
  <c r="B121" i="13"/>
  <c r="H121" i="13"/>
  <c r="B122" i="13"/>
  <c r="C122" i="13"/>
  <c r="H122" i="13"/>
  <c r="I122" i="13"/>
  <c r="J122" i="13" s="1"/>
  <c r="B123" i="13"/>
  <c r="P123" i="13" s="1"/>
  <c r="C123" i="13"/>
  <c r="H123" i="13"/>
  <c r="I123" i="13"/>
  <c r="B124" i="13"/>
  <c r="C124" i="13"/>
  <c r="H124" i="13"/>
  <c r="I124" i="13"/>
  <c r="J124" i="13" s="1"/>
  <c r="B125" i="13"/>
  <c r="C125" i="13"/>
  <c r="H125" i="13"/>
  <c r="I125" i="13"/>
  <c r="B126" i="13"/>
  <c r="H126" i="13"/>
  <c r="B127" i="13"/>
  <c r="H127" i="13"/>
  <c r="J127" i="13" s="1"/>
  <c r="B128" i="13"/>
  <c r="P128" i="13" s="1"/>
  <c r="C128" i="13"/>
  <c r="H128" i="13"/>
  <c r="I128" i="13"/>
  <c r="B129" i="13"/>
  <c r="Q129" i="13"/>
  <c r="C129" i="13"/>
  <c r="H129" i="13"/>
  <c r="I129" i="13"/>
  <c r="B130" i="13"/>
  <c r="H130" i="13"/>
  <c r="B131" i="13"/>
  <c r="Q131" i="13"/>
  <c r="H131" i="13"/>
  <c r="B132" i="13"/>
  <c r="C132" i="13"/>
  <c r="H132" i="13"/>
  <c r="J132" i="13"/>
  <c r="I132" i="13"/>
  <c r="B133" i="13"/>
  <c r="P133" i="13"/>
  <c r="C133" i="13"/>
  <c r="H133" i="13"/>
  <c r="I133" i="13"/>
  <c r="B134" i="13"/>
  <c r="P134" i="13"/>
  <c r="C134" i="13"/>
  <c r="H134" i="13"/>
  <c r="I134" i="13"/>
  <c r="J134" i="13" s="1"/>
  <c r="B135" i="13"/>
  <c r="P135" i="13"/>
  <c r="C135" i="13"/>
  <c r="H135" i="13"/>
  <c r="I135" i="13"/>
  <c r="B136" i="13"/>
  <c r="C136" i="13"/>
  <c r="H136" i="13"/>
  <c r="I136" i="13"/>
  <c r="B1" i="12"/>
  <c r="B2" i="12"/>
  <c r="B5" i="12"/>
  <c r="B14" i="12"/>
  <c r="Q14" i="12" s="1"/>
  <c r="B15" i="12"/>
  <c r="B16" i="12"/>
  <c r="B17" i="12"/>
  <c r="Q17" i="12" s="1"/>
  <c r="B18" i="12"/>
  <c r="B19" i="12"/>
  <c r="H19" i="12" s="1"/>
  <c r="J19" i="12" s="1"/>
  <c r="B20" i="12"/>
  <c r="B21" i="12"/>
  <c r="Q21" i="12" s="1"/>
  <c r="B22" i="12"/>
  <c r="B23" i="12"/>
  <c r="B24" i="12"/>
  <c r="B25" i="12"/>
  <c r="H25" i="12" s="1"/>
  <c r="B26" i="12"/>
  <c r="B27" i="12"/>
  <c r="P27" i="12" s="1"/>
  <c r="B28" i="12"/>
  <c r="B29" i="12"/>
  <c r="B30" i="12"/>
  <c r="H30" i="12" s="1"/>
  <c r="B31" i="12"/>
  <c r="B32" i="12"/>
  <c r="B33" i="12"/>
  <c r="B34" i="12"/>
  <c r="B35" i="12"/>
  <c r="H35" i="12" s="1"/>
  <c r="J35" i="12" s="1"/>
  <c r="B36" i="12"/>
  <c r="B37" i="12"/>
  <c r="B38" i="12"/>
  <c r="H38" i="12" s="1"/>
  <c r="J38" i="12" s="1"/>
  <c r="B39" i="12"/>
  <c r="B40" i="12"/>
  <c r="Q40" i="12" s="1"/>
  <c r="B41" i="12"/>
  <c r="B42" i="12"/>
  <c r="H42" i="12" s="1"/>
  <c r="B43" i="12"/>
  <c r="Q43" i="12" s="1"/>
  <c r="B44" i="12"/>
  <c r="B45" i="12"/>
  <c r="B46" i="12"/>
  <c r="Q46" i="12" s="1"/>
  <c r="B47" i="12"/>
  <c r="B48" i="12"/>
  <c r="B49" i="12"/>
  <c r="B50" i="12"/>
  <c r="H50" i="12" s="1"/>
  <c r="B51" i="12"/>
  <c r="B52" i="12"/>
  <c r="P52" i="12" s="1"/>
  <c r="B53" i="12"/>
  <c r="B54" i="12"/>
  <c r="B55" i="12"/>
  <c r="Q55" i="12" s="1"/>
  <c r="B56" i="12"/>
  <c r="H56" i="12"/>
  <c r="J56" i="12" s="1"/>
  <c r="B57" i="12"/>
  <c r="H57" i="12" s="1"/>
  <c r="B58" i="12"/>
  <c r="B59" i="12"/>
  <c r="D59" i="12" s="1"/>
  <c r="B60" i="12"/>
  <c r="H60" i="12" s="1"/>
  <c r="B61" i="12"/>
  <c r="B62" i="12"/>
  <c r="Q62" i="12" s="1"/>
  <c r="B63" i="12"/>
  <c r="B64" i="12"/>
  <c r="B65" i="12"/>
  <c r="Q65" i="12" s="1"/>
  <c r="B66" i="12"/>
  <c r="Q66" i="12" s="1"/>
  <c r="R76" i="12" s="1"/>
  <c r="S76" i="12" s="1"/>
  <c r="B67" i="12"/>
  <c r="B68" i="12"/>
  <c r="B69" i="12"/>
  <c r="B70" i="12"/>
  <c r="B71" i="12"/>
  <c r="B72" i="12"/>
  <c r="P72" i="12" s="1"/>
  <c r="B73" i="12"/>
  <c r="H73" i="12" s="1"/>
  <c r="B74" i="12"/>
  <c r="Q74" i="12" s="1"/>
  <c r="B75" i="12"/>
  <c r="B76" i="12"/>
  <c r="B77" i="12"/>
  <c r="B78" i="12"/>
  <c r="B79" i="12"/>
  <c r="P79" i="12" s="1"/>
  <c r="B80" i="12"/>
  <c r="Q80" i="12" s="1"/>
  <c r="B81" i="12"/>
  <c r="B82" i="12"/>
  <c r="P82" i="12" s="1"/>
  <c r="B83" i="12"/>
  <c r="B84" i="12"/>
  <c r="B85" i="12"/>
  <c r="H85" i="12" s="1"/>
  <c r="B86" i="12"/>
  <c r="B87" i="12"/>
  <c r="B88" i="12"/>
  <c r="B89" i="12"/>
  <c r="P89" i="12" s="1"/>
  <c r="B90" i="12"/>
  <c r="B91" i="12"/>
  <c r="B92" i="12"/>
  <c r="B93" i="12"/>
  <c r="B94" i="12"/>
  <c r="Q94" i="12" s="1"/>
  <c r="H94" i="12"/>
  <c r="B95" i="12"/>
  <c r="B96" i="12"/>
  <c r="H96" i="12" s="1"/>
  <c r="J96" i="12" s="1"/>
  <c r="B97" i="12"/>
  <c r="P97" i="12" s="1"/>
  <c r="B98" i="12"/>
  <c r="P98" i="12" s="1"/>
  <c r="B99" i="12"/>
  <c r="Q99" i="12" s="1"/>
  <c r="B100" i="12"/>
  <c r="B101" i="12"/>
  <c r="B102" i="12"/>
  <c r="B103" i="12"/>
  <c r="P103" i="12" s="1"/>
  <c r="B104" i="12"/>
  <c r="P104" i="12" s="1"/>
  <c r="B105" i="12"/>
  <c r="B106" i="12"/>
  <c r="P106" i="12" s="1"/>
  <c r="B107" i="12"/>
  <c r="B108" i="12"/>
  <c r="B109" i="12"/>
  <c r="B110" i="12"/>
  <c r="H110" i="12"/>
  <c r="B111" i="12"/>
  <c r="B112" i="12"/>
  <c r="P112" i="12" s="1"/>
  <c r="B113" i="12"/>
  <c r="H113" i="12" s="1"/>
  <c r="B114" i="12"/>
  <c r="Q114" i="12" s="1"/>
  <c r="B115" i="12"/>
  <c r="B116" i="12"/>
  <c r="B117" i="12"/>
  <c r="B118" i="12"/>
  <c r="Q118" i="12" s="1"/>
  <c r="B119" i="12"/>
  <c r="Q119" i="12" s="1"/>
  <c r="B120" i="12"/>
  <c r="B121" i="12"/>
  <c r="B122" i="12"/>
  <c r="B123" i="12"/>
  <c r="B124" i="12"/>
  <c r="B125" i="12"/>
  <c r="H125" i="12" s="1"/>
  <c r="Q125" i="12"/>
  <c r="B126" i="12"/>
  <c r="B127" i="12"/>
  <c r="B128" i="12"/>
  <c r="H128" i="12"/>
  <c r="B129" i="12"/>
  <c r="B130" i="12"/>
  <c r="H130" i="12" s="1"/>
  <c r="B131" i="12"/>
  <c r="B132" i="12"/>
  <c r="H132" i="12"/>
  <c r="B133" i="12"/>
  <c r="H133" i="12"/>
  <c r="B134" i="12"/>
  <c r="B135" i="12"/>
  <c r="H135" i="12" s="1"/>
  <c r="J135" i="12" s="1"/>
  <c r="B136" i="12"/>
  <c r="H136" i="12"/>
  <c r="F4" i="2"/>
  <c r="A3" i="1"/>
  <c r="F4" i="1"/>
  <c r="I896" i="1"/>
  <c r="A3" i="3"/>
  <c r="F4" i="3"/>
  <c r="Q73" i="12"/>
  <c r="P53" i="10"/>
  <c r="Q31" i="10"/>
  <c r="R31" i="10" s="1"/>
  <c r="Q128" i="7"/>
  <c r="Q124" i="7"/>
  <c r="Q88" i="7"/>
  <c r="Q36" i="7"/>
  <c r="Q28" i="7"/>
  <c r="Q24" i="7"/>
  <c r="Q36" i="10"/>
  <c r="Q24" i="10"/>
  <c r="P109" i="12"/>
  <c r="P73" i="12"/>
  <c r="P71" i="12"/>
  <c r="P130" i="12"/>
  <c r="P128" i="12"/>
  <c r="P133" i="7"/>
  <c r="P131" i="7"/>
  <c r="P123" i="7"/>
  <c r="P117" i="7"/>
  <c r="P113" i="7"/>
  <c r="P107" i="7"/>
  <c r="P83" i="7"/>
  <c r="P57" i="7"/>
  <c r="P53" i="7"/>
  <c r="P31" i="7"/>
  <c r="P23" i="7"/>
  <c r="C19" i="7"/>
  <c r="I18" i="7"/>
  <c r="C17" i="7"/>
  <c r="I16" i="7"/>
  <c r="I24" i="10"/>
  <c r="I20" i="10"/>
  <c r="I16" i="10"/>
  <c r="J16" i="10" s="1"/>
  <c r="P131" i="12"/>
  <c r="P123" i="12"/>
  <c r="P121" i="12"/>
  <c r="H128" i="7"/>
  <c r="H88" i="7"/>
  <c r="H24" i="7"/>
  <c r="P111" i="13"/>
  <c r="Q108" i="13"/>
  <c r="Q72" i="13"/>
  <c r="P67" i="13"/>
  <c r="P65" i="13"/>
  <c r="P59" i="13"/>
  <c r="H134" i="7"/>
  <c r="H124" i="7"/>
  <c r="J124" i="7" s="1"/>
  <c r="H84" i="7"/>
  <c r="J84" i="7" s="1"/>
  <c r="H60" i="7"/>
  <c r="J60" i="7" s="1"/>
  <c r="H44" i="7"/>
  <c r="J44" i="7" s="1"/>
  <c r="H36" i="7"/>
  <c r="J36" i="7" s="1"/>
  <c r="Q14" i="7"/>
  <c r="P69" i="10"/>
  <c r="P65" i="10"/>
  <c r="Q92" i="10"/>
  <c r="J61" i="13"/>
  <c r="D65" i="7"/>
  <c r="Q128" i="12"/>
  <c r="H86" i="12"/>
  <c r="Q134" i="7"/>
  <c r="H20" i="7"/>
  <c r="J20" i="7" s="1"/>
  <c r="D108" i="13"/>
  <c r="P14" i="7"/>
  <c r="Q130" i="12"/>
  <c r="Q85" i="12"/>
  <c r="J55" i="13"/>
  <c r="P134" i="10"/>
  <c r="Q133" i="10"/>
  <c r="P133" i="10"/>
  <c r="P132" i="10"/>
  <c r="Q126" i="10"/>
  <c r="R126" i="10" s="1"/>
  <c r="S126" i="10" s="1"/>
  <c r="P88" i="10"/>
  <c r="P82" i="10"/>
  <c r="Q82" i="10"/>
  <c r="Q81" i="10"/>
  <c r="P80" i="10"/>
  <c r="Q80" i="10"/>
  <c r="P78" i="10"/>
  <c r="Q78" i="10"/>
  <c r="Q77" i="10"/>
  <c r="P76" i="10"/>
  <c r="Q76" i="10"/>
  <c r="P38" i="7"/>
  <c r="C16" i="7"/>
  <c r="I17" i="7"/>
  <c r="C18" i="7"/>
  <c r="I19" i="7"/>
  <c r="C20" i="7"/>
  <c r="I20" i="7"/>
  <c r="C21" i="7"/>
  <c r="I23" i="7"/>
  <c r="J23" i="7" s="1"/>
  <c r="C24" i="7"/>
  <c r="D24" i="7" s="1"/>
  <c r="I29" i="7"/>
  <c r="C30" i="7"/>
  <c r="D30" i="7"/>
  <c r="C33" i="7"/>
  <c r="C34" i="7"/>
  <c r="I35" i="7"/>
  <c r="C36" i="7"/>
  <c r="D36" i="7"/>
  <c r="C37" i="7"/>
  <c r="I39" i="7"/>
  <c r="C40" i="7"/>
  <c r="P136" i="10"/>
  <c r="Q136" i="10"/>
  <c r="Q129" i="10"/>
  <c r="P129" i="10"/>
  <c r="Q85" i="10"/>
  <c r="P85" i="10"/>
  <c r="P74" i="10"/>
  <c r="Q74" i="10"/>
  <c r="Q66" i="10"/>
  <c r="P37" i="10"/>
  <c r="Q37" i="10"/>
  <c r="Q14" i="10"/>
  <c r="P14" i="10"/>
  <c r="H52" i="7"/>
  <c r="H132" i="7"/>
  <c r="J132" i="7" s="1"/>
  <c r="Q136" i="7"/>
  <c r="P41" i="13"/>
  <c r="P49" i="13"/>
  <c r="P79" i="13"/>
  <c r="H120" i="7"/>
  <c r="P125" i="12"/>
  <c r="P133" i="12"/>
  <c r="P99" i="7"/>
  <c r="P115" i="7"/>
  <c r="Q44" i="7"/>
  <c r="R44" i="7" s="1"/>
  <c r="S44" i="7" s="1"/>
  <c r="Q52" i="7"/>
  <c r="Q60" i="7"/>
  <c r="R60" i="7" s="1"/>
  <c r="D41" i="13"/>
  <c r="D49" i="13"/>
  <c r="Q110" i="12"/>
  <c r="I131" i="13"/>
  <c r="C131" i="13"/>
  <c r="I130" i="13"/>
  <c r="J130" i="13"/>
  <c r="C130" i="13"/>
  <c r="I127" i="13"/>
  <c r="C127" i="13"/>
  <c r="I126" i="13"/>
  <c r="J126" i="13" s="1"/>
  <c r="C126" i="13"/>
  <c r="I121" i="13"/>
  <c r="C121" i="13"/>
  <c r="I120" i="13"/>
  <c r="C120" i="13"/>
  <c r="I119" i="13"/>
  <c r="C119" i="13"/>
  <c r="D119" i="13" s="1"/>
  <c r="I118" i="13"/>
  <c r="C118" i="13"/>
  <c r="I117" i="13"/>
  <c r="C117" i="13"/>
  <c r="I116" i="13"/>
  <c r="C116" i="13"/>
  <c r="D116" i="13" s="1"/>
  <c r="I113" i="13"/>
  <c r="C113" i="13"/>
  <c r="I112" i="13"/>
  <c r="C112" i="13"/>
  <c r="I107" i="13"/>
  <c r="C107" i="13"/>
  <c r="I106" i="13"/>
  <c r="C106" i="13"/>
  <c r="I105" i="13"/>
  <c r="C105" i="13"/>
  <c r="I104" i="13"/>
  <c r="C104" i="13"/>
  <c r="I102" i="13"/>
  <c r="C102" i="13"/>
  <c r="I100" i="13"/>
  <c r="J100" i="13" s="1"/>
  <c r="C100" i="13"/>
  <c r="I99" i="13"/>
  <c r="C99" i="13"/>
  <c r="I98" i="13"/>
  <c r="C98" i="13"/>
  <c r="I97" i="13"/>
  <c r="J97" i="13"/>
  <c r="C97" i="13"/>
  <c r="D97" i="13"/>
  <c r="I93" i="13"/>
  <c r="J93" i="13"/>
  <c r="C93" i="13"/>
  <c r="I92" i="13"/>
  <c r="C92" i="13"/>
  <c r="D92" i="13"/>
  <c r="I91" i="13"/>
  <c r="C91" i="13"/>
  <c r="I90" i="13"/>
  <c r="C90" i="13"/>
  <c r="I87" i="13"/>
  <c r="C87" i="13"/>
  <c r="I86" i="13"/>
  <c r="C86" i="13"/>
  <c r="D86" i="13"/>
  <c r="I85" i="13"/>
  <c r="C85" i="13"/>
  <c r="I84" i="13"/>
  <c r="C84" i="13"/>
  <c r="I83" i="13"/>
  <c r="C83" i="13"/>
  <c r="I79" i="13"/>
  <c r="J79" i="13"/>
  <c r="C79" i="13"/>
  <c r="I78" i="13"/>
  <c r="C78" i="13"/>
  <c r="I77" i="13"/>
  <c r="C77" i="13"/>
  <c r="D77" i="13"/>
  <c r="I76" i="13"/>
  <c r="C76" i="13"/>
  <c r="I74" i="13"/>
  <c r="C74" i="13"/>
  <c r="I72" i="13"/>
  <c r="C72" i="13"/>
  <c r="D72" i="13" s="1"/>
  <c r="I70" i="13"/>
  <c r="C70" i="13"/>
  <c r="I68" i="13"/>
  <c r="C68" i="13"/>
  <c r="I66" i="13"/>
  <c r="C66" i="13"/>
  <c r="I64" i="13"/>
  <c r="C64" i="13"/>
  <c r="I62" i="13"/>
  <c r="C62" i="13"/>
  <c r="I60" i="13"/>
  <c r="J60" i="13" s="1"/>
  <c r="C60" i="13"/>
  <c r="I58" i="13"/>
  <c r="C58" i="13"/>
  <c r="I56" i="13"/>
  <c r="J56" i="13" s="1"/>
  <c r="C56" i="13"/>
  <c r="I54" i="13"/>
  <c r="J54" i="13" s="1"/>
  <c r="C54" i="13"/>
  <c r="I52" i="13"/>
  <c r="J52" i="13"/>
  <c r="C52" i="13"/>
  <c r="I50" i="13"/>
  <c r="J50" i="13"/>
  <c r="C50" i="13"/>
  <c r="I48" i="13"/>
  <c r="J48" i="13" s="1"/>
  <c r="C48" i="13"/>
  <c r="I46" i="13"/>
  <c r="J46" i="13" s="1"/>
  <c r="C46" i="13"/>
  <c r="I44" i="13"/>
  <c r="C44" i="13"/>
  <c r="I42" i="13"/>
  <c r="C42" i="13"/>
  <c r="I40" i="13"/>
  <c r="C40" i="13"/>
  <c r="I38" i="13"/>
  <c r="J38" i="13"/>
  <c r="C38" i="13"/>
  <c r="I36" i="13"/>
  <c r="C36" i="13"/>
  <c r="I34" i="13"/>
  <c r="C34" i="13"/>
  <c r="D34" i="13"/>
  <c r="I31" i="13"/>
  <c r="C31" i="13"/>
  <c r="Q30" i="13"/>
  <c r="I29" i="13"/>
  <c r="J29" i="13" s="1"/>
  <c r="C29" i="13"/>
  <c r="I28" i="13"/>
  <c r="J28" i="13"/>
  <c r="C28" i="13"/>
  <c r="I23" i="13"/>
  <c r="C23" i="13"/>
  <c r="D23" i="13"/>
  <c r="I22" i="13"/>
  <c r="C22" i="13"/>
  <c r="D22" i="13"/>
  <c r="I21" i="13"/>
  <c r="C21" i="13"/>
  <c r="D21" i="13" s="1"/>
  <c r="I20" i="13"/>
  <c r="J20" i="13" s="1"/>
  <c r="C20" i="13"/>
  <c r="I18" i="13"/>
  <c r="C18" i="13"/>
  <c r="D18" i="13" s="1"/>
  <c r="H130" i="7"/>
  <c r="Q127" i="7"/>
  <c r="D120" i="7"/>
  <c r="H118" i="7"/>
  <c r="Q115" i="7"/>
  <c r="R115" i="7" s="1"/>
  <c r="D115" i="7"/>
  <c r="D114" i="7"/>
  <c r="Q99" i="7"/>
  <c r="R99" i="7" s="1"/>
  <c r="S99" i="7" s="1"/>
  <c r="H94" i="7"/>
  <c r="J94" i="7" s="1"/>
  <c r="Q93" i="7"/>
  <c r="D67" i="7"/>
  <c r="D59" i="7"/>
  <c r="Q43" i="7"/>
  <c r="Q21" i="10"/>
  <c r="R21" i="10" s="1"/>
  <c r="S21" i="10" s="1"/>
  <c r="D112" i="9"/>
  <c r="J87" i="9"/>
  <c r="J79" i="9"/>
  <c r="B3" i="7"/>
  <c r="J135" i="10"/>
  <c r="D131" i="10"/>
  <c r="J127" i="10"/>
  <c r="J124" i="10"/>
  <c r="J108" i="10"/>
  <c r="J103" i="10"/>
  <c r="D102" i="10"/>
  <c r="D92" i="10"/>
  <c r="D64" i="10"/>
  <c r="J47" i="10"/>
  <c r="H85" i="7"/>
  <c r="Q85" i="7"/>
  <c r="P82" i="7"/>
  <c r="H78" i="7"/>
  <c r="J78" i="7" s="1"/>
  <c r="Q56" i="12"/>
  <c r="Q135" i="13"/>
  <c r="Q134" i="13"/>
  <c r="Q133" i="13"/>
  <c r="Q132" i="13"/>
  <c r="D131" i="13"/>
  <c r="J129" i="13"/>
  <c r="D129" i="13"/>
  <c r="Q128" i="13"/>
  <c r="D125" i="13"/>
  <c r="Q123" i="13"/>
  <c r="Q116" i="13"/>
  <c r="Q114" i="13"/>
  <c r="Q109" i="13"/>
  <c r="Q106" i="13"/>
  <c r="J134" i="7"/>
  <c r="Q122" i="7"/>
  <c r="Q118" i="7"/>
  <c r="R118" i="7" s="1"/>
  <c r="S118" i="7" s="1"/>
  <c r="Q91" i="7"/>
  <c r="P90" i="7"/>
  <c r="Q90" i="7"/>
  <c r="R90" i="7" s="1"/>
  <c r="P74" i="7"/>
  <c r="Q74" i="7"/>
  <c r="Q86" i="13"/>
  <c r="Q77" i="13"/>
  <c r="J32" i="13"/>
  <c r="P21" i="13"/>
  <c r="P19" i="13"/>
  <c r="P136" i="7"/>
  <c r="H86" i="7"/>
  <c r="J86" i="7" s="1"/>
  <c r="D85" i="7"/>
  <c r="Q54" i="7"/>
  <c r="Q53" i="7"/>
  <c r="Q47" i="7"/>
  <c r="R47" i="7" s="1"/>
  <c r="S47" i="7" s="1"/>
  <c r="Q37" i="7"/>
  <c r="Q31" i="7"/>
  <c r="Q30" i="7"/>
  <c r="H30" i="7"/>
  <c r="Q23" i="7"/>
  <c r="H16" i="7"/>
  <c r="J16" i="7" s="1"/>
  <c r="Q114" i="10"/>
  <c r="P113" i="10"/>
  <c r="Q107" i="10"/>
  <c r="Q106" i="10"/>
  <c r="P105" i="10"/>
  <c r="Q103" i="10"/>
  <c r="Q102" i="10"/>
  <c r="Q98" i="10"/>
  <c r="P97" i="10"/>
  <c r="Q62" i="10"/>
  <c r="Q58" i="10"/>
  <c r="P57" i="10"/>
  <c r="Q56" i="10"/>
  <c r="Q51" i="10"/>
  <c r="Q47" i="10"/>
  <c r="R47" i="10" s="1"/>
  <c r="S47" i="10" s="1"/>
  <c r="Q43" i="10"/>
  <c r="Q41" i="10"/>
  <c r="Q25" i="10"/>
  <c r="B45" i="5"/>
  <c r="I18" i="10"/>
  <c r="I22" i="10"/>
  <c r="C17" i="10"/>
  <c r="C19" i="10"/>
  <c r="C21" i="10"/>
  <c r="D21" i="10" s="1"/>
  <c r="C23" i="10"/>
  <c r="I136" i="10"/>
  <c r="J136" i="10" s="1"/>
  <c r="C136" i="10"/>
  <c r="D136" i="10" s="1"/>
  <c r="I134" i="10"/>
  <c r="J134" i="10"/>
  <c r="C134" i="10"/>
  <c r="D134" i="10" s="1"/>
  <c r="I133" i="10"/>
  <c r="J133" i="10"/>
  <c r="C133" i="10"/>
  <c r="D133" i="10" s="1"/>
  <c r="I132" i="10"/>
  <c r="J132" i="10" s="1"/>
  <c r="C132" i="10"/>
  <c r="D132" i="10" s="1"/>
  <c r="I130" i="10"/>
  <c r="J130" i="10"/>
  <c r="C130" i="10"/>
  <c r="I129" i="10"/>
  <c r="J129" i="10"/>
  <c r="C129" i="10"/>
  <c r="D129" i="10" s="1"/>
  <c r="E129" i="10" s="1"/>
  <c r="I128" i="10"/>
  <c r="J128" i="10"/>
  <c r="C128" i="10"/>
  <c r="I126" i="10"/>
  <c r="C126" i="10"/>
  <c r="I123" i="10"/>
  <c r="J123" i="10" s="1"/>
  <c r="C123" i="10"/>
  <c r="I122" i="10"/>
  <c r="J122" i="10" s="1"/>
  <c r="C122" i="10"/>
  <c r="I121" i="10"/>
  <c r="C121" i="10"/>
  <c r="D121" i="10" s="1"/>
  <c r="I119" i="10"/>
  <c r="C119" i="10"/>
  <c r="D119" i="10"/>
  <c r="I115" i="10"/>
  <c r="C115" i="10"/>
  <c r="D115" i="10"/>
  <c r="I111" i="10"/>
  <c r="J111" i="10" s="1"/>
  <c r="C111" i="10"/>
  <c r="D111" i="10" s="1"/>
  <c r="I96" i="10"/>
  <c r="C96" i="10"/>
  <c r="I95" i="10"/>
  <c r="J95" i="10"/>
  <c r="C95" i="10"/>
  <c r="I93" i="10"/>
  <c r="J93" i="10" s="1"/>
  <c r="C93" i="10"/>
  <c r="I91" i="10"/>
  <c r="C91" i="10"/>
  <c r="D91" i="10" s="1"/>
  <c r="I89" i="10"/>
  <c r="C89" i="10"/>
  <c r="D89" i="10" s="1"/>
  <c r="I88" i="10"/>
  <c r="J88" i="10"/>
  <c r="C88" i="10"/>
  <c r="I86" i="10"/>
  <c r="C86" i="10"/>
  <c r="I85" i="10"/>
  <c r="J85" i="10"/>
  <c r="C85" i="10"/>
  <c r="D85" i="10" s="1"/>
  <c r="I84" i="10"/>
  <c r="C84" i="10"/>
  <c r="I82" i="10"/>
  <c r="C82" i="10"/>
  <c r="D82" i="10" s="1"/>
  <c r="I81" i="10"/>
  <c r="J81" i="10" s="1"/>
  <c r="C81" i="10"/>
  <c r="I80" i="10"/>
  <c r="C80" i="10"/>
  <c r="D80" i="10" s="1"/>
  <c r="I79" i="10"/>
  <c r="J79" i="10"/>
  <c r="C79" i="10"/>
  <c r="I78" i="10"/>
  <c r="C78" i="10"/>
  <c r="D78" i="10" s="1"/>
  <c r="I77" i="10"/>
  <c r="J77" i="10" s="1"/>
  <c r="C77" i="10"/>
  <c r="I76" i="10"/>
  <c r="C76" i="10"/>
  <c r="D76" i="10" s="1"/>
  <c r="I74" i="10"/>
  <c r="J74" i="10"/>
  <c r="C74" i="10"/>
  <c r="D74" i="10" s="1"/>
  <c r="I72" i="10"/>
  <c r="J72" i="10"/>
  <c r="C72" i="10"/>
  <c r="I70" i="10"/>
  <c r="J70" i="10" s="1"/>
  <c r="C70" i="10"/>
  <c r="I68" i="10"/>
  <c r="J68" i="10"/>
  <c r="C68" i="10"/>
  <c r="I66" i="10"/>
  <c r="C66" i="10"/>
  <c r="I63" i="10"/>
  <c r="J63" i="10" s="1"/>
  <c r="C63" i="10"/>
  <c r="I59" i="10"/>
  <c r="J59" i="10" s="1"/>
  <c r="C59" i="10"/>
  <c r="D59" i="10"/>
  <c r="I55" i="10"/>
  <c r="J55" i="10" s="1"/>
  <c r="C55" i="10"/>
  <c r="I53" i="10"/>
  <c r="J53" i="10" s="1"/>
  <c r="C53" i="10"/>
  <c r="D53" i="10" s="1"/>
  <c r="I52" i="10"/>
  <c r="J52" i="10" s="1"/>
  <c r="C52" i="10"/>
  <c r="D52" i="10"/>
  <c r="I50" i="10"/>
  <c r="J50" i="10" s="1"/>
  <c r="C50" i="10"/>
  <c r="D50" i="10"/>
  <c r="I48" i="10"/>
  <c r="J48" i="10" s="1"/>
  <c r="C48" i="10"/>
  <c r="I46" i="10"/>
  <c r="J46" i="10"/>
  <c r="C46" i="10"/>
  <c r="I44" i="10"/>
  <c r="J44" i="10"/>
  <c r="C44" i="10"/>
  <c r="D44" i="10" s="1"/>
  <c r="I42" i="10"/>
  <c r="J42" i="10" s="1"/>
  <c r="C42" i="10"/>
  <c r="I40" i="10"/>
  <c r="C40" i="10"/>
  <c r="I37" i="10"/>
  <c r="J37" i="10" s="1"/>
  <c r="C37" i="10"/>
  <c r="D37" i="10"/>
  <c r="I35" i="10"/>
  <c r="C35" i="10"/>
  <c r="I34" i="10"/>
  <c r="C34" i="10"/>
  <c r="I32" i="10"/>
  <c r="J32" i="10" s="1"/>
  <c r="C32" i="10"/>
  <c r="I19" i="10"/>
  <c r="C18" i="10"/>
  <c r="D18" i="10" s="1"/>
  <c r="B3" i="10"/>
  <c r="O45" i="10"/>
  <c r="O15" i="7"/>
  <c r="O14" i="7"/>
  <c r="O22" i="7"/>
  <c r="O54" i="7"/>
  <c r="O78" i="7"/>
  <c r="O86" i="7"/>
  <c r="O118" i="7"/>
  <c r="O19" i="7"/>
  <c r="O27" i="7"/>
  <c r="O59" i="7"/>
  <c r="O83" i="7"/>
  <c r="O91" i="7"/>
  <c r="O123" i="7"/>
  <c r="C15" i="7"/>
  <c r="D15" i="7"/>
  <c r="I21" i="7"/>
  <c r="C22" i="7"/>
  <c r="I22" i="7"/>
  <c r="C23" i="7"/>
  <c r="D23" i="7"/>
  <c r="I24" i="7"/>
  <c r="C25" i="7"/>
  <c r="I25" i="7"/>
  <c r="C26" i="7"/>
  <c r="I26" i="7"/>
  <c r="C27" i="7"/>
  <c r="I27" i="7"/>
  <c r="C28" i="7"/>
  <c r="D28" i="7" s="1"/>
  <c r="I28" i="7"/>
  <c r="C29" i="7"/>
  <c r="I31" i="7"/>
  <c r="C32" i="7"/>
  <c r="I36" i="7"/>
  <c r="I37" i="7"/>
  <c r="C38" i="7"/>
  <c r="I38" i="7"/>
  <c r="C39" i="7"/>
  <c r="D39" i="7"/>
  <c r="I40" i="7"/>
  <c r="C41" i="7"/>
  <c r="I41" i="7"/>
  <c r="C42" i="7"/>
  <c r="I42" i="7"/>
  <c r="C43" i="7"/>
  <c r="I43" i="7"/>
  <c r="C44" i="7"/>
  <c r="D44" i="7"/>
  <c r="C45" i="7"/>
  <c r="I47" i="7"/>
  <c r="C48" i="7"/>
  <c r="I52" i="7"/>
  <c r="I53" i="7"/>
  <c r="C54" i="7"/>
  <c r="I54" i="7"/>
  <c r="C55" i="7"/>
  <c r="I60" i="7"/>
  <c r="I61" i="7"/>
  <c r="C62" i="7"/>
  <c r="I62" i="7"/>
  <c r="C63" i="7"/>
  <c r="I68" i="7"/>
  <c r="I69" i="7"/>
  <c r="C70" i="7"/>
  <c r="D70" i="7"/>
  <c r="I70" i="7"/>
  <c r="C71" i="7"/>
  <c r="I72" i="7"/>
  <c r="C73" i="7"/>
  <c r="I73" i="7"/>
  <c r="C74" i="7"/>
  <c r="D74" i="7" s="1"/>
  <c r="I74" i="7"/>
  <c r="C75" i="7"/>
  <c r="I75" i="7"/>
  <c r="C76" i="7"/>
  <c r="D76" i="7" s="1"/>
  <c r="C77" i="7"/>
  <c r="I79" i="7"/>
  <c r="C80" i="7"/>
  <c r="I84" i="7"/>
  <c r="I85" i="7"/>
  <c r="C86" i="7"/>
  <c r="I86" i="7"/>
  <c r="C87" i="7"/>
  <c r="I88" i="7"/>
  <c r="C89" i="7"/>
  <c r="I89" i="7"/>
  <c r="C90" i="7"/>
  <c r="D90" i="7"/>
  <c r="I90" i="7"/>
  <c r="C91" i="7"/>
  <c r="D91" i="7"/>
  <c r="I91" i="7"/>
  <c r="C92" i="7"/>
  <c r="D92" i="7" s="1"/>
  <c r="C93" i="7"/>
  <c r="D93" i="7"/>
  <c r="I95" i="7"/>
  <c r="C96" i="7"/>
  <c r="I100" i="7"/>
  <c r="I101" i="7"/>
  <c r="C102" i="7"/>
  <c r="I102" i="7"/>
  <c r="C103" i="7"/>
  <c r="D103" i="7"/>
  <c r="I103" i="7"/>
  <c r="I104" i="7"/>
  <c r="C105" i="7"/>
  <c r="I105" i="7"/>
  <c r="C106" i="7"/>
  <c r="I106" i="7"/>
  <c r="C107" i="7"/>
  <c r="D107" i="7" s="1"/>
  <c r="I107" i="7"/>
  <c r="C108" i="7"/>
  <c r="C109" i="7"/>
  <c r="I111" i="7"/>
  <c r="C112" i="7"/>
  <c r="I116" i="7"/>
  <c r="I117" i="7"/>
  <c r="C118" i="7"/>
  <c r="D118" i="7"/>
  <c r="I118" i="7"/>
  <c r="C119" i="7"/>
  <c r="I120" i="7"/>
  <c r="C121" i="7"/>
  <c r="I121" i="7"/>
  <c r="C122" i="7"/>
  <c r="I122" i="7"/>
  <c r="C123" i="7"/>
  <c r="D123" i="7"/>
  <c r="I123" i="7"/>
  <c r="C124" i="7"/>
  <c r="D124" i="7" s="1"/>
  <c r="C125" i="7"/>
  <c r="I128" i="7"/>
  <c r="J128" i="7"/>
  <c r="C129" i="7"/>
  <c r="D129" i="7"/>
  <c r="I129" i="7"/>
  <c r="J129" i="7" s="1"/>
  <c r="C130" i="7"/>
  <c r="D130" i="7" s="1"/>
  <c r="I130" i="7"/>
  <c r="C131" i="7"/>
  <c r="D131" i="7"/>
  <c r="I131" i="7"/>
  <c r="C132" i="7"/>
  <c r="D132" i="7"/>
  <c r="C133" i="7"/>
  <c r="D133" i="7" s="1"/>
  <c r="I133" i="7"/>
  <c r="C134" i="7"/>
  <c r="D134" i="7" s="1"/>
  <c r="I135" i="7"/>
  <c r="C136" i="7"/>
  <c r="D136" i="7"/>
  <c r="O119" i="7"/>
  <c r="O71" i="7"/>
  <c r="O55" i="7"/>
  <c r="O130" i="7"/>
  <c r="O114" i="7"/>
  <c r="O66" i="7"/>
  <c r="O50" i="7"/>
  <c r="C135" i="9"/>
  <c r="D135" i="9" s="1"/>
  <c r="E135" i="9" s="1"/>
  <c r="F135" i="9" s="1"/>
  <c r="I132" i="9"/>
  <c r="J132" i="9"/>
  <c r="I131" i="9"/>
  <c r="J131" i="9" s="1"/>
  <c r="C121" i="9"/>
  <c r="C117" i="9"/>
  <c r="I116" i="9"/>
  <c r="J116" i="9" s="1"/>
  <c r="I115" i="9"/>
  <c r="C109" i="9"/>
  <c r="D109" i="9" s="1"/>
  <c r="C108" i="9"/>
  <c r="D108" i="9" s="1"/>
  <c r="I107" i="9"/>
  <c r="C101" i="9"/>
  <c r="C100" i="9"/>
  <c r="D100" i="9"/>
  <c r="I99" i="9"/>
  <c r="C93" i="9"/>
  <c r="D93" i="9"/>
  <c r="C92" i="9"/>
  <c r="D92" i="9" s="1"/>
  <c r="I91" i="9"/>
  <c r="C85" i="9"/>
  <c r="D85" i="9" s="1"/>
  <c r="C84" i="9"/>
  <c r="I83" i="9"/>
  <c r="J83" i="9"/>
  <c r="C77" i="9"/>
  <c r="I76" i="9"/>
  <c r="J76" i="9" s="1"/>
  <c r="I75" i="9"/>
  <c r="J75" i="9" s="1"/>
  <c r="C50" i="9"/>
  <c r="D50" i="9"/>
  <c r="C46" i="9"/>
  <c r="D46" i="9" s="1"/>
  <c r="C42" i="9"/>
  <c r="C36" i="9"/>
  <c r="D36" i="9" s="1"/>
  <c r="C32" i="9"/>
  <c r="D32" i="9"/>
  <c r="C27" i="9"/>
  <c r="C19" i="9"/>
  <c r="D19" i="9" s="1"/>
  <c r="C136" i="9"/>
  <c r="D136" i="9"/>
  <c r="E136" i="9" s="1"/>
  <c r="F136" i="9" s="1"/>
  <c r="I135" i="9"/>
  <c r="J135" i="9" s="1"/>
  <c r="I130" i="9"/>
  <c r="J130" i="9"/>
  <c r="I128" i="9"/>
  <c r="J128" i="9" s="1"/>
  <c r="C126" i="9"/>
  <c r="D126" i="9"/>
  <c r="I124" i="9"/>
  <c r="I122" i="9"/>
  <c r="I121" i="9"/>
  <c r="J121" i="9" s="1"/>
  <c r="C120" i="9"/>
  <c r="D120" i="9"/>
  <c r="C119" i="9"/>
  <c r="C118" i="9"/>
  <c r="D118" i="9"/>
  <c r="I117" i="9"/>
  <c r="J117" i="9" s="1"/>
  <c r="C115" i="9"/>
  <c r="D115" i="9"/>
  <c r="C114" i="9"/>
  <c r="I113" i="9"/>
  <c r="C111" i="9"/>
  <c r="C110" i="9"/>
  <c r="D110" i="9" s="1"/>
  <c r="I109" i="9"/>
  <c r="J109" i="9"/>
  <c r="C107" i="9"/>
  <c r="C106" i="9"/>
  <c r="D106" i="9"/>
  <c r="I105" i="9"/>
  <c r="J105" i="9" s="1"/>
  <c r="C103" i="9"/>
  <c r="C102" i="9"/>
  <c r="I101" i="9"/>
  <c r="J101" i="9"/>
  <c r="C99" i="9"/>
  <c r="D99" i="9" s="1"/>
  <c r="C98" i="9"/>
  <c r="I97" i="9"/>
  <c r="J97" i="9"/>
  <c r="C95" i="9"/>
  <c r="D95" i="9" s="1"/>
  <c r="C94" i="9"/>
  <c r="D94" i="9"/>
  <c r="I93" i="9"/>
  <c r="J93" i="9" s="1"/>
  <c r="C91" i="9"/>
  <c r="C90" i="9"/>
  <c r="D90" i="9"/>
  <c r="I89" i="9"/>
  <c r="C87" i="9"/>
  <c r="C86" i="9"/>
  <c r="D86" i="9"/>
  <c r="I85" i="9"/>
  <c r="C83" i="9"/>
  <c r="D83" i="9"/>
  <c r="C82" i="9"/>
  <c r="D82" i="9"/>
  <c r="I81" i="9"/>
  <c r="C79" i="9"/>
  <c r="D79" i="9"/>
  <c r="C78" i="9"/>
  <c r="I77" i="9"/>
  <c r="J77" i="9"/>
  <c r="I74" i="9"/>
  <c r="C74" i="9"/>
  <c r="D74" i="9"/>
  <c r="I72" i="9"/>
  <c r="J72" i="9"/>
  <c r="C72" i="9"/>
  <c r="I70" i="9"/>
  <c r="J70" i="9"/>
  <c r="C70" i="9"/>
  <c r="I60" i="9"/>
  <c r="J60" i="9"/>
  <c r="C60" i="9"/>
  <c r="D60" i="9" s="1"/>
  <c r="I58" i="9"/>
  <c r="C58" i="9"/>
  <c r="D58" i="9" s="1"/>
  <c r="I56" i="9"/>
  <c r="J56" i="9"/>
  <c r="C56" i="9"/>
  <c r="D56" i="9" s="1"/>
  <c r="I54" i="9"/>
  <c r="C54" i="9"/>
  <c r="C51" i="9"/>
  <c r="D51" i="9" s="1"/>
  <c r="I49" i="9"/>
  <c r="J49" i="9"/>
  <c r="C47" i="9"/>
  <c r="I45" i="9"/>
  <c r="J45" i="9"/>
  <c r="C43" i="9"/>
  <c r="D43" i="9" s="1"/>
  <c r="I41" i="9"/>
  <c r="J41" i="9"/>
  <c r="I40" i="9"/>
  <c r="J40" i="9" s="1"/>
  <c r="C39" i="9"/>
  <c r="I37" i="9"/>
  <c r="J37" i="9"/>
  <c r="C35" i="9"/>
  <c r="I33" i="9"/>
  <c r="C31" i="9"/>
  <c r="D31" i="9" s="1"/>
  <c r="I29" i="9"/>
  <c r="J29" i="9"/>
  <c r="I25" i="9"/>
  <c r="J25" i="9" s="1"/>
  <c r="I21" i="9"/>
  <c r="I17" i="9"/>
  <c r="J17" i="9" s="1"/>
  <c r="B3" i="9"/>
  <c r="O88" i="9" s="1"/>
  <c r="O30" i="9"/>
  <c r="I89" i="12"/>
  <c r="C87" i="12"/>
  <c r="I85" i="12"/>
  <c r="C75" i="12"/>
  <c r="C53" i="12"/>
  <c r="C52" i="12"/>
  <c r="C24" i="12"/>
  <c r="D24" i="12" s="1"/>
  <c r="C23" i="12"/>
  <c r="I135" i="12"/>
  <c r="C135" i="12"/>
  <c r="D135" i="12"/>
  <c r="C44" i="12"/>
  <c r="C31" i="12"/>
  <c r="C47" i="12"/>
  <c r="I131" i="12"/>
  <c r="C127" i="12"/>
  <c r="I124" i="12"/>
  <c r="C113" i="12"/>
  <c r="I110" i="12"/>
  <c r="C110" i="12"/>
  <c r="D110" i="12"/>
  <c r="I109" i="12"/>
  <c r="C99" i="12"/>
  <c r="D99" i="12"/>
  <c r="I97" i="12"/>
  <c r="I94" i="12"/>
  <c r="C94" i="12"/>
  <c r="D94" i="12"/>
  <c r="C67" i="12"/>
  <c r="I59" i="12"/>
  <c r="C48" i="12"/>
  <c r="C40" i="12"/>
  <c r="I31" i="12"/>
  <c r="I16" i="12"/>
  <c r="C19" i="12"/>
  <c r="C27" i="12"/>
  <c r="C35" i="12"/>
  <c r="C43" i="12"/>
  <c r="D43" i="12"/>
  <c r="C51" i="12"/>
  <c r="C133" i="12"/>
  <c r="D133" i="12"/>
  <c r="I126" i="12"/>
  <c r="C125" i="12"/>
  <c r="D125" i="12"/>
  <c r="I122" i="12"/>
  <c r="I117" i="12"/>
  <c r="C116" i="12"/>
  <c r="C114" i="12"/>
  <c r="D114" i="12"/>
  <c r="I107" i="12"/>
  <c r="C103" i="12"/>
  <c r="I93" i="12"/>
  <c r="I90" i="12"/>
  <c r="C90" i="12"/>
  <c r="D90" i="12"/>
  <c r="C71" i="12"/>
  <c r="D71" i="12" s="1"/>
  <c r="I66" i="12"/>
  <c r="C66" i="12"/>
  <c r="I55" i="12"/>
  <c r="I51" i="12"/>
  <c r="I47" i="12"/>
  <c r="I43" i="12"/>
  <c r="I39" i="12"/>
  <c r="I35" i="12"/>
  <c r="C34" i="12"/>
  <c r="B3" i="12"/>
  <c r="O75" i="10"/>
  <c r="O81" i="10"/>
  <c r="O19" i="10"/>
  <c r="O35" i="10"/>
  <c r="O132" i="10"/>
  <c r="O24" i="10"/>
  <c r="I29" i="10"/>
  <c r="C29" i="10"/>
  <c r="I27" i="10"/>
  <c r="C27" i="10"/>
  <c r="D27" i="10" s="1"/>
  <c r="I26" i="10"/>
  <c r="C26" i="10"/>
  <c r="D26" i="10" s="1"/>
  <c r="I23" i="10"/>
  <c r="C22" i="10"/>
  <c r="C20" i="10"/>
  <c r="I17" i="10"/>
  <c r="O135" i="7"/>
  <c r="O24" i="7"/>
  <c r="O28" i="7"/>
  <c r="O40" i="7"/>
  <c r="O44" i="7"/>
  <c r="O56" i="7"/>
  <c r="O60" i="7"/>
  <c r="O72" i="7"/>
  <c r="O76" i="7"/>
  <c r="O88" i="7"/>
  <c r="O92" i="7"/>
  <c r="O104" i="7"/>
  <c r="O108" i="7"/>
  <c r="O120" i="7"/>
  <c r="O124" i="7"/>
  <c r="O136" i="7"/>
  <c r="O17" i="7"/>
  <c r="O29" i="7"/>
  <c r="O33" i="7"/>
  <c r="O45" i="7"/>
  <c r="O49" i="7"/>
  <c r="O61" i="7"/>
  <c r="O65" i="7"/>
  <c r="O77" i="7"/>
  <c r="O81" i="7"/>
  <c r="O93" i="7"/>
  <c r="O97" i="7"/>
  <c r="O109" i="7"/>
  <c r="O113" i="7"/>
  <c r="O125" i="7"/>
  <c r="O129" i="7"/>
  <c r="O14" i="9"/>
  <c r="O65" i="9"/>
  <c r="R64" i="9" s="1"/>
  <c r="O33" i="10"/>
  <c r="O48" i="10"/>
  <c r="O129" i="10"/>
  <c r="O118" i="10"/>
  <c r="O82" i="10"/>
  <c r="O47" i="10"/>
  <c r="O110" i="10"/>
  <c r="O98" i="10"/>
  <c r="O64" i="10"/>
  <c r="B44" i="5"/>
  <c r="E13" i="5"/>
  <c r="C28" i="9"/>
  <c r="C26" i="9"/>
  <c r="D26" i="9" s="1"/>
  <c r="C24" i="9"/>
  <c r="D24" i="9"/>
  <c r="C22" i="9"/>
  <c r="D22" i="9" s="1"/>
  <c r="C20" i="9"/>
  <c r="C18" i="9"/>
  <c r="C16" i="10"/>
  <c r="D16" i="10" s="1"/>
  <c r="I15" i="10"/>
  <c r="B44" i="4"/>
  <c r="B43" i="4"/>
  <c r="E13" i="4"/>
  <c r="B39" i="2"/>
  <c r="O80" i="9"/>
  <c r="O96" i="9"/>
  <c r="O104" i="9"/>
  <c r="O112" i="9"/>
  <c r="O131" i="9"/>
  <c r="O54" i="9"/>
  <c r="O62" i="9"/>
  <c r="R61" i="9" s="1"/>
  <c r="O83" i="9"/>
  <c r="O99" i="9"/>
  <c r="O116" i="9"/>
  <c r="O19" i="9"/>
  <c r="O35" i="9"/>
  <c r="O51" i="9"/>
  <c r="O44" i="9"/>
  <c r="O50" i="9"/>
  <c r="O34" i="9"/>
  <c r="O41" i="9"/>
  <c r="O25" i="9"/>
  <c r="O132" i="9"/>
  <c r="O109" i="9"/>
  <c r="O101" i="9"/>
  <c r="O93" i="9"/>
  <c r="O77" i="9"/>
  <c r="O72" i="9"/>
  <c r="O64" i="9"/>
  <c r="C15" i="13"/>
  <c r="D15" i="13"/>
  <c r="C17" i="13"/>
  <c r="I17" i="13"/>
  <c r="C19" i="13"/>
  <c r="D19" i="13"/>
  <c r="I19" i="13"/>
  <c r="C15" i="9"/>
  <c r="C16" i="9"/>
  <c r="D16" i="9"/>
  <c r="I16" i="9"/>
  <c r="J16" i="9"/>
  <c r="C17" i="9"/>
  <c r="I18" i="9"/>
  <c r="I19" i="9"/>
  <c r="I20" i="9"/>
  <c r="J20" i="9" s="1"/>
  <c r="C21" i="9"/>
  <c r="I22" i="9"/>
  <c r="J22" i="9" s="1"/>
  <c r="I23" i="9"/>
  <c r="I24" i="9"/>
  <c r="J24" i="9" s="1"/>
  <c r="C25" i="9"/>
  <c r="I26" i="9"/>
  <c r="I27" i="9"/>
  <c r="J27" i="9" s="1"/>
  <c r="I28" i="9"/>
  <c r="C29" i="9"/>
  <c r="D29" i="9" s="1"/>
  <c r="I30" i="9"/>
  <c r="I31" i="9"/>
  <c r="I32" i="9"/>
  <c r="J32" i="9"/>
  <c r="C33" i="9"/>
  <c r="I34" i="9"/>
  <c r="J34" i="9"/>
  <c r="I35" i="9"/>
  <c r="I36" i="9"/>
  <c r="C37" i="9"/>
  <c r="I38" i="9"/>
  <c r="I39" i="9"/>
  <c r="J39" i="9" s="1"/>
  <c r="C40" i="9"/>
  <c r="D40" i="9"/>
  <c r="C41" i="9"/>
  <c r="I42" i="9"/>
  <c r="I43" i="9"/>
  <c r="I44" i="9"/>
  <c r="J44" i="9"/>
  <c r="C45" i="9"/>
  <c r="D45" i="9" s="1"/>
  <c r="I46" i="9"/>
  <c r="I47" i="9"/>
  <c r="I48" i="9"/>
  <c r="J48" i="9"/>
  <c r="C49" i="9"/>
  <c r="I50" i="9"/>
  <c r="I51" i="9"/>
  <c r="C53" i="9"/>
  <c r="D53" i="9" s="1"/>
  <c r="I53" i="9"/>
  <c r="C55" i="9"/>
  <c r="D55" i="9" s="1"/>
  <c r="I55" i="9"/>
  <c r="C57" i="9"/>
  <c r="D57" i="9"/>
  <c r="I57" i="9"/>
  <c r="C59" i="9"/>
  <c r="I59" i="9"/>
  <c r="C61" i="9"/>
  <c r="I61" i="9"/>
  <c r="J61" i="9"/>
  <c r="C63" i="9"/>
  <c r="D63" i="9"/>
  <c r="I63" i="9"/>
  <c r="C65" i="9"/>
  <c r="I65" i="9"/>
  <c r="J65" i="9"/>
  <c r="C67" i="9"/>
  <c r="D67" i="9" s="1"/>
  <c r="I67" i="9"/>
  <c r="J67" i="9"/>
  <c r="C69" i="9"/>
  <c r="D69" i="9" s="1"/>
  <c r="I69" i="9"/>
  <c r="J69" i="9"/>
  <c r="C71" i="9"/>
  <c r="I71" i="9"/>
  <c r="C73" i="9"/>
  <c r="D73" i="9" s="1"/>
  <c r="I73" i="9"/>
  <c r="C75" i="9"/>
  <c r="C76" i="9"/>
  <c r="I78" i="9"/>
  <c r="J78" i="9"/>
  <c r="I80" i="9"/>
  <c r="J80" i="9" s="1"/>
  <c r="I82" i="9"/>
  <c r="I84" i="9"/>
  <c r="J84" i="9" s="1"/>
  <c r="I86" i="9"/>
  <c r="I88" i="9"/>
  <c r="J88" i="9"/>
  <c r="I90" i="9"/>
  <c r="J90" i="9"/>
  <c r="I92" i="9"/>
  <c r="I94" i="9"/>
  <c r="J94" i="9"/>
  <c r="I96" i="9"/>
  <c r="I98" i="9"/>
  <c r="I100" i="9"/>
  <c r="J100" i="9"/>
  <c r="I102" i="9"/>
  <c r="I104" i="9"/>
  <c r="J104" i="9"/>
  <c r="I106" i="9"/>
  <c r="J106" i="9"/>
  <c r="I108" i="9"/>
  <c r="J108" i="9"/>
  <c r="I110" i="9"/>
  <c r="J110" i="9"/>
  <c r="I112" i="9"/>
  <c r="I114" i="9"/>
  <c r="J114" i="9" s="1"/>
  <c r="C116" i="9"/>
  <c r="D116" i="9"/>
  <c r="I118" i="9"/>
  <c r="J118" i="9" s="1"/>
  <c r="I119" i="9"/>
  <c r="I120" i="9"/>
  <c r="C122" i="9"/>
  <c r="C123" i="9"/>
  <c r="D123" i="9"/>
  <c r="I123" i="9"/>
  <c r="C124" i="9"/>
  <c r="C125" i="9"/>
  <c r="D125" i="9"/>
  <c r="I125" i="9"/>
  <c r="J125" i="9"/>
  <c r="I126" i="9"/>
  <c r="C127" i="9"/>
  <c r="D127" i="9"/>
  <c r="I127" i="9"/>
  <c r="J127" i="9" s="1"/>
  <c r="C128" i="9"/>
  <c r="D128" i="9"/>
  <c r="C129" i="9"/>
  <c r="D129" i="9" s="1"/>
  <c r="E128" i="9" s="1"/>
  <c r="F128" i="9" s="1"/>
  <c r="I129" i="9"/>
  <c r="J129" i="9"/>
  <c r="C130" i="9"/>
  <c r="D130" i="9" s="1"/>
  <c r="C131" i="9"/>
  <c r="D131" i="9"/>
  <c r="C132" i="9"/>
  <c r="D132" i="9" s="1"/>
  <c r="C133" i="9"/>
  <c r="D133" i="9"/>
  <c r="I133" i="9"/>
  <c r="J133" i="9" s="1"/>
  <c r="C134" i="9"/>
  <c r="D134" i="9"/>
  <c r="I134" i="9"/>
  <c r="J134" i="9" s="1"/>
  <c r="K134" i="9" s="1"/>
  <c r="L134" i="9" s="1"/>
  <c r="I136" i="9"/>
  <c r="J136" i="9"/>
  <c r="K136" i="9"/>
  <c r="L136" i="9" s="1"/>
  <c r="B40" i="2"/>
  <c r="E13" i="2"/>
  <c r="I15" i="13"/>
  <c r="C22" i="12"/>
  <c r="I29" i="12"/>
  <c r="C21" i="12"/>
  <c r="C25" i="12"/>
  <c r="D25" i="12"/>
  <c r="C29" i="12"/>
  <c r="C33" i="12"/>
  <c r="C37" i="12"/>
  <c r="C41" i="12"/>
  <c r="D41" i="12" s="1"/>
  <c r="C45" i="12"/>
  <c r="D45" i="12"/>
  <c r="C49" i="12"/>
  <c r="I136" i="12"/>
  <c r="C134" i="12"/>
  <c r="D134" i="12"/>
  <c r="I132" i="12"/>
  <c r="J132" i="12" s="1"/>
  <c r="I130" i="12"/>
  <c r="C128" i="12"/>
  <c r="D128" i="12"/>
  <c r="I123" i="12"/>
  <c r="I121" i="12"/>
  <c r="C120" i="12"/>
  <c r="I119" i="12"/>
  <c r="C119" i="12"/>
  <c r="I118" i="12"/>
  <c r="C112" i="12"/>
  <c r="D112" i="12" s="1"/>
  <c r="I111" i="12"/>
  <c r="I108" i="12"/>
  <c r="I106" i="12"/>
  <c r="C105" i="12"/>
  <c r="I104" i="12"/>
  <c r="C104" i="12"/>
  <c r="D104" i="12"/>
  <c r="C101" i="12"/>
  <c r="I96" i="12"/>
  <c r="C96" i="12"/>
  <c r="I95" i="12"/>
  <c r="I92" i="12"/>
  <c r="C92" i="12"/>
  <c r="D92" i="12"/>
  <c r="I91" i="12"/>
  <c r="I84" i="12"/>
  <c r="C84" i="12"/>
  <c r="I83" i="12"/>
  <c r="C81" i="12"/>
  <c r="I80" i="12"/>
  <c r="C80" i="12"/>
  <c r="I79" i="12"/>
  <c r="C77" i="12"/>
  <c r="D77" i="12" s="1"/>
  <c r="I76" i="12"/>
  <c r="C76" i="12"/>
  <c r="D76" i="12"/>
  <c r="C73" i="12"/>
  <c r="D73" i="12" s="1"/>
  <c r="I72" i="12"/>
  <c r="C72" i="12"/>
  <c r="D72" i="12"/>
  <c r="C69" i="12"/>
  <c r="D69" i="12"/>
  <c r="C65" i="12"/>
  <c r="D65" i="12"/>
  <c r="I64" i="12"/>
  <c r="C63" i="12"/>
  <c r="D63" i="12"/>
  <c r="I62" i="12"/>
  <c r="C62" i="12"/>
  <c r="D62" i="12"/>
  <c r="I61" i="12"/>
  <c r="I58" i="12"/>
  <c r="C58" i="12"/>
  <c r="I57" i="12"/>
  <c r="I54" i="12"/>
  <c r="C54" i="12"/>
  <c r="D54" i="12" s="1"/>
  <c r="C28" i="12"/>
  <c r="I21" i="12"/>
  <c r="I23" i="12"/>
  <c r="C30" i="12"/>
  <c r="C32" i="12"/>
  <c r="C17" i="12"/>
  <c r="D17" i="12"/>
  <c r="I18" i="12"/>
  <c r="I20" i="12"/>
  <c r="I22" i="12"/>
  <c r="I24" i="12"/>
  <c r="I26" i="12"/>
  <c r="I28" i="12"/>
  <c r="I30" i="12"/>
  <c r="I32" i="12"/>
  <c r="I34" i="12"/>
  <c r="I36" i="12"/>
  <c r="I38" i="12"/>
  <c r="I40" i="12"/>
  <c r="I42" i="12"/>
  <c r="I44" i="12"/>
  <c r="I46" i="12"/>
  <c r="I48" i="12"/>
  <c r="I50" i="12"/>
  <c r="J50" i="12" s="1"/>
  <c r="I52" i="12"/>
  <c r="C136" i="12"/>
  <c r="D136" i="12"/>
  <c r="I134" i="12"/>
  <c r="I133" i="12"/>
  <c r="C132" i="12"/>
  <c r="D132" i="12"/>
  <c r="C131" i="12"/>
  <c r="D131" i="12"/>
  <c r="C130" i="12"/>
  <c r="D130" i="12"/>
  <c r="I129" i="12"/>
  <c r="C129" i="12"/>
  <c r="D129" i="12"/>
  <c r="I128" i="12"/>
  <c r="I127" i="12"/>
  <c r="C126" i="12"/>
  <c r="I125" i="12"/>
  <c r="J125" i="12" s="1"/>
  <c r="C124" i="12"/>
  <c r="D124" i="12" s="1"/>
  <c r="C123" i="12"/>
  <c r="C122" i="12"/>
  <c r="C121" i="12"/>
  <c r="D121" i="12"/>
  <c r="I120" i="12"/>
  <c r="C118" i="12"/>
  <c r="C117" i="12"/>
  <c r="D117" i="12"/>
  <c r="I116" i="12"/>
  <c r="I115" i="12"/>
  <c r="C115" i="12"/>
  <c r="I114" i="12"/>
  <c r="I113" i="12"/>
  <c r="I112" i="12"/>
  <c r="C111" i="12"/>
  <c r="C109" i="12"/>
  <c r="D109" i="12" s="1"/>
  <c r="C108" i="12"/>
  <c r="C107" i="12"/>
  <c r="C106" i="12"/>
  <c r="D106" i="12" s="1"/>
  <c r="I105" i="12"/>
  <c r="I103" i="12"/>
  <c r="I102" i="12"/>
  <c r="C102" i="12"/>
  <c r="I101" i="12"/>
  <c r="I100" i="12"/>
  <c r="C100" i="12"/>
  <c r="D100" i="12"/>
  <c r="I99" i="12"/>
  <c r="I98" i="12"/>
  <c r="C98" i="12"/>
  <c r="C97" i="12"/>
  <c r="C95" i="12"/>
  <c r="D95" i="12" s="1"/>
  <c r="C93" i="12"/>
  <c r="C91" i="12"/>
  <c r="C89" i="12"/>
  <c r="I88" i="12"/>
  <c r="C88" i="12"/>
  <c r="I87" i="12"/>
  <c r="I86" i="12"/>
  <c r="C86" i="12"/>
  <c r="D86" i="12"/>
  <c r="C85" i="12"/>
  <c r="D85" i="12"/>
  <c r="C83" i="12"/>
  <c r="I82" i="12"/>
  <c r="C82" i="12"/>
  <c r="I81" i="12"/>
  <c r="C79" i="12"/>
  <c r="I78" i="12"/>
  <c r="C78" i="12"/>
  <c r="I77" i="12"/>
  <c r="I75" i="12"/>
  <c r="I74" i="12"/>
  <c r="C74" i="12"/>
  <c r="I73" i="12"/>
  <c r="I71" i="12"/>
  <c r="I70" i="12"/>
  <c r="C70" i="12"/>
  <c r="I69" i="12"/>
  <c r="I68" i="12"/>
  <c r="C68" i="12"/>
  <c r="I67" i="12"/>
  <c r="I65" i="12"/>
  <c r="C64" i="12"/>
  <c r="I63" i="12"/>
  <c r="C61" i="12"/>
  <c r="D61" i="12"/>
  <c r="I60" i="12"/>
  <c r="C60" i="12"/>
  <c r="C59" i="12"/>
  <c r="C57" i="12"/>
  <c r="I56" i="12"/>
  <c r="C56" i="12"/>
  <c r="C55" i="12"/>
  <c r="D55" i="12" s="1"/>
  <c r="I53" i="12"/>
  <c r="C50" i="12"/>
  <c r="I49" i="12"/>
  <c r="C46" i="12"/>
  <c r="I45" i="12"/>
  <c r="C42" i="12"/>
  <c r="I41" i="12"/>
  <c r="C38" i="12"/>
  <c r="D38" i="12"/>
  <c r="I37" i="12"/>
  <c r="I33" i="12"/>
  <c r="I27" i="12"/>
  <c r="C26" i="12"/>
  <c r="I25" i="12"/>
  <c r="C20" i="12"/>
  <c r="D20" i="12"/>
  <c r="I19" i="12"/>
  <c r="I15" i="12"/>
  <c r="O42" i="7"/>
  <c r="O26" i="7"/>
  <c r="O90" i="7"/>
  <c r="O31" i="7"/>
  <c r="O95" i="7"/>
  <c r="O58" i="7"/>
  <c r="O122" i="7"/>
  <c r="O63" i="7"/>
  <c r="O127" i="7"/>
  <c r="O53" i="9"/>
  <c r="O61" i="9"/>
  <c r="O69" i="9"/>
  <c r="O76" i="9"/>
  <c r="O81" i="9"/>
  <c r="O89" i="9"/>
  <c r="O97" i="9"/>
  <c r="O105" i="9"/>
  <c r="O113" i="9"/>
  <c r="R114" i="9" s="1"/>
  <c r="O128" i="9"/>
  <c r="O17" i="9"/>
  <c r="O33" i="9"/>
  <c r="O49" i="9"/>
  <c r="O26" i="9"/>
  <c r="O42" i="9"/>
  <c r="O48" i="9"/>
  <c r="O40" i="9"/>
  <c r="O32" i="9"/>
  <c r="O24" i="9"/>
  <c r="O16" i="9"/>
  <c r="O47" i="9"/>
  <c r="O39" i="9"/>
  <c r="O31" i="9"/>
  <c r="O23" i="9"/>
  <c r="O15" i="9"/>
  <c r="O130" i="9"/>
  <c r="O124" i="9"/>
  <c r="O117" i="9"/>
  <c r="O111" i="9"/>
  <c r="O103" i="9"/>
  <c r="O95" i="9"/>
  <c r="O87" i="9"/>
  <c r="O79" i="9"/>
  <c r="O71" i="9"/>
  <c r="O67" i="9"/>
  <c r="O63" i="9"/>
  <c r="O59" i="9"/>
  <c r="R52" i="9" s="1"/>
  <c r="O55" i="9"/>
  <c r="O136" i="9"/>
  <c r="O133" i="9"/>
  <c r="O127" i="9"/>
  <c r="O123" i="9"/>
  <c r="O118" i="9"/>
  <c r="O114" i="9"/>
  <c r="O110" i="9"/>
  <c r="O106" i="9"/>
  <c r="O102" i="9"/>
  <c r="O98" i="9"/>
  <c r="O94" i="9"/>
  <c r="R93" i="9" s="1"/>
  <c r="O90" i="9"/>
  <c r="O86" i="9"/>
  <c r="O82" i="9"/>
  <c r="O78" i="9"/>
  <c r="R79" i="9" s="1"/>
  <c r="S79" i="9" s="1"/>
  <c r="O63" i="10"/>
  <c r="O80" i="10"/>
  <c r="O89" i="10"/>
  <c r="O93" i="10"/>
  <c r="O100" i="10"/>
  <c r="O108" i="10"/>
  <c r="O113" i="10"/>
  <c r="O125" i="10"/>
  <c r="O58" i="10"/>
  <c r="O60" i="10"/>
  <c r="O83" i="10"/>
  <c r="O96" i="10"/>
  <c r="O101" i="10"/>
  <c r="O112" i="10"/>
  <c r="O119" i="10"/>
  <c r="O121" i="10"/>
  <c r="O133" i="10"/>
  <c r="O18" i="10"/>
  <c r="O26" i="10"/>
  <c r="O42" i="10"/>
  <c r="O52" i="10"/>
  <c r="O21" i="10"/>
  <c r="O37" i="10"/>
  <c r="O73" i="9"/>
  <c r="O37" i="9"/>
  <c r="O122" i="12"/>
  <c r="O39" i="10"/>
  <c r="O23" i="10"/>
  <c r="O32" i="10"/>
  <c r="O16" i="10"/>
  <c r="O131" i="10"/>
  <c r="O88" i="10"/>
  <c r="O86" i="10"/>
  <c r="O56" i="10"/>
  <c r="O51" i="10"/>
  <c r="O27" i="10"/>
  <c r="O50" i="10"/>
  <c r="O20" i="10"/>
  <c r="O122" i="10"/>
  <c r="O115" i="10"/>
  <c r="O103" i="10"/>
  <c r="O74" i="10"/>
  <c r="O72" i="10"/>
  <c r="O70" i="10"/>
  <c r="O68" i="10"/>
  <c r="O62" i="10"/>
  <c r="J130" i="7"/>
  <c r="O57" i="9"/>
  <c r="O52" i="9"/>
  <c r="O68" i="9"/>
  <c r="O29" i="9"/>
  <c r="O22" i="9"/>
  <c r="O60" i="9"/>
  <c r="O121" i="9"/>
  <c r="O129" i="9"/>
  <c r="O45" i="9"/>
  <c r="O38" i="9"/>
  <c r="O18" i="12"/>
  <c r="O31" i="12"/>
  <c r="O55" i="12"/>
  <c r="O134" i="12"/>
  <c r="O73" i="12"/>
  <c r="O33" i="12"/>
  <c r="C18" i="12"/>
  <c r="I17" i="12"/>
  <c r="C16" i="12"/>
  <c r="D16" i="12" s="1"/>
  <c r="Q34" i="13"/>
  <c r="D33" i="13"/>
  <c r="D32" i="13"/>
  <c r="D54" i="10"/>
  <c r="P135" i="12"/>
  <c r="J136" i="13"/>
  <c r="K136" i="13"/>
  <c r="L136" i="13"/>
  <c r="D94" i="13"/>
  <c r="O36" i="9"/>
  <c r="O20" i="9"/>
  <c r="O43" i="9"/>
  <c r="O27" i="9"/>
  <c r="O135" i="9"/>
  <c r="O122" i="9"/>
  <c r="O107" i="9"/>
  <c r="O91" i="9"/>
  <c r="R90" i="9" s="1"/>
  <c r="S90" i="9" s="1"/>
  <c r="O74" i="9"/>
  <c r="O66" i="9"/>
  <c r="O58" i="9"/>
  <c r="O134" i="9"/>
  <c r="O126" i="9"/>
  <c r="O115" i="9"/>
  <c r="O108" i="9"/>
  <c r="O100" i="9"/>
  <c r="O92" i="9"/>
  <c r="O84" i="9"/>
  <c r="O75" i="9"/>
  <c r="O21" i="9"/>
  <c r="O46" i="9"/>
  <c r="J131" i="7"/>
  <c r="Q79" i="12"/>
  <c r="Q130" i="7"/>
  <c r="Q135" i="12"/>
  <c r="Q133" i="12"/>
  <c r="P110" i="12"/>
  <c r="D57" i="13"/>
  <c r="P111" i="10"/>
  <c r="P91" i="10"/>
  <c r="I36" i="10"/>
  <c r="C36" i="10"/>
  <c r="D36" i="10" s="1"/>
  <c r="I21" i="10"/>
  <c r="J21" i="10"/>
  <c r="D113" i="9"/>
  <c r="J111" i="9"/>
  <c r="D97" i="9"/>
  <c r="R72" i="9"/>
  <c r="J64" i="9"/>
  <c r="D64" i="9"/>
  <c r="J133" i="12"/>
  <c r="J136" i="7"/>
  <c r="P48" i="10"/>
  <c r="P18" i="10"/>
  <c r="Q61" i="12"/>
  <c r="J71" i="13"/>
  <c r="J67" i="13"/>
  <c r="D67" i="13"/>
  <c r="J51" i="13"/>
  <c r="Q50" i="13"/>
  <c r="Q107" i="7"/>
  <c r="J90" i="7"/>
  <c r="C81" i="9"/>
  <c r="D81" i="9"/>
  <c r="C66" i="9"/>
  <c r="D66" i="9" s="1"/>
  <c r="I62" i="9"/>
  <c r="J62" i="9"/>
  <c r="C38" i="9"/>
  <c r="C24" i="13"/>
  <c r="D24" i="13" s="1"/>
  <c r="J60" i="12"/>
  <c r="C36" i="12"/>
  <c r="D36" i="12" s="1"/>
  <c r="H33" i="7"/>
  <c r="J33" i="7" s="1"/>
  <c r="Q115" i="10"/>
  <c r="P115" i="10"/>
  <c r="J113" i="12"/>
  <c r="J136" i="12"/>
  <c r="J25" i="13"/>
  <c r="P23" i="13"/>
  <c r="Q117" i="7"/>
  <c r="I15" i="7"/>
  <c r="I30" i="7"/>
  <c r="I32" i="7"/>
  <c r="C35" i="7"/>
  <c r="I45" i="7"/>
  <c r="I46" i="7"/>
  <c r="I48" i="7"/>
  <c r="I49" i="7"/>
  <c r="C50" i="7"/>
  <c r="C51" i="7"/>
  <c r="D51" i="7" s="1"/>
  <c r="C52" i="7"/>
  <c r="D52" i="7" s="1"/>
  <c r="Q135" i="10"/>
  <c r="P135" i="10"/>
  <c r="Q131" i="10"/>
  <c r="P131" i="10"/>
  <c r="Q127" i="10"/>
  <c r="P127" i="10"/>
  <c r="J128" i="12"/>
  <c r="J74" i="7"/>
  <c r="Q113" i="12"/>
  <c r="J135" i="13"/>
  <c r="J133" i="13"/>
  <c r="P131" i="13"/>
  <c r="P115" i="13"/>
  <c r="Q42" i="13"/>
  <c r="Q106" i="7"/>
  <c r="P87" i="10"/>
  <c r="I71" i="10"/>
  <c r="C71" i="10"/>
  <c r="D71" i="10"/>
  <c r="I69" i="10"/>
  <c r="J69" i="10" s="1"/>
  <c r="C69" i="10"/>
  <c r="D69" i="10"/>
  <c r="P67" i="10"/>
  <c r="I65" i="10"/>
  <c r="C65" i="10"/>
  <c r="D65" i="10"/>
  <c r="I62" i="10"/>
  <c r="J62" i="10"/>
  <c r="C62" i="10"/>
  <c r="D62" i="10" s="1"/>
  <c r="I58" i="10"/>
  <c r="C58" i="10"/>
  <c r="D58" i="10" s="1"/>
  <c r="I56" i="10"/>
  <c r="C56" i="10"/>
  <c r="D56" i="10" s="1"/>
  <c r="P52" i="10"/>
  <c r="I51" i="10"/>
  <c r="C51" i="10"/>
  <c r="D51" i="10" s="1"/>
  <c r="I49" i="10"/>
  <c r="J49" i="10"/>
  <c r="C49" i="10"/>
  <c r="I45" i="10"/>
  <c r="J45" i="10"/>
  <c r="C45" i="10"/>
  <c r="D45" i="10" s="1"/>
  <c r="I41" i="10"/>
  <c r="C41" i="10"/>
  <c r="D41" i="10" s="1"/>
  <c r="I39" i="10"/>
  <c r="J39" i="10" s="1"/>
  <c r="C39" i="10"/>
  <c r="D39" i="10" s="1"/>
  <c r="I38" i="10"/>
  <c r="C38" i="10"/>
  <c r="P34" i="10"/>
  <c r="I33" i="10"/>
  <c r="C33" i="10"/>
  <c r="I31" i="10"/>
  <c r="J31" i="10" s="1"/>
  <c r="C31" i="10"/>
  <c r="I30" i="10"/>
  <c r="C30" i="10"/>
  <c r="P26" i="10"/>
  <c r="I25" i="10"/>
  <c r="C25" i="10"/>
  <c r="D25" i="10"/>
  <c r="C24" i="10"/>
  <c r="D24" i="10" s="1"/>
  <c r="I68" i="9"/>
  <c r="C68" i="9"/>
  <c r="I66" i="9"/>
  <c r="J66" i="9"/>
  <c r="C62" i="9"/>
  <c r="D62" i="9" s="1"/>
  <c r="I52" i="9"/>
  <c r="J52" i="9"/>
  <c r="C52" i="9"/>
  <c r="C44" i="9"/>
  <c r="C34" i="9"/>
  <c r="C23" i="9"/>
  <c r="E136" i="10"/>
  <c r="F136" i="10"/>
  <c r="R62" i="9"/>
  <c r="J30" i="7"/>
  <c r="J33" i="10"/>
  <c r="J65" i="10"/>
  <c r="K135" i="9"/>
  <c r="L135" i="9" s="1"/>
  <c r="D135" i="13"/>
  <c r="D128" i="13"/>
  <c r="D123" i="13"/>
  <c r="Q97" i="13"/>
  <c r="P57" i="13"/>
  <c r="P17" i="13"/>
  <c r="Q132" i="7"/>
  <c r="D98" i="7"/>
  <c r="Q57" i="7"/>
  <c r="D57" i="7"/>
  <c r="Q49" i="7"/>
  <c r="P119" i="10"/>
  <c r="K129" i="9"/>
  <c r="L129" i="9" s="1"/>
  <c r="P94" i="12"/>
  <c r="P92" i="12"/>
  <c r="P90" i="12"/>
  <c r="P53" i="13"/>
  <c r="D117" i="7"/>
  <c r="Q113" i="7"/>
  <c r="D113" i="7"/>
  <c r="J103" i="9"/>
  <c r="D35" i="13"/>
  <c r="P71" i="10"/>
  <c r="D134" i="13"/>
  <c r="D133" i="13"/>
  <c r="Q107" i="12"/>
  <c r="Q101" i="12"/>
  <c r="P101" i="12"/>
  <c r="H101" i="12"/>
  <c r="J101" i="12" s="1"/>
  <c r="P67" i="12"/>
  <c r="Q57" i="12"/>
  <c r="P57" i="12"/>
  <c r="H41" i="12"/>
  <c r="J41" i="12" s="1"/>
  <c r="Q41" i="12"/>
  <c r="Q68" i="7"/>
  <c r="P68" i="7"/>
  <c r="P109" i="9"/>
  <c r="D101" i="12"/>
  <c r="D103" i="9"/>
  <c r="H68" i="7"/>
  <c r="J68" i="7" s="1"/>
  <c r="H123" i="12"/>
  <c r="J123" i="12" s="1"/>
  <c r="Q123" i="12"/>
  <c r="H109" i="12"/>
  <c r="J109" i="12" s="1"/>
  <c r="Q109" i="12"/>
  <c r="H87" i="12"/>
  <c r="J87" i="12" s="1"/>
  <c r="P87" i="12"/>
  <c r="Q87" i="12"/>
  <c r="H21" i="12"/>
  <c r="J21" i="12" s="1"/>
  <c r="Q29" i="13"/>
  <c r="P29" i="13"/>
  <c r="P72" i="7"/>
  <c r="Q72" i="7"/>
  <c r="H72" i="7"/>
  <c r="J72" i="7" s="1"/>
  <c r="Q112" i="9"/>
  <c r="D57" i="12"/>
  <c r="D80" i="12"/>
  <c r="D89" i="9"/>
  <c r="D68" i="7"/>
  <c r="P121" i="10"/>
  <c r="P50" i="10"/>
  <c r="D56" i="12"/>
  <c r="D98" i="12"/>
  <c r="D123" i="12"/>
  <c r="D106" i="7"/>
  <c r="D126" i="13"/>
  <c r="P56" i="12"/>
  <c r="Q23" i="10"/>
  <c r="P119" i="12"/>
  <c r="H119" i="12"/>
  <c r="Q102" i="12"/>
  <c r="P102" i="12"/>
  <c r="P45" i="12"/>
  <c r="Q45" i="12"/>
  <c r="H45" i="12"/>
  <c r="J45" i="12" s="1"/>
  <c r="H99" i="7"/>
  <c r="J99" i="7" s="1"/>
  <c r="D99" i="7"/>
  <c r="H67" i="7"/>
  <c r="J67" i="7" s="1"/>
  <c r="Q67" i="7"/>
  <c r="P59" i="7"/>
  <c r="D121" i="9"/>
  <c r="P121" i="9"/>
  <c r="P72" i="9"/>
  <c r="S72" i="9" s="1"/>
  <c r="D72" i="9"/>
  <c r="P21" i="9"/>
  <c r="D21" i="9"/>
  <c r="H95" i="12"/>
  <c r="Q95" i="12"/>
  <c r="P95" i="12"/>
  <c r="Q58" i="13"/>
  <c r="D58" i="13"/>
  <c r="H18" i="7"/>
  <c r="J18" i="7" s="1"/>
  <c r="P110" i="10"/>
  <c r="Q110" i="10"/>
  <c r="Q61" i="10"/>
  <c r="P28" i="10"/>
  <c r="Q28" i="10"/>
  <c r="R28" i="10" s="1"/>
  <c r="D23" i="10"/>
  <c r="H106" i="12"/>
  <c r="Q106" i="12"/>
  <c r="H80" i="12"/>
  <c r="J80" i="12"/>
  <c r="P80" i="12"/>
  <c r="P18" i="12"/>
  <c r="P35" i="13"/>
  <c r="H127" i="7"/>
  <c r="J127" i="7" s="1"/>
  <c r="P127" i="7"/>
  <c r="P106" i="7"/>
  <c r="H106" i="7"/>
  <c r="H49" i="7"/>
  <c r="J49" i="7" s="1"/>
  <c r="P49" i="7"/>
  <c r="D49" i="7"/>
  <c r="P28" i="7"/>
  <c r="P20" i="7"/>
  <c r="D20" i="7"/>
  <c r="J66" i="10"/>
  <c r="D72" i="7"/>
  <c r="D18" i="7"/>
  <c r="P41" i="12"/>
  <c r="Q20" i="7"/>
  <c r="H114" i="12"/>
  <c r="P114" i="12"/>
  <c r="Q72" i="12"/>
  <c r="H72" i="12"/>
  <c r="J72" i="12" s="1"/>
  <c r="Q52" i="12"/>
  <c r="H49" i="12"/>
  <c r="Q49" i="12"/>
  <c r="P49" i="12"/>
  <c r="H17" i="12"/>
  <c r="J17" i="12" s="1"/>
  <c r="P17" i="12"/>
  <c r="P126" i="13"/>
  <c r="Q126" i="13"/>
  <c r="Q125" i="13"/>
  <c r="P125" i="13"/>
  <c r="P124" i="13"/>
  <c r="Q124" i="13"/>
  <c r="D124" i="13"/>
  <c r="P122" i="13"/>
  <c r="Q122" i="13"/>
  <c r="D122" i="13"/>
  <c r="Q65" i="13"/>
  <c r="D65" i="13"/>
  <c r="P98" i="7"/>
  <c r="Q98" i="7"/>
  <c r="P64" i="10"/>
  <c r="Q64" i="10"/>
  <c r="P96" i="9"/>
  <c r="D96" i="9"/>
  <c r="Q91" i="9"/>
  <c r="J91" i="9"/>
  <c r="D28" i="12"/>
  <c r="J57" i="12"/>
  <c r="D29" i="13"/>
  <c r="J74" i="13"/>
  <c r="P47" i="7"/>
  <c r="H122" i="7"/>
  <c r="Q25" i="7"/>
  <c r="H55" i="12"/>
  <c r="J55" i="12" s="1"/>
  <c r="P55" i="12"/>
  <c r="P39" i="12"/>
  <c r="Q39" i="12"/>
  <c r="J29" i="10"/>
  <c r="D87" i="12"/>
  <c r="D48" i="10"/>
  <c r="Q63" i="12"/>
  <c r="Q51" i="12"/>
  <c r="J94" i="13"/>
  <c r="P92" i="13"/>
  <c r="Q92" i="13"/>
  <c r="P66" i="13"/>
  <c r="P102" i="7"/>
  <c r="P94" i="7"/>
  <c r="H76" i="7"/>
  <c r="J76" i="7" s="1"/>
  <c r="H29" i="7"/>
  <c r="J29" i="7" s="1"/>
  <c r="H15" i="7"/>
  <c r="J15" i="7" s="1"/>
  <c r="Q15" i="13"/>
  <c r="P15" i="13"/>
  <c r="D127" i="7"/>
  <c r="D31" i="7"/>
  <c r="D88" i="7"/>
  <c r="H35" i="7"/>
  <c r="J35" i="7" s="1"/>
  <c r="D120" i="10"/>
  <c r="J43" i="10"/>
  <c r="D59" i="13"/>
  <c r="J43" i="13"/>
  <c r="D30" i="13"/>
  <c r="D47" i="7"/>
  <c r="Q91" i="12"/>
  <c r="H91" i="12"/>
  <c r="P91" i="12"/>
  <c r="D91" i="12"/>
  <c r="H88" i="12"/>
  <c r="J88" i="12" s="1"/>
  <c r="P88" i="12"/>
  <c r="Q88" i="12"/>
  <c r="D88" i="12"/>
  <c r="D68" i="12"/>
  <c r="Q26" i="12"/>
  <c r="P26" i="12"/>
  <c r="D130" i="13"/>
  <c r="P130" i="13"/>
  <c r="Q130" i="13"/>
  <c r="Q95" i="13"/>
  <c r="D95" i="13"/>
  <c r="P95" i="13"/>
  <c r="P14" i="13"/>
  <c r="Q14" i="13"/>
  <c r="O25" i="13"/>
  <c r="O73" i="13"/>
  <c r="O98" i="13"/>
  <c r="O120" i="13"/>
  <c r="O36" i="13"/>
  <c r="O48" i="13"/>
  <c r="O105" i="13"/>
  <c r="O69" i="13"/>
  <c r="O51" i="13"/>
  <c r="O76" i="13"/>
  <c r="O106" i="13"/>
  <c r="O125" i="13"/>
  <c r="O40" i="13"/>
  <c r="O77" i="13"/>
  <c r="O117" i="13"/>
  <c r="O65" i="13"/>
  <c r="O24" i="13"/>
  <c r="O23" i="13"/>
  <c r="O115" i="13"/>
  <c r="O46" i="13"/>
  <c r="O18" i="13"/>
  <c r="O27" i="13"/>
  <c r="O41" i="13"/>
  <c r="O60" i="13"/>
  <c r="O78" i="13"/>
  <c r="O92" i="13"/>
  <c r="O108" i="13"/>
  <c r="O129" i="13"/>
  <c r="O17" i="13"/>
  <c r="O133" i="13"/>
  <c r="O118" i="13"/>
  <c r="O99" i="13"/>
  <c r="O84" i="13"/>
  <c r="O67" i="13"/>
  <c r="O53" i="13"/>
  <c r="O30" i="13"/>
  <c r="O56" i="13"/>
  <c r="O109" i="13"/>
  <c r="O49" i="13"/>
  <c r="O39" i="13"/>
  <c r="O123" i="13"/>
  <c r="O102" i="13"/>
  <c r="O74" i="13"/>
  <c r="O80" i="13"/>
  <c r="O19" i="13"/>
  <c r="O86" i="13"/>
  <c r="O61" i="13"/>
  <c r="O29" i="13"/>
  <c r="O50" i="13"/>
  <c r="O64" i="13"/>
  <c r="O83" i="13"/>
  <c r="O96" i="13"/>
  <c r="O112" i="13"/>
  <c r="O132" i="13"/>
  <c r="O44" i="13"/>
  <c r="O33" i="13"/>
  <c r="O68" i="13"/>
  <c r="O100" i="13"/>
  <c r="O134" i="13"/>
  <c r="O130" i="13"/>
  <c r="O107" i="13"/>
  <c r="O87" i="13"/>
  <c r="O63" i="13"/>
  <c r="O38" i="13"/>
  <c r="O20" i="13"/>
  <c r="O52" i="13"/>
  <c r="O15" i="13"/>
  <c r="O91" i="13"/>
  <c r="O43" i="13"/>
  <c r="O116" i="13"/>
  <c r="O90" i="13"/>
  <c r="O93" i="13"/>
  <c r="O97" i="13"/>
  <c r="O37" i="13"/>
  <c r="O72" i="13"/>
  <c r="O104" i="13"/>
  <c r="O136" i="13"/>
  <c r="O127" i="13"/>
  <c r="O103" i="13"/>
  <c r="O82" i="13"/>
  <c r="O59" i="13"/>
  <c r="O34" i="13"/>
  <c r="O62" i="13"/>
  <c r="O131" i="13"/>
  <c r="O81" i="13"/>
  <c r="O35" i="13"/>
  <c r="O114" i="13"/>
  <c r="O79" i="13"/>
  <c r="O113" i="13"/>
  <c r="O54" i="13"/>
  <c r="O119" i="13"/>
  <c r="O111" i="13"/>
  <c r="O71" i="13"/>
  <c r="O22" i="13"/>
  <c r="O66" i="13"/>
  <c r="O101" i="13"/>
  <c r="O126" i="13"/>
  <c r="O128" i="13"/>
  <c r="O21" i="13"/>
  <c r="O85" i="13"/>
  <c r="O135" i="13"/>
  <c r="O89" i="13"/>
  <c r="O42" i="13"/>
  <c r="O45" i="13"/>
  <c r="O94" i="13"/>
  <c r="O124" i="13"/>
  <c r="O16" i="13"/>
  <c r="O57" i="13"/>
  <c r="O26" i="13"/>
  <c r="O47" i="13"/>
  <c r="O32" i="13"/>
  <c r="O14" i="13"/>
  <c r="O121" i="13"/>
  <c r="O28" i="13"/>
  <c r="O70" i="13"/>
  <c r="O31" i="13"/>
  <c r="O55" i="13"/>
  <c r="O88" i="13"/>
  <c r="O75" i="13"/>
  <c r="R26" i="13" s="1"/>
  <c r="O122" i="13"/>
  <c r="O110" i="13"/>
  <c r="O58" i="13"/>
  <c r="O95" i="13"/>
  <c r="D101" i="7"/>
  <c r="H101" i="7"/>
  <c r="P101" i="7"/>
  <c r="Q101" i="7"/>
  <c r="Q77" i="7"/>
  <c r="R77" i="7" s="1"/>
  <c r="S77" i="7" s="1"/>
  <c r="P77" i="7"/>
  <c r="D77" i="7"/>
  <c r="H77" i="7"/>
  <c r="J77" i="7"/>
  <c r="H41" i="7"/>
  <c r="J41" i="7" s="1"/>
  <c r="P41" i="7"/>
  <c r="Q41" i="7"/>
  <c r="R41" i="7" s="1"/>
  <c r="D41" i="7"/>
  <c r="H27" i="7"/>
  <c r="J27" i="7" s="1"/>
  <c r="Q27" i="7"/>
  <c r="D27" i="7"/>
  <c r="P27" i="7"/>
  <c r="H17" i="7"/>
  <c r="J17" i="7" s="1"/>
  <c r="D17" i="7"/>
  <c r="Q17" i="7"/>
  <c r="P17" i="7"/>
  <c r="P130" i="10"/>
  <c r="Q130" i="10"/>
  <c r="D130" i="10"/>
  <c r="P128" i="10"/>
  <c r="Q128" i="10"/>
  <c r="D128" i="10"/>
  <c r="P124" i="10"/>
  <c r="D122" i="10"/>
  <c r="P122" i="10"/>
  <c r="Q122" i="10"/>
  <c r="P49" i="10"/>
  <c r="Q49" i="10"/>
  <c r="D49" i="10"/>
  <c r="Q46" i="10"/>
  <c r="D46" i="10"/>
  <c r="P46" i="10"/>
  <c r="P39" i="10"/>
  <c r="Q39" i="10"/>
  <c r="P19" i="10"/>
  <c r="Q19" i="10"/>
  <c r="D19" i="10"/>
  <c r="Q63" i="9"/>
  <c r="J63" i="9"/>
  <c r="Q59" i="9"/>
  <c r="J59" i="9"/>
  <c r="Q55" i="9"/>
  <c r="J55" i="9"/>
  <c r="Q51" i="9"/>
  <c r="R51" i="9" s="1"/>
  <c r="S51" i="9" s="1"/>
  <c r="J51" i="9"/>
  <c r="K135" i="13"/>
  <c r="L135" i="13"/>
  <c r="K134" i="13"/>
  <c r="L134" i="13"/>
  <c r="Q77" i="12"/>
  <c r="P77" i="12"/>
  <c r="H77" i="12"/>
  <c r="J77" i="12" s="1"/>
  <c r="H34" i="12"/>
  <c r="J34" i="12" s="1"/>
  <c r="Q34" i="12"/>
  <c r="D34" i="12"/>
  <c r="P34" i="12"/>
  <c r="Q127" i="13"/>
  <c r="D127" i="13"/>
  <c r="P127" i="13"/>
  <c r="R135" i="9"/>
  <c r="S135" i="9" s="1"/>
  <c r="R131" i="9"/>
  <c r="S131" i="9" s="1"/>
  <c r="R80" i="9"/>
  <c r="R117" i="9"/>
  <c r="R129" i="9"/>
  <c r="S129" i="9" s="1"/>
  <c r="R110" i="9"/>
  <c r="S110" i="9" s="1"/>
  <c r="R111" i="9"/>
  <c r="R87" i="9"/>
  <c r="R116" i="9"/>
  <c r="R67" i="9"/>
  <c r="R108" i="9"/>
  <c r="S108" i="9" s="1"/>
  <c r="R88" i="9"/>
  <c r="R77" i="9"/>
  <c r="R75" i="9"/>
  <c r="R103" i="9"/>
  <c r="S103" i="9"/>
  <c r="O77" i="12"/>
  <c r="O104" i="12"/>
  <c r="O131" i="12"/>
  <c r="O56" i="12"/>
  <c r="O85" i="12"/>
  <c r="O111" i="12"/>
  <c r="O14" i="12"/>
  <c r="O69" i="12"/>
  <c r="O126" i="12"/>
  <c r="O22" i="12"/>
  <c r="O114" i="12"/>
  <c r="O88" i="12"/>
  <c r="O61" i="12"/>
  <c r="O26" i="12"/>
  <c r="O129" i="12"/>
  <c r="O115" i="12"/>
  <c r="O102" i="12"/>
  <c r="O89" i="12"/>
  <c r="O75" i="12"/>
  <c r="O90" i="12"/>
  <c r="O30" i="12"/>
  <c r="O17" i="12"/>
  <c r="O46" i="12"/>
  <c r="O135" i="12"/>
  <c r="O101" i="12"/>
  <c r="O67" i="12"/>
  <c r="O50" i="12"/>
  <c r="O136" i="12"/>
  <c r="O120" i="12"/>
  <c r="O100" i="12"/>
  <c r="O82" i="12"/>
  <c r="O66" i="12"/>
  <c r="O21" i="12"/>
  <c r="O41" i="12"/>
  <c r="O49" i="12"/>
  <c r="O60" i="12"/>
  <c r="O79" i="12"/>
  <c r="O98" i="12"/>
  <c r="O125" i="12"/>
  <c r="O16" i="12"/>
  <c r="O48" i="12"/>
  <c r="O57" i="12"/>
  <c r="O74" i="12"/>
  <c r="O95" i="12"/>
  <c r="R105" i="12" s="1"/>
  <c r="O117" i="12"/>
  <c r="O20" i="12"/>
  <c r="O19" i="12"/>
  <c r="O64" i="12"/>
  <c r="O128" i="12"/>
  <c r="O92" i="12"/>
  <c r="O23" i="12"/>
  <c r="O42" i="12"/>
  <c r="O132" i="12"/>
  <c r="O113" i="12"/>
  <c r="O97" i="12"/>
  <c r="O78" i="12"/>
  <c r="O62" i="12"/>
  <c r="O35" i="12"/>
  <c r="O43" i="12"/>
  <c r="O51" i="12"/>
  <c r="O63" i="12"/>
  <c r="O80" i="12"/>
  <c r="O103" i="12"/>
  <c r="O130" i="12"/>
  <c r="O24" i="12"/>
  <c r="O27" i="12"/>
  <c r="O58" i="12"/>
  <c r="O86" i="12"/>
  <c r="O96" i="12"/>
  <c r="O118" i="12"/>
  <c r="O28" i="12"/>
  <c r="O109" i="12"/>
  <c r="O127" i="12"/>
  <c r="O91" i="12"/>
  <c r="O59" i="12"/>
  <c r="O45" i="12"/>
  <c r="O71" i="12"/>
  <c r="O107" i="12"/>
  <c r="O133" i="12"/>
  <c r="O25" i="12"/>
  <c r="O93" i="12"/>
  <c r="O119" i="12"/>
  <c r="O52" i="12"/>
  <c r="O99" i="12"/>
  <c r="O38" i="12"/>
  <c r="O72" i="12"/>
  <c r="O34" i="12"/>
  <c r="O110" i="12"/>
  <c r="O70" i="12"/>
  <c r="O37" i="12"/>
  <c r="O53" i="12"/>
  <c r="O83" i="12"/>
  <c r="O121" i="12"/>
  <c r="O32" i="12"/>
  <c r="O65" i="12"/>
  <c r="O105" i="12"/>
  <c r="O36" i="12"/>
  <c r="O116" i="12"/>
  <c r="O106" i="12"/>
  <c r="O39" i="12"/>
  <c r="O84" i="12"/>
  <c r="O40" i="12"/>
  <c r="O112" i="12"/>
  <c r="O54" i="12"/>
  <c r="O87" i="12"/>
  <c r="O47" i="12"/>
  <c r="O108" i="12"/>
  <c r="O29" i="12"/>
  <c r="O15" i="12"/>
  <c r="O81" i="12"/>
  <c r="O123" i="12"/>
  <c r="O76" i="12"/>
  <c r="O94" i="12"/>
  <c r="O68" i="12"/>
  <c r="O124" i="12"/>
  <c r="O44" i="12"/>
  <c r="R36" i="12" s="1"/>
  <c r="R83" i="9"/>
  <c r="R106" i="9"/>
  <c r="S106" i="9" s="1"/>
  <c r="R130" i="9"/>
  <c r="S130" i="9" s="1"/>
  <c r="E134" i="9"/>
  <c r="F134" i="9" s="1"/>
  <c r="D66" i="12"/>
  <c r="Q24" i="12"/>
  <c r="P24" i="12"/>
  <c r="H24" i="12"/>
  <c r="J24" i="12" s="1"/>
  <c r="P16" i="12"/>
  <c r="Q16" i="12"/>
  <c r="H16" i="12"/>
  <c r="J16" i="12" s="1"/>
  <c r="P116" i="10"/>
  <c r="Q116" i="10"/>
  <c r="J101" i="10"/>
  <c r="Q34" i="10"/>
  <c r="D34" i="10"/>
  <c r="Q58" i="9"/>
  <c r="R58" i="9" s="1"/>
  <c r="S58" i="9" s="1"/>
  <c r="J58" i="9"/>
  <c r="Q54" i="9"/>
  <c r="R54" i="9" s="1"/>
  <c r="J54" i="9"/>
  <c r="Q50" i="9"/>
  <c r="R50" i="9" s="1"/>
  <c r="J50" i="9"/>
  <c r="O43" i="10"/>
  <c r="O71" i="10"/>
  <c r="R70" i="10" s="1"/>
  <c r="O114" i="10"/>
  <c r="O28" i="10"/>
  <c r="O53" i="10"/>
  <c r="O99" i="10"/>
  <c r="O40" i="10"/>
  <c r="O25" i="10"/>
  <c r="O30" i="10"/>
  <c r="O123" i="10"/>
  <c r="O105" i="10"/>
  <c r="O77" i="10"/>
  <c r="O128" i="10"/>
  <c r="O106" i="10"/>
  <c r="R110" i="10" s="1"/>
  <c r="S110" i="10" s="1"/>
  <c r="O92" i="10"/>
  <c r="O61" i="10"/>
  <c r="O65" i="10"/>
  <c r="O73" i="10"/>
  <c r="O116" i="10"/>
  <c r="O44" i="10"/>
  <c r="O55" i="10"/>
  <c r="O130" i="10"/>
  <c r="O15" i="10"/>
  <c r="O17" i="10"/>
  <c r="O22" i="10"/>
  <c r="R23" i="10" s="1"/>
  <c r="S23" i="10" s="1"/>
  <c r="O120" i="10"/>
  <c r="O97" i="10"/>
  <c r="O59" i="10"/>
  <c r="O126" i="10"/>
  <c r="O102" i="10"/>
  <c r="O90" i="10"/>
  <c r="O49" i="10"/>
  <c r="O67" i="10"/>
  <c r="O134" i="10"/>
  <c r="O78" i="10"/>
  <c r="O31" i="10"/>
  <c r="O38" i="10"/>
  <c r="O111" i="10"/>
  <c r="O94" i="10"/>
  <c r="O57" i="10"/>
  <c r="O91" i="10"/>
  <c r="O95" i="10"/>
  <c r="O104" i="10"/>
  <c r="O127" i="10"/>
  <c r="O79" i="10"/>
  <c r="O109" i="10"/>
  <c r="O124" i="10"/>
  <c r="O34" i="10"/>
  <c r="O29" i="10"/>
  <c r="O46" i="10"/>
  <c r="O107" i="10"/>
  <c r="O54" i="10"/>
  <c r="O36" i="10"/>
  <c r="O135" i="10"/>
  <c r="O76" i="10"/>
  <c r="O66" i="10"/>
  <c r="O69" i="10"/>
  <c r="O136" i="10"/>
  <c r="O87" i="10"/>
  <c r="O41" i="10"/>
  <c r="O14" i="10"/>
  <c r="O84" i="10"/>
  <c r="O117" i="10"/>
  <c r="O85" i="10"/>
  <c r="J130" i="12"/>
  <c r="H124" i="12"/>
  <c r="J124" i="12" s="1"/>
  <c r="Q124" i="12"/>
  <c r="R134" i="12" s="1"/>
  <c r="P124" i="12"/>
  <c r="P105" i="12"/>
  <c r="Q90" i="12"/>
  <c r="H90" i="12"/>
  <c r="J90" i="12" s="1"/>
  <c r="H79" i="12"/>
  <c r="D79" i="12"/>
  <c r="H76" i="12"/>
  <c r="J76" i="12" s="1"/>
  <c r="Q76" i="12"/>
  <c r="P76" i="12"/>
  <c r="P74" i="12"/>
  <c r="H36" i="12"/>
  <c r="J36" i="12" s="1"/>
  <c r="Q36" i="12"/>
  <c r="P36" i="12"/>
  <c r="P28" i="12"/>
  <c r="H28" i="12"/>
  <c r="J28" i="12" s="1"/>
  <c r="Q28" i="12"/>
  <c r="H64" i="12"/>
  <c r="J64" i="12" s="1"/>
  <c r="Q64" i="12"/>
  <c r="Q30" i="12"/>
  <c r="J30" i="12"/>
  <c r="P30" i="12"/>
  <c r="D30" i="12"/>
  <c r="O111" i="7"/>
  <c r="O106" i="7"/>
  <c r="O30" i="7"/>
  <c r="O62" i="7"/>
  <c r="O94" i="7"/>
  <c r="O126" i="7"/>
  <c r="O35" i="7"/>
  <c r="O67" i="7"/>
  <c r="O99" i="7"/>
  <c r="O131" i="7"/>
  <c r="O103" i="7"/>
  <c r="O39" i="7"/>
  <c r="O98" i="7"/>
  <c r="O34" i="7"/>
  <c r="O16" i="7"/>
  <c r="O32" i="7"/>
  <c r="O48" i="7"/>
  <c r="O64" i="7"/>
  <c r="O80" i="7"/>
  <c r="O96" i="7"/>
  <c r="O112" i="7"/>
  <c r="O128" i="7"/>
  <c r="O21" i="7"/>
  <c r="O37" i="7"/>
  <c r="O53" i="7"/>
  <c r="O69" i="7"/>
  <c r="O85" i="7"/>
  <c r="O101" i="7"/>
  <c r="O117" i="7"/>
  <c r="O133" i="7"/>
  <c r="O79" i="7"/>
  <c r="O74" i="7"/>
  <c r="O38" i="7"/>
  <c r="O70" i="7"/>
  <c r="O102" i="7"/>
  <c r="O134" i="7"/>
  <c r="O43" i="7"/>
  <c r="O75" i="7"/>
  <c r="O107" i="7"/>
  <c r="O87" i="7"/>
  <c r="O23" i="7"/>
  <c r="O82" i="7"/>
  <c r="O18" i="7"/>
  <c r="O20" i="7"/>
  <c r="O36" i="7"/>
  <c r="O52" i="7"/>
  <c r="O68" i="7"/>
  <c r="O84" i="7"/>
  <c r="O100" i="7"/>
  <c r="O116" i="7"/>
  <c r="O132" i="7"/>
  <c r="O25" i="7"/>
  <c r="O41" i="7"/>
  <c r="O57" i="7"/>
  <c r="O73" i="7"/>
  <c r="O89" i="7"/>
  <c r="O105" i="7"/>
  <c r="O121" i="7"/>
  <c r="Q136" i="12"/>
  <c r="P136" i="12"/>
  <c r="Q98" i="12"/>
  <c r="H98" i="12"/>
  <c r="J98" i="12" s="1"/>
  <c r="P84" i="12"/>
  <c r="Q84" i="12"/>
  <c r="H81" i="12"/>
  <c r="J81" i="12" s="1"/>
  <c r="Q81" i="12"/>
  <c r="P81" i="12"/>
  <c r="D136" i="13"/>
  <c r="P136" i="13"/>
  <c r="Q136" i="13"/>
  <c r="P119" i="13"/>
  <c r="J84" i="13"/>
  <c r="Q79" i="13"/>
  <c r="D79" i="13"/>
  <c r="D45" i="13"/>
  <c r="P45" i="13"/>
  <c r="Q37" i="13"/>
  <c r="D37" i="13"/>
  <c r="P112" i="7"/>
  <c r="H112" i="7"/>
  <c r="J112" i="7" s="1"/>
  <c r="Q112" i="7"/>
  <c r="R112" i="7" s="1"/>
  <c r="P96" i="7"/>
  <c r="Q96" i="7"/>
  <c r="R96" i="7" s="1"/>
  <c r="H96" i="7"/>
  <c r="J96" i="7" s="1"/>
  <c r="D96" i="7"/>
  <c r="O115" i="7"/>
  <c r="O51" i="7"/>
  <c r="O110" i="7"/>
  <c r="O46" i="7"/>
  <c r="O47" i="7"/>
  <c r="P134" i="12"/>
  <c r="S134" i="12" s="1"/>
  <c r="P86" i="12"/>
  <c r="Q86" i="12"/>
  <c r="P69" i="12"/>
  <c r="Q69" i="12"/>
  <c r="H69" i="12"/>
  <c r="H129" i="12"/>
  <c r="J129" i="12"/>
  <c r="P129" i="12"/>
  <c r="Q129" i="12"/>
  <c r="H121" i="12"/>
  <c r="J121" i="12" s="1"/>
  <c r="Q121" i="12"/>
  <c r="H115" i="12"/>
  <c r="J115" i="12" s="1"/>
  <c r="Q115" i="12"/>
  <c r="Q100" i="12"/>
  <c r="H100" i="12"/>
  <c r="J100" i="12" s="1"/>
  <c r="P100" i="12"/>
  <c r="H135" i="7"/>
  <c r="J135" i="7"/>
  <c r="D135" i="7"/>
  <c r="P135" i="7"/>
  <c r="H129" i="7"/>
  <c r="Q129" i="7"/>
  <c r="P129" i="7"/>
  <c r="H37" i="7"/>
  <c r="J37" i="7" s="1"/>
  <c r="P37" i="7"/>
  <c r="Q89" i="10"/>
  <c r="P89" i="10"/>
  <c r="H131" i="12"/>
  <c r="J131" i="12" s="1"/>
  <c r="Q131" i="12"/>
  <c r="H117" i="12"/>
  <c r="J117" i="12" s="1"/>
  <c r="Q117" i="12"/>
  <c r="P117" i="12"/>
  <c r="H112" i="12"/>
  <c r="J112" i="12" s="1"/>
  <c r="Q112" i="12"/>
  <c r="H93" i="12"/>
  <c r="J93" i="12" s="1"/>
  <c r="P93" i="12"/>
  <c r="H71" i="12"/>
  <c r="J71" i="12" s="1"/>
  <c r="Q71" i="12"/>
  <c r="H61" i="12"/>
  <c r="J61" i="12" s="1"/>
  <c r="P61" i="12"/>
  <c r="P43" i="12"/>
  <c r="H43" i="12"/>
  <c r="J43" i="12" s="1"/>
  <c r="J131" i="13"/>
  <c r="K131" i="13" s="1"/>
  <c r="L131" i="13" s="1"/>
  <c r="P92" i="7"/>
  <c r="H92" i="7"/>
  <c r="J92" i="7" s="1"/>
  <c r="Q92" i="7"/>
  <c r="R92" i="7" s="1"/>
  <c r="P87" i="7"/>
  <c r="H87" i="7"/>
  <c r="J87" i="7" s="1"/>
  <c r="P70" i="7"/>
  <c r="H70" i="7"/>
  <c r="J70" i="7" s="1"/>
  <c r="H51" i="7"/>
  <c r="J51" i="7" s="1"/>
  <c r="Q51" i="7"/>
  <c r="P51" i="7"/>
  <c r="J16" i="13"/>
  <c r="D16" i="13"/>
  <c r="D15" i="10"/>
  <c r="P129" i="13"/>
  <c r="I34" i="7"/>
  <c r="I67" i="10"/>
  <c r="C61" i="10"/>
  <c r="D61" i="10"/>
  <c r="I60" i="10"/>
  <c r="J60" i="10" s="1"/>
  <c r="C47" i="10"/>
  <c r="D47" i="10" s="1"/>
  <c r="I54" i="10"/>
  <c r="C60" i="10"/>
  <c r="D60" i="10"/>
  <c r="I61" i="10"/>
  <c r="J61" i="10" s="1"/>
  <c r="I64" i="10"/>
  <c r="J64" i="10"/>
  <c r="C67" i="10"/>
  <c r="D67" i="10" s="1"/>
  <c r="C73" i="10"/>
  <c r="I83" i="10"/>
  <c r="J83" i="10" s="1"/>
  <c r="I97" i="10"/>
  <c r="J97" i="10" s="1"/>
  <c r="C99" i="10"/>
  <c r="I101" i="10"/>
  <c r="C103" i="10"/>
  <c r="D103" i="10" s="1"/>
  <c r="I105" i="10"/>
  <c r="J105" i="10"/>
  <c r="C107" i="10"/>
  <c r="D107" i="10" s="1"/>
  <c r="I109" i="10"/>
  <c r="J109" i="10"/>
  <c r="C113" i="10"/>
  <c r="D113" i="10" s="1"/>
  <c r="C116" i="10"/>
  <c r="D116" i="10"/>
  <c r="I118" i="10"/>
  <c r="J118" i="10" s="1"/>
  <c r="I120" i="10"/>
  <c r="J120" i="10"/>
  <c r="I125" i="10"/>
  <c r="J125" i="10" s="1"/>
  <c r="C127" i="10"/>
  <c r="D127" i="10"/>
  <c r="I131" i="10"/>
  <c r="J131" i="10" s="1"/>
  <c r="C135" i="10"/>
  <c r="D135" i="10"/>
  <c r="C28" i="10"/>
  <c r="D28" i="10" s="1"/>
  <c r="C43" i="10"/>
  <c r="D43" i="10"/>
  <c r="C57" i="10"/>
  <c r="D57" i="10" s="1"/>
  <c r="I75" i="10"/>
  <c r="J75" i="10"/>
  <c r="C87" i="10"/>
  <c r="D87" i="10" s="1"/>
  <c r="I90" i="10"/>
  <c r="J90" i="10"/>
  <c r="I92" i="10"/>
  <c r="I94" i="10"/>
  <c r="J94" i="10" s="1"/>
  <c r="I98" i="10"/>
  <c r="J98" i="10"/>
  <c r="C100" i="10"/>
  <c r="I102" i="10"/>
  <c r="J102" i="10"/>
  <c r="C104" i="10"/>
  <c r="D104" i="10"/>
  <c r="I106" i="10"/>
  <c r="J106" i="10"/>
  <c r="C108" i="10"/>
  <c r="D108" i="10"/>
  <c r="I110" i="10"/>
  <c r="J110" i="10"/>
  <c r="I112" i="10"/>
  <c r="J112" i="10"/>
  <c r="C114" i="10"/>
  <c r="D114" i="10"/>
  <c r="C117" i="10"/>
  <c r="C124" i="10"/>
  <c r="D124" i="10" s="1"/>
  <c r="K127" i="10"/>
  <c r="L127" i="10" s="1"/>
  <c r="R133" i="10"/>
  <c r="S133" i="10" s="1"/>
  <c r="R85" i="10"/>
  <c r="R121" i="10"/>
  <c r="R124" i="10"/>
  <c r="F129" i="10"/>
  <c r="E130" i="10"/>
  <c r="F130" i="10" s="1"/>
  <c r="R31" i="7"/>
  <c r="R24" i="7"/>
  <c r="R135" i="7"/>
  <c r="R14" i="7"/>
  <c r="R72" i="7"/>
  <c r="R88" i="7"/>
  <c r="S88" i="7" s="1"/>
  <c r="R67" i="7"/>
  <c r="S67" i="7" s="1"/>
  <c r="R74" i="7"/>
  <c r="S74" i="7" s="1"/>
  <c r="R91" i="7"/>
  <c r="S91" i="7" s="1"/>
  <c r="R37" i="7"/>
  <c r="R134" i="7"/>
  <c r="S134" i="7" s="1"/>
  <c r="R30" i="7"/>
  <c r="R68" i="7"/>
  <c r="R85" i="7"/>
  <c r="S85" i="7" s="1"/>
  <c r="R101" i="7"/>
  <c r="S101" i="7" s="1"/>
  <c r="R107" i="7"/>
  <c r="S107" i="7" s="1"/>
  <c r="R54" i="7"/>
  <c r="R70" i="7"/>
  <c r="R106" i="7"/>
  <c r="S106" i="7" s="1"/>
  <c r="R49" i="7"/>
  <c r="R52" i="7"/>
  <c r="S52" i="7" s="1"/>
  <c r="R128" i="7"/>
  <c r="R93" i="7"/>
  <c r="R57" i="7"/>
  <c r="S57" i="7" s="1"/>
  <c r="E128" i="10"/>
  <c r="F128" i="10"/>
  <c r="R24" i="10"/>
  <c r="S24" i="10" s="1"/>
  <c r="R58" i="10"/>
  <c r="R50" i="10"/>
  <c r="R26" i="10"/>
  <c r="R52" i="10"/>
  <c r="R51" i="10"/>
  <c r="R61" i="10"/>
  <c r="S61" i="10" s="1"/>
  <c r="R54" i="10"/>
  <c r="R62" i="10"/>
  <c r="S62" i="10" s="1"/>
  <c r="R19" i="10"/>
  <c r="R65" i="10"/>
  <c r="S65" i="10" s="1"/>
  <c r="R74" i="10"/>
  <c r="S74" i="10" s="1"/>
  <c r="R49" i="10"/>
  <c r="R66" i="10"/>
  <c r="S66" i="10" s="1"/>
  <c r="R56" i="10"/>
  <c r="R25" i="10"/>
  <c r="S25" i="10" s="1"/>
  <c r="R14" i="13"/>
  <c r="R91" i="13"/>
  <c r="R83" i="13"/>
  <c r="R18" i="13"/>
  <c r="R25" i="13"/>
  <c r="R24" i="13"/>
  <c r="S24" i="13" s="1"/>
  <c r="T24" i="13" s="1"/>
  <c r="U24" i="13" s="1"/>
  <c r="R28" i="13"/>
  <c r="R96" i="13"/>
  <c r="R33" i="13"/>
  <c r="R48" i="13"/>
  <c r="R128" i="13"/>
  <c r="S128" i="13" s="1"/>
  <c r="R31" i="13"/>
  <c r="R77" i="13"/>
  <c r="R86" i="13"/>
  <c r="S86" i="13" s="1"/>
  <c r="R17" i="13"/>
  <c r="S17" i="13" s="1"/>
  <c r="T17" i="13" s="1"/>
  <c r="U17" i="13" s="1"/>
  <c r="R61" i="13"/>
  <c r="R68" i="13"/>
  <c r="S68" i="13" s="1"/>
  <c r="R42" i="13"/>
  <c r="S42" i="13" s="1"/>
  <c r="E134" i="10"/>
  <c r="F134" i="10" s="1"/>
  <c r="E135" i="10"/>
  <c r="F135" i="10"/>
  <c r="E131" i="10"/>
  <c r="F131" i="10"/>
  <c r="R21" i="12"/>
  <c r="R116" i="12"/>
  <c r="R108" i="12"/>
  <c r="R133" i="12"/>
  <c r="S133" i="12" s="1"/>
  <c r="R97" i="12"/>
  <c r="R124" i="12"/>
  <c r="S124" i="12" s="1"/>
  <c r="R119" i="12"/>
  <c r="S119" i="12" s="1"/>
  <c r="R81" i="12"/>
  <c r="R131" i="12"/>
  <c r="S131" i="12" s="1"/>
  <c r="R127" i="12"/>
  <c r="R22" i="12"/>
  <c r="E126" i="9"/>
  <c r="F126" i="9" s="1"/>
  <c r="H58" i="12"/>
  <c r="J58" i="12" s="1"/>
  <c r="P58" i="12"/>
  <c r="Q58" i="12"/>
  <c r="D58" i="12"/>
  <c r="P40" i="12"/>
  <c r="D40" i="12"/>
  <c r="H40" i="12"/>
  <c r="J40" i="12" s="1"/>
  <c r="H32" i="12"/>
  <c r="J32" i="12" s="1"/>
  <c r="Q32" i="12"/>
  <c r="P32" i="12"/>
  <c r="D32" i="12"/>
  <c r="Q22" i="12"/>
  <c r="D22" i="12"/>
  <c r="D93" i="13"/>
  <c r="Q93" i="13"/>
  <c r="R112" i="13" s="1"/>
  <c r="P93" i="13"/>
  <c r="P90" i="13"/>
  <c r="D90" i="13"/>
  <c r="Q90" i="13"/>
  <c r="Q89" i="13"/>
  <c r="R108" i="13" s="1"/>
  <c r="S108" i="13" s="1"/>
  <c r="P89" i="13"/>
  <c r="D89" i="13"/>
  <c r="Q88" i="13"/>
  <c r="R107" i="13" s="1"/>
  <c r="S107" i="13" s="1"/>
  <c r="P88" i="13"/>
  <c r="D88" i="13"/>
  <c r="P40" i="13"/>
  <c r="Q40" i="13"/>
  <c r="D40" i="13"/>
  <c r="P36" i="13"/>
  <c r="Q104" i="7"/>
  <c r="R104" i="7" s="1"/>
  <c r="P104" i="7"/>
  <c r="H104" i="7"/>
  <c r="J104" i="7" s="1"/>
  <c r="D104" i="7"/>
  <c r="Q73" i="9"/>
  <c r="R73" i="9" s="1"/>
  <c r="J73" i="9"/>
  <c r="P42" i="9"/>
  <c r="D42" i="9"/>
  <c r="D38" i="9"/>
  <c r="P34" i="9"/>
  <c r="D34" i="9"/>
  <c r="P29" i="9"/>
  <c r="D25" i="9"/>
  <c r="Q19" i="9"/>
  <c r="J19" i="9"/>
  <c r="Q15" i="9"/>
  <c r="J15" i="9"/>
  <c r="P19" i="12"/>
  <c r="P118" i="13"/>
  <c r="D118" i="13"/>
  <c r="Q118" i="13"/>
  <c r="P104" i="13"/>
  <c r="Q104" i="13"/>
  <c r="D103" i="13"/>
  <c r="Q103" i="13"/>
  <c r="D63" i="7"/>
  <c r="P32" i="7"/>
  <c r="H32" i="7"/>
  <c r="J32" i="7" s="1"/>
  <c r="D32" i="7"/>
  <c r="Q32" i="7"/>
  <c r="H25" i="7"/>
  <c r="J25" i="7" s="1"/>
  <c r="P25" i="7"/>
  <c r="D25" i="7"/>
  <c r="H22" i="7"/>
  <c r="J22" i="7" s="1"/>
  <c r="D22" i="7"/>
  <c r="P22" i="7"/>
  <c r="S22" i="7" s="1"/>
  <c r="Q22" i="7"/>
  <c r="R22" i="7" s="1"/>
  <c r="H120" i="12"/>
  <c r="J120" i="12" s="1"/>
  <c r="D120" i="12"/>
  <c r="P120" i="12"/>
  <c r="Q120" i="12"/>
  <c r="R130" i="12" s="1"/>
  <c r="S130" i="12" s="1"/>
  <c r="P126" i="12"/>
  <c r="Q126" i="12"/>
  <c r="R136" i="12" s="1"/>
  <c r="S136" i="12"/>
  <c r="H126" i="12"/>
  <c r="J126" i="12" s="1"/>
  <c r="D126" i="12"/>
  <c r="Q67" i="12"/>
  <c r="Q93" i="12"/>
  <c r="D93" i="12"/>
  <c r="P64" i="12"/>
  <c r="D64" i="12"/>
  <c r="Q50" i="12"/>
  <c r="H46" i="12"/>
  <c r="J46" i="12" s="1"/>
  <c r="D35" i="12"/>
  <c r="Q81" i="13"/>
  <c r="D81" i="13"/>
  <c r="P81" i="13"/>
  <c r="D52" i="13"/>
  <c r="D46" i="13"/>
  <c r="Q46" i="13"/>
  <c r="P115" i="12"/>
  <c r="D115" i="12"/>
  <c r="H111" i="12"/>
  <c r="J111" i="12" s="1"/>
  <c r="P111" i="12"/>
  <c r="Q111" i="12"/>
  <c r="H84" i="12"/>
  <c r="J84" i="12" s="1"/>
  <c r="D84" i="12"/>
  <c r="P48" i="7"/>
  <c r="Q48" i="7"/>
  <c r="R48" i="7"/>
  <c r="H48" i="7"/>
  <c r="J48" i="7" s="1"/>
  <c r="D48" i="7"/>
  <c r="D113" i="12"/>
  <c r="D62" i="13"/>
  <c r="D64" i="13"/>
  <c r="D114" i="13"/>
  <c r="P113" i="12"/>
  <c r="D107" i="13"/>
  <c r="Q107" i="13"/>
  <c r="R126" i="13" s="1"/>
  <c r="S126" i="13" s="1"/>
  <c r="Q87" i="13"/>
  <c r="R106" i="13" s="1"/>
  <c r="S106" i="13" s="1"/>
  <c r="P87" i="13"/>
  <c r="D87" i="13"/>
  <c r="Q83" i="13"/>
  <c r="R102" i="13" s="1"/>
  <c r="D83" i="13"/>
  <c r="P83" i="13"/>
  <c r="P64" i="13"/>
  <c r="P60" i="13"/>
  <c r="D16" i="7"/>
  <c r="Q16" i="7"/>
  <c r="P118" i="10"/>
  <c r="Q118" i="10"/>
  <c r="P60" i="10"/>
  <c r="Q60" i="10"/>
  <c r="R60" i="10" s="1"/>
  <c r="P54" i="10"/>
  <c r="S54" i="10" s="1"/>
  <c r="H116" i="12"/>
  <c r="J116" i="12" s="1"/>
  <c r="P116" i="12"/>
  <c r="Q116" i="12"/>
  <c r="D116" i="12"/>
  <c r="H27" i="12"/>
  <c r="J27" i="12" s="1"/>
  <c r="Q111" i="13"/>
  <c r="D75" i="13"/>
  <c r="Q75" i="13"/>
  <c r="R94" i="13" s="1"/>
  <c r="Q33" i="13"/>
  <c r="P33" i="13"/>
  <c r="Q100" i="10"/>
  <c r="D84" i="13"/>
  <c r="P85" i="12"/>
  <c r="H127" i="12"/>
  <c r="J127" i="12" s="1"/>
  <c r="H104" i="12"/>
  <c r="J104" i="12" s="1"/>
  <c r="H62" i="12"/>
  <c r="J62" i="12" s="1"/>
  <c r="Q25" i="12"/>
  <c r="P25" i="12"/>
  <c r="Q74" i="13"/>
  <c r="H103" i="7"/>
  <c r="J103" i="7" s="1"/>
  <c r="Q103" i="7"/>
  <c r="Q92" i="12"/>
  <c r="H92" i="12"/>
  <c r="J92" i="12" s="1"/>
  <c r="P65" i="12"/>
  <c r="H65" i="12"/>
  <c r="J65" i="12" s="1"/>
  <c r="P40" i="7"/>
  <c r="Q40" i="7"/>
  <c r="R40" i="7" s="1"/>
  <c r="P16" i="10"/>
  <c r="Q16" i="10"/>
  <c r="R16" i="10" s="1"/>
  <c r="S16" i="10" s="1"/>
  <c r="K132" i="12"/>
  <c r="L132" i="12" s="1"/>
  <c r="S63" i="13" l="1"/>
  <c r="S31" i="10"/>
  <c r="P112" i="10"/>
  <c r="P39" i="13"/>
  <c r="P118" i="12"/>
  <c r="S52" i="10"/>
  <c r="Q47" i="13"/>
  <c r="P59" i="12"/>
  <c r="P66" i="12"/>
  <c r="D96" i="13"/>
  <c r="P96" i="13"/>
  <c r="Q18" i="7"/>
  <c r="J19" i="10"/>
  <c r="Q26" i="7"/>
  <c r="R26" i="7" s="1"/>
  <c r="S26" i="7" s="1"/>
  <c r="Q50" i="7"/>
  <c r="R50" i="7" s="1"/>
  <c r="S50" i="7" s="1"/>
  <c r="P86" i="7"/>
  <c r="J36" i="13"/>
  <c r="D53" i="7"/>
  <c r="S116" i="9"/>
  <c r="H89" i="12"/>
  <c r="J89" i="12" s="1"/>
  <c r="P96" i="12"/>
  <c r="H46" i="7"/>
  <c r="J46" i="7" s="1"/>
  <c r="P52" i="13"/>
  <c r="Q96" i="12"/>
  <c r="R106" i="12" s="1"/>
  <c r="S106" i="12" s="1"/>
  <c r="P46" i="7"/>
  <c r="P111" i="7"/>
  <c r="S111" i="7" s="1"/>
  <c r="D55" i="13"/>
  <c r="Q39" i="13"/>
  <c r="R58" i="13" s="1"/>
  <c r="S58" i="13" s="1"/>
  <c r="H118" i="12"/>
  <c r="J118" i="12" s="1"/>
  <c r="J67" i="10"/>
  <c r="K61" i="10" s="1"/>
  <c r="L61" i="10" s="1"/>
  <c r="Q59" i="12"/>
  <c r="Q28" i="13"/>
  <c r="R47" i="13" s="1"/>
  <c r="S47" i="13" s="1"/>
  <c r="P14" i="12"/>
  <c r="D47" i="9"/>
  <c r="P112" i="13"/>
  <c r="S112" i="13" s="1"/>
  <c r="D29" i="12"/>
  <c r="J120" i="9"/>
  <c r="D75" i="12"/>
  <c r="J52" i="7"/>
  <c r="H126" i="7"/>
  <c r="J126" i="7" s="1"/>
  <c r="K126" i="7" s="1"/>
  <c r="L126" i="7" s="1"/>
  <c r="Q38" i="12"/>
  <c r="D74" i="13"/>
  <c r="P38" i="12"/>
  <c r="D84" i="7"/>
  <c r="P105" i="9"/>
  <c r="S105" i="9" s="1"/>
  <c r="H103" i="12"/>
  <c r="J103" i="12" s="1"/>
  <c r="Q55" i="13"/>
  <c r="R74" i="13" s="1"/>
  <c r="S74" i="13" s="1"/>
  <c r="D80" i="7"/>
  <c r="D118" i="12"/>
  <c r="S93" i="7"/>
  <c r="H59" i="12"/>
  <c r="J59" i="12" s="1"/>
  <c r="P110" i="13"/>
  <c r="R46" i="10"/>
  <c r="S46" i="10" s="1"/>
  <c r="H14" i="12"/>
  <c r="Q112" i="13"/>
  <c r="Q123" i="10"/>
  <c r="D31" i="10"/>
  <c r="H26" i="7"/>
  <c r="J26" i="7" s="1"/>
  <c r="D96" i="12"/>
  <c r="J57" i="9"/>
  <c r="Q24" i="13"/>
  <c r="R43" i="13" s="1"/>
  <c r="D31" i="13"/>
  <c r="P62" i="12"/>
  <c r="P33" i="7"/>
  <c r="Q84" i="7"/>
  <c r="R84" i="7" s="1"/>
  <c r="S84" i="7" s="1"/>
  <c r="D118" i="10"/>
  <c r="J107" i="10"/>
  <c r="J99" i="10"/>
  <c r="J87" i="10"/>
  <c r="S94" i="13"/>
  <c r="H111" i="7"/>
  <c r="J111" i="7" s="1"/>
  <c r="H80" i="7"/>
  <c r="J80" i="7" s="1"/>
  <c r="S28" i="13"/>
  <c r="T28" i="13" s="1"/>
  <c r="U28" i="13" s="1"/>
  <c r="P20" i="9"/>
  <c r="P21" i="12"/>
  <c r="D50" i="7"/>
  <c r="D61" i="7"/>
  <c r="J98" i="9"/>
  <c r="D107" i="9"/>
  <c r="D86" i="7"/>
  <c r="D123" i="10"/>
  <c r="H58" i="7"/>
  <c r="J58" i="7" s="1"/>
  <c r="D68" i="13"/>
  <c r="D76" i="13"/>
  <c r="P39" i="7"/>
  <c r="D33" i="7"/>
  <c r="S116" i="12"/>
  <c r="D60" i="13"/>
  <c r="Q80" i="7"/>
  <c r="D36" i="13"/>
  <c r="Q83" i="7"/>
  <c r="R83" i="7" s="1"/>
  <c r="S83" i="7" s="1"/>
  <c r="S93" i="9"/>
  <c r="D74" i="12"/>
  <c r="D21" i="12"/>
  <c r="R104" i="9"/>
  <c r="D26" i="7"/>
  <c r="Q76" i="13"/>
  <c r="D126" i="7"/>
  <c r="D28" i="13"/>
  <c r="P63" i="13"/>
  <c r="D115" i="13"/>
  <c r="H61" i="7"/>
  <c r="J61" i="7" s="1"/>
  <c r="S56" i="10"/>
  <c r="S85" i="10"/>
  <c r="P16" i="13"/>
  <c r="R46" i="7"/>
  <c r="S96" i="7"/>
  <c r="S50" i="9"/>
  <c r="H66" i="12"/>
  <c r="J66" i="12" s="1"/>
  <c r="H52" i="12"/>
  <c r="J52" i="12" s="1"/>
  <c r="P31" i="13"/>
  <c r="S31" i="13" s="1"/>
  <c r="T31" i="13" s="1"/>
  <c r="U31" i="13" s="1"/>
  <c r="J33" i="9"/>
  <c r="D54" i="9"/>
  <c r="D102" i="9"/>
  <c r="D126" i="10"/>
  <c r="Q45" i="10"/>
  <c r="Q39" i="7"/>
  <c r="R39" i="7" s="1"/>
  <c r="S39" i="7" s="1"/>
  <c r="H114" i="7"/>
  <c r="J114" i="7" s="1"/>
  <c r="Q126" i="7"/>
  <c r="R126" i="7" s="1"/>
  <c r="S126" i="7" s="1"/>
  <c r="H116" i="7"/>
  <c r="P61" i="7"/>
  <c r="S61" i="7" s="1"/>
  <c r="D110" i="13"/>
  <c r="J88" i="13"/>
  <c r="D116" i="7"/>
  <c r="P114" i="7"/>
  <c r="S114" i="7" s="1"/>
  <c r="D111" i="7"/>
  <c r="D83" i="7"/>
  <c r="P84" i="9"/>
  <c r="Q112" i="10"/>
  <c r="R112" i="10" s="1"/>
  <c r="D46" i="7"/>
  <c r="K125" i="12"/>
  <c r="L125" i="12" s="1"/>
  <c r="S21" i="12"/>
  <c r="T21" i="12" s="1"/>
  <c r="U21" i="12" s="1"/>
  <c r="S49" i="10"/>
  <c r="S51" i="10"/>
  <c r="H74" i="12"/>
  <c r="J74" i="12" s="1"/>
  <c r="R34" i="10"/>
  <c r="S54" i="9"/>
  <c r="S67" i="9"/>
  <c r="D63" i="13"/>
  <c r="D119" i="12"/>
  <c r="E114" i="12" s="1"/>
  <c r="F114" i="12" s="1"/>
  <c r="J26" i="9"/>
  <c r="H50" i="7"/>
  <c r="J50" i="7" s="1"/>
  <c r="D50" i="13"/>
  <c r="P79" i="10"/>
  <c r="Q68" i="13"/>
  <c r="P93" i="7"/>
  <c r="J95" i="13"/>
  <c r="P113" i="13"/>
  <c r="S113" i="13" s="1"/>
  <c r="Q113" i="13"/>
  <c r="D113" i="13"/>
  <c r="H81" i="7"/>
  <c r="J81" i="7" s="1"/>
  <c r="P81" i="7"/>
  <c r="P30" i="10"/>
  <c r="Q30" i="10"/>
  <c r="R30" i="10" s="1"/>
  <c r="D30" i="10"/>
  <c r="Q27" i="12"/>
  <c r="R37" i="12" s="1"/>
  <c r="S48" i="7"/>
  <c r="P35" i="12"/>
  <c r="P46" i="12"/>
  <c r="Q19" i="12"/>
  <c r="R29" i="12" s="1"/>
  <c r="S124" i="10"/>
  <c r="S36" i="12"/>
  <c r="R94" i="12"/>
  <c r="S94" i="12" s="1"/>
  <c r="R125" i="12"/>
  <c r="S125" i="12" s="1"/>
  <c r="P18" i="13"/>
  <c r="S18" i="13" s="1"/>
  <c r="T18" i="13" s="1"/>
  <c r="U18" i="13" s="1"/>
  <c r="Q18" i="13"/>
  <c r="H121" i="7"/>
  <c r="J121" i="7" s="1"/>
  <c r="P121" i="7"/>
  <c r="Q121" i="7"/>
  <c r="R121" i="7" s="1"/>
  <c r="Q94" i="7"/>
  <c r="R94" i="7" s="1"/>
  <c r="S94" i="7" s="1"/>
  <c r="D94" i="7"/>
  <c r="D87" i="7"/>
  <c r="Q87" i="7"/>
  <c r="R87" i="7" s="1"/>
  <c r="S87" i="7" s="1"/>
  <c r="Q82" i="7"/>
  <c r="H82" i="7"/>
  <c r="J82" i="7" s="1"/>
  <c r="D82" i="7"/>
  <c r="H19" i="7"/>
  <c r="J19" i="7" s="1"/>
  <c r="D19" i="7"/>
  <c r="Q19" i="7"/>
  <c r="R19" i="7" s="1"/>
  <c r="P19" i="7"/>
  <c r="P15" i="7"/>
  <c r="Q15" i="7"/>
  <c r="Q125" i="10"/>
  <c r="R125" i="10" s="1"/>
  <c r="P125" i="10"/>
  <c r="P120" i="10"/>
  <c r="Q120" i="10"/>
  <c r="P108" i="10"/>
  <c r="Q108" i="10"/>
  <c r="P104" i="10"/>
  <c r="Q104" i="10"/>
  <c r="Q93" i="10"/>
  <c r="R93" i="10" s="1"/>
  <c r="S93" i="10" s="1"/>
  <c r="P93" i="10"/>
  <c r="P90" i="10"/>
  <c r="Q90" i="10"/>
  <c r="D90" i="10"/>
  <c r="Q83" i="10"/>
  <c r="D83" i="10"/>
  <c r="P83" i="10"/>
  <c r="P72" i="10"/>
  <c r="Q72" i="10"/>
  <c r="P68" i="10"/>
  <c r="Q68" i="10"/>
  <c r="D68" i="10"/>
  <c r="E46" i="10" s="1"/>
  <c r="F46" i="10" s="1"/>
  <c r="Q63" i="10"/>
  <c r="P63" i="10"/>
  <c r="Q59" i="10"/>
  <c r="R59" i="10" s="1"/>
  <c r="P59" i="10"/>
  <c r="S59" i="10" s="1"/>
  <c r="Q55" i="10"/>
  <c r="D55" i="10"/>
  <c r="P55" i="10"/>
  <c r="Q42" i="10"/>
  <c r="R42" i="10" s="1"/>
  <c r="S42" i="10" s="1"/>
  <c r="P42" i="10"/>
  <c r="Q107" i="9"/>
  <c r="R107" i="9" s="1"/>
  <c r="S107" i="9" s="1"/>
  <c r="J107" i="9"/>
  <c r="P104" i="9"/>
  <c r="S104" i="9" s="1"/>
  <c r="D104" i="9"/>
  <c r="Q102" i="9"/>
  <c r="R102" i="9" s="1"/>
  <c r="S102" i="9" s="1"/>
  <c r="J102" i="9"/>
  <c r="Q82" i="9"/>
  <c r="R82" i="9" s="1"/>
  <c r="S82" i="9" s="1"/>
  <c r="J82" i="9"/>
  <c r="Q54" i="12"/>
  <c r="R64" i="12" s="1"/>
  <c r="S64" i="12" s="1"/>
  <c r="H54" i="12"/>
  <c r="P54" i="12"/>
  <c r="Q31" i="12"/>
  <c r="R41" i="12" s="1"/>
  <c r="S41" i="12" s="1"/>
  <c r="D31" i="12"/>
  <c r="Q15" i="12"/>
  <c r="P15" i="12"/>
  <c r="H15" i="12"/>
  <c r="Q70" i="13"/>
  <c r="R89" i="13" s="1"/>
  <c r="S89" i="13" s="1"/>
  <c r="D70" i="13"/>
  <c r="P70" i="13"/>
  <c r="H79" i="7"/>
  <c r="P79" i="7"/>
  <c r="D77" i="9"/>
  <c r="P77" i="9"/>
  <c r="S77" i="9" s="1"/>
  <c r="Q71" i="9"/>
  <c r="R71" i="9" s="1"/>
  <c r="J71" i="9"/>
  <c r="Q42" i="9"/>
  <c r="J42" i="9"/>
  <c r="Q35" i="12"/>
  <c r="D50" i="12"/>
  <c r="S81" i="12"/>
  <c r="S70" i="7"/>
  <c r="Q79" i="7"/>
  <c r="R79" i="7" s="1"/>
  <c r="S79" i="7" s="1"/>
  <c r="J18" i="10"/>
  <c r="P122" i="12"/>
  <c r="H122" i="12"/>
  <c r="J122" i="12" s="1"/>
  <c r="Q122" i="12"/>
  <c r="R132" i="12" s="1"/>
  <c r="P107" i="12"/>
  <c r="H107" i="12"/>
  <c r="D107" i="12"/>
  <c r="Q103" i="12"/>
  <c r="D103" i="12"/>
  <c r="Q89" i="12"/>
  <c r="R99" i="12" s="1"/>
  <c r="D89" i="12"/>
  <c r="H82" i="12"/>
  <c r="J82" i="12" s="1"/>
  <c r="D82" i="12"/>
  <c r="Q82" i="12"/>
  <c r="R92" i="12" s="1"/>
  <c r="S92" i="12" s="1"/>
  <c r="Q70" i="12"/>
  <c r="R80" i="12" s="1"/>
  <c r="S80" i="12" s="1"/>
  <c r="D70" i="12"/>
  <c r="Q78" i="13"/>
  <c r="P78" i="13"/>
  <c r="J126" i="9"/>
  <c r="K126" i="9" s="1"/>
  <c r="L126" i="9" s="1"/>
  <c r="Q126" i="9"/>
  <c r="Q122" i="9"/>
  <c r="J122" i="9"/>
  <c r="P117" i="9"/>
  <c r="S117" i="9" s="1"/>
  <c r="D117" i="9"/>
  <c r="Q92" i="9"/>
  <c r="R92" i="9" s="1"/>
  <c r="S92" i="9" s="1"/>
  <c r="J92" i="9"/>
  <c r="Q89" i="9"/>
  <c r="R89" i="9" s="1"/>
  <c r="S89" i="9" s="1"/>
  <c r="J89" i="9"/>
  <c r="P61" i="9"/>
  <c r="D61" i="9"/>
  <c r="P59" i="9"/>
  <c r="S59" i="9" s="1"/>
  <c r="D59" i="9"/>
  <c r="Q21" i="9"/>
  <c r="J21" i="9"/>
  <c r="Q18" i="9"/>
  <c r="J18" i="9"/>
  <c r="P17" i="9"/>
  <c r="D17" i="9"/>
  <c r="S112" i="10"/>
  <c r="P50" i="12"/>
  <c r="D19" i="12"/>
  <c r="S73" i="9"/>
  <c r="S104" i="7"/>
  <c r="S50" i="10"/>
  <c r="S37" i="7"/>
  <c r="D81" i="7"/>
  <c r="Q81" i="7"/>
  <c r="R81" i="7" s="1"/>
  <c r="D42" i="12"/>
  <c r="P120" i="13"/>
  <c r="Q120" i="13"/>
  <c r="D78" i="7"/>
  <c r="P78" i="7"/>
  <c r="Q78" i="7"/>
  <c r="Q76" i="7"/>
  <c r="P76" i="7"/>
  <c r="H59" i="7"/>
  <c r="J59" i="7" s="1"/>
  <c r="Q59" i="7"/>
  <c r="P54" i="7"/>
  <c r="S54" i="7" s="1"/>
  <c r="D54" i="7"/>
  <c r="H54" i="7"/>
  <c r="P42" i="7"/>
  <c r="H42" i="7"/>
  <c r="J42" i="7" s="1"/>
  <c r="D42" i="7"/>
  <c r="Q42" i="7"/>
  <c r="R42" i="7" s="1"/>
  <c r="S42" i="7" s="1"/>
  <c r="Q38" i="7"/>
  <c r="R38" i="7" s="1"/>
  <c r="S38" i="7" s="1"/>
  <c r="H38" i="7"/>
  <c r="J38" i="7" s="1"/>
  <c r="Q35" i="7"/>
  <c r="R35" i="7" s="1"/>
  <c r="P35" i="7"/>
  <c r="Q29" i="7"/>
  <c r="P29" i="7"/>
  <c r="D29" i="7"/>
  <c r="Q17" i="10"/>
  <c r="R17" i="10" s="1"/>
  <c r="P17" i="10"/>
  <c r="P15" i="10"/>
  <c r="Q15" i="10"/>
  <c r="Q96" i="9"/>
  <c r="J96" i="9"/>
  <c r="Q95" i="9"/>
  <c r="R95" i="9" s="1"/>
  <c r="S95" i="9" s="1"/>
  <c r="J95" i="9"/>
  <c r="Q53" i="9"/>
  <c r="R53" i="9" s="1"/>
  <c r="S53" i="9" s="1"/>
  <c r="J53" i="9"/>
  <c r="Q36" i="9"/>
  <c r="R36" i="9" s="1"/>
  <c r="S36" i="9" s="1"/>
  <c r="J36" i="9"/>
  <c r="P33" i="9"/>
  <c r="D33" i="9"/>
  <c r="P28" i="9"/>
  <c r="D28" i="9"/>
  <c r="D23" i="9"/>
  <c r="D46" i="12"/>
  <c r="J69" i="12"/>
  <c r="D122" i="12"/>
  <c r="S61" i="9"/>
  <c r="S64" i="9"/>
  <c r="D70" i="9"/>
  <c r="J99" i="9"/>
  <c r="E135" i="7"/>
  <c r="F135" i="7" s="1"/>
  <c r="D42" i="10"/>
  <c r="D63" i="10"/>
  <c r="D93" i="10"/>
  <c r="J126" i="10"/>
  <c r="K123" i="10" s="1"/>
  <c r="L123" i="10" s="1"/>
  <c r="J22" i="10"/>
  <c r="J92" i="13"/>
  <c r="K85" i="13" s="1"/>
  <c r="L85" i="13" s="1"/>
  <c r="D125" i="10"/>
  <c r="E123" i="10" s="1"/>
  <c r="F123" i="10" s="1"/>
  <c r="J28" i="10"/>
  <c r="J38" i="10"/>
  <c r="D78" i="12"/>
  <c r="D65" i="9"/>
  <c r="D41" i="9"/>
  <c r="D98" i="9"/>
  <c r="J124" i="9"/>
  <c r="D121" i="7"/>
  <c r="D66" i="10"/>
  <c r="D72" i="10"/>
  <c r="D77" i="10"/>
  <c r="D79" i="10"/>
  <c r="J86" i="10"/>
  <c r="S115" i="7"/>
  <c r="J72" i="13"/>
  <c r="K50" i="13" s="1"/>
  <c r="L50" i="13" s="1"/>
  <c r="D78" i="13"/>
  <c r="S98" i="9"/>
  <c r="D52" i="9"/>
  <c r="J51" i="10"/>
  <c r="D35" i="7"/>
  <c r="D49" i="9"/>
  <c r="D35" i="9"/>
  <c r="D101" i="9"/>
  <c r="E96" i="9" s="1"/>
  <c r="F96" i="9" s="1"/>
  <c r="J79" i="7"/>
  <c r="D38" i="7"/>
  <c r="J24" i="7"/>
  <c r="S34" i="10"/>
  <c r="D81" i="10"/>
  <c r="D88" i="10"/>
  <c r="D17" i="10"/>
  <c r="J34" i="13"/>
  <c r="K32" i="13" s="1"/>
  <c r="L32" i="13" s="1"/>
  <c r="J62" i="13"/>
  <c r="J116" i="13"/>
  <c r="D48" i="9"/>
  <c r="K132" i="7"/>
  <c r="L132" i="7" s="1"/>
  <c r="K131" i="7"/>
  <c r="L131" i="7" s="1"/>
  <c r="Q38" i="9"/>
  <c r="J38" i="9"/>
  <c r="P37" i="9"/>
  <c r="D37" i="9"/>
  <c r="Q35" i="9"/>
  <c r="J35" i="9"/>
  <c r="Q28" i="9"/>
  <c r="J28" i="9"/>
  <c r="Q23" i="9"/>
  <c r="J23" i="9"/>
  <c r="R77" i="12"/>
  <c r="S77" i="12" s="1"/>
  <c r="R32" i="12"/>
  <c r="S32" i="12" s="1"/>
  <c r="R42" i="12"/>
  <c r="R38" i="12"/>
  <c r="R25" i="12"/>
  <c r="R14" i="12"/>
  <c r="K131" i="10"/>
  <c r="L131" i="10" s="1"/>
  <c r="K130" i="10"/>
  <c r="L130" i="10" s="1"/>
  <c r="K128" i="10"/>
  <c r="L128" i="10" s="1"/>
  <c r="E133" i="7"/>
  <c r="F133" i="7" s="1"/>
  <c r="E128" i="7"/>
  <c r="F128" i="7" s="1"/>
  <c r="E127" i="7"/>
  <c r="F127" i="7" s="1"/>
  <c r="E136" i="7"/>
  <c r="F136" i="7" s="1"/>
  <c r="K132" i="13"/>
  <c r="L132" i="13" s="1"/>
  <c r="K130" i="13"/>
  <c r="L130" i="13" s="1"/>
  <c r="K133" i="13"/>
  <c r="L133" i="13" s="1"/>
  <c r="P98" i="13"/>
  <c r="D98" i="13"/>
  <c r="Q98" i="13"/>
  <c r="P56" i="13"/>
  <c r="Q56" i="13"/>
  <c r="R75" i="13" s="1"/>
  <c r="S75" i="13" s="1"/>
  <c r="D56" i="13"/>
  <c r="Q26" i="13"/>
  <c r="R45" i="13" s="1"/>
  <c r="S45" i="13" s="1"/>
  <c r="D26" i="13"/>
  <c r="Q25" i="13"/>
  <c r="R44" i="13" s="1"/>
  <c r="D25" i="13"/>
  <c r="P25" i="13"/>
  <c r="H119" i="7"/>
  <c r="J119" i="7" s="1"/>
  <c r="Q119" i="7"/>
  <c r="R119" i="7" s="1"/>
  <c r="P119" i="7"/>
  <c r="D119" i="7"/>
  <c r="Q110" i="7"/>
  <c r="R110" i="7" s="1"/>
  <c r="D110" i="7"/>
  <c r="P110" i="7"/>
  <c r="H110" i="7"/>
  <c r="J110" i="7" s="1"/>
  <c r="P108" i="7"/>
  <c r="Q108" i="7"/>
  <c r="R108" i="7" s="1"/>
  <c r="H108" i="7"/>
  <c r="J108" i="7" s="1"/>
  <c r="D108" i="7"/>
  <c r="H105" i="7"/>
  <c r="J105" i="7" s="1"/>
  <c r="P105" i="7"/>
  <c r="Q105" i="7"/>
  <c r="R105" i="7" s="1"/>
  <c r="Q102" i="7"/>
  <c r="D102" i="7"/>
  <c r="H102" i="7"/>
  <c r="J102" i="7" s="1"/>
  <c r="D100" i="7"/>
  <c r="Q100" i="7"/>
  <c r="R100" i="7" s="1"/>
  <c r="P100" i="7"/>
  <c r="H100" i="7"/>
  <c r="J100" i="7" s="1"/>
  <c r="P66" i="7"/>
  <c r="D66" i="7"/>
  <c r="H66" i="7"/>
  <c r="J66" i="7" s="1"/>
  <c r="Q66" i="7"/>
  <c r="R66" i="7" s="1"/>
  <c r="H63" i="7"/>
  <c r="J63" i="7" s="1"/>
  <c r="P63" i="7"/>
  <c r="Q63" i="7"/>
  <c r="R63" i="7" s="1"/>
  <c r="J36" i="10"/>
  <c r="P35" i="10"/>
  <c r="Q35" i="10"/>
  <c r="R35" i="10" s="1"/>
  <c r="D35" i="10"/>
  <c r="P119" i="9"/>
  <c r="D119" i="9"/>
  <c r="P114" i="9"/>
  <c r="S114" i="9" s="1"/>
  <c r="D114" i="9"/>
  <c r="P87" i="9"/>
  <c r="D87" i="9"/>
  <c r="Q85" i="9"/>
  <c r="J85" i="9"/>
  <c r="P80" i="9"/>
  <c r="S80" i="9" s="1"/>
  <c r="D80" i="9"/>
  <c r="P75" i="9"/>
  <c r="S75" i="9" s="1"/>
  <c r="D75" i="9"/>
  <c r="Q68" i="9"/>
  <c r="R68" i="9" s="1"/>
  <c r="J68" i="9"/>
  <c r="Q46" i="9"/>
  <c r="J46" i="9"/>
  <c r="S25" i="13"/>
  <c r="T25" i="13" s="1"/>
  <c r="U25" i="13" s="1"/>
  <c r="K125" i="10"/>
  <c r="L125" i="10" s="1"/>
  <c r="K124" i="10"/>
  <c r="L124" i="10" s="1"/>
  <c r="R89" i="12"/>
  <c r="S89" i="12" s="1"/>
  <c r="R110" i="12"/>
  <c r="S110" i="12" s="1"/>
  <c r="R103" i="12"/>
  <c r="S103" i="12" s="1"/>
  <c r="R91" i="12"/>
  <c r="S91" i="12" s="1"/>
  <c r="R104" i="12"/>
  <c r="S104" i="12" s="1"/>
  <c r="R90" i="12"/>
  <c r="R100" i="12"/>
  <c r="S100" i="12" s="1"/>
  <c r="R96" i="12"/>
  <c r="R86" i="12"/>
  <c r="S86" i="12" s="1"/>
  <c r="K126" i="10"/>
  <c r="L126" i="10" s="1"/>
  <c r="S46" i="7"/>
  <c r="K117" i="10"/>
  <c r="L117" i="10" s="1"/>
  <c r="R17" i="12"/>
  <c r="S17" i="12" s="1"/>
  <c r="T17" i="12" s="1"/>
  <c r="U17" i="12" s="1"/>
  <c r="R49" i="12"/>
  <c r="S49" i="12" s="1"/>
  <c r="R75" i="12"/>
  <c r="R31" i="12"/>
  <c r="R16" i="12"/>
  <c r="S16" i="12" s="1"/>
  <c r="T16" i="12" s="1"/>
  <c r="U16" i="12" s="1"/>
  <c r="R82" i="12"/>
  <c r="S82" i="12" s="1"/>
  <c r="R48" i="12"/>
  <c r="R45" i="12"/>
  <c r="S45" i="12" s="1"/>
  <c r="R72" i="12"/>
  <c r="S72" i="12" s="1"/>
  <c r="R46" i="12"/>
  <c r="S46" i="12" s="1"/>
  <c r="R61" i="12"/>
  <c r="S61" i="12" s="1"/>
  <c r="R18" i="12"/>
  <c r="S18" i="12" s="1"/>
  <c r="T18" i="12" s="1"/>
  <c r="U18" i="12" s="1"/>
  <c r="R44" i="12"/>
  <c r="R71" i="12"/>
  <c r="S71" i="12" s="1"/>
  <c r="R23" i="12"/>
  <c r="R40" i="12"/>
  <c r="R60" i="12"/>
  <c r="R20" i="12"/>
  <c r="R34" i="12"/>
  <c r="S34" i="12" s="1"/>
  <c r="R67" i="12"/>
  <c r="S67" i="12" s="1"/>
  <c r="R55" i="12"/>
  <c r="S55" i="12" s="1"/>
  <c r="R120" i="12"/>
  <c r="S120" i="12" s="1"/>
  <c r="R117" i="12"/>
  <c r="S117" i="12" s="1"/>
  <c r="R121" i="12"/>
  <c r="S121" i="12" s="1"/>
  <c r="R56" i="12"/>
  <c r="S56" i="12" s="1"/>
  <c r="K118" i="10"/>
  <c r="L118" i="10" s="1"/>
  <c r="K129" i="7"/>
  <c r="L129" i="7" s="1"/>
  <c r="R15" i="12"/>
  <c r="R27" i="12"/>
  <c r="S27" i="12" s="1"/>
  <c r="R51" i="12"/>
  <c r="E136" i="13"/>
  <c r="F136" i="13" s="1"/>
  <c r="E134" i="13"/>
  <c r="F134" i="13" s="1"/>
  <c r="E135" i="13"/>
  <c r="F135" i="13" s="1"/>
  <c r="R90" i="10"/>
  <c r="R92" i="10"/>
  <c r="S92" i="10" s="1"/>
  <c r="R87" i="10"/>
  <c r="S87" i="10" s="1"/>
  <c r="R39" i="10"/>
  <c r="R41" i="10"/>
  <c r="S41" i="10" s="1"/>
  <c r="R37" i="10"/>
  <c r="S37" i="10" s="1"/>
  <c r="E131" i="9"/>
  <c r="F131" i="9" s="1"/>
  <c r="K133" i="9"/>
  <c r="L133" i="9" s="1"/>
  <c r="K132" i="9"/>
  <c r="L132" i="9" s="1"/>
  <c r="K127" i="9"/>
  <c r="L127" i="9" s="1"/>
  <c r="R78" i="7"/>
  <c r="S78" i="7" s="1"/>
  <c r="K129" i="13"/>
  <c r="L129" i="13" s="1"/>
  <c r="S92" i="7"/>
  <c r="S30" i="10"/>
  <c r="E132" i="9"/>
  <c r="F132" i="9" s="1"/>
  <c r="E133" i="9"/>
  <c r="F133" i="9" s="1"/>
  <c r="K128" i="9"/>
  <c r="L128" i="9" s="1"/>
  <c r="K131" i="9"/>
  <c r="L131" i="9" s="1"/>
  <c r="K135" i="10"/>
  <c r="L135" i="10" s="1"/>
  <c r="K136" i="10"/>
  <c r="L136" i="10" s="1"/>
  <c r="Q127" i="12"/>
  <c r="P127" i="12"/>
  <c r="S127" i="12" s="1"/>
  <c r="D127" i="12"/>
  <c r="E125" i="12" s="1"/>
  <c r="F125" i="12" s="1"/>
  <c r="P48" i="12"/>
  <c r="S48" i="12" s="1"/>
  <c r="H48" i="12"/>
  <c r="J48" i="12" s="1"/>
  <c r="D48" i="12"/>
  <c r="Q48" i="12"/>
  <c r="R58" i="12" s="1"/>
  <c r="D44" i="12"/>
  <c r="P44" i="12"/>
  <c r="H44" i="12"/>
  <c r="J44" i="12" s="1"/>
  <c r="Q44" i="12"/>
  <c r="R54" i="12" s="1"/>
  <c r="R50" i="12"/>
  <c r="S50" i="12" s="1"/>
  <c r="Q37" i="12"/>
  <c r="R47" i="12" s="1"/>
  <c r="H37" i="12"/>
  <c r="J37" i="12" s="1"/>
  <c r="P37" i="12"/>
  <c r="D26" i="12"/>
  <c r="H26" i="12"/>
  <c r="J26" i="12" s="1"/>
  <c r="P22" i="12"/>
  <c r="S22" i="12" s="1"/>
  <c r="T22" i="12" s="1"/>
  <c r="U22" i="12" s="1"/>
  <c r="H22" i="12"/>
  <c r="J22" i="12" s="1"/>
  <c r="D18" i="12"/>
  <c r="Q18" i="12"/>
  <c r="R28" i="12" s="1"/>
  <c r="S28" i="12" s="1"/>
  <c r="R24" i="12"/>
  <c r="P132" i="13"/>
  <c r="D132" i="13"/>
  <c r="E122" i="13" s="1"/>
  <c r="F122" i="13" s="1"/>
  <c r="J128" i="13"/>
  <c r="K128" i="13" s="1"/>
  <c r="L128" i="13" s="1"/>
  <c r="P105" i="13"/>
  <c r="D105" i="13"/>
  <c r="Q105" i="13"/>
  <c r="R124" i="13" s="1"/>
  <c r="S124" i="13" s="1"/>
  <c r="D102" i="13"/>
  <c r="P102" i="13"/>
  <c r="S102" i="13" s="1"/>
  <c r="Q102" i="13"/>
  <c r="P101" i="13"/>
  <c r="Q101" i="13"/>
  <c r="D101" i="13"/>
  <c r="D66" i="13"/>
  <c r="Q66" i="13"/>
  <c r="R85" i="13" s="1"/>
  <c r="S85" i="13" s="1"/>
  <c r="P62" i="13"/>
  <c r="Q62" i="13"/>
  <c r="R81" i="13" s="1"/>
  <c r="Q61" i="13"/>
  <c r="R80" i="13" s="1"/>
  <c r="P61" i="13"/>
  <c r="S61" i="13" s="1"/>
  <c r="D61" i="13"/>
  <c r="P32" i="13"/>
  <c r="Q32" i="13"/>
  <c r="R51" i="13" s="1"/>
  <c r="Q56" i="7"/>
  <c r="R56" i="7" s="1"/>
  <c r="P56" i="7"/>
  <c r="H56" i="7"/>
  <c r="J56" i="7" s="1"/>
  <c r="D56" i="7"/>
  <c r="D34" i="7"/>
  <c r="P34" i="7"/>
  <c r="H34" i="7"/>
  <c r="J34" i="7" s="1"/>
  <c r="Q34" i="7"/>
  <c r="R34" i="7" s="1"/>
  <c r="J31" i="7"/>
  <c r="Q117" i="10"/>
  <c r="P117" i="10"/>
  <c r="Q109" i="10"/>
  <c r="R109" i="10" s="1"/>
  <c r="S109" i="10" s="1"/>
  <c r="D109" i="10"/>
  <c r="Q105" i="10"/>
  <c r="D105" i="10"/>
  <c r="Q101" i="10"/>
  <c r="R101" i="10" s="1"/>
  <c r="D101" i="10"/>
  <c r="P101" i="10"/>
  <c r="Q96" i="10"/>
  <c r="R96" i="10" s="1"/>
  <c r="P96" i="10"/>
  <c r="D96" i="10"/>
  <c r="P86" i="10"/>
  <c r="Q86" i="10"/>
  <c r="D86" i="10"/>
  <c r="P84" i="10"/>
  <c r="Q84" i="10"/>
  <c r="R84" i="10" s="1"/>
  <c r="D84" i="10"/>
  <c r="J80" i="10"/>
  <c r="K75" i="10" s="1"/>
  <c r="L75" i="10" s="1"/>
  <c r="D75" i="10"/>
  <c r="Q75" i="10"/>
  <c r="R75" i="10" s="1"/>
  <c r="J58" i="10"/>
  <c r="J54" i="10"/>
  <c r="K41" i="10" s="1"/>
  <c r="L41" i="10" s="1"/>
  <c r="J41" i="10"/>
  <c r="P40" i="10"/>
  <c r="Q40" i="10"/>
  <c r="R40" i="10" s="1"/>
  <c r="D40" i="10"/>
  <c r="Q38" i="10"/>
  <c r="R38" i="10" s="1"/>
  <c r="S38" i="10" s="1"/>
  <c r="P38" i="10"/>
  <c r="P124" i="9"/>
  <c r="D124" i="9"/>
  <c r="E122" i="9" s="1"/>
  <c r="F122" i="9" s="1"/>
  <c r="P122" i="9"/>
  <c r="D122" i="9"/>
  <c r="E116" i="9" s="1"/>
  <c r="F116" i="9" s="1"/>
  <c r="P88" i="9"/>
  <c r="D88" i="9"/>
  <c r="Q86" i="9"/>
  <c r="R86" i="9" s="1"/>
  <c r="S86" i="9" s="1"/>
  <c r="J86" i="9"/>
  <c r="P78" i="9"/>
  <c r="D78" i="9"/>
  <c r="P71" i="9"/>
  <c r="S71" i="9" s="1"/>
  <c r="D71" i="9"/>
  <c r="P68" i="9"/>
  <c r="D68" i="9"/>
  <c r="Q47" i="9"/>
  <c r="R47" i="9" s="1"/>
  <c r="S47" i="9" s="1"/>
  <c r="J47" i="9"/>
  <c r="Q43" i="9"/>
  <c r="J43" i="9"/>
  <c r="P30" i="9"/>
  <c r="D30" i="9"/>
  <c r="P15" i="9"/>
  <c r="D15" i="9"/>
  <c r="B49" i="1"/>
  <c r="E13" i="1" s="1"/>
  <c r="B50" i="1"/>
  <c r="S125" i="10"/>
  <c r="R89" i="10"/>
  <c r="S89" i="10" s="1"/>
  <c r="S88" i="9"/>
  <c r="E126" i="13"/>
  <c r="F126" i="13" s="1"/>
  <c r="R122" i="10"/>
  <c r="S122" i="10" s="1"/>
  <c r="S75" i="10"/>
  <c r="S40" i="7"/>
  <c r="R93" i="13"/>
  <c r="S93" i="13" s="1"/>
  <c r="K129" i="12"/>
  <c r="L129" i="12" s="1"/>
  <c r="K131" i="12"/>
  <c r="L131" i="12" s="1"/>
  <c r="S81" i="13"/>
  <c r="R123" i="13"/>
  <c r="S123" i="13" s="1"/>
  <c r="R23" i="13"/>
  <c r="S23" i="13" s="1"/>
  <c r="T23" i="13" s="1"/>
  <c r="U23" i="13" s="1"/>
  <c r="R117" i="13"/>
  <c r="R105" i="13"/>
  <c r="S105" i="13" s="1"/>
  <c r="R69" i="13"/>
  <c r="R16" i="13"/>
  <c r="S16" i="13" s="1"/>
  <c r="T16" i="13" s="1"/>
  <c r="U16" i="13" s="1"/>
  <c r="R35" i="13"/>
  <c r="S35" i="13" s="1"/>
  <c r="R111" i="13"/>
  <c r="S111" i="13" s="1"/>
  <c r="R133" i="13"/>
  <c r="S133" i="13" s="1"/>
  <c r="R27" i="13"/>
  <c r="R135" i="13"/>
  <c r="S135" i="13" s="1"/>
  <c r="R54" i="13"/>
  <c r="R49" i="13"/>
  <c r="S49" i="13" s="1"/>
  <c r="R79" i="13"/>
  <c r="S79" i="13" s="1"/>
  <c r="R45" i="10"/>
  <c r="S45" i="10" s="1"/>
  <c r="R69" i="10"/>
  <c r="S69" i="10" s="1"/>
  <c r="R68" i="10"/>
  <c r="E128" i="13"/>
  <c r="F128" i="13" s="1"/>
  <c r="S24" i="7"/>
  <c r="S31" i="7"/>
  <c r="R116" i="10"/>
  <c r="S116" i="10" s="1"/>
  <c r="R115" i="10"/>
  <c r="S115" i="10" s="1"/>
  <c r="R103" i="10"/>
  <c r="R83" i="10"/>
  <c r="S83" i="10" s="1"/>
  <c r="S135" i="7"/>
  <c r="R17" i="7"/>
  <c r="S17" i="7" s="1"/>
  <c r="R98" i="7"/>
  <c r="S98" i="7" s="1"/>
  <c r="R29" i="7"/>
  <c r="R82" i="7"/>
  <c r="S82" i="7" s="1"/>
  <c r="R116" i="7"/>
  <c r="R58" i="7"/>
  <c r="R86" i="7"/>
  <c r="R36" i="7"/>
  <c r="S36" i="7" s="1"/>
  <c r="R23" i="7"/>
  <c r="S23" i="7" s="1"/>
  <c r="R15" i="7"/>
  <c r="R53" i="7"/>
  <c r="S53" i="7" s="1"/>
  <c r="R102" i="7"/>
  <c r="S102" i="7" s="1"/>
  <c r="R132" i="7"/>
  <c r="S132" i="7" s="1"/>
  <c r="R130" i="7"/>
  <c r="S130" i="7" s="1"/>
  <c r="R131" i="7"/>
  <c r="S131" i="7" s="1"/>
  <c r="R124" i="7"/>
  <c r="S124" i="7" s="1"/>
  <c r="R117" i="7"/>
  <c r="S117" i="7" s="1"/>
  <c r="R32" i="7"/>
  <c r="S32" i="7" s="1"/>
  <c r="R16" i="7"/>
  <c r="S16" i="7" s="1"/>
  <c r="R136" i="7"/>
  <c r="S136" i="7" s="1"/>
  <c r="T136" i="7" s="1"/>
  <c r="U136" i="7" s="1"/>
  <c r="R18" i="7"/>
  <c r="S18" i="7" s="1"/>
  <c r="R28" i="7"/>
  <c r="S28" i="7" s="1"/>
  <c r="R27" i="7"/>
  <c r="S27" i="7" s="1"/>
  <c r="R129" i="7"/>
  <c r="S129" i="7" s="1"/>
  <c r="R14" i="10"/>
  <c r="R72" i="10"/>
  <c r="K134" i="10"/>
  <c r="L134" i="10" s="1"/>
  <c r="S83" i="9"/>
  <c r="E129" i="9"/>
  <c r="F129" i="9" s="1"/>
  <c r="S28" i="10"/>
  <c r="S68" i="7"/>
  <c r="R101" i="9"/>
  <c r="S101" i="9" s="1"/>
  <c r="R100" i="9"/>
  <c r="S100" i="9" s="1"/>
  <c r="R133" i="9"/>
  <c r="S133" i="9" s="1"/>
  <c r="R134" i="9"/>
  <c r="S134" i="9" s="1"/>
  <c r="T131" i="9" s="1"/>
  <c r="U131" i="9" s="1"/>
  <c r="D37" i="12"/>
  <c r="E130" i="9"/>
  <c r="F130" i="9" s="1"/>
  <c r="E133" i="10"/>
  <c r="F133" i="10" s="1"/>
  <c r="E132" i="10"/>
  <c r="F132" i="10" s="1"/>
  <c r="K133" i="10"/>
  <c r="L133" i="10" s="1"/>
  <c r="R82" i="10"/>
  <c r="S82" i="10" s="1"/>
  <c r="R136" i="10"/>
  <c r="S136" i="10" s="1"/>
  <c r="T136" i="10" s="1"/>
  <c r="U136" i="10" s="1"/>
  <c r="R117" i="10"/>
  <c r="R128" i="10"/>
  <c r="S128" i="10" s="1"/>
  <c r="R120" i="10"/>
  <c r="R76" i="10"/>
  <c r="S76" i="10" s="1"/>
  <c r="R132" i="10"/>
  <c r="S132" i="10" s="1"/>
  <c r="T132" i="10" s="1"/>
  <c r="U132" i="10" s="1"/>
  <c r="R78" i="10"/>
  <c r="S78" i="10" s="1"/>
  <c r="R134" i="10"/>
  <c r="S134" i="10" s="1"/>
  <c r="R131" i="10"/>
  <c r="R130" i="10"/>
  <c r="S130" i="10" s="1"/>
  <c r="R119" i="10"/>
  <c r="S119" i="10" s="1"/>
  <c r="R102" i="10"/>
  <c r="S102" i="10" s="1"/>
  <c r="R81" i="10"/>
  <c r="S81" i="10" s="1"/>
  <c r="R80" i="10"/>
  <c r="S80" i="10" s="1"/>
  <c r="R97" i="10"/>
  <c r="S97" i="10" s="1"/>
  <c r="R104" i="10"/>
  <c r="R106" i="10"/>
  <c r="R114" i="10"/>
  <c r="S114" i="10" s="1"/>
  <c r="R123" i="10"/>
  <c r="S123" i="10" s="1"/>
  <c r="R77" i="10"/>
  <c r="S77" i="10" s="1"/>
  <c r="R107" i="10"/>
  <c r="R105" i="10"/>
  <c r="S105" i="10" s="1"/>
  <c r="R108" i="10"/>
  <c r="R101" i="13"/>
  <c r="R127" i="13"/>
  <c r="R95" i="13"/>
  <c r="S95" i="13" s="1"/>
  <c r="R131" i="13"/>
  <c r="S131" i="13" s="1"/>
  <c r="R21" i="13"/>
  <c r="R20" i="13"/>
  <c r="R66" i="13"/>
  <c r="S66" i="13" s="1"/>
  <c r="R22" i="13"/>
  <c r="R129" i="13"/>
  <c r="S129" i="13" s="1"/>
  <c r="R19" i="13"/>
  <c r="S19" i="13" s="1"/>
  <c r="T19" i="13" s="1"/>
  <c r="U19" i="13" s="1"/>
  <c r="R38" i="13"/>
  <c r="R15" i="13"/>
  <c r="S15" i="13" s="1"/>
  <c r="R82" i="13"/>
  <c r="R98" i="13"/>
  <c r="R97" i="13"/>
  <c r="S97" i="13" s="1"/>
  <c r="R114" i="13"/>
  <c r="S114" i="13" s="1"/>
  <c r="R132" i="13"/>
  <c r="S132" i="13" s="1"/>
  <c r="R121" i="13"/>
  <c r="R109" i="13"/>
  <c r="R71" i="13"/>
  <c r="R102" i="12"/>
  <c r="S102" i="12" s="1"/>
  <c r="S25" i="12"/>
  <c r="R130" i="13"/>
  <c r="S130" i="13" s="1"/>
  <c r="S96" i="12"/>
  <c r="R126" i="12"/>
  <c r="S126" i="12" s="1"/>
  <c r="R118" i="10"/>
  <c r="S118" i="10" s="1"/>
  <c r="S83" i="13"/>
  <c r="R65" i="13"/>
  <c r="S65" i="13" s="1"/>
  <c r="R122" i="13"/>
  <c r="S122" i="13" s="1"/>
  <c r="R59" i="13"/>
  <c r="R134" i="13"/>
  <c r="S134" i="13" s="1"/>
  <c r="R30" i="13"/>
  <c r="S30" i="13" s="1"/>
  <c r="T30" i="13" s="1"/>
  <c r="U30" i="13" s="1"/>
  <c r="R60" i="13"/>
  <c r="S60" i="13" s="1"/>
  <c r="R34" i="13"/>
  <c r="S34" i="13" s="1"/>
  <c r="R87" i="13"/>
  <c r="S87" i="13" s="1"/>
  <c r="R115" i="13"/>
  <c r="S115" i="13" s="1"/>
  <c r="R64" i="13"/>
  <c r="S64" i="13" s="1"/>
  <c r="R32" i="13"/>
  <c r="S32" i="13" s="1"/>
  <c r="T32" i="13" s="1"/>
  <c r="U32" i="13" s="1"/>
  <c r="R29" i="13"/>
  <c r="S29" i="13" s="1"/>
  <c r="T29" i="13" s="1"/>
  <c r="U29" i="13" s="1"/>
  <c r="R37" i="13"/>
  <c r="S37" i="13" s="1"/>
  <c r="R120" i="13"/>
  <c r="S58" i="10"/>
  <c r="S49" i="7"/>
  <c r="R98" i="10"/>
  <c r="S98" i="10" s="1"/>
  <c r="R135" i="10"/>
  <c r="S135" i="10" s="1"/>
  <c r="T135" i="10" s="1"/>
  <c r="U135" i="10" s="1"/>
  <c r="R91" i="10"/>
  <c r="S91" i="10" s="1"/>
  <c r="R127" i="10"/>
  <c r="S127" i="10" s="1"/>
  <c r="R86" i="10"/>
  <c r="R129" i="10"/>
  <c r="S129" i="10" s="1"/>
  <c r="R113" i="10"/>
  <c r="S113" i="10" s="1"/>
  <c r="R56" i="13"/>
  <c r="S99" i="9"/>
  <c r="H18" i="12"/>
  <c r="J18" i="12" s="1"/>
  <c r="E133" i="13"/>
  <c r="F133" i="13" s="1"/>
  <c r="K130" i="9"/>
  <c r="L130" i="9" s="1"/>
  <c r="D38" i="10"/>
  <c r="S131" i="10"/>
  <c r="K129" i="10"/>
  <c r="L129" i="10" s="1"/>
  <c r="R51" i="7"/>
  <c r="S51" i="7" s="1"/>
  <c r="J79" i="12"/>
  <c r="S39" i="10"/>
  <c r="S41" i="7"/>
  <c r="J91" i="12"/>
  <c r="S96" i="13"/>
  <c r="Q75" i="12"/>
  <c r="R85" i="12" s="1"/>
  <c r="S85" i="12" s="1"/>
  <c r="P75" i="12"/>
  <c r="H75" i="12"/>
  <c r="J75" i="12" s="1"/>
  <c r="H67" i="12"/>
  <c r="J67" i="12" s="1"/>
  <c r="D67" i="12"/>
  <c r="P63" i="12"/>
  <c r="H63" i="12"/>
  <c r="J63" i="12" s="1"/>
  <c r="J54" i="12"/>
  <c r="H51" i="12"/>
  <c r="J51" i="12" s="1"/>
  <c r="D51" i="12"/>
  <c r="P51" i="12"/>
  <c r="E126" i="10"/>
  <c r="F126" i="10" s="1"/>
  <c r="E115" i="10"/>
  <c r="F115" i="10" s="1"/>
  <c r="R69" i="12"/>
  <c r="S69" i="12" s="1"/>
  <c r="S105" i="12"/>
  <c r="S87" i="9"/>
  <c r="R103" i="7"/>
  <c r="S103" i="7" s="1"/>
  <c r="R35" i="12"/>
  <c r="S35" i="12" s="1"/>
  <c r="R100" i="10"/>
  <c r="R52" i="13"/>
  <c r="S52" i="13" s="1"/>
  <c r="S60" i="10"/>
  <c r="R100" i="13"/>
  <c r="E116" i="10"/>
  <c r="F116" i="10" s="1"/>
  <c r="R80" i="7"/>
  <c r="S80" i="7" s="1"/>
  <c r="R68" i="12"/>
  <c r="R128" i="12"/>
  <c r="S128" i="12" s="1"/>
  <c r="R109" i="12"/>
  <c r="S109" i="12" s="1"/>
  <c r="R62" i="12"/>
  <c r="S62" i="12" s="1"/>
  <c r="R87" i="12"/>
  <c r="S87" i="12" s="1"/>
  <c r="R26" i="12"/>
  <c r="S26" i="12" s="1"/>
  <c r="R129" i="12"/>
  <c r="S129" i="12" s="1"/>
  <c r="R123" i="12"/>
  <c r="S123" i="12" s="1"/>
  <c r="R111" i="12"/>
  <c r="R135" i="12"/>
  <c r="S135" i="12" s="1"/>
  <c r="T135" i="12" s="1"/>
  <c r="U135" i="12" s="1"/>
  <c r="R19" i="12"/>
  <c r="S19" i="12" s="1"/>
  <c r="T19" i="12" s="1"/>
  <c r="U19" i="12" s="1"/>
  <c r="R74" i="12"/>
  <c r="S74" i="12" s="1"/>
  <c r="R98" i="12"/>
  <c r="S98" i="12" s="1"/>
  <c r="R84" i="12"/>
  <c r="S84" i="12" s="1"/>
  <c r="R59" i="12"/>
  <c r="S59" i="12" s="1"/>
  <c r="R66" i="12"/>
  <c r="S66" i="12" s="1"/>
  <c r="R83" i="12"/>
  <c r="R122" i="12"/>
  <c r="S122" i="12" s="1"/>
  <c r="R79" i="12"/>
  <c r="S79" i="12" s="1"/>
  <c r="R101" i="12"/>
  <c r="S101" i="12" s="1"/>
  <c r="R73" i="12"/>
  <c r="S73" i="12" s="1"/>
  <c r="R95" i="12"/>
  <c r="S95" i="12" s="1"/>
  <c r="R64" i="10"/>
  <c r="S64" i="10" s="1"/>
  <c r="R43" i="10"/>
  <c r="S43" i="10" s="1"/>
  <c r="R67" i="10"/>
  <c r="S67" i="10" s="1"/>
  <c r="S26" i="10"/>
  <c r="R49" i="9"/>
  <c r="S49" i="9" s="1"/>
  <c r="R48" i="9"/>
  <c r="R96" i="9"/>
  <c r="S96" i="9" s="1"/>
  <c r="R59" i="9"/>
  <c r="R97" i="9"/>
  <c r="S97" i="9" s="1"/>
  <c r="R46" i="9"/>
  <c r="R65" i="9"/>
  <c r="S65" i="9" s="1"/>
  <c r="S127" i="13"/>
  <c r="R63" i="9"/>
  <c r="S63" i="9" s="1"/>
  <c r="S19" i="10"/>
  <c r="J101" i="7"/>
  <c r="R112" i="12"/>
  <c r="S112" i="12" s="1"/>
  <c r="R116" i="13"/>
  <c r="S116" i="13" s="1"/>
  <c r="R33" i="7"/>
  <c r="S33" i="7" s="1"/>
  <c r="R53" i="13"/>
  <c r="R88" i="10"/>
  <c r="S88" i="10" s="1"/>
  <c r="R36" i="10"/>
  <c r="S36" i="10" s="1"/>
  <c r="R79" i="10"/>
  <c r="S79" i="10" s="1"/>
  <c r="K132" i="10"/>
  <c r="L132" i="10" s="1"/>
  <c r="S59" i="13"/>
  <c r="R25" i="7"/>
  <c r="S25" i="7" s="1"/>
  <c r="R91" i="9"/>
  <c r="R84" i="13"/>
  <c r="J49" i="12"/>
  <c r="J114" i="12"/>
  <c r="R20" i="7"/>
  <c r="S20" i="7" s="1"/>
  <c r="J106" i="7"/>
  <c r="J119" i="12"/>
  <c r="K111" i="12" s="1"/>
  <c r="L111" i="12" s="1"/>
  <c r="R112" i="9"/>
  <c r="J54" i="7"/>
  <c r="R44" i="9"/>
  <c r="R57" i="9"/>
  <c r="S57" i="9" s="1"/>
  <c r="R132" i="9"/>
  <c r="S132" i="9" s="1"/>
  <c r="R94" i="9"/>
  <c r="S94" i="9" s="1"/>
  <c r="R136" i="9"/>
  <c r="S136" i="9" s="1"/>
  <c r="T136" i="9" s="1"/>
  <c r="U136" i="9" s="1"/>
  <c r="E127" i="9"/>
  <c r="F127" i="9" s="1"/>
  <c r="Q134" i="12"/>
  <c r="H134" i="12"/>
  <c r="J134" i="12" s="1"/>
  <c r="Q132" i="12"/>
  <c r="P132" i="12"/>
  <c r="S132" i="12" s="1"/>
  <c r="J85" i="12"/>
  <c r="H78" i="12"/>
  <c r="J78" i="12" s="1"/>
  <c r="P78" i="12"/>
  <c r="H70" i="12"/>
  <c r="J70" i="12" s="1"/>
  <c r="P70" i="12"/>
  <c r="R53" i="12"/>
  <c r="H39" i="12"/>
  <c r="J39" i="12" s="1"/>
  <c r="Q29" i="12"/>
  <c r="R39" i="12" s="1"/>
  <c r="S39" i="12" s="1"/>
  <c r="H29" i="12"/>
  <c r="J29" i="12" s="1"/>
  <c r="J25" i="12"/>
  <c r="S77" i="13"/>
  <c r="J69" i="13"/>
  <c r="K69" i="13" s="1"/>
  <c r="L69" i="13" s="1"/>
  <c r="D40" i="7"/>
  <c r="H40" i="7"/>
  <c r="J40" i="7" s="1"/>
  <c r="J122" i="7"/>
  <c r="J106" i="12"/>
  <c r="S104" i="10"/>
  <c r="J95" i="12"/>
  <c r="R59" i="7"/>
  <c r="S59" i="7" s="1"/>
  <c r="J15" i="12"/>
  <c r="J107" i="12"/>
  <c r="R113" i="7"/>
  <c r="S113" i="7" s="1"/>
  <c r="O56" i="9"/>
  <c r="O85" i="9"/>
  <c r="O119" i="9"/>
  <c r="O18" i="9"/>
  <c r="O28" i="9"/>
  <c r="O125" i="9"/>
  <c r="O70" i="9"/>
  <c r="R70" i="9" s="1"/>
  <c r="S70" i="9" s="1"/>
  <c r="O120" i="9"/>
  <c r="R122" i="7"/>
  <c r="R125" i="13"/>
  <c r="S125" i="13" s="1"/>
  <c r="H99" i="12"/>
  <c r="J99" i="12" s="1"/>
  <c r="P99" i="12"/>
  <c r="S99" i="12" s="1"/>
  <c r="D81" i="12"/>
  <c r="P22" i="13"/>
  <c r="Q22" i="13"/>
  <c r="R41" i="13" s="1"/>
  <c r="S41" i="13" s="1"/>
  <c r="P58" i="7"/>
  <c r="S58" i="7" s="1"/>
  <c r="D58" i="7"/>
  <c r="R43" i="7"/>
  <c r="J118" i="7"/>
  <c r="R127" i="7"/>
  <c r="S127" i="7" s="1"/>
  <c r="J120" i="7"/>
  <c r="J116" i="7"/>
  <c r="J73" i="12"/>
  <c r="C15" i="12"/>
  <c r="D15" i="12" s="1"/>
  <c r="C39" i="12"/>
  <c r="D39" i="12" s="1"/>
  <c r="J117" i="13"/>
  <c r="J106" i="13"/>
  <c r="J96" i="13"/>
  <c r="J89" i="13"/>
  <c r="K88" i="13" s="1"/>
  <c r="L88" i="13" s="1"/>
  <c r="Q73" i="13"/>
  <c r="R92" i="13" s="1"/>
  <c r="S92" i="13" s="1"/>
  <c r="D73" i="13"/>
  <c r="P73" i="13"/>
  <c r="D43" i="7"/>
  <c r="R71" i="10"/>
  <c r="S71" i="10" s="1"/>
  <c r="J34" i="10"/>
  <c r="K26" i="10" s="1"/>
  <c r="L26" i="10" s="1"/>
  <c r="J24" i="10"/>
  <c r="K23" i="10" s="1"/>
  <c r="L23" i="10" s="1"/>
  <c r="J85" i="7"/>
  <c r="J88" i="7"/>
  <c r="D111" i="12"/>
  <c r="J58" i="13"/>
  <c r="K44" i="13" s="1"/>
  <c r="L44" i="13" s="1"/>
  <c r="J18" i="13"/>
  <c r="J15" i="13"/>
  <c r="H133" i="7"/>
  <c r="J133" i="7" s="1"/>
  <c r="K134" i="7" s="1"/>
  <c r="L134" i="7" s="1"/>
  <c r="Q133" i="7"/>
  <c r="R133" i="7" s="1"/>
  <c r="S133" i="7" s="1"/>
  <c r="J86" i="12"/>
  <c r="K896" i="1"/>
  <c r="J110" i="12"/>
  <c r="J94" i="12"/>
  <c r="J42" i="12"/>
  <c r="J125" i="13"/>
  <c r="K125" i="13" s="1"/>
  <c r="L125" i="13" s="1"/>
  <c r="J123" i="13"/>
  <c r="K123" i="13" s="1"/>
  <c r="L123" i="13" s="1"/>
  <c r="J121" i="13"/>
  <c r="J118" i="13"/>
  <c r="K105" i="13" s="1"/>
  <c r="L105" i="13" s="1"/>
  <c r="D104" i="13"/>
  <c r="J101" i="13"/>
  <c r="J90" i="13"/>
  <c r="P128" i="7"/>
  <c r="S128" i="7" s="1"/>
  <c r="J98" i="7"/>
  <c r="J91" i="7"/>
  <c r="D64" i="7"/>
  <c r="P60" i="7"/>
  <c r="S60" i="7" s="1"/>
  <c r="J53" i="7"/>
  <c r="J116" i="10"/>
  <c r="K112" i="10" s="1"/>
  <c r="L112" i="10" s="1"/>
  <c r="S103" i="10"/>
  <c r="R95" i="10"/>
  <c r="R18" i="10"/>
  <c r="S18" i="10" s="1"/>
  <c r="R109" i="9"/>
  <c r="S109" i="9" s="1"/>
  <c r="R32" i="9"/>
  <c r="S32" i="9" s="1"/>
  <c r="R16" i="9"/>
  <c r="S16" i="9" s="1"/>
  <c r="B49" i="3"/>
  <c r="R15" i="10"/>
  <c r="S15" i="10" s="1"/>
  <c r="R113" i="12"/>
  <c r="S113" i="12" s="1"/>
  <c r="R65" i="12"/>
  <c r="S65" i="12" s="1"/>
  <c r="D52" i="12"/>
  <c r="D49" i="12"/>
  <c r="D27" i="12"/>
  <c r="J119" i="13"/>
  <c r="J115" i="13"/>
  <c r="S76" i="13"/>
  <c r="J66" i="13"/>
  <c r="D53" i="13"/>
  <c r="Q53" i="13"/>
  <c r="R72" i="13" s="1"/>
  <c r="J42" i="13"/>
  <c r="K37" i="13" s="1"/>
  <c r="L37" i="13" s="1"/>
  <c r="R40" i="13"/>
  <c r="J17" i="13"/>
  <c r="K15" i="13" s="1"/>
  <c r="L15" i="13" s="1"/>
  <c r="J117" i="7"/>
  <c r="D112" i="7"/>
  <c r="D37" i="7"/>
  <c r="R55" i="10"/>
  <c r="J17" i="10"/>
  <c r="R60" i="9"/>
  <c r="S60" i="9" s="1"/>
  <c r="R45" i="9"/>
  <c r="S45" i="9" s="1"/>
  <c r="J98" i="13"/>
  <c r="K97" i="13" s="1"/>
  <c r="L97" i="13" s="1"/>
  <c r="J81" i="13"/>
  <c r="J80" i="13"/>
  <c r="K79" i="13" s="1"/>
  <c r="L79" i="13" s="1"/>
  <c r="J77" i="13"/>
  <c r="K74" i="13" s="1"/>
  <c r="L74" i="13" s="1"/>
  <c r="J76" i="13"/>
  <c r="J75" i="13"/>
  <c r="D48" i="13"/>
  <c r="D47" i="13"/>
  <c r="J39" i="13"/>
  <c r="K39" i="13" s="1"/>
  <c r="L39" i="13" s="1"/>
  <c r="J31" i="13"/>
  <c r="J30" i="13"/>
  <c r="K26" i="13" s="1"/>
  <c r="L26" i="13" s="1"/>
  <c r="J21" i="13"/>
  <c r="K20" i="13" s="1"/>
  <c r="L20" i="13" s="1"/>
  <c r="R76" i="7"/>
  <c r="J39" i="7"/>
  <c r="D110" i="10"/>
  <c r="E106" i="10" s="1"/>
  <c r="F106" i="10" s="1"/>
  <c r="S106" i="10"/>
  <c r="J100" i="10"/>
  <c r="K98" i="10" s="1"/>
  <c r="L98" i="10" s="1"/>
  <c r="J96" i="10"/>
  <c r="J92" i="10"/>
  <c r="K92" i="10" s="1"/>
  <c r="L92" i="10" s="1"/>
  <c r="R63" i="10"/>
  <c r="R53" i="10"/>
  <c r="S53" i="10" s="1"/>
  <c r="R124" i="9"/>
  <c r="R121" i="9"/>
  <c r="S121" i="9" s="1"/>
  <c r="R78" i="9"/>
  <c r="S48" i="9"/>
  <c r="S46" i="9"/>
  <c r="R42" i="9"/>
  <c r="S42" i="9" s="1"/>
  <c r="R37" i="9"/>
  <c r="J87" i="13"/>
  <c r="J85" i="13"/>
  <c r="J83" i="13"/>
  <c r="J78" i="13"/>
  <c r="K78" i="13" s="1"/>
  <c r="L78" i="13" s="1"/>
  <c r="S72" i="13"/>
  <c r="J64" i="13"/>
  <c r="R78" i="13"/>
  <c r="S78" i="13" s="1"/>
  <c r="J40" i="13"/>
  <c r="J22" i="13"/>
  <c r="J19" i="13"/>
  <c r="S30" i="7"/>
  <c r="R111" i="10"/>
  <c r="S111" i="10" s="1"/>
  <c r="S107" i="10"/>
  <c r="J104" i="10"/>
  <c r="J35" i="10"/>
  <c r="J30" i="10"/>
  <c r="J27" i="10"/>
  <c r="J25" i="10"/>
  <c r="S112" i="9"/>
  <c r="B48" i="3"/>
  <c r="E13" i="3" s="1"/>
  <c r="K123" i="12"/>
  <c r="L123" i="12" s="1"/>
  <c r="K124" i="12"/>
  <c r="L124" i="12" s="1"/>
  <c r="P38" i="13"/>
  <c r="S38" i="13" s="1"/>
  <c r="D38" i="13"/>
  <c r="Q38" i="13"/>
  <c r="R57" i="13" s="1"/>
  <c r="S57" i="13" s="1"/>
  <c r="Q20" i="13"/>
  <c r="R39" i="13" s="1"/>
  <c r="S39" i="13" s="1"/>
  <c r="P20" i="13"/>
  <c r="D20" i="13"/>
  <c r="P73" i="7"/>
  <c r="Q73" i="7"/>
  <c r="R73" i="7" s="1"/>
  <c r="D73" i="7"/>
  <c r="H73" i="7"/>
  <c r="J73" i="7" s="1"/>
  <c r="H62" i="7"/>
  <c r="J62" i="7" s="1"/>
  <c r="P62" i="7"/>
  <c r="D62" i="7"/>
  <c r="Q62" i="7"/>
  <c r="R62" i="7" s="1"/>
  <c r="H45" i="7"/>
  <c r="J45" i="7" s="1"/>
  <c r="D45" i="7"/>
  <c r="Q45" i="7"/>
  <c r="R45" i="7" s="1"/>
  <c r="P45" i="7"/>
  <c r="K86" i="10"/>
  <c r="L86" i="10" s="1"/>
  <c r="K71" i="10"/>
  <c r="L71" i="10" s="1"/>
  <c r="K68" i="10"/>
  <c r="L68" i="10" s="1"/>
  <c r="Q73" i="10"/>
  <c r="R73" i="10" s="1"/>
  <c r="P73" i="10"/>
  <c r="D73" i="10"/>
  <c r="Q123" i="9"/>
  <c r="R123" i="9" s="1"/>
  <c r="S123" i="9" s="1"/>
  <c r="J123" i="9"/>
  <c r="Q113" i="9"/>
  <c r="R113" i="9" s="1"/>
  <c r="S113" i="9" s="1"/>
  <c r="J113" i="9"/>
  <c r="P111" i="9"/>
  <c r="S111" i="9" s="1"/>
  <c r="D111" i="9"/>
  <c r="P44" i="9"/>
  <c r="D44" i="9"/>
  <c r="P39" i="9"/>
  <c r="D39" i="9"/>
  <c r="Q30" i="9"/>
  <c r="R30" i="9" s="1"/>
  <c r="J30" i="9"/>
  <c r="P27" i="9"/>
  <c r="D27" i="9"/>
  <c r="E116" i="12"/>
  <c r="F116" i="12" s="1"/>
  <c r="K113" i="10"/>
  <c r="L113" i="10" s="1"/>
  <c r="K110" i="10"/>
  <c r="L110" i="10" s="1"/>
  <c r="K128" i="12"/>
  <c r="L128" i="12" s="1"/>
  <c r="K136" i="12"/>
  <c r="L136" i="12" s="1"/>
  <c r="K130" i="12"/>
  <c r="L130" i="12" s="1"/>
  <c r="K133" i="12"/>
  <c r="L133" i="12" s="1"/>
  <c r="K135" i="12"/>
  <c r="L135" i="12" s="1"/>
  <c r="K127" i="12"/>
  <c r="L127" i="12" s="1"/>
  <c r="K134" i="12"/>
  <c r="L134" i="12" s="1"/>
  <c r="K117" i="12"/>
  <c r="L117" i="12" s="1"/>
  <c r="E111" i="10"/>
  <c r="F111" i="10" s="1"/>
  <c r="E112" i="10"/>
  <c r="F112" i="10" s="1"/>
  <c r="E114" i="10"/>
  <c r="F114" i="10" s="1"/>
  <c r="E113" i="10"/>
  <c r="F113" i="10" s="1"/>
  <c r="K107" i="10"/>
  <c r="L107" i="10" s="1"/>
  <c r="K105" i="10"/>
  <c r="L105" i="10" s="1"/>
  <c r="E111" i="12"/>
  <c r="F111" i="12" s="1"/>
  <c r="E125" i="9"/>
  <c r="F125" i="9" s="1"/>
  <c r="Q108" i="12"/>
  <c r="R118" i="12" s="1"/>
  <c r="S118" i="12" s="1"/>
  <c r="P108" i="12"/>
  <c r="S108" i="12" s="1"/>
  <c r="D108" i="12"/>
  <c r="H108" i="12"/>
  <c r="J108" i="12" s="1"/>
  <c r="D105" i="12"/>
  <c r="Q105" i="12"/>
  <c r="R115" i="12" s="1"/>
  <c r="H105" i="12"/>
  <c r="J105" i="12" s="1"/>
  <c r="P47" i="12"/>
  <c r="H47" i="12"/>
  <c r="J47" i="12" s="1"/>
  <c r="Q47" i="12"/>
  <c r="R57" i="12" s="1"/>
  <c r="S57" i="12" s="1"/>
  <c r="D47" i="12"/>
  <c r="D33" i="12"/>
  <c r="H33" i="12"/>
  <c r="J33" i="12" s="1"/>
  <c r="Q33" i="12"/>
  <c r="R43" i="12" s="1"/>
  <c r="S43" i="12" s="1"/>
  <c r="P33" i="12"/>
  <c r="K75" i="13"/>
  <c r="L75" i="13" s="1"/>
  <c r="Q71" i="13"/>
  <c r="R90" i="13" s="1"/>
  <c r="P71" i="13"/>
  <c r="D71" i="13"/>
  <c r="Q69" i="13"/>
  <c r="R88" i="13" s="1"/>
  <c r="S88" i="13" s="1"/>
  <c r="P69" i="13"/>
  <c r="D69" i="13"/>
  <c r="K63" i="13"/>
  <c r="L63" i="13" s="1"/>
  <c r="P54" i="13"/>
  <c r="S54" i="13" s="1"/>
  <c r="Q54" i="13"/>
  <c r="R73" i="13" s="1"/>
  <c r="S73" i="13" s="1"/>
  <c r="D54" i="13"/>
  <c r="P44" i="13"/>
  <c r="S44" i="13" s="1"/>
  <c r="D44" i="13"/>
  <c r="P43" i="13"/>
  <c r="S43" i="13" s="1"/>
  <c r="D43" i="13"/>
  <c r="Q43" i="13"/>
  <c r="R62" i="13" s="1"/>
  <c r="S62" i="13" s="1"/>
  <c r="Q27" i="13"/>
  <c r="R46" i="13" s="1"/>
  <c r="P27" i="13"/>
  <c r="D27" i="13"/>
  <c r="K19" i="13"/>
  <c r="L19" i="13" s="1"/>
  <c r="H109" i="7"/>
  <c r="J109" i="7" s="1"/>
  <c r="D109" i="7"/>
  <c r="Q109" i="7"/>
  <c r="R109" i="7" s="1"/>
  <c r="P109" i="7"/>
  <c r="S109" i="7" s="1"/>
  <c r="D97" i="7"/>
  <c r="P97" i="7"/>
  <c r="Q97" i="7"/>
  <c r="R97" i="7" s="1"/>
  <c r="H97" i="7"/>
  <c r="J97" i="7" s="1"/>
  <c r="H95" i="7"/>
  <c r="J95" i="7" s="1"/>
  <c r="P95" i="7"/>
  <c r="D95" i="7"/>
  <c r="Q95" i="7"/>
  <c r="R95" i="7" s="1"/>
  <c r="D89" i="7"/>
  <c r="P89" i="7"/>
  <c r="H89" i="7"/>
  <c r="J89" i="7" s="1"/>
  <c r="Q89" i="7"/>
  <c r="R89" i="7" s="1"/>
  <c r="H75" i="7"/>
  <c r="J75" i="7" s="1"/>
  <c r="D75" i="7"/>
  <c r="P75" i="7"/>
  <c r="Q75" i="7"/>
  <c r="R75" i="7" s="1"/>
  <c r="D71" i="7"/>
  <c r="Q71" i="7"/>
  <c r="R71" i="7" s="1"/>
  <c r="S71" i="7" s="1"/>
  <c r="H71" i="7"/>
  <c r="J71" i="7" s="1"/>
  <c r="Q69" i="7"/>
  <c r="R69" i="7" s="1"/>
  <c r="H69" i="7"/>
  <c r="J69" i="7" s="1"/>
  <c r="D69" i="7"/>
  <c r="P69" i="7"/>
  <c r="Q65" i="7"/>
  <c r="R65" i="7" s="1"/>
  <c r="H65" i="7"/>
  <c r="J65" i="7" s="1"/>
  <c r="P65" i="7"/>
  <c r="H64" i="7"/>
  <c r="J64" i="7" s="1"/>
  <c r="Q64" i="7"/>
  <c r="R64" i="7" s="1"/>
  <c r="P64" i="7"/>
  <c r="Q55" i="7"/>
  <c r="R55" i="7" s="1"/>
  <c r="S55" i="7" s="1"/>
  <c r="D55" i="7"/>
  <c r="H55" i="7"/>
  <c r="J55" i="7" s="1"/>
  <c r="H21" i="7"/>
  <c r="J21" i="7" s="1"/>
  <c r="D21" i="7"/>
  <c r="Q21" i="7"/>
  <c r="R21" i="7" s="1"/>
  <c r="P21" i="7"/>
  <c r="K103" i="10"/>
  <c r="L103" i="10" s="1"/>
  <c r="D100" i="10"/>
  <c r="P100" i="10"/>
  <c r="S100" i="10" s="1"/>
  <c r="Q99" i="10"/>
  <c r="R99" i="10" s="1"/>
  <c r="S99" i="10" s="1"/>
  <c r="D99" i="10"/>
  <c r="D95" i="10"/>
  <c r="P95" i="10"/>
  <c r="S95" i="10" s="1"/>
  <c r="Q94" i="10"/>
  <c r="R94" i="10" s="1"/>
  <c r="S94" i="10" s="1"/>
  <c r="D94" i="10"/>
  <c r="P32" i="10"/>
  <c r="D32" i="10"/>
  <c r="Q32" i="10"/>
  <c r="R32" i="10" s="1"/>
  <c r="P29" i="10"/>
  <c r="Q29" i="10"/>
  <c r="R29" i="10" s="1"/>
  <c r="D29" i="10"/>
  <c r="Q22" i="10"/>
  <c r="R22" i="10" s="1"/>
  <c r="P22" i="10"/>
  <c r="D22" i="10"/>
  <c r="D20" i="10"/>
  <c r="P20" i="10"/>
  <c r="Q20" i="10"/>
  <c r="R20" i="10" s="1"/>
  <c r="Q119" i="9"/>
  <c r="R119" i="9" s="1"/>
  <c r="S119" i="9" s="1"/>
  <c r="J119" i="9"/>
  <c r="Q115" i="9"/>
  <c r="R115" i="9" s="1"/>
  <c r="S115" i="9" s="1"/>
  <c r="J115" i="9"/>
  <c r="Q31" i="9"/>
  <c r="R31" i="9" s="1"/>
  <c r="S31" i="9" s="1"/>
  <c r="J31" i="9"/>
  <c r="P18" i="9"/>
  <c r="D18" i="9"/>
  <c r="S115" i="12"/>
  <c r="K126" i="12"/>
  <c r="L126" i="12" s="1"/>
  <c r="T136" i="12"/>
  <c r="U136" i="12" s="1"/>
  <c r="S90" i="13"/>
  <c r="S58" i="12"/>
  <c r="T133" i="12"/>
  <c r="U133" i="12" s="1"/>
  <c r="K136" i="7"/>
  <c r="L136" i="7" s="1"/>
  <c r="K128" i="7"/>
  <c r="L128" i="7" s="1"/>
  <c r="K127" i="7"/>
  <c r="L127" i="7" s="1"/>
  <c r="K133" i="7"/>
  <c r="L133" i="7" s="1"/>
  <c r="K130" i="7"/>
  <c r="L130" i="7" s="1"/>
  <c r="K135" i="7"/>
  <c r="L135" i="7" s="1"/>
  <c r="E126" i="12"/>
  <c r="F126" i="12" s="1"/>
  <c r="K101" i="10"/>
  <c r="L101" i="10" s="1"/>
  <c r="S33" i="13"/>
  <c r="S111" i="12"/>
  <c r="K100" i="13"/>
  <c r="L100" i="13" s="1"/>
  <c r="E121" i="10"/>
  <c r="F121" i="10" s="1"/>
  <c r="E117" i="10"/>
  <c r="F117" i="10" s="1"/>
  <c r="E118" i="10"/>
  <c r="F118" i="10" s="1"/>
  <c r="E119" i="10"/>
  <c r="F119" i="10" s="1"/>
  <c r="E120" i="10"/>
  <c r="F120" i="10" s="1"/>
  <c r="S53" i="13"/>
  <c r="S90" i="12"/>
  <c r="K122" i="10"/>
  <c r="L122" i="10" s="1"/>
  <c r="K120" i="10"/>
  <c r="L120" i="10" s="1"/>
  <c r="K115" i="10"/>
  <c r="L115" i="10" s="1"/>
  <c r="K119" i="10"/>
  <c r="L119" i="10" s="1"/>
  <c r="K116" i="10"/>
  <c r="L116" i="10" s="1"/>
  <c r="S40" i="13"/>
  <c r="S40" i="12"/>
  <c r="T134" i="10"/>
  <c r="U134" i="10" s="1"/>
  <c r="S121" i="10"/>
  <c r="S90" i="7"/>
  <c r="E123" i="13"/>
  <c r="F123" i="13" s="1"/>
  <c r="E125" i="13"/>
  <c r="F125" i="13" s="1"/>
  <c r="E124" i="13"/>
  <c r="F124" i="13" s="1"/>
  <c r="S97" i="12"/>
  <c r="H68" i="12"/>
  <c r="J68" i="12" s="1"/>
  <c r="Q68" i="12"/>
  <c r="R78" i="12" s="1"/>
  <c r="S78" i="12" s="1"/>
  <c r="P68" i="12"/>
  <c r="S68" i="12" s="1"/>
  <c r="H53" i="12"/>
  <c r="J53" i="12" s="1"/>
  <c r="D53" i="12"/>
  <c r="P53" i="12"/>
  <c r="S53" i="12" s="1"/>
  <c r="Q53" i="12"/>
  <c r="R63" i="12" s="1"/>
  <c r="K127" i="13"/>
  <c r="L127" i="13" s="1"/>
  <c r="T133" i="10"/>
  <c r="U133" i="10" s="1"/>
  <c r="E134" i="12"/>
  <c r="F134" i="12" s="1"/>
  <c r="S21" i="13"/>
  <c r="T21" i="13" s="1"/>
  <c r="U21" i="13" s="1"/>
  <c r="E127" i="10"/>
  <c r="F127" i="10" s="1"/>
  <c r="E124" i="10"/>
  <c r="F124" i="10" s="1"/>
  <c r="E122" i="10"/>
  <c r="F122" i="10" s="1"/>
  <c r="S24" i="12"/>
  <c r="E125" i="10"/>
  <c r="F125" i="10" s="1"/>
  <c r="Q97" i="12"/>
  <c r="R107" i="12" s="1"/>
  <c r="S107" i="12" s="1"/>
  <c r="H97" i="12"/>
  <c r="J97" i="12" s="1"/>
  <c r="D97" i="12"/>
  <c r="H83" i="12"/>
  <c r="J83" i="12" s="1"/>
  <c r="P83" i="12"/>
  <c r="S83" i="12" s="1"/>
  <c r="Q83" i="12"/>
  <c r="R93" i="12" s="1"/>
  <c r="S93" i="12" s="1"/>
  <c r="D83" i="12"/>
  <c r="P109" i="13"/>
  <c r="S109" i="13" s="1"/>
  <c r="D109" i="13"/>
  <c r="Q91" i="13"/>
  <c r="R110" i="13" s="1"/>
  <c r="S110" i="13" s="1"/>
  <c r="D91" i="13"/>
  <c r="P91" i="13"/>
  <c r="S91" i="13" s="1"/>
  <c r="Q85" i="13"/>
  <c r="R104" i="13" s="1"/>
  <c r="S104" i="13" s="1"/>
  <c r="D85" i="13"/>
  <c r="P82" i="13"/>
  <c r="D82" i="13"/>
  <c r="P80" i="13"/>
  <c r="D80" i="13"/>
  <c r="Q80" i="13"/>
  <c r="R99" i="13" s="1"/>
  <c r="S46" i="13"/>
  <c r="Q123" i="7"/>
  <c r="R123" i="7" s="1"/>
  <c r="S123" i="7" s="1"/>
  <c r="H123" i="7"/>
  <c r="J123" i="7" s="1"/>
  <c r="S112" i="7"/>
  <c r="E126" i="7"/>
  <c r="F126" i="7" s="1"/>
  <c r="E130" i="7"/>
  <c r="F130" i="7" s="1"/>
  <c r="E132" i="7"/>
  <c r="F132" i="7" s="1"/>
  <c r="E131" i="7"/>
  <c r="F131" i="7" s="1"/>
  <c r="E129" i="7"/>
  <c r="F129" i="7" s="1"/>
  <c r="E134" i="7"/>
  <c r="F134" i="7" s="1"/>
  <c r="S76" i="7"/>
  <c r="S72" i="7"/>
  <c r="S44" i="12"/>
  <c r="D102" i="12"/>
  <c r="H102" i="12"/>
  <c r="J102" i="12" s="1"/>
  <c r="D23" i="12"/>
  <c r="P23" i="12"/>
  <c r="Q23" i="12"/>
  <c r="R33" i="12" s="1"/>
  <c r="H23" i="12"/>
  <c r="J23" i="12" s="1"/>
  <c r="Q121" i="13"/>
  <c r="P121" i="13"/>
  <c r="D121" i="13"/>
  <c r="E121" i="13" s="1"/>
  <c r="F121" i="13" s="1"/>
  <c r="Q99" i="13"/>
  <c r="R118" i="13" s="1"/>
  <c r="S118" i="13" s="1"/>
  <c r="P99" i="13"/>
  <c r="D17" i="13"/>
  <c r="Q17" i="13"/>
  <c r="R36" i="13" s="1"/>
  <c r="S36" i="13" s="1"/>
  <c r="H125" i="7"/>
  <c r="J125" i="7" s="1"/>
  <c r="D125" i="7"/>
  <c r="P125" i="7"/>
  <c r="Q125" i="7"/>
  <c r="R125" i="7" s="1"/>
  <c r="Q78" i="12"/>
  <c r="R88" i="12" s="1"/>
  <c r="S88" i="12" s="1"/>
  <c r="D60" i="12"/>
  <c r="Q42" i="12"/>
  <c r="R52" i="12" s="1"/>
  <c r="S52" i="12" s="1"/>
  <c r="P42" i="12"/>
  <c r="S42" i="12" s="1"/>
  <c r="P100" i="13"/>
  <c r="Q100" i="13"/>
  <c r="R119" i="13" s="1"/>
  <c r="S119" i="13" s="1"/>
  <c r="D100" i="13"/>
  <c r="P84" i="13"/>
  <c r="Q84" i="13"/>
  <c r="R103" i="13" s="1"/>
  <c r="S103" i="13" s="1"/>
  <c r="P116" i="7"/>
  <c r="P33" i="10"/>
  <c r="Q33" i="10"/>
  <c r="R33" i="10" s="1"/>
  <c r="P27" i="10"/>
  <c r="S27" i="10" s="1"/>
  <c r="Q27" i="10"/>
  <c r="R27" i="10" s="1"/>
  <c r="P91" i="9"/>
  <c r="S91" i="9" s="1"/>
  <c r="D91" i="9"/>
  <c r="Q81" i="9"/>
  <c r="R81" i="9" s="1"/>
  <c r="S81" i="9" s="1"/>
  <c r="J81" i="9"/>
  <c r="Q60" i="12"/>
  <c r="R70" i="12" s="1"/>
  <c r="P60" i="12"/>
  <c r="S60" i="12" s="1"/>
  <c r="H20" i="12"/>
  <c r="J20" i="12" s="1"/>
  <c r="P20" i="12"/>
  <c r="Q20" i="12"/>
  <c r="R30" i="12" s="1"/>
  <c r="S30" i="12" s="1"/>
  <c r="P117" i="13"/>
  <c r="S117" i="13" s="1"/>
  <c r="D117" i="13"/>
  <c r="Q117" i="13"/>
  <c r="R136" i="13" s="1"/>
  <c r="S136" i="13" s="1"/>
  <c r="Q51" i="13"/>
  <c r="R70" i="13" s="1"/>
  <c r="D51" i="13"/>
  <c r="P51" i="13"/>
  <c r="P48" i="13"/>
  <c r="S48" i="13" s="1"/>
  <c r="Q48" i="13"/>
  <c r="R67" i="13" s="1"/>
  <c r="S67" i="13" s="1"/>
  <c r="H43" i="7"/>
  <c r="J43" i="7" s="1"/>
  <c r="P43" i="7"/>
  <c r="S43" i="7" s="1"/>
  <c r="P70" i="10"/>
  <c r="S70" i="10" s="1"/>
  <c r="D70" i="10"/>
  <c r="P76" i="9"/>
  <c r="S76" i="9" s="1"/>
  <c r="D76" i="9"/>
  <c r="Q74" i="9"/>
  <c r="R74" i="9" s="1"/>
  <c r="S74" i="9" s="1"/>
  <c r="J74" i="9"/>
  <c r="S62" i="9"/>
  <c r="S55" i="10"/>
  <c r="D42" i="13"/>
  <c r="D106" i="13"/>
  <c r="D120" i="13"/>
  <c r="Q104" i="12"/>
  <c r="R114" i="12" s="1"/>
  <c r="S114" i="12" s="1"/>
  <c r="P29" i="12"/>
  <c r="H31" i="12"/>
  <c r="J31" i="12" s="1"/>
  <c r="Q120" i="7"/>
  <c r="R120" i="7" s="1"/>
  <c r="S120" i="7" s="1"/>
  <c r="P31" i="12"/>
  <c r="D122" i="7"/>
  <c r="P122" i="7"/>
  <c r="S122" i="7" s="1"/>
  <c r="P44" i="10"/>
  <c r="Q44" i="10"/>
  <c r="R44" i="10" s="1"/>
  <c r="S52" i="9"/>
  <c r="E129" i="12" l="1"/>
  <c r="F129" i="12" s="1"/>
  <c r="K114" i="10"/>
  <c r="L114" i="10" s="1"/>
  <c r="E122" i="12"/>
  <c r="F122" i="12" s="1"/>
  <c r="K57" i="13"/>
  <c r="L57" i="13" s="1"/>
  <c r="E117" i="12"/>
  <c r="F117" i="12" s="1"/>
  <c r="K70" i="13"/>
  <c r="L70" i="13" s="1"/>
  <c r="K16" i="10"/>
  <c r="L16" i="10" s="1"/>
  <c r="S72" i="10"/>
  <c r="T70" i="10" s="1"/>
  <c r="U70" i="10" s="1"/>
  <c r="E94" i="9"/>
  <c r="F94" i="9" s="1"/>
  <c r="K21" i="10"/>
  <c r="L21" i="10" s="1"/>
  <c r="S31" i="12"/>
  <c r="K84" i="12"/>
  <c r="L84" i="12" s="1"/>
  <c r="E131" i="12"/>
  <c r="F131" i="12" s="1"/>
  <c r="E123" i="12"/>
  <c r="F123" i="12" s="1"/>
  <c r="S69" i="13"/>
  <c r="K102" i="10"/>
  <c r="L102" i="10" s="1"/>
  <c r="K94" i="10"/>
  <c r="L94" i="10" s="1"/>
  <c r="E115" i="9"/>
  <c r="F115" i="9" s="1"/>
  <c r="S121" i="7"/>
  <c r="E133" i="12"/>
  <c r="F133" i="12" s="1"/>
  <c r="E127" i="12"/>
  <c r="F127" i="12" s="1"/>
  <c r="K47" i="13"/>
  <c r="L47" i="13" s="1"/>
  <c r="E121" i="9"/>
  <c r="F121" i="9" s="1"/>
  <c r="K106" i="10"/>
  <c r="L106" i="10" s="1"/>
  <c r="K25" i="10"/>
  <c r="L25" i="10" s="1"/>
  <c r="K33" i="13"/>
  <c r="L33" i="13" s="1"/>
  <c r="S37" i="9"/>
  <c r="K90" i="13"/>
  <c r="L90" i="13" s="1"/>
  <c r="K54" i="13"/>
  <c r="L54" i="13" s="1"/>
  <c r="S108" i="10"/>
  <c r="E107" i="10"/>
  <c r="F107" i="10" s="1"/>
  <c r="E132" i="12"/>
  <c r="F132" i="12" s="1"/>
  <c r="T129" i="9"/>
  <c r="U129" i="9" s="1"/>
  <c r="E110" i="10"/>
  <c r="F110" i="10" s="1"/>
  <c r="E109" i="12"/>
  <c r="F109" i="12" s="1"/>
  <c r="E121" i="12"/>
  <c r="F121" i="12" s="1"/>
  <c r="K112" i="12"/>
  <c r="L112" i="12" s="1"/>
  <c r="S121" i="13"/>
  <c r="K19" i="10"/>
  <c r="L19" i="10" s="1"/>
  <c r="E120" i="9"/>
  <c r="F120" i="9" s="1"/>
  <c r="S20" i="12"/>
  <c r="T20" i="12" s="1"/>
  <c r="U20" i="12" s="1"/>
  <c r="E135" i="12"/>
  <c r="F135" i="12" s="1"/>
  <c r="E124" i="12"/>
  <c r="F124" i="12" s="1"/>
  <c r="T132" i="9"/>
  <c r="U132" i="9" s="1"/>
  <c r="K32" i="10"/>
  <c r="L32" i="10" s="1"/>
  <c r="S71" i="13"/>
  <c r="K109" i="10"/>
  <c r="L109" i="10" s="1"/>
  <c r="K111" i="10"/>
  <c r="L111" i="10" s="1"/>
  <c r="K82" i="10"/>
  <c r="L82" i="10" s="1"/>
  <c r="K42" i="10"/>
  <c r="L42" i="10" s="1"/>
  <c r="K21" i="13"/>
  <c r="L21" i="13" s="1"/>
  <c r="K81" i="13"/>
  <c r="L81" i="13" s="1"/>
  <c r="S120" i="13"/>
  <c r="T120" i="13" s="1"/>
  <c r="U120" i="13" s="1"/>
  <c r="S86" i="7"/>
  <c r="S38" i="12"/>
  <c r="K34" i="10"/>
  <c r="L34" i="10" s="1"/>
  <c r="K19" i="12"/>
  <c r="L19" i="12" s="1"/>
  <c r="K85" i="7"/>
  <c r="L85" i="7" s="1"/>
  <c r="K50" i="10"/>
  <c r="L50" i="10" s="1"/>
  <c r="K117" i="13"/>
  <c r="L117" i="13" s="1"/>
  <c r="E76" i="10"/>
  <c r="F76" i="10" s="1"/>
  <c r="E68" i="9"/>
  <c r="F68" i="9" s="1"/>
  <c r="S51" i="13"/>
  <c r="S100" i="13"/>
  <c r="T76" i="13" s="1"/>
  <c r="U76" i="13" s="1"/>
  <c r="E130" i="12"/>
  <c r="F130" i="12" s="1"/>
  <c r="E120" i="12"/>
  <c r="F120" i="12" s="1"/>
  <c r="E136" i="12"/>
  <c r="F136" i="12" s="1"/>
  <c r="S63" i="12"/>
  <c r="K104" i="10"/>
  <c r="L104" i="10" s="1"/>
  <c r="K108" i="10"/>
  <c r="L108" i="10" s="1"/>
  <c r="E110" i="12"/>
  <c r="F110" i="12" s="1"/>
  <c r="K77" i="13"/>
  <c r="L77" i="13" s="1"/>
  <c r="K118" i="13"/>
  <c r="L118" i="13" s="1"/>
  <c r="K24" i="10"/>
  <c r="L24" i="10" s="1"/>
  <c r="K89" i="13"/>
  <c r="L89" i="13" s="1"/>
  <c r="K39" i="10"/>
  <c r="L39" i="10" s="1"/>
  <c r="E101" i="10"/>
  <c r="F101" i="10" s="1"/>
  <c r="S56" i="7"/>
  <c r="T126" i="10"/>
  <c r="U126" i="10" s="1"/>
  <c r="T123" i="10"/>
  <c r="U123" i="10" s="1"/>
  <c r="T127" i="10"/>
  <c r="U127" i="10" s="1"/>
  <c r="T129" i="10"/>
  <c r="U129" i="10" s="1"/>
  <c r="T124" i="10"/>
  <c r="U124" i="10" s="1"/>
  <c r="T128" i="10"/>
  <c r="U128" i="10" s="1"/>
  <c r="T122" i="10"/>
  <c r="U122" i="10" s="1"/>
  <c r="K41" i="13"/>
  <c r="L41" i="13" s="1"/>
  <c r="K35" i="7"/>
  <c r="L35" i="7" s="1"/>
  <c r="E79" i="9"/>
  <c r="F79" i="9" s="1"/>
  <c r="S84" i="13"/>
  <c r="K103" i="13"/>
  <c r="L103" i="13" s="1"/>
  <c r="S80" i="13"/>
  <c r="T92" i="12"/>
  <c r="U92" i="12" s="1"/>
  <c r="K92" i="13"/>
  <c r="L92" i="13" s="1"/>
  <c r="K18" i="10"/>
  <c r="L18" i="10" s="1"/>
  <c r="K94" i="13"/>
  <c r="L94" i="13" s="1"/>
  <c r="K51" i="13"/>
  <c r="L51" i="13" s="1"/>
  <c r="K42" i="13"/>
  <c r="L42" i="13" s="1"/>
  <c r="E92" i="9"/>
  <c r="F92" i="9" s="1"/>
  <c r="E93" i="9"/>
  <c r="F93" i="9" s="1"/>
  <c r="K82" i="13"/>
  <c r="L82" i="13" s="1"/>
  <c r="K80" i="13"/>
  <c r="L80" i="13" s="1"/>
  <c r="K20" i="10"/>
  <c r="L20" i="10" s="1"/>
  <c r="K17" i="10"/>
  <c r="L17" i="10" s="1"/>
  <c r="K27" i="10"/>
  <c r="L27" i="10" s="1"/>
  <c r="K30" i="10"/>
  <c r="L30" i="10" s="1"/>
  <c r="K31" i="10"/>
  <c r="L31" i="10" s="1"/>
  <c r="K33" i="10"/>
  <c r="L33" i="10" s="1"/>
  <c r="E100" i="10"/>
  <c r="F100" i="10" s="1"/>
  <c r="K18" i="13"/>
  <c r="L18" i="13" s="1"/>
  <c r="K36" i="13"/>
  <c r="L36" i="13" s="1"/>
  <c r="K31" i="13"/>
  <c r="L31" i="13" s="1"/>
  <c r="K60" i="13"/>
  <c r="L60" i="13" s="1"/>
  <c r="K64" i="13"/>
  <c r="L64" i="13" s="1"/>
  <c r="K67" i="13"/>
  <c r="L67" i="13" s="1"/>
  <c r="K68" i="13"/>
  <c r="L68" i="13" s="1"/>
  <c r="K59" i="13"/>
  <c r="L59" i="13" s="1"/>
  <c r="K52" i="13"/>
  <c r="L52" i="13" s="1"/>
  <c r="E119" i="9"/>
  <c r="F119" i="9" s="1"/>
  <c r="E114" i="9"/>
  <c r="F114" i="9" s="1"/>
  <c r="K124" i="9"/>
  <c r="L124" i="9" s="1"/>
  <c r="E112" i="9"/>
  <c r="F112" i="9" s="1"/>
  <c r="K118" i="12"/>
  <c r="L118" i="12" s="1"/>
  <c r="K109" i="12"/>
  <c r="L109" i="12" s="1"/>
  <c r="K90" i="10"/>
  <c r="L90" i="10" s="1"/>
  <c r="K89" i="10"/>
  <c r="L89" i="10" s="1"/>
  <c r="K72" i="10"/>
  <c r="L72" i="10" s="1"/>
  <c r="K91" i="10"/>
  <c r="L91" i="10" s="1"/>
  <c r="K83" i="10"/>
  <c r="L83" i="10" s="1"/>
  <c r="K77" i="10"/>
  <c r="L77" i="10" s="1"/>
  <c r="K73" i="10"/>
  <c r="L73" i="10" s="1"/>
  <c r="K96" i="10"/>
  <c r="L96" i="10" s="1"/>
  <c r="K99" i="10"/>
  <c r="L99" i="10" s="1"/>
  <c r="E109" i="10"/>
  <c r="F109" i="10" s="1"/>
  <c r="S20" i="13"/>
  <c r="T20" i="13" s="1"/>
  <c r="U20" i="13" s="1"/>
  <c r="K96" i="13"/>
  <c r="L96" i="13" s="1"/>
  <c r="K113" i="13"/>
  <c r="L113" i="13" s="1"/>
  <c r="K56" i="10"/>
  <c r="L56" i="10" s="1"/>
  <c r="K121" i="12"/>
  <c r="L121" i="12" s="1"/>
  <c r="S63" i="10"/>
  <c r="T63" i="10" s="1"/>
  <c r="U63" i="10" s="1"/>
  <c r="K112" i="13"/>
  <c r="L112" i="13" s="1"/>
  <c r="K95" i="13"/>
  <c r="L95" i="13" s="1"/>
  <c r="K122" i="13"/>
  <c r="L122" i="13" s="1"/>
  <c r="K110" i="12"/>
  <c r="L110" i="12" s="1"/>
  <c r="S68" i="10"/>
  <c r="T38" i="10" s="1"/>
  <c r="U38" i="10" s="1"/>
  <c r="S101" i="10"/>
  <c r="S54" i="12"/>
  <c r="S81" i="7"/>
  <c r="S90" i="10"/>
  <c r="S119" i="7"/>
  <c r="S17" i="10"/>
  <c r="S19" i="7"/>
  <c r="K63" i="9"/>
  <c r="L63" i="9" s="1"/>
  <c r="E52" i="10"/>
  <c r="F52" i="10" s="1"/>
  <c r="S70" i="13"/>
  <c r="S70" i="12"/>
  <c r="S23" i="12"/>
  <c r="T23" i="12" s="1"/>
  <c r="U23" i="12" s="1"/>
  <c r="K107" i="13"/>
  <c r="L107" i="13" s="1"/>
  <c r="K101" i="13"/>
  <c r="L101" i="13" s="1"/>
  <c r="K98" i="13"/>
  <c r="L98" i="13" s="1"/>
  <c r="K46" i="13"/>
  <c r="L46" i="13" s="1"/>
  <c r="K43" i="13"/>
  <c r="L43" i="13" s="1"/>
  <c r="E95" i="9"/>
  <c r="F95" i="9" s="1"/>
  <c r="K28" i="10"/>
  <c r="L28" i="10" s="1"/>
  <c r="K84" i="13"/>
  <c r="L84" i="13" s="1"/>
  <c r="K86" i="13"/>
  <c r="L86" i="13" s="1"/>
  <c r="T130" i="9"/>
  <c r="U130" i="9" s="1"/>
  <c r="K22" i="10"/>
  <c r="L22" i="10" s="1"/>
  <c r="K35" i="10"/>
  <c r="L35" i="10" s="1"/>
  <c r="K17" i="13"/>
  <c r="L17" i="13" s="1"/>
  <c r="S27" i="13"/>
  <c r="T27" i="13" s="1"/>
  <c r="U27" i="13" s="1"/>
  <c r="K40" i="13"/>
  <c r="L40" i="13" s="1"/>
  <c r="K35" i="13"/>
  <c r="L35" i="13" s="1"/>
  <c r="K61" i="13"/>
  <c r="L61" i="13" s="1"/>
  <c r="K65" i="13"/>
  <c r="L65" i="13" s="1"/>
  <c r="K71" i="13"/>
  <c r="L71" i="13" s="1"/>
  <c r="K76" i="13"/>
  <c r="L76" i="13" s="1"/>
  <c r="K56" i="13"/>
  <c r="L56" i="13" s="1"/>
  <c r="K53" i="13"/>
  <c r="L53" i="13" s="1"/>
  <c r="E117" i="9"/>
  <c r="F117" i="9" s="1"/>
  <c r="K125" i="9"/>
  <c r="L125" i="9" s="1"/>
  <c r="E113" i="9"/>
  <c r="F113" i="9" s="1"/>
  <c r="K114" i="12"/>
  <c r="L114" i="12" s="1"/>
  <c r="K115" i="12"/>
  <c r="L115" i="12" s="1"/>
  <c r="K88" i="10"/>
  <c r="L88" i="10" s="1"/>
  <c r="K69" i="10"/>
  <c r="L69" i="10" s="1"/>
  <c r="K78" i="10"/>
  <c r="L78" i="10" s="1"/>
  <c r="K85" i="10"/>
  <c r="L85" i="10" s="1"/>
  <c r="K76" i="10"/>
  <c r="L76" i="10" s="1"/>
  <c r="K74" i="10"/>
  <c r="L74" i="10" s="1"/>
  <c r="K95" i="10"/>
  <c r="L95" i="10" s="1"/>
  <c r="K97" i="10"/>
  <c r="L97" i="10" s="1"/>
  <c r="E105" i="10"/>
  <c r="F105" i="10" s="1"/>
  <c r="K93" i="13"/>
  <c r="L93" i="13" s="1"/>
  <c r="K38" i="10"/>
  <c r="L38" i="10" s="1"/>
  <c r="K122" i="12"/>
  <c r="L122" i="12" s="1"/>
  <c r="K48" i="10"/>
  <c r="L48" i="10" s="1"/>
  <c r="E103" i="10"/>
  <c r="F103" i="10" s="1"/>
  <c r="K25" i="13"/>
  <c r="L25" i="13" s="1"/>
  <c r="S120" i="10"/>
  <c r="T120" i="10" s="1"/>
  <c r="U120" i="10" s="1"/>
  <c r="S29" i="7"/>
  <c r="S40" i="10"/>
  <c r="T36" i="10" s="1"/>
  <c r="U36" i="10" s="1"/>
  <c r="S96" i="10"/>
  <c r="T96" i="10" s="1"/>
  <c r="U96" i="10" s="1"/>
  <c r="K121" i="10"/>
  <c r="L121" i="10" s="1"/>
  <c r="E27" i="7"/>
  <c r="F27" i="7" s="1"/>
  <c r="S29" i="12"/>
  <c r="T128" i="13"/>
  <c r="U128" i="13" s="1"/>
  <c r="K75" i="9"/>
  <c r="L75" i="9" s="1"/>
  <c r="S116" i="7"/>
  <c r="T119" i="13"/>
  <c r="U119" i="13" s="1"/>
  <c r="K104" i="13"/>
  <c r="L104" i="13" s="1"/>
  <c r="E108" i="10"/>
  <c r="F108" i="10" s="1"/>
  <c r="S82" i="13"/>
  <c r="K116" i="13"/>
  <c r="L116" i="13" s="1"/>
  <c r="K36" i="10"/>
  <c r="L36" i="10" s="1"/>
  <c r="K99" i="13"/>
  <c r="L99" i="13" s="1"/>
  <c r="K45" i="13"/>
  <c r="L45" i="13" s="1"/>
  <c r="K29" i="10"/>
  <c r="L29" i="10" s="1"/>
  <c r="K22" i="13"/>
  <c r="L22" i="13" s="1"/>
  <c r="K34" i="13"/>
  <c r="L34" i="13" s="1"/>
  <c r="K62" i="13"/>
  <c r="L62" i="13" s="1"/>
  <c r="K66" i="13"/>
  <c r="L66" i="13" s="1"/>
  <c r="K73" i="13"/>
  <c r="L73" i="13" s="1"/>
  <c r="K72" i="13"/>
  <c r="L72" i="13" s="1"/>
  <c r="E118" i="9"/>
  <c r="F118" i="9" s="1"/>
  <c r="K16" i="13"/>
  <c r="L16" i="13" s="1"/>
  <c r="K120" i="12"/>
  <c r="L120" i="12" s="1"/>
  <c r="K116" i="12"/>
  <c r="L116" i="12" s="1"/>
  <c r="S30" i="9"/>
  <c r="S44" i="9"/>
  <c r="K79" i="10"/>
  <c r="L79" i="10" s="1"/>
  <c r="K87" i="10"/>
  <c r="L87" i="10" s="1"/>
  <c r="K80" i="10"/>
  <c r="L80" i="10" s="1"/>
  <c r="K81" i="10"/>
  <c r="L81" i="10" s="1"/>
  <c r="K70" i="10"/>
  <c r="L70" i="10" s="1"/>
  <c r="K84" i="10"/>
  <c r="L84" i="10" s="1"/>
  <c r="K93" i="10"/>
  <c r="L93" i="10" s="1"/>
  <c r="K100" i="10"/>
  <c r="L100" i="10" s="1"/>
  <c r="E102" i="10"/>
  <c r="F102" i="10" s="1"/>
  <c r="K64" i="10"/>
  <c r="L64" i="10" s="1"/>
  <c r="D14" i="5" s="1"/>
  <c r="F14" i="5" s="1"/>
  <c r="K15" i="10"/>
  <c r="L15" i="10" s="1"/>
  <c r="K83" i="13"/>
  <c r="L83" i="13" s="1"/>
  <c r="K29" i="13"/>
  <c r="L29" i="13" s="1"/>
  <c r="T128" i="7"/>
  <c r="U128" i="7" s="1"/>
  <c r="K119" i="12"/>
  <c r="L119" i="12" s="1"/>
  <c r="T131" i="10"/>
  <c r="U131" i="10" s="1"/>
  <c r="S15" i="7"/>
  <c r="S15" i="12"/>
  <c r="T15" i="12" s="1"/>
  <c r="U15" i="12" s="1"/>
  <c r="S63" i="7"/>
  <c r="S100" i="7"/>
  <c r="S35" i="7"/>
  <c r="T133" i="7"/>
  <c r="U133" i="7" s="1"/>
  <c r="T129" i="7"/>
  <c r="U129" i="7" s="1"/>
  <c r="T130" i="7"/>
  <c r="U130" i="7" s="1"/>
  <c r="T132" i="12"/>
  <c r="U132" i="12" s="1"/>
  <c r="T120" i="12"/>
  <c r="U120" i="12" s="1"/>
  <c r="T124" i="12"/>
  <c r="U124" i="12" s="1"/>
  <c r="T123" i="12"/>
  <c r="U123" i="12" s="1"/>
  <c r="T130" i="12"/>
  <c r="U130" i="12" s="1"/>
  <c r="T128" i="12"/>
  <c r="U128" i="12" s="1"/>
  <c r="T121" i="12"/>
  <c r="U121" i="12" s="1"/>
  <c r="T129" i="12"/>
  <c r="U129" i="12" s="1"/>
  <c r="T122" i="12"/>
  <c r="U122" i="12" s="1"/>
  <c r="T126" i="12"/>
  <c r="U126" i="12" s="1"/>
  <c r="T125" i="12"/>
  <c r="U125" i="12" s="1"/>
  <c r="T131" i="12"/>
  <c r="U131" i="12" s="1"/>
  <c r="T127" i="12"/>
  <c r="U127" i="12" s="1"/>
  <c r="T127" i="7"/>
  <c r="U127" i="7" s="1"/>
  <c r="T126" i="7"/>
  <c r="U126" i="7" s="1"/>
  <c r="S44" i="10"/>
  <c r="E47" i="13"/>
  <c r="F47" i="13" s="1"/>
  <c r="T118" i="13"/>
  <c r="U118" i="13" s="1"/>
  <c r="K64" i="12"/>
  <c r="L64" i="12" s="1"/>
  <c r="T134" i="13"/>
  <c r="U134" i="13" s="1"/>
  <c r="T130" i="13"/>
  <c r="U130" i="13" s="1"/>
  <c r="K31" i="9"/>
  <c r="L31" i="9" s="1"/>
  <c r="E46" i="7"/>
  <c r="F46" i="7" s="1"/>
  <c r="S69" i="7"/>
  <c r="S75" i="7"/>
  <c r="K82" i="7"/>
  <c r="L82" i="7" s="1"/>
  <c r="E57" i="13"/>
  <c r="F57" i="13" s="1"/>
  <c r="E28" i="12"/>
  <c r="F28" i="12" s="1"/>
  <c r="S47" i="12"/>
  <c r="T42" i="12" s="1"/>
  <c r="U42" i="12" s="1"/>
  <c r="E104" i="10"/>
  <c r="F104" i="10" s="1"/>
  <c r="S45" i="7"/>
  <c r="K28" i="13"/>
  <c r="L28" i="13" s="1"/>
  <c r="K24" i="13"/>
  <c r="L24" i="13" s="1"/>
  <c r="K58" i="13"/>
  <c r="L58" i="13" s="1"/>
  <c r="K114" i="13"/>
  <c r="L114" i="13" s="1"/>
  <c r="K106" i="13"/>
  <c r="L106" i="13" s="1"/>
  <c r="K119" i="13"/>
  <c r="L119" i="13" s="1"/>
  <c r="K65" i="10"/>
  <c r="L65" i="10" s="1"/>
  <c r="K59" i="10"/>
  <c r="L59" i="10" s="1"/>
  <c r="K60" i="10"/>
  <c r="L60" i="10" s="1"/>
  <c r="K43" i="10"/>
  <c r="L43" i="10" s="1"/>
  <c r="K45" i="10"/>
  <c r="L45" i="10" s="1"/>
  <c r="K40" i="10"/>
  <c r="L40" i="10" s="1"/>
  <c r="K51" i="10"/>
  <c r="L51" i="10" s="1"/>
  <c r="T129" i="13"/>
  <c r="U129" i="13" s="1"/>
  <c r="T122" i="13"/>
  <c r="U122" i="13" s="1"/>
  <c r="R128" i="9"/>
  <c r="S128" i="9" s="1"/>
  <c r="T128" i="9" s="1"/>
  <c r="U128" i="9" s="1"/>
  <c r="R125" i="9"/>
  <c r="S125" i="9" s="1"/>
  <c r="R126" i="9"/>
  <c r="S126" i="9" s="1"/>
  <c r="R122" i="9"/>
  <c r="S122" i="9" s="1"/>
  <c r="T107" i="9" s="1"/>
  <c r="U107" i="9" s="1"/>
  <c r="R85" i="9"/>
  <c r="S85" i="9" s="1"/>
  <c r="R84" i="9"/>
  <c r="S84" i="9" s="1"/>
  <c r="R127" i="9"/>
  <c r="S127" i="9" s="1"/>
  <c r="K113" i="12"/>
  <c r="L113" i="12" s="1"/>
  <c r="T119" i="12"/>
  <c r="U119" i="12" s="1"/>
  <c r="T135" i="9"/>
  <c r="U135" i="9" s="1"/>
  <c r="T131" i="7"/>
  <c r="U131" i="7" s="1"/>
  <c r="T135" i="7"/>
  <c r="U135" i="7" s="1"/>
  <c r="T134" i="7"/>
  <c r="U134" i="7" s="1"/>
  <c r="T125" i="10"/>
  <c r="U125" i="10" s="1"/>
  <c r="S86" i="10"/>
  <c r="S34" i="7"/>
  <c r="S37" i="12"/>
  <c r="S75" i="12"/>
  <c r="T51" i="12" s="1"/>
  <c r="U51" i="12" s="1"/>
  <c r="E20" i="12"/>
  <c r="F20" i="12" s="1"/>
  <c r="K92" i="12"/>
  <c r="L92" i="12" s="1"/>
  <c r="T95" i="12"/>
  <c r="U95" i="12" s="1"/>
  <c r="E17" i="12"/>
  <c r="F17" i="12" s="1"/>
  <c r="T133" i="13"/>
  <c r="U133" i="13" s="1"/>
  <c r="S20" i="10"/>
  <c r="S89" i="7"/>
  <c r="S95" i="7"/>
  <c r="S33" i="12"/>
  <c r="T30" i="12" s="1"/>
  <c r="U30" i="12" s="1"/>
  <c r="S73" i="10"/>
  <c r="K30" i="13"/>
  <c r="L30" i="13" s="1"/>
  <c r="K23" i="13"/>
  <c r="L23" i="13" s="1"/>
  <c r="K38" i="13"/>
  <c r="L38" i="13" s="1"/>
  <c r="K87" i="13"/>
  <c r="L87" i="13" s="1"/>
  <c r="K91" i="13"/>
  <c r="L91" i="13" s="1"/>
  <c r="K109" i="13"/>
  <c r="L109" i="13" s="1"/>
  <c r="K115" i="13"/>
  <c r="L115" i="13" s="1"/>
  <c r="K66" i="10"/>
  <c r="L66" i="10" s="1"/>
  <c r="K67" i="10"/>
  <c r="L67" i="10" s="1"/>
  <c r="K55" i="10"/>
  <c r="L55" i="10" s="1"/>
  <c r="K58" i="10"/>
  <c r="L58" i="10" s="1"/>
  <c r="K54" i="10"/>
  <c r="L54" i="10" s="1"/>
  <c r="K53" i="10"/>
  <c r="L53" i="10" s="1"/>
  <c r="K37" i="10"/>
  <c r="L37" i="10" s="1"/>
  <c r="K44" i="10"/>
  <c r="L44" i="10" s="1"/>
  <c r="T123" i="13"/>
  <c r="U123" i="13" s="1"/>
  <c r="R17" i="9"/>
  <c r="S17" i="9" s="1"/>
  <c r="R39" i="9"/>
  <c r="R43" i="9"/>
  <c r="S43" i="9" s="1"/>
  <c r="R24" i="9"/>
  <c r="S24" i="9" s="1"/>
  <c r="R20" i="9"/>
  <c r="S20" i="9" s="1"/>
  <c r="R21" i="9"/>
  <c r="S21" i="9" s="1"/>
  <c r="R41" i="9"/>
  <c r="S41" i="9" s="1"/>
  <c r="R14" i="9"/>
  <c r="R26" i="9"/>
  <c r="S26" i="9" s="1"/>
  <c r="R34" i="9"/>
  <c r="S34" i="9" s="1"/>
  <c r="R35" i="9"/>
  <c r="S35" i="9" s="1"/>
  <c r="R25" i="9"/>
  <c r="S25" i="9" s="1"/>
  <c r="R33" i="9"/>
  <c r="S33" i="9" s="1"/>
  <c r="R29" i="9"/>
  <c r="S29" i="9" s="1"/>
  <c r="T29" i="9" s="1"/>
  <c r="U29" i="9" s="1"/>
  <c r="R40" i="9"/>
  <c r="S40" i="9" s="1"/>
  <c r="R18" i="9"/>
  <c r="S18" i="9" s="1"/>
  <c r="R28" i="9"/>
  <c r="S28" i="9" s="1"/>
  <c r="R38" i="9"/>
  <c r="S38" i="9" s="1"/>
  <c r="R22" i="9"/>
  <c r="S22" i="9" s="1"/>
  <c r="R56" i="9"/>
  <c r="S56" i="9" s="1"/>
  <c r="R55" i="9"/>
  <c r="S55" i="9" s="1"/>
  <c r="T15" i="13"/>
  <c r="U15" i="13" s="1"/>
  <c r="T14" i="13"/>
  <c r="T134" i="9"/>
  <c r="U134" i="9" s="1"/>
  <c r="S84" i="10"/>
  <c r="T80" i="10" s="1"/>
  <c r="U80" i="10" s="1"/>
  <c r="S101" i="13"/>
  <c r="E132" i="13"/>
  <c r="F132" i="13" s="1"/>
  <c r="E131" i="13"/>
  <c r="F131" i="13" s="1"/>
  <c r="E130" i="13"/>
  <c r="F130" i="13" s="1"/>
  <c r="E127" i="13"/>
  <c r="F127" i="13" s="1"/>
  <c r="K126" i="13"/>
  <c r="L126" i="13" s="1"/>
  <c r="E129" i="13"/>
  <c r="F129" i="13" s="1"/>
  <c r="S108" i="7"/>
  <c r="S98" i="13"/>
  <c r="K25" i="12"/>
  <c r="L25" i="12" s="1"/>
  <c r="E55" i="13"/>
  <c r="F55" i="13" s="1"/>
  <c r="T108" i="13"/>
  <c r="U108" i="13" s="1"/>
  <c r="T89" i="12"/>
  <c r="U89" i="12" s="1"/>
  <c r="E36" i="10"/>
  <c r="F36" i="10" s="1"/>
  <c r="T124" i="13"/>
  <c r="U124" i="13" s="1"/>
  <c r="T125" i="13"/>
  <c r="U125" i="13" s="1"/>
  <c r="E15" i="7"/>
  <c r="F15" i="7" s="1"/>
  <c r="S64" i="7"/>
  <c r="E29" i="9"/>
  <c r="F29" i="9" s="1"/>
  <c r="K27" i="13"/>
  <c r="L27" i="13" s="1"/>
  <c r="K111" i="13"/>
  <c r="L111" i="13" s="1"/>
  <c r="K110" i="13"/>
  <c r="L110" i="13" s="1"/>
  <c r="K102" i="13"/>
  <c r="L102" i="13" s="1"/>
  <c r="K108" i="13"/>
  <c r="L108" i="13" s="1"/>
  <c r="K62" i="10"/>
  <c r="L62" i="10" s="1"/>
  <c r="K63" i="10"/>
  <c r="L63" i="10" s="1"/>
  <c r="K57" i="10"/>
  <c r="L57" i="10" s="1"/>
  <c r="K52" i="10"/>
  <c r="L52" i="10" s="1"/>
  <c r="K46" i="10"/>
  <c r="L46" i="10" s="1"/>
  <c r="K49" i="10"/>
  <c r="L49" i="10" s="1"/>
  <c r="K121" i="13"/>
  <c r="L121" i="13" s="1"/>
  <c r="K120" i="13"/>
  <c r="L120" i="13" s="1"/>
  <c r="K55" i="13"/>
  <c r="L55" i="13" s="1"/>
  <c r="R27" i="9"/>
  <c r="S27" i="9" s="1"/>
  <c r="R69" i="9"/>
  <c r="S69" i="9" s="1"/>
  <c r="R15" i="9"/>
  <c r="S15" i="9" s="1"/>
  <c r="S22" i="13"/>
  <c r="T22" i="13" s="1"/>
  <c r="U22" i="13" s="1"/>
  <c r="T133" i="9"/>
  <c r="U133" i="9" s="1"/>
  <c r="T132" i="7"/>
  <c r="U132" i="7" s="1"/>
  <c r="E124" i="9"/>
  <c r="F124" i="9" s="1"/>
  <c r="E123" i="9"/>
  <c r="F123" i="9" s="1"/>
  <c r="K47" i="10"/>
  <c r="L47" i="10" s="1"/>
  <c r="E128" i="12"/>
  <c r="F128" i="12" s="1"/>
  <c r="E119" i="12"/>
  <c r="F119" i="12" s="1"/>
  <c r="E115" i="12"/>
  <c r="F115" i="12" s="1"/>
  <c r="S51" i="12"/>
  <c r="E118" i="12"/>
  <c r="F118" i="12" s="1"/>
  <c r="E113" i="12"/>
  <c r="F113" i="12" s="1"/>
  <c r="R19" i="9"/>
  <c r="S19" i="9" s="1"/>
  <c r="S56" i="13"/>
  <c r="R23" i="9"/>
  <c r="S23" i="9" s="1"/>
  <c r="K90" i="7"/>
  <c r="L90" i="7" s="1"/>
  <c r="T109" i="12"/>
  <c r="U109" i="12" s="1"/>
  <c r="S39" i="9"/>
  <c r="T33" i="9" s="1"/>
  <c r="U33" i="9" s="1"/>
  <c r="K60" i="7"/>
  <c r="L60" i="7" s="1"/>
  <c r="R118" i="9"/>
  <c r="S118" i="9" s="1"/>
  <c r="R120" i="9"/>
  <c r="S120" i="9" s="1"/>
  <c r="T96" i="9" s="1"/>
  <c r="U96" i="9" s="1"/>
  <c r="K48" i="13"/>
  <c r="L48" i="13" s="1"/>
  <c r="T130" i="10"/>
  <c r="U130" i="10" s="1"/>
  <c r="S78" i="9"/>
  <c r="T52" i="9" s="1"/>
  <c r="U52" i="9" s="1"/>
  <c r="S124" i="9"/>
  <c r="T124" i="9" s="1"/>
  <c r="U124" i="9" s="1"/>
  <c r="S117" i="10"/>
  <c r="T111" i="10" s="1"/>
  <c r="U111" i="10" s="1"/>
  <c r="S68" i="9"/>
  <c r="T46" i="9" s="1"/>
  <c r="U46" i="9" s="1"/>
  <c r="S35" i="10"/>
  <c r="S66" i="7"/>
  <c r="S105" i="7"/>
  <c r="S110" i="7"/>
  <c r="K49" i="13"/>
  <c r="L49" i="13" s="1"/>
  <c r="K124" i="13"/>
  <c r="L124" i="13" s="1"/>
  <c r="T134" i="12"/>
  <c r="U134" i="12" s="1"/>
  <c r="E112" i="12"/>
  <c r="F112" i="12" s="1"/>
  <c r="T49" i="10"/>
  <c r="U49" i="10" s="1"/>
  <c r="T42" i="10"/>
  <c r="U42" i="10" s="1"/>
  <c r="E120" i="13"/>
  <c r="F120" i="13" s="1"/>
  <c r="E119" i="13"/>
  <c r="F119" i="13" s="1"/>
  <c r="E118" i="13"/>
  <c r="F118" i="13" s="1"/>
  <c r="T117" i="13"/>
  <c r="U117" i="13" s="1"/>
  <c r="T115" i="13"/>
  <c r="U115" i="13" s="1"/>
  <c r="T116" i="13"/>
  <c r="U116" i="13" s="1"/>
  <c r="T111" i="13"/>
  <c r="U111" i="13" s="1"/>
  <c r="T114" i="13"/>
  <c r="U114" i="13" s="1"/>
  <c r="T113" i="13"/>
  <c r="U113" i="13" s="1"/>
  <c r="T107" i="12"/>
  <c r="U107" i="12" s="1"/>
  <c r="T105" i="12"/>
  <c r="U105" i="12" s="1"/>
  <c r="T104" i="12"/>
  <c r="U104" i="12" s="1"/>
  <c r="K52" i="12"/>
  <c r="L52" i="12" s="1"/>
  <c r="K53" i="12"/>
  <c r="L53" i="12" s="1"/>
  <c r="K51" i="12"/>
  <c r="L51" i="12" s="1"/>
  <c r="K49" i="12"/>
  <c r="L49" i="12" s="1"/>
  <c r="K24" i="7"/>
  <c r="L24" i="7" s="1"/>
  <c r="E78" i="9"/>
  <c r="F78" i="9" s="1"/>
  <c r="K47" i="7"/>
  <c r="L47" i="7" s="1"/>
  <c r="T103" i="12"/>
  <c r="U103" i="12" s="1"/>
  <c r="K115" i="9"/>
  <c r="L115" i="9" s="1"/>
  <c r="K114" i="9"/>
  <c r="L114" i="9" s="1"/>
  <c r="E26" i="10"/>
  <c r="F26" i="10" s="1"/>
  <c r="E28" i="10"/>
  <c r="F28" i="10" s="1"/>
  <c r="E29" i="10"/>
  <c r="F29" i="10" s="1"/>
  <c r="E25" i="10"/>
  <c r="F25" i="10" s="1"/>
  <c r="E27" i="10"/>
  <c r="F27" i="10" s="1"/>
  <c r="E24" i="10"/>
  <c r="F24" i="10" s="1"/>
  <c r="E23" i="10"/>
  <c r="F23" i="10" s="1"/>
  <c r="E92" i="10"/>
  <c r="F92" i="10" s="1"/>
  <c r="E93" i="10"/>
  <c r="F93" i="10" s="1"/>
  <c r="E91" i="10"/>
  <c r="F91" i="10" s="1"/>
  <c r="E94" i="10"/>
  <c r="F94" i="10" s="1"/>
  <c r="E77" i="10"/>
  <c r="F77" i="10" s="1"/>
  <c r="E75" i="10"/>
  <c r="F75" i="10" s="1"/>
  <c r="K65" i="7"/>
  <c r="L65" i="7" s="1"/>
  <c r="E67" i="7"/>
  <c r="F67" i="7" s="1"/>
  <c r="E66" i="7"/>
  <c r="F66" i="7" s="1"/>
  <c r="E68" i="7"/>
  <c r="F68" i="7" s="1"/>
  <c r="E69" i="7"/>
  <c r="F69" i="7" s="1"/>
  <c r="E74" i="7"/>
  <c r="F74" i="7" s="1"/>
  <c r="E75" i="7"/>
  <c r="F75" i="7" s="1"/>
  <c r="E41" i="12"/>
  <c r="F41" i="12" s="1"/>
  <c r="E37" i="12"/>
  <c r="F37" i="12" s="1"/>
  <c r="E39" i="12"/>
  <c r="F39" i="12" s="1"/>
  <c r="E36" i="12"/>
  <c r="F36" i="12" s="1"/>
  <c r="E38" i="12"/>
  <c r="F38" i="12" s="1"/>
  <c r="E35" i="12"/>
  <c r="F35" i="12" s="1"/>
  <c r="E47" i="12"/>
  <c r="F47" i="12" s="1"/>
  <c r="E46" i="12"/>
  <c r="F46" i="12" s="1"/>
  <c r="E34" i="12"/>
  <c r="F34" i="12" s="1"/>
  <c r="E44" i="12"/>
  <c r="F44" i="12" s="1"/>
  <c r="E43" i="12"/>
  <c r="F43" i="12" s="1"/>
  <c r="E42" i="12"/>
  <c r="F42" i="12" s="1"/>
  <c r="E40" i="12"/>
  <c r="F40" i="12" s="1"/>
  <c r="E45" i="12"/>
  <c r="F45" i="12" s="1"/>
  <c r="K48" i="12"/>
  <c r="L48" i="12" s="1"/>
  <c r="E105" i="12"/>
  <c r="F105" i="12" s="1"/>
  <c r="E104" i="12"/>
  <c r="F104" i="12" s="1"/>
  <c r="E103" i="12"/>
  <c r="F103" i="12" s="1"/>
  <c r="E83" i="10"/>
  <c r="F83" i="10" s="1"/>
  <c r="E87" i="12"/>
  <c r="F87" i="12" s="1"/>
  <c r="K59" i="9"/>
  <c r="L59" i="9" s="1"/>
  <c r="E88" i="13"/>
  <c r="F88" i="13" s="1"/>
  <c r="K17" i="9"/>
  <c r="L17" i="9" s="1"/>
  <c r="E61" i="13"/>
  <c r="F61" i="13" s="1"/>
  <c r="K111" i="7"/>
  <c r="L111" i="7" s="1"/>
  <c r="K81" i="7"/>
  <c r="L81" i="7" s="1"/>
  <c r="T105" i="13"/>
  <c r="U105" i="13" s="1"/>
  <c r="E64" i="7"/>
  <c r="F64" i="7" s="1"/>
  <c r="D13" i="4" s="1"/>
  <c r="K22" i="9"/>
  <c r="L22" i="9" s="1"/>
  <c r="K26" i="9"/>
  <c r="L26" i="9" s="1"/>
  <c r="K18" i="9"/>
  <c r="L18" i="9" s="1"/>
  <c r="K29" i="9"/>
  <c r="L29" i="9" s="1"/>
  <c r="K27" i="9"/>
  <c r="L27" i="9" s="1"/>
  <c r="K30" i="9"/>
  <c r="L30" i="9" s="1"/>
  <c r="K25" i="9"/>
  <c r="L25" i="9" s="1"/>
  <c r="K24" i="9"/>
  <c r="L24" i="9" s="1"/>
  <c r="K19" i="9"/>
  <c r="L19" i="9" s="1"/>
  <c r="K28" i="9"/>
  <c r="L28" i="9" s="1"/>
  <c r="K21" i="9"/>
  <c r="L21" i="9" s="1"/>
  <c r="K20" i="9"/>
  <c r="L20" i="9" s="1"/>
  <c r="E96" i="10"/>
  <c r="F96" i="10" s="1"/>
  <c r="K26" i="7"/>
  <c r="L26" i="7" s="1"/>
  <c r="K45" i="7"/>
  <c r="L45" i="7" s="1"/>
  <c r="K44" i="7"/>
  <c r="L44" i="7" s="1"/>
  <c r="T101" i="12"/>
  <c r="U101" i="12" s="1"/>
  <c r="T96" i="12"/>
  <c r="U96" i="12" s="1"/>
  <c r="K59" i="12"/>
  <c r="L59" i="12" s="1"/>
  <c r="E104" i="13"/>
  <c r="F104" i="13" s="1"/>
  <c r="E105" i="13"/>
  <c r="F105" i="13" s="1"/>
  <c r="E106" i="13"/>
  <c r="F106" i="13" s="1"/>
  <c r="S33" i="10"/>
  <c r="E100" i="13"/>
  <c r="F100" i="13" s="1"/>
  <c r="E94" i="13"/>
  <c r="F94" i="13" s="1"/>
  <c r="E97" i="13"/>
  <c r="F97" i="13" s="1"/>
  <c r="E98" i="13"/>
  <c r="F98" i="13" s="1"/>
  <c r="E92" i="13"/>
  <c r="F92" i="13" s="1"/>
  <c r="E96" i="13"/>
  <c r="F96" i="13" s="1"/>
  <c r="E95" i="13"/>
  <c r="F95" i="13" s="1"/>
  <c r="E99" i="13"/>
  <c r="F99" i="13" s="1"/>
  <c r="E47" i="10"/>
  <c r="F47" i="10" s="1"/>
  <c r="E91" i="13"/>
  <c r="F91" i="13" s="1"/>
  <c r="E87" i="13"/>
  <c r="F87" i="13" s="1"/>
  <c r="K80" i="12"/>
  <c r="L80" i="12" s="1"/>
  <c r="K81" i="12"/>
  <c r="L81" i="12" s="1"/>
  <c r="K82" i="12"/>
  <c r="L82" i="12" s="1"/>
  <c r="K83" i="12"/>
  <c r="L83" i="12" s="1"/>
  <c r="K73" i="12"/>
  <c r="L73" i="12" s="1"/>
  <c r="K76" i="12"/>
  <c r="L76" i="12" s="1"/>
  <c r="K69" i="12"/>
  <c r="L69" i="12" s="1"/>
  <c r="K74" i="12"/>
  <c r="L74" i="12" s="1"/>
  <c r="K75" i="12"/>
  <c r="L75" i="12" s="1"/>
  <c r="E54" i="10"/>
  <c r="F54" i="10" s="1"/>
  <c r="E85" i="10"/>
  <c r="F85" i="10" s="1"/>
  <c r="E48" i="9"/>
  <c r="F48" i="9" s="1"/>
  <c r="E69" i="9"/>
  <c r="F69" i="9" s="1"/>
  <c r="E34" i="10"/>
  <c r="F34" i="10" s="1"/>
  <c r="E48" i="10"/>
  <c r="F48" i="10" s="1"/>
  <c r="T111" i="12"/>
  <c r="U111" i="12" s="1"/>
  <c r="T110" i="12"/>
  <c r="U110" i="12" s="1"/>
  <c r="K22" i="7"/>
  <c r="L22" i="7" s="1"/>
  <c r="K56" i="12"/>
  <c r="L56" i="12" s="1"/>
  <c r="K119" i="7"/>
  <c r="L119" i="7" s="1"/>
  <c r="K120" i="7"/>
  <c r="L120" i="7" s="1"/>
  <c r="T118" i="10"/>
  <c r="U118" i="10" s="1"/>
  <c r="T115" i="12"/>
  <c r="U115" i="12" s="1"/>
  <c r="E30" i="10"/>
  <c r="F30" i="10" s="1"/>
  <c r="E32" i="10"/>
  <c r="F32" i="10" s="1"/>
  <c r="E31" i="10"/>
  <c r="F31" i="10" s="1"/>
  <c r="E99" i="10"/>
  <c r="F99" i="10" s="1"/>
  <c r="E98" i="10"/>
  <c r="F98" i="10" s="1"/>
  <c r="E18" i="7"/>
  <c r="F18" i="7" s="1"/>
  <c r="E19" i="7"/>
  <c r="F19" i="7" s="1"/>
  <c r="E20" i="7"/>
  <c r="F20" i="7" s="1"/>
  <c r="E16" i="7"/>
  <c r="F16" i="7" s="1"/>
  <c r="E17" i="7"/>
  <c r="F17" i="7" s="1"/>
  <c r="E21" i="7"/>
  <c r="F21" i="7" s="1"/>
  <c r="K66" i="7"/>
  <c r="L66" i="7" s="1"/>
  <c r="K67" i="7"/>
  <c r="L67" i="7" s="1"/>
  <c r="K68" i="7"/>
  <c r="L68" i="7" s="1"/>
  <c r="K69" i="7"/>
  <c r="L69" i="7" s="1"/>
  <c r="K74" i="7"/>
  <c r="L74" i="7" s="1"/>
  <c r="K75" i="7"/>
  <c r="L75" i="7" s="1"/>
  <c r="K50" i="12"/>
  <c r="L50" i="12" s="1"/>
  <c r="K108" i="12"/>
  <c r="L108" i="12" s="1"/>
  <c r="K106" i="12"/>
  <c r="L106" i="12" s="1"/>
  <c r="K107" i="12"/>
  <c r="L107" i="12" s="1"/>
  <c r="E24" i="12"/>
  <c r="F24" i="12" s="1"/>
  <c r="K40" i="9"/>
  <c r="L40" i="9" s="1"/>
  <c r="E93" i="13"/>
  <c r="F93" i="13" s="1"/>
  <c r="K15" i="9"/>
  <c r="L15" i="9" s="1"/>
  <c r="K101" i="7"/>
  <c r="L101" i="7" s="1"/>
  <c r="T112" i="13"/>
  <c r="U112" i="13" s="1"/>
  <c r="E46" i="13"/>
  <c r="F46" i="13" s="1"/>
  <c r="T99" i="12"/>
  <c r="U99" i="12" s="1"/>
  <c r="K109" i="9"/>
  <c r="L109" i="9" s="1"/>
  <c r="K110" i="9"/>
  <c r="L110" i="9" s="1"/>
  <c r="K98" i="9"/>
  <c r="L98" i="9" s="1"/>
  <c r="K88" i="9"/>
  <c r="L88" i="9" s="1"/>
  <c r="K96" i="9"/>
  <c r="L96" i="9" s="1"/>
  <c r="K108" i="9"/>
  <c r="L108" i="9" s="1"/>
  <c r="K106" i="9"/>
  <c r="L106" i="9" s="1"/>
  <c r="K99" i="9"/>
  <c r="L99" i="9" s="1"/>
  <c r="K102" i="9"/>
  <c r="L102" i="9" s="1"/>
  <c r="K113" i="9"/>
  <c r="L113" i="9" s="1"/>
  <c r="K83" i="9"/>
  <c r="L83" i="9" s="1"/>
  <c r="K85" i="9"/>
  <c r="L85" i="9" s="1"/>
  <c r="K103" i="9"/>
  <c r="L103" i="9" s="1"/>
  <c r="K101" i="9"/>
  <c r="L101" i="9" s="1"/>
  <c r="K89" i="9"/>
  <c r="L89" i="9" s="1"/>
  <c r="K87" i="9"/>
  <c r="L87" i="9" s="1"/>
  <c r="K93" i="9"/>
  <c r="L93" i="9" s="1"/>
  <c r="K91" i="9"/>
  <c r="L91" i="9" s="1"/>
  <c r="K95" i="9"/>
  <c r="L95" i="9" s="1"/>
  <c r="K86" i="9"/>
  <c r="L86" i="9" s="1"/>
  <c r="K111" i="9"/>
  <c r="L111" i="9" s="1"/>
  <c r="K97" i="9"/>
  <c r="L97" i="9" s="1"/>
  <c r="K104" i="9"/>
  <c r="L104" i="9" s="1"/>
  <c r="K92" i="9"/>
  <c r="L92" i="9" s="1"/>
  <c r="K82" i="9"/>
  <c r="L82" i="9" s="1"/>
  <c r="K107" i="9"/>
  <c r="L107" i="9" s="1"/>
  <c r="K112" i="9"/>
  <c r="L112" i="9" s="1"/>
  <c r="K100" i="9"/>
  <c r="L100" i="9" s="1"/>
  <c r="K84" i="9"/>
  <c r="L84" i="9" s="1"/>
  <c r="K94" i="9"/>
  <c r="L94" i="9" s="1"/>
  <c r="K90" i="9"/>
  <c r="L90" i="9" s="1"/>
  <c r="K105" i="9"/>
  <c r="L105" i="9" s="1"/>
  <c r="K30" i="7"/>
  <c r="L30" i="7" s="1"/>
  <c r="K52" i="7"/>
  <c r="L52" i="7" s="1"/>
  <c r="E63" i="7"/>
  <c r="F63" i="7" s="1"/>
  <c r="E45" i="13"/>
  <c r="F45" i="13" s="1"/>
  <c r="K104" i="12"/>
  <c r="L104" i="12" s="1"/>
  <c r="T102" i="12"/>
  <c r="U102" i="12" s="1"/>
  <c r="T94" i="12"/>
  <c r="U94" i="12" s="1"/>
  <c r="K65" i="12"/>
  <c r="L65" i="12" s="1"/>
  <c r="E122" i="7"/>
  <c r="F122" i="7" s="1"/>
  <c r="E118" i="7"/>
  <c r="F118" i="7" s="1"/>
  <c r="E114" i="7"/>
  <c r="F114" i="7" s="1"/>
  <c r="E115" i="7"/>
  <c r="F115" i="7" s="1"/>
  <c r="E116" i="7"/>
  <c r="F116" i="7" s="1"/>
  <c r="E120" i="7"/>
  <c r="F120" i="7" s="1"/>
  <c r="E110" i="7"/>
  <c r="F110" i="7" s="1"/>
  <c r="E117" i="7"/>
  <c r="F117" i="7" s="1"/>
  <c r="E121" i="7"/>
  <c r="F121" i="7" s="1"/>
  <c r="E119" i="7"/>
  <c r="F119" i="7" s="1"/>
  <c r="E111" i="7"/>
  <c r="F111" i="7" s="1"/>
  <c r="T25" i="12"/>
  <c r="U25" i="12" s="1"/>
  <c r="E39" i="13"/>
  <c r="F39" i="13" s="1"/>
  <c r="E42" i="13"/>
  <c r="F42" i="13" s="1"/>
  <c r="E40" i="13"/>
  <c r="F40" i="13" s="1"/>
  <c r="E41" i="13"/>
  <c r="F41" i="13" s="1"/>
  <c r="T70" i="9"/>
  <c r="U70" i="9" s="1"/>
  <c r="T58" i="10"/>
  <c r="U58" i="10" s="1"/>
  <c r="T136" i="13"/>
  <c r="U136" i="13" s="1"/>
  <c r="T126" i="13"/>
  <c r="U126" i="13" s="1"/>
  <c r="K79" i="9"/>
  <c r="L79" i="9" s="1"/>
  <c r="K78" i="9"/>
  <c r="L78" i="9" s="1"/>
  <c r="K81" i="9"/>
  <c r="L81" i="9" s="1"/>
  <c r="K77" i="9"/>
  <c r="L77" i="9" s="1"/>
  <c r="K80" i="9"/>
  <c r="L80" i="9" s="1"/>
  <c r="K76" i="9"/>
  <c r="L76" i="9" s="1"/>
  <c r="E57" i="12"/>
  <c r="F57" i="12" s="1"/>
  <c r="E56" i="12"/>
  <c r="F56" i="12" s="1"/>
  <c r="E60" i="12"/>
  <c r="F60" i="12" s="1"/>
  <c r="E54" i="12"/>
  <c r="F54" i="12" s="1"/>
  <c r="E55" i="12"/>
  <c r="F55" i="12" s="1"/>
  <c r="E59" i="12"/>
  <c r="F59" i="12" s="1"/>
  <c r="E58" i="12"/>
  <c r="F58" i="12" s="1"/>
  <c r="S125" i="7"/>
  <c r="T112" i="7" s="1"/>
  <c r="U112" i="7" s="1"/>
  <c r="E15" i="13"/>
  <c r="F15" i="13" s="1"/>
  <c r="E16" i="13"/>
  <c r="F16" i="13" s="1"/>
  <c r="E17" i="13"/>
  <c r="F17" i="13" s="1"/>
  <c r="T121" i="13"/>
  <c r="U121" i="13" s="1"/>
  <c r="K123" i="7"/>
  <c r="L123" i="7" s="1"/>
  <c r="E80" i="13"/>
  <c r="F80" i="13" s="1"/>
  <c r="E79" i="13"/>
  <c r="F79" i="13" s="1"/>
  <c r="E76" i="13"/>
  <c r="F76" i="13" s="1"/>
  <c r="E78" i="13"/>
  <c r="F78" i="13" s="1"/>
  <c r="E75" i="13"/>
  <c r="F75" i="13" s="1"/>
  <c r="E77" i="13"/>
  <c r="F77" i="13" s="1"/>
  <c r="E85" i="13"/>
  <c r="F85" i="13" s="1"/>
  <c r="E83" i="13"/>
  <c r="F83" i="13" s="1"/>
  <c r="D13" i="2" s="1"/>
  <c r="E84" i="13"/>
  <c r="F84" i="13" s="1"/>
  <c r="T110" i="13"/>
  <c r="U110" i="13" s="1"/>
  <c r="E70" i="12"/>
  <c r="F70" i="12" s="1"/>
  <c r="E71" i="12"/>
  <c r="F71" i="12" s="1"/>
  <c r="E78" i="12"/>
  <c r="F78" i="12" s="1"/>
  <c r="E65" i="12"/>
  <c r="F65" i="12" s="1"/>
  <c r="E76" i="12"/>
  <c r="F76" i="12" s="1"/>
  <c r="E66" i="12"/>
  <c r="F66" i="12" s="1"/>
  <c r="E64" i="12"/>
  <c r="F64" i="12" s="1"/>
  <c r="E61" i="12"/>
  <c r="F61" i="12" s="1"/>
  <c r="E72" i="12"/>
  <c r="F72" i="12" s="1"/>
  <c r="E77" i="12"/>
  <c r="F77" i="12" s="1"/>
  <c r="E69" i="12"/>
  <c r="F69" i="12" s="1"/>
  <c r="E79" i="12"/>
  <c r="F79" i="12" s="1"/>
  <c r="E82" i="12"/>
  <c r="F82" i="12" s="1"/>
  <c r="E81" i="12"/>
  <c r="F81" i="12" s="1"/>
  <c r="E62" i="12"/>
  <c r="F62" i="12" s="1"/>
  <c r="E67" i="12"/>
  <c r="F67" i="12" s="1"/>
  <c r="E68" i="12"/>
  <c r="F68" i="12" s="1"/>
  <c r="E75" i="12"/>
  <c r="F75" i="12" s="1"/>
  <c r="E63" i="12"/>
  <c r="F63" i="12" s="1"/>
  <c r="E80" i="12"/>
  <c r="F80" i="12" s="1"/>
  <c r="E83" i="12"/>
  <c r="F83" i="12" s="1"/>
  <c r="E73" i="12"/>
  <c r="F73" i="12" s="1"/>
  <c r="E74" i="12"/>
  <c r="F74" i="12" s="1"/>
  <c r="D13" i="1" s="1"/>
  <c r="E94" i="12"/>
  <c r="F94" i="12" s="1"/>
  <c r="E95" i="12"/>
  <c r="F95" i="12" s="1"/>
  <c r="E93" i="12"/>
  <c r="F93" i="12" s="1"/>
  <c r="E88" i="12"/>
  <c r="F88" i="12" s="1"/>
  <c r="E92" i="12"/>
  <c r="F92" i="12" s="1"/>
  <c r="E89" i="12"/>
  <c r="F89" i="12" s="1"/>
  <c r="E96" i="12"/>
  <c r="F96" i="12" s="1"/>
  <c r="E91" i="12"/>
  <c r="F91" i="12" s="1"/>
  <c r="E97" i="12"/>
  <c r="F97" i="12" s="1"/>
  <c r="T24" i="12"/>
  <c r="U24" i="12" s="1"/>
  <c r="E82" i="10"/>
  <c r="F82" i="10" s="1"/>
  <c r="T78" i="12"/>
  <c r="U78" i="12" s="1"/>
  <c r="T77" i="12"/>
  <c r="U77" i="12" s="1"/>
  <c r="T71" i="12"/>
  <c r="U71" i="12" s="1"/>
  <c r="E51" i="10"/>
  <c r="F51" i="10" s="1"/>
  <c r="K23" i="9"/>
  <c r="L23" i="9" s="1"/>
  <c r="E51" i="9"/>
  <c r="F51" i="9" s="1"/>
  <c r="E54" i="9"/>
  <c r="F54" i="9" s="1"/>
  <c r="K83" i="7"/>
  <c r="L83" i="7" s="1"/>
  <c r="E112" i="7"/>
  <c r="F112" i="7" s="1"/>
  <c r="E40" i="10"/>
  <c r="F40" i="10" s="1"/>
  <c r="E101" i="13"/>
  <c r="F101" i="13" s="1"/>
  <c r="E103" i="13"/>
  <c r="F103" i="13" s="1"/>
  <c r="E65" i="13"/>
  <c r="F65" i="13" s="1"/>
  <c r="K117" i="7"/>
  <c r="L117" i="7" s="1"/>
  <c r="K116" i="7"/>
  <c r="L116" i="7" s="1"/>
  <c r="T100" i="12"/>
  <c r="U100" i="12" s="1"/>
  <c r="E58" i="13"/>
  <c r="F58" i="13" s="1"/>
  <c r="K93" i="12"/>
  <c r="L93" i="12" s="1"/>
  <c r="K102" i="7"/>
  <c r="L102" i="7" s="1"/>
  <c r="K61" i="7"/>
  <c r="L61" i="7" s="1"/>
  <c r="E18" i="9"/>
  <c r="F18" i="9" s="1"/>
  <c r="E16" i="9"/>
  <c r="F16" i="9" s="1"/>
  <c r="E15" i="9"/>
  <c r="F15" i="9" s="1"/>
  <c r="E17" i="9"/>
  <c r="F17" i="9" s="1"/>
  <c r="E22" i="10"/>
  <c r="F22" i="10" s="1"/>
  <c r="S29" i="10"/>
  <c r="S32" i="10"/>
  <c r="K19" i="7"/>
  <c r="L19" i="7" s="1"/>
  <c r="K16" i="7"/>
  <c r="L16" i="7" s="1"/>
  <c r="K15" i="7"/>
  <c r="L15" i="7" s="1"/>
  <c r="K20" i="7"/>
  <c r="L20" i="7" s="1"/>
  <c r="K21" i="7"/>
  <c r="L21" i="7" s="1"/>
  <c r="K17" i="7"/>
  <c r="L17" i="7" s="1"/>
  <c r="K18" i="7"/>
  <c r="L18" i="7" s="1"/>
  <c r="K56" i="7"/>
  <c r="L56" i="7" s="1"/>
  <c r="K64" i="7"/>
  <c r="L64" i="7" s="1"/>
  <c r="D14" i="4" s="1"/>
  <c r="F14" i="4" s="1"/>
  <c r="K95" i="7"/>
  <c r="L95" i="7" s="1"/>
  <c r="K93" i="7"/>
  <c r="L93" i="7" s="1"/>
  <c r="K94" i="7"/>
  <c r="L94" i="7" s="1"/>
  <c r="K91" i="7"/>
  <c r="L91" i="7" s="1"/>
  <c r="K92" i="7"/>
  <c r="L92" i="7" s="1"/>
  <c r="E97" i="7"/>
  <c r="F97" i="7" s="1"/>
  <c r="E96" i="7"/>
  <c r="F96" i="7" s="1"/>
  <c r="E105" i="7"/>
  <c r="F105" i="7" s="1"/>
  <c r="E106" i="7"/>
  <c r="F106" i="7" s="1"/>
  <c r="E108" i="7"/>
  <c r="F108" i="7" s="1"/>
  <c r="E102" i="7"/>
  <c r="F102" i="7" s="1"/>
  <c r="E98" i="7"/>
  <c r="F98" i="7" s="1"/>
  <c r="E107" i="7"/>
  <c r="F107" i="7" s="1"/>
  <c r="E99" i="7"/>
  <c r="F99" i="7" s="1"/>
  <c r="E109" i="7"/>
  <c r="F109" i="7" s="1"/>
  <c r="E100" i="7"/>
  <c r="F100" i="7" s="1"/>
  <c r="E101" i="7"/>
  <c r="F101" i="7" s="1"/>
  <c r="E104" i="7"/>
  <c r="F104" i="7" s="1"/>
  <c r="E103" i="7"/>
  <c r="F103" i="7" s="1"/>
  <c r="E22" i="13"/>
  <c r="F22" i="13" s="1"/>
  <c r="E23" i="13"/>
  <c r="F23" i="13" s="1"/>
  <c r="E26" i="13"/>
  <c r="F26" i="13" s="1"/>
  <c r="E24" i="13"/>
  <c r="F24" i="13" s="1"/>
  <c r="E21" i="13"/>
  <c r="F21" i="13" s="1"/>
  <c r="E25" i="13"/>
  <c r="F25" i="13" s="1"/>
  <c r="E27" i="13"/>
  <c r="F27" i="13" s="1"/>
  <c r="E71" i="13"/>
  <c r="F71" i="13" s="1"/>
  <c r="E70" i="13"/>
  <c r="F70" i="13" s="1"/>
  <c r="K32" i="12"/>
  <c r="L32" i="12" s="1"/>
  <c r="K33" i="12"/>
  <c r="L33" i="12" s="1"/>
  <c r="K44" i="12"/>
  <c r="L44" i="12" s="1"/>
  <c r="K46" i="12"/>
  <c r="L46" i="12" s="1"/>
  <c r="K45" i="12"/>
  <c r="L45" i="12" s="1"/>
  <c r="K39" i="12"/>
  <c r="L39" i="12" s="1"/>
  <c r="K40" i="12"/>
  <c r="L40" i="12" s="1"/>
  <c r="K43" i="12"/>
  <c r="L43" i="12" s="1"/>
  <c r="K41" i="12"/>
  <c r="L41" i="12" s="1"/>
  <c r="K35" i="12"/>
  <c r="L35" i="12" s="1"/>
  <c r="K38" i="12"/>
  <c r="L38" i="12" s="1"/>
  <c r="K37" i="12"/>
  <c r="L37" i="12" s="1"/>
  <c r="K42" i="12"/>
  <c r="L42" i="12" s="1"/>
  <c r="K47" i="12"/>
  <c r="L47" i="12" s="1"/>
  <c r="K105" i="12"/>
  <c r="L105" i="12" s="1"/>
  <c r="K103" i="12"/>
  <c r="L103" i="12" s="1"/>
  <c r="E107" i="12"/>
  <c r="F107" i="12" s="1"/>
  <c r="E106" i="12"/>
  <c r="F106" i="12" s="1"/>
  <c r="E108" i="12"/>
  <c r="F108" i="12" s="1"/>
  <c r="E90" i="10"/>
  <c r="F90" i="10" s="1"/>
  <c r="E78" i="10"/>
  <c r="F78" i="10" s="1"/>
  <c r="E89" i="10"/>
  <c r="F89" i="10" s="1"/>
  <c r="E16" i="12"/>
  <c r="F16" i="12" s="1"/>
  <c r="E84" i="12"/>
  <c r="F84" i="12" s="1"/>
  <c r="K43" i="9"/>
  <c r="L43" i="9" s="1"/>
  <c r="K71" i="12"/>
  <c r="L71" i="12" s="1"/>
  <c r="K78" i="12"/>
  <c r="L78" i="12" s="1"/>
  <c r="T127" i="13"/>
  <c r="U127" i="13" s="1"/>
  <c r="E89" i="13"/>
  <c r="F89" i="13" s="1"/>
  <c r="T106" i="12"/>
  <c r="U106" i="12" s="1"/>
  <c r="K38" i="7"/>
  <c r="L38" i="7" s="1"/>
  <c r="K110" i="7"/>
  <c r="L110" i="7" s="1"/>
  <c r="K88" i="7"/>
  <c r="L88" i="7" s="1"/>
  <c r="E90" i="12"/>
  <c r="F90" i="12" s="1"/>
  <c r="E20" i="9"/>
  <c r="F20" i="9" s="1"/>
  <c r="E26" i="9"/>
  <c r="F26" i="9" s="1"/>
  <c r="E22" i="9"/>
  <c r="F22" i="9" s="1"/>
  <c r="E25" i="9"/>
  <c r="F25" i="9" s="1"/>
  <c r="E19" i="9"/>
  <c r="F19" i="9" s="1"/>
  <c r="E23" i="9"/>
  <c r="F23" i="9" s="1"/>
  <c r="E27" i="9"/>
  <c r="F27" i="9" s="1"/>
  <c r="E24" i="9"/>
  <c r="F24" i="9" s="1"/>
  <c r="E21" i="9"/>
  <c r="F21" i="9" s="1"/>
  <c r="E44" i="9"/>
  <c r="F44" i="9" s="1"/>
  <c r="E42" i="9"/>
  <c r="F42" i="9" s="1"/>
  <c r="E43" i="9"/>
  <c r="F43" i="9" s="1"/>
  <c r="E41" i="9"/>
  <c r="F41" i="9" s="1"/>
  <c r="K27" i="7"/>
  <c r="L27" i="7" s="1"/>
  <c r="E58" i="7"/>
  <c r="F58" i="7" s="1"/>
  <c r="E61" i="7"/>
  <c r="F61" i="7" s="1"/>
  <c r="E62" i="7"/>
  <c r="F62" i="7" s="1"/>
  <c r="E60" i="7"/>
  <c r="F60" i="7" s="1"/>
  <c r="E56" i="7"/>
  <c r="F56" i="7" s="1"/>
  <c r="S73" i="7"/>
  <c r="T94" i="9"/>
  <c r="U94" i="9" s="1"/>
  <c r="K63" i="12"/>
  <c r="L63" i="12" s="1"/>
  <c r="K42" i="7"/>
  <c r="L42" i="7" s="1"/>
  <c r="K41" i="7"/>
  <c r="L41" i="7" s="1"/>
  <c r="K43" i="7"/>
  <c r="L43" i="7" s="1"/>
  <c r="K32" i="7"/>
  <c r="L32" i="7" s="1"/>
  <c r="K40" i="7"/>
  <c r="L40" i="7" s="1"/>
  <c r="E51" i="13"/>
  <c r="F51" i="13" s="1"/>
  <c r="E49" i="13"/>
  <c r="F49" i="13" s="1"/>
  <c r="E50" i="13"/>
  <c r="F50" i="13" s="1"/>
  <c r="T60" i="12"/>
  <c r="U60" i="12" s="1"/>
  <c r="E89" i="9"/>
  <c r="F89" i="9" s="1"/>
  <c r="E85" i="9"/>
  <c r="F85" i="9" s="1"/>
  <c r="E82" i="9"/>
  <c r="F82" i="9" s="1"/>
  <c r="E91" i="9"/>
  <c r="F91" i="9" s="1"/>
  <c r="E87" i="9"/>
  <c r="F87" i="9" s="1"/>
  <c r="E83" i="9"/>
  <c r="F83" i="9" s="1"/>
  <c r="E86" i="9"/>
  <c r="F86" i="9" s="1"/>
  <c r="E88" i="9"/>
  <c r="F88" i="9" s="1"/>
  <c r="E80" i="9"/>
  <c r="F80" i="9" s="1"/>
  <c r="E84" i="9"/>
  <c r="F84" i="9" s="1"/>
  <c r="E90" i="9"/>
  <c r="F90" i="9" s="1"/>
  <c r="E81" i="9"/>
  <c r="F81" i="9" s="1"/>
  <c r="K125" i="7"/>
  <c r="L125" i="7" s="1"/>
  <c r="K124" i="7"/>
  <c r="L124" i="7" s="1"/>
  <c r="K23" i="12"/>
  <c r="L23" i="12" s="1"/>
  <c r="K22" i="12"/>
  <c r="L22" i="12" s="1"/>
  <c r="K21" i="12"/>
  <c r="L21" i="12" s="1"/>
  <c r="K102" i="12"/>
  <c r="L102" i="12" s="1"/>
  <c r="K98" i="12"/>
  <c r="L98" i="12" s="1"/>
  <c r="K99" i="12"/>
  <c r="L99" i="12" s="1"/>
  <c r="K101" i="12"/>
  <c r="L101" i="12" s="1"/>
  <c r="K100" i="12"/>
  <c r="L100" i="12" s="1"/>
  <c r="E82" i="13"/>
  <c r="F82" i="13" s="1"/>
  <c r="T107" i="13"/>
  <c r="U107" i="13" s="1"/>
  <c r="T109" i="13"/>
  <c r="U109" i="13" s="1"/>
  <c r="T83" i="12"/>
  <c r="U83" i="12" s="1"/>
  <c r="T79" i="12"/>
  <c r="U79" i="12" s="1"/>
  <c r="T81" i="12"/>
  <c r="U81" i="12" s="1"/>
  <c r="T80" i="12"/>
  <c r="U80" i="12" s="1"/>
  <c r="T82" i="12"/>
  <c r="U82" i="12" s="1"/>
  <c r="T97" i="12"/>
  <c r="U97" i="12" s="1"/>
  <c r="E45" i="9"/>
  <c r="F45" i="9" s="1"/>
  <c r="E58" i="9"/>
  <c r="F58" i="9" s="1"/>
  <c r="E60" i="9"/>
  <c r="F60" i="9" s="1"/>
  <c r="E72" i="13"/>
  <c r="F72" i="13" s="1"/>
  <c r="T93" i="12"/>
  <c r="U93" i="12" s="1"/>
  <c r="K58" i="12"/>
  <c r="L58" i="12" s="1"/>
  <c r="K99" i="7"/>
  <c r="L99" i="7" s="1"/>
  <c r="K121" i="7"/>
  <c r="L121" i="7" s="1"/>
  <c r="K115" i="7"/>
  <c r="L115" i="7" s="1"/>
  <c r="K86" i="12"/>
  <c r="L86" i="12" s="1"/>
  <c r="E55" i="7"/>
  <c r="F55" i="7" s="1"/>
  <c r="E50" i="7"/>
  <c r="F50" i="7" s="1"/>
  <c r="E51" i="7"/>
  <c r="F51" i="7" s="1"/>
  <c r="E54" i="7"/>
  <c r="F54" i="7" s="1"/>
  <c r="E47" i="7"/>
  <c r="F47" i="7" s="1"/>
  <c r="E53" i="7"/>
  <c r="F53" i="7" s="1"/>
  <c r="E52" i="7"/>
  <c r="F52" i="7" s="1"/>
  <c r="E49" i="7"/>
  <c r="F49" i="7" s="1"/>
  <c r="E90" i="7"/>
  <c r="F90" i="7" s="1"/>
  <c r="E95" i="7"/>
  <c r="F95" i="7" s="1"/>
  <c r="E92" i="7"/>
  <c r="F92" i="7" s="1"/>
  <c r="E91" i="7"/>
  <c r="F91" i="7" s="1"/>
  <c r="E94" i="7"/>
  <c r="F94" i="7" s="1"/>
  <c r="E93" i="7"/>
  <c r="F93" i="7" s="1"/>
  <c r="T118" i="12"/>
  <c r="U118" i="12" s="1"/>
  <c r="T116" i="12"/>
  <c r="U116" i="12" s="1"/>
  <c r="E74" i="10"/>
  <c r="F74" i="10" s="1"/>
  <c r="E79" i="10"/>
  <c r="F79" i="10" s="1"/>
  <c r="K77" i="7"/>
  <c r="L77" i="7" s="1"/>
  <c r="E26" i="12"/>
  <c r="F26" i="12" s="1"/>
  <c r="K37" i="9"/>
  <c r="L37" i="9" s="1"/>
  <c r="K51" i="9"/>
  <c r="L51" i="9" s="1"/>
  <c r="K17" i="12"/>
  <c r="L17" i="12" s="1"/>
  <c r="K70" i="12"/>
  <c r="L70" i="12" s="1"/>
  <c r="K36" i="12"/>
  <c r="L36" i="12" s="1"/>
  <c r="K31" i="7"/>
  <c r="L31" i="7" s="1"/>
  <c r="E60" i="13"/>
  <c r="F60" i="13" s="1"/>
  <c r="K112" i="7"/>
  <c r="L112" i="7" s="1"/>
  <c r="E65" i="7"/>
  <c r="F65" i="7" s="1"/>
  <c r="T98" i="12"/>
  <c r="U98" i="12" s="1"/>
  <c r="E35" i="9"/>
  <c r="F35" i="9" s="1"/>
  <c r="E34" i="9"/>
  <c r="F34" i="9" s="1"/>
  <c r="E38" i="9"/>
  <c r="F38" i="9" s="1"/>
  <c r="E31" i="9"/>
  <c r="F31" i="9" s="1"/>
  <c r="E36" i="9"/>
  <c r="F36" i="9" s="1"/>
  <c r="E33" i="9"/>
  <c r="F33" i="9" s="1"/>
  <c r="E37" i="9"/>
  <c r="F37" i="9" s="1"/>
  <c r="E28" i="9"/>
  <c r="F28" i="9" s="1"/>
  <c r="E39" i="9"/>
  <c r="F39" i="9" s="1"/>
  <c r="E32" i="9"/>
  <c r="F32" i="9" s="1"/>
  <c r="K121" i="9"/>
  <c r="L121" i="9" s="1"/>
  <c r="K120" i="9"/>
  <c r="L120" i="9" s="1"/>
  <c r="K123" i="9"/>
  <c r="L123" i="9" s="1"/>
  <c r="K122" i="9"/>
  <c r="L122" i="9" s="1"/>
  <c r="K37" i="7"/>
  <c r="L37" i="7" s="1"/>
  <c r="K36" i="7"/>
  <c r="L36" i="7" s="1"/>
  <c r="E59" i="7"/>
  <c r="F59" i="7" s="1"/>
  <c r="K62" i="7"/>
  <c r="L62" i="7" s="1"/>
  <c r="K59" i="7"/>
  <c r="L59" i="7" s="1"/>
  <c r="K57" i="7"/>
  <c r="L57" i="7" s="1"/>
  <c r="E72" i="7"/>
  <c r="F72" i="7" s="1"/>
  <c r="E73" i="7"/>
  <c r="F73" i="7" s="1"/>
  <c r="K62" i="12"/>
  <c r="L62" i="12" s="1"/>
  <c r="T105" i="9"/>
  <c r="U105" i="9" s="1"/>
  <c r="K55" i="12"/>
  <c r="L55" i="12" s="1"/>
  <c r="T57" i="9"/>
  <c r="U57" i="9" s="1"/>
  <c r="K30" i="12"/>
  <c r="L30" i="12" s="1"/>
  <c r="K29" i="12"/>
  <c r="L29" i="12" s="1"/>
  <c r="K27" i="12"/>
  <c r="L27" i="12" s="1"/>
  <c r="K26" i="12"/>
  <c r="L26" i="12" s="1"/>
  <c r="K31" i="12"/>
  <c r="L31" i="12" s="1"/>
  <c r="K28" i="12"/>
  <c r="L28" i="12" s="1"/>
  <c r="K69" i="9"/>
  <c r="L69" i="9" s="1"/>
  <c r="K74" i="9"/>
  <c r="L74" i="9" s="1"/>
  <c r="K71" i="9"/>
  <c r="L71" i="9" s="1"/>
  <c r="K72" i="9"/>
  <c r="L72" i="9" s="1"/>
  <c r="K65" i="9"/>
  <c r="L65" i="9" s="1"/>
  <c r="K68" i="9"/>
  <c r="L68" i="9" s="1"/>
  <c r="K66" i="9"/>
  <c r="L66" i="9" s="1"/>
  <c r="K70" i="9"/>
  <c r="L70" i="9" s="1"/>
  <c r="K48" i="9"/>
  <c r="L48" i="9" s="1"/>
  <c r="K46" i="9"/>
  <c r="L46" i="9" s="1"/>
  <c r="K42" i="9"/>
  <c r="L42" i="9" s="1"/>
  <c r="K73" i="9"/>
  <c r="L73" i="9" s="1"/>
  <c r="K38" i="9"/>
  <c r="L38" i="9" s="1"/>
  <c r="K49" i="9"/>
  <c r="L49" i="9" s="1"/>
  <c r="K36" i="9"/>
  <c r="L36" i="9" s="1"/>
  <c r="K56" i="9"/>
  <c r="L56" i="9" s="1"/>
  <c r="K39" i="9"/>
  <c r="L39" i="9" s="1"/>
  <c r="K33" i="9"/>
  <c r="L33" i="9" s="1"/>
  <c r="K45" i="9"/>
  <c r="L45" i="9" s="1"/>
  <c r="K54" i="9"/>
  <c r="L54" i="9" s="1"/>
  <c r="K61" i="9"/>
  <c r="L61" i="9" s="1"/>
  <c r="K44" i="9"/>
  <c r="L44" i="9" s="1"/>
  <c r="K32" i="9"/>
  <c r="L32" i="9" s="1"/>
  <c r="K55" i="9"/>
  <c r="L55" i="9" s="1"/>
  <c r="K67" i="9"/>
  <c r="L67" i="9" s="1"/>
  <c r="K58" i="9"/>
  <c r="L58" i="9" s="1"/>
  <c r="K52" i="9"/>
  <c r="L52" i="9" s="1"/>
  <c r="K62" i="9"/>
  <c r="L62" i="9" s="1"/>
  <c r="K60" i="9"/>
  <c r="L60" i="9" s="1"/>
  <c r="K53" i="9"/>
  <c r="L53" i="9" s="1"/>
  <c r="K57" i="9"/>
  <c r="L57" i="9" s="1"/>
  <c r="K50" i="9"/>
  <c r="L50" i="9" s="1"/>
  <c r="E60" i="10"/>
  <c r="F60" i="10" s="1"/>
  <c r="E50" i="10"/>
  <c r="F50" i="10" s="1"/>
  <c r="E58" i="10"/>
  <c r="F58" i="10" s="1"/>
  <c r="E70" i="10"/>
  <c r="F70" i="10" s="1"/>
  <c r="E61" i="10"/>
  <c r="F61" i="10" s="1"/>
  <c r="E56" i="10"/>
  <c r="F56" i="10" s="1"/>
  <c r="E68" i="10"/>
  <c r="F68" i="10" s="1"/>
  <c r="E67" i="10"/>
  <c r="F67" i="10" s="1"/>
  <c r="E69" i="10"/>
  <c r="F69" i="10" s="1"/>
  <c r="E35" i="10"/>
  <c r="F35" i="10" s="1"/>
  <c r="E44" i="10"/>
  <c r="F44" i="10" s="1"/>
  <c r="E59" i="10"/>
  <c r="F59" i="10" s="1"/>
  <c r="E53" i="10"/>
  <c r="F53" i="10" s="1"/>
  <c r="E62" i="10"/>
  <c r="F62" i="10" s="1"/>
  <c r="E41" i="10"/>
  <c r="F41" i="10" s="1"/>
  <c r="E57" i="10"/>
  <c r="F57" i="10" s="1"/>
  <c r="E66" i="10"/>
  <c r="F66" i="10" s="1"/>
  <c r="E64" i="10"/>
  <c r="F64" i="10" s="1"/>
  <c r="D13" i="5" s="1"/>
  <c r="E45" i="10"/>
  <c r="F45" i="10" s="1"/>
  <c r="E65" i="10"/>
  <c r="F65" i="10" s="1"/>
  <c r="E38" i="10"/>
  <c r="F38" i="10" s="1"/>
  <c r="E63" i="10"/>
  <c r="F63" i="10" s="1"/>
  <c r="E55" i="10"/>
  <c r="F55" i="10" s="1"/>
  <c r="E42" i="10"/>
  <c r="F42" i="10" s="1"/>
  <c r="E37" i="10"/>
  <c r="F37" i="10" s="1"/>
  <c r="E49" i="10"/>
  <c r="F49" i="10" s="1"/>
  <c r="T52" i="12"/>
  <c r="U52" i="12" s="1"/>
  <c r="E101" i="12"/>
  <c r="F101" i="12" s="1"/>
  <c r="E99" i="12"/>
  <c r="F99" i="12" s="1"/>
  <c r="E102" i="12"/>
  <c r="F102" i="12" s="1"/>
  <c r="E98" i="12"/>
  <c r="F98" i="12" s="1"/>
  <c r="E100" i="12"/>
  <c r="F100" i="12" s="1"/>
  <c r="E56" i="9"/>
  <c r="F56" i="9" s="1"/>
  <c r="T90" i="12"/>
  <c r="U90" i="12" s="1"/>
  <c r="E59" i="13"/>
  <c r="F59" i="13" s="1"/>
  <c r="T104" i="13"/>
  <c r="U104" i="13" s="1"/>
  <c r="E74" i="13"/>
  <c r="F74" i="13" s="1"/>
  <c r="E77" i="9"/>
  <c r="F77" i="9" s="1"/>
  <c r="E15" i="12"/>
  <c r="F15" i="12" s="1"/>
  <c r="E48" i="7"/>
  <c r="F48" i="7" s="1"/>
  <c r="T84" i="12"/>
  <c r="U84" i="12" s="1"/>
  <c r="T85" i="12"/>
  <c r="U85" i="12" s="1"/>
  <c r="E32" i="7"/>
  <c r="F32" i="7" s="1"/>
  <c r="E16" i="10"/>
  <c r="F16" i="10" s="1"/>
  <c r="E17" i="10"/>
  <c r="F17" i="10" s="1"/>
  <c r="E15" i="10"/>
  <c r="F15" i="10" s="1"/>
  <c r="E19" i="10"/>
  <c r="F19" i="10" s="1"/>
  <c r="E18" i="10"/>
  <c r="F18" i="10" s="1"/>
  <c r="E20" i="10"/>
  <c r="F20" i="10" s="1"/>
  <c r="E71" i="7"/>
  <c r="F71" i="7" s="1"/>
  <c r="E70" i="7"/>
  <c r="F70" i="7" s="1"/>
  <c r="E82" i="7"/>
  <c r="F82" i="7" s="1"/>
  <c r="E86" i="7"/>
  <c r="F86" i="7" s="1"/>
  <c r="E78" i="7"/>
  <c r="F78" i="7" s="1"/>
  <c r="E77" i="7"/>
  <c r="F77" i="7" s="1"/>
  <c r="E79" i="7"/>
  <c r="F79" i="7" s="1"/>
  <c r="E80" i="7"/>
  <c r="F80" i="7" s="1"/>
  <c r="E87" i="7"/>
  <c r="F87" i="7" s="1"/>
  <c r="E88" i="7"/>
  <c r="F88" i="7" s="1"/>
  <c r="E85" i="7"/>
  <c r="F85" i="7" s="1"/>
  <c r="E76" i="7"/>
  <c r="F76" i="7" s="1"/>
  <c r="E83" i="7"/>
  <c r="F83" i="7" s="1"/>
  <c r="E81" i="7"/>
  <c r="F81" i="7" s="1"/>
  <c r="E84" i="7"/>
  <c r="F84" i="7" s="1"/>
  <c r="E89" i="7"/>
  <c r="F89" i="7" s="1"/>
  <c r="S97" i="7"/>
  <c r="E44" i="13"/>
  <c r="F44" i="13" s="1"/>
  <c r="E87" i="10"/>
  <c r="F87" i="10" s="1"/>
  <c r="E81" i="10"/>
  <c r="F81" i="10" s="1"/>
  <c r="E88" i="10"/>
  <c r="F88" i="10" s="1"/>
  <c r="E86" i="12"/>
  <c r="F86" i="12" s="1"/>
  <c r="K47" i="9"/>
  <c r="L47" i="9" s="1"/>
  <c r="K64" i="9"/>
  <c r="L64" i="9" s="1"/>
  <c r="D15" i="3" s="1"/>
  <c r="F15" i="3" s="1"/>
  <c r="K72" i="12"/>
  <c r="L72" i="12" s="1"/>
  <c r="K77" i="12"/>
  <c r="L77" i="12" s="1"/>
  <c r="K24" i="12"/>
  <c r="L24" i="12" s="1"/>
  <c r="E86" i="13"/>
  <c r="F86" i="13" s="1"/>
  <c r="K63" i="7"/>
  <c r="L63" i="7" s="1"/>
  <c r="E56" i="13"/>
  <c r="F56" i="13" s="1"/>
  <c r="K28" i="7"/>
  <c r="L28" i="7" s="1"/>
  <c r="K114" i="7"/>
  <c r="L114" i="7" s="1"/>
  <c r="T76" i="12"/>
  <c r="U76" i="12" s="1"/>
  <c r="T106" i="13"/>
  <c r="U106" i="13" s="1"/>
  <c r="T123" i="9"/>
  <c r="U123" i="9" s="1"/>
  <c r="E97" i="10"/>
  <c r="F97" i="10" s="1"/>
  <c r="K25" i="7"/>
  <c r="L25" i="7" s="1"/>
  <c r="K60" i="12"/>
  <c r="L60" i="12" s="1"/>
  <c r="T114" i="12"/>
  <c r="U114" i="12" s="1"/>
  <c r="T113" i="12"/>
  <c r="U113" i="12" s="1"/>
  <c r="T112" i="12"/>
  <c r="U112" i="12" s="1"/>
  <c r="T51" i="10"/>
  <c r="U51" i="10" s="1"/>
  <c r="E74" i="9"/>
  <c r="F74" i="9" s="1"/>
  <c r="E49" i="9"/>
  <c r="F49" i="9" s="1"/>
  <c r="E59" i="9"/>
  <c r="F59" i="9" s="1"/>
  <c r="E62" i="9"/>
  <c r="F62" i="9" s="1"/>
  <c r="E52" i="9"/>
  <c r="F52" i="9" s="1"/>
  <c r="E55" i="9"/>
  <c r="F55" i="9" s="1"/>
  <c r="E47" i="9"/>
  <c r="F47" i="9" s="1"/>
  <c r="E66" i="9"/>
  <c r="F66" i="9" s="1"/>
  <c r="E63" i="9"/>
  <c r="F63" i="9" s="1"/>
  <c r="E65" i="9"/>
  <c r="F65" i="9" s="1"/>
  <c r="E72" i="9"/>
  <c r="F72" i="9" s="1"/>
  <c r="E76" i="9"/>
  <c r="F76" i="9" s="1"/>
  <c r="E71" i="9"/>
  <c r="F71" i="9" s="1"/>
  <c r="E64" i="9"/>
  <c r="F64" i="9" s="1"/>
  <c r="D13" i="3" s="1"/>
  <c r="E46" i="9"/>
  <c r="F46" i="9" s="1"/>
  <c r="E57" i="9"/>
  <c r="F57" i="9" s="1"/>
  <c r="E70" i="9"/>
  <c r="F70" i="9" s="1"/>
  <c r="E50" i="9"/>
  <c r="F50" i="9" s="1"/>
  <c r="E67" i="9"/>
  <c r="F67" i="9" s="1"/>
  <c r="E75" i="9"/>
  <c r="F75" i="9" s="1"/>
  <c r="E115" i="13"/>
  <c r="F115" i="13" s="1"/>
  <c r="E116" i="13"/>
  <c r="F116" i="13" s="1"/>
  <c r="E114" i="13"/>
  <c r="F114" i="13" s="1"/>
  <c r="E113" i="13"/>
  <c r="F113" i="13" s="1"/>
  <c r="E117" i="13"/>
  <c r="F117" i="13" s="1"/>
  <c r="K20" i="12"/>
  <c r="L20" i="12" s="1"/>
  <c r="K16" i="12"/>
  <c r="L16" i="12" s="1"/>
  <c r="K15" i="12"/>
  <c r="L15" i="12" s="1"/>
  <c r="T80" i="9"/>
  <c r="U80" i="9" s="1"/>
  <c r="T103" i="13"/>
  <c r="U103" i="13" s="1"/>
  <c r="T102" i="13"/>
  <c r="U102" i="13" s="1"/>
  <c r="T87" i="12"/>
  <c r="U87" i="12" s="1"/>
  <c r="T88" i="12"/>
  <c r="U88" i="12" s="1"/>
  <c r="T86" i="12"/>
  <c r="U86" i="12" s="1"/>
  <c r="E124" i="7"/>
  <c r="F124" i="7" s="1"/>
  <c r="E125" i="7"/>
  <c r="F125" i="7" s="1"/>
  <c r="E123" i="7"/>
  <c r="F123" i="7" s="1"/>
  <c r="S99" i="13"/>
  <c r="E18" i="12"/>
  <c r="F18" i="12" s="1"/>
  <c r="E22" i="12"/>
  <c r="F22" i="12" s="1"/>
  <c r="E21" i="12"/>
  <c r="F21" i="12" s="1"/>
  <c r="E23" i="12"/>
  <c r="F23" i="12" s="1"/>
  <c r="E107" i="13"/>
  <c r="F107" i="13" s="1"/>
  <c r="E109" i="13"/>
  <c r="F109" i="13" s="1"/>
  <c r="E108" i="13"/>
  <c r="F108" i="13" s="1"/>
  <c r="K89" i="12"/>
  <c r="L89" i="12" s="1"/>
  <c r="K91" i="12"/>
  <c r="L91" i="12" s="1"/>
  <c r="K96" i="12"/>
  <c r="L96" i="12" s="1"/>
  <c r="K85" i="12"/>
  <c r="L85" i="12" s="1"/>
  <c r="K90" i="12"/>
  <c r="L90" i="12" s="1"/>
  <c r="K97" i="12"/>
  <c r="L97" i="12" s="1"/>
  <c r="K88" i="12"/>
  <c r="L88" i="12" s="1"/>
  <c r="K94" i="12"/>
  <c r="L94" i="12" s="1"/>
  <c r="E33" i="10"/>
  <c r="F33" i="10" s="1"/>
  <c r="E84" i="10"/>
  <c r="F84" i="10" s="1"/>
  <c r="E52" i="12"/>
  <c r="F52" i="12" s="1"/>
  <c r="E51" i="12"/>
  <c r="F51" i="12" s="1"/>
  <c r="E49" i="12"/>
  <c r="F49" i="12" s="1"/>
  <c r="E48" i="12"/>
  <c r="F48" i="12" s="1"/>
  <c r="E50" i="12"/>
  <c r="F50" i="12" s="1"/>
  <c r="E53" i="12"/>
  <c r="F53" i="12" s="1"/>
  <c r="K67" i="12"/>
  <c r="L67" i="12" s="1"/>
  <c r="K68" i="12"/>
  <c r="L68" i="12" s="1"/>
  <c r="K66" i="12"/>
  <c r="L66" i="12" s="1"/>
  <c r="T121" i="10"/>
  <c r="U121" i="10" s="1"/>
  <c r="E21" i="10"/>
  <c r="F21" i="10" s="1"/>
  <c r="E40" i="9"/>
  <c r="F40" i="9" s="1"/>
  <c r="E53" i="9"/>
  <c r="F53" i="9" s="1"/>
  <c r="E61" i="9"/>
  <c r="F61" i="9" s="1"/>
  <c r="E73" i="9"/>
  <c r="F73" i="9" s="1"/>
  <c r="E113" i="7"/>
  <c r="F113" i="7" s="1"/>
  <c r="E43" i="10"/>
  <c r="F43" i="10" s="1"/>
  <c r="E39" i="10"/>
  <c r="F39" i="10" s="1"/>
  <c r="E73" i="13"/>
  <c r="F73" i="13" s="1"/>
  <c r="E102" i="13"/>
  <c r="F102" i="13" s="1"/>
  <c r="E24" i="7"/>
  <c r="F24" i="7" s="1"/>
  <c r="E110" i="13"/>
  <c r="F110" i="13" s="1"/>
  <c r="E30" i="9"/>
  <c r="F30" i="9" s="1"/>
  <c r="K54" i="12"/>
  <c r="L54" i="12" s="1"/>
  <c r="K122" i="7"/>
  <c r="L122" i="7" s="1"/>
  <c r="K118" i="7"/>
  <c r="L118" i="7" s="1"/>
  <c r="T117" i="12"/>
  <c r="U117" i="12" s="1"/>
  <c r="E81" i="13"/>
  <c r="F81" i="13" s="1"/>
  <c r="T101" i="13"/>
  <c r="U101" i="13" s="1"/>
  <c r="K95" i="12"/>
  <c r="L95" i="12" s="1"/>
  <c r="K87" i="12"/>
  <c r="L87" i="12" s="1"/>
  <c r="E22" i="7"/>
  <c r="F22" i="7" s="1"/>
  <c r="E111" i="13"/>
  <c r="F111" i="13" s="1"/>
  <c r="E112" i="13"/>
  <c r="F112" i="13" s="1"/>
  <c r="K119" i="9"/>
  <c r="L119" i="9" s="1"/>
  <c r="K117" i="9"/>
  <c r="L117" i="9" s="1"/>
  <c r="K116" i="9"/>
  <c r="L116" i="9" s="1"/>
  <c r="K118" i="9"/>
  <c r="L118" i="9" s="1"/>
  <c r="S22" i="10"/>
  <c r="E95" i="10"/>
  <c r="F95" i="10" s="1"/>
  <c r="T100" i="10"/>
  <c r="U100" i="10" s="1"/>
  <c r="S21" i="7"/>
  <c r="K55" i="7"/>
  <c r="L55" i="7" s="1"/>
  <c r="K54" i="7"/>
  <c r="L54" i="7" s="1"/>
  <c r="K50" i="7"/>
  <c r="L50" i="7" s="1"/>
  <c r="K48" i="7"/>
  <c r="L48" i="7" s="1"/>
  <c r="K46" i="7"/>
  <c r="L46" i="7" s="1"/>
  <c r="K53" i="7"/>
  <c r="L53" i="7" s="1"/>
  <c r="S65" i="7"/>
  <c r="T65" i="7" s="1"/>
  <c r="U65" i="7" s="1"/>
  <c r="K71" i="7"/>
  <c r="L71" i="7" s="1"/>
  <c r="K70" i="7"/>
  <c r="L70" i="7" s="1"/>
  <c r="K89" i="7"/>
  <c r="L89" i="7" s="1"/>
  <c r="K78" i="7"/>
  <c r="L78" i="7" s="1"/>
  <c r="K87" i="7"/>
  <c r="L87" i="7" s="1"/>
  <c r="K80" i="7"/>
  <c r="L80" i="7" s="1"/>
  <c r="K79" i="7"/>
  <c r="L79" i="7" s="1"/>
  <c r="K96" i="7"/>
  <c r="L96" i="7" s="1"/>
  <c r="K97" i="7"/>
  <c r="L97" i="7" s="1"/>
  <c r="K98" i="7"/>
  <c r="L98" i="7" s="1"/>
  <c r="K100" i="7"/>
  <c r="L100" i="7" s="1"/>
  <c r="K106" i="7"/>
  <c r="L106" i="7" s="1"/>
  <c r="K105" i="7"/>
  <c r="L105" i="7" s="1"/>
  <c r="K109" i="7"/>
  <c r="L109" i="7" s="1"/>
  <c r="K108" i="7"/>
  <c r="L108" i="7" s="1"/>
  <c r="K104" i="7"/>
  <c r="L104" i="7" s="1"/>
  <c r="K107" i="7"/>
  <c r="L107" i="7" s="1"/>
  <c r="K103" i="7"/>
  <c r="L103" i="7" s="1"/>
  <c r="E43" i="13"/>
  <c r="F43" i="13" s="1"/>
  <c r="E53" i="13"/>
  <c r="F53" i="13" s="1"/>
  <c r="E54" i="13"/>
  <c r="F54" i="13" s="1"/>
  <c r="E68" i="13"/>
  <c r="F68" i="13" s="1"/>
  <c r="E69" i="13"/>
  <c r="F69" i="13" s="1"/>
  <c r="E67" i="13"/>
  <c r="F67" i="13" s="1"/>
  <c r="E62" i="13"/>
  <c r="F62" i="13" s="1"/>
  <c r="E66" i="13"/>
  <c r="F66" i="13" s="1"/>
  <c r="E32" i="12"/>
  <c r="F32" i="12" s="1"/>
  <c r="E29" i="12"/>
  <c r="F29" i="12" s="1"/>
  <c r="E33" i="12"/>
  <c r="F33" i="12" s="1"/>
  <c r="E30" i="12"/>
  <c r="F30" i="12" s="1"/>
  <c r="E25" i="12"/>
  <c r="F25" i="12" s="1"/>
  <c r="E27" i="12"/>
  <c r="F27" i="12" s="1"/>
  <c r="E31" i="12"/>
  <c r="F31" i="12" s="1"/>
  <c r="T108" i="12"/>
  <c r="U108" i="12" s="1"/>
  <c r="E86" i="10"/>
  <c r="F86" i="10" s="1"/>
  <c r="E80" i="10"/>
  <c r="F80" i="10" s="1"/>
  <c r="K76" i="7"/>
  <c r="L76" i="7" s="1"/>
  <c r="E19" i="12"/>
  <c r="F19" i="12" s="1"/>
  <c r="E85" i="12"/>
  <c r="F85" i="12" s="1"/>
  <c r="K35" i="9"/>
  <c r="L35" i="9" s="1"/>
  <c r="K34" i="9"/>
  <c r="L34" i="9" s="1"/>
  <c r="K41" i="9"/>
  <c r="L41" i="9" s="1"/>
  <c r="K18" i="12"/>
  <c r="L18" i="12" s="1"/>
  <c r="K79" i="12"/>
  <c r="L79" i="12" s="1"/>
  <c r="K34" i="12"/>
  <c r="L34" i="12" s="1"/>
  <c r="E90" i="13"/>
  <c r="F90" i="13" s="1"/>
  <c r="K16" i="9"/>
  <c r="L16" i="9" s="1"/>
  <c r="K29" i="7"/>
  <c r="L29" i="7" s="1"/>
  <c r="T132" i="13"/>
  <c r="U132" i="13" s="1"/>
  <c r="E63" i="13"/>
  <c r="F63" i="13" s="1"/>
  <c r="E64" i="13"/>
  <c r="F64" i="13" s="1"/>
  <c r="K34" i="7"/>
  <c r="L34" i="7" s="1"/>
  <c r="K113" i="7"/>
  <c r="L113" i="7" s="1"/>
  <c r="K86" i="7"/>
  <c r="L86" i="7" s="1"/>
  <c r="K84" i="7"/>
  <c r="L84" i="7" s="1"/>
  <c r="K58" i="7"/>
  <c r="L58" i="7" s="1"/>
  <c r="T91" i="12"/>
  <c r="U91" i="12" s="1"/>
  <c r="E23" i="7"/>
  <c r="F23" i="7" s="1"/>
  <c r="K51" i="7"/>
  <c r="L51" i="7" s="1"/>
  <c r="E103" i="9"/>
  <c r="F103" i="9" s="1"/>
  <c r="E105" i="9"/>
  <c r="F105" i="9" s="1"/>
  <c r="E110" i="9"/>
  <c r="F110" i="9" s="1"/>
  <c r="E102" i="9"/>
  <c r="F102" i="9" s="1"/>
  <c r="E97" i="9"/>
  <c r="F97" i="9" s="1"/>
  <c r="E106" i="9"/>
  <c r="F106" i="9" s="1"/>
  <c r="E111" i="9"/>
  <c r="F111" i="9" s="1"/>
  <c r="E108" i="9"/>
  <c r="F108" i="9" s="1"/>
  <c r="E107" i="9"/>
  <c r="F107" i="9" s="1"/>
  <c r="E101" i="9"/>
  <c r="F101" i="9" s="1"/>
  <c r="E109" i="9"/>
  <c r="F109" i="9" s="1"/>
  <c r="E100" i="9"/>
  <c r="F100" i="9" s="1"/>
  <c r="E99" i="9"/>
  <c r="F99" i="9" s="1"/>
  <c r="E104" i="9"/>
  <c r="F104" i="9" s="1"/>
  <c r="E98" i="9"/>
  <c r="F98" i="9" s="1"/>
  <c r="E71" i="10"/>
  <c r="F71" i="10" s="1"/>
  <c r="E72" i="10"/>
  <c r="F72" i="10" s="1"/>
  <c r="E73" i="10"/>
  <c r="F73" i="10" s="1"/>
  <c r="K23" i="7"/>
  <c r="L23" i="7" s="1"/>
  <c r="K39" i="7"/>
  <c r="L39" i="7" s="1"/>
  <c r="K33" i="7"/>
  <c r="L33" i="7" s="1"/>
  <c r="E37" i="7"/>
  <c r="F37" i="7" s="1"/>
  <c r="E40" i="7"/>
  <c r="F40" i="7" s="1"/>
  <c r="E33" i="7"/>
  <c r="F33" i="7" s="1"/>
  <c r="E36" i="7"/>
  <c r="F36" i="7" s="1"/>
  <c r="E35" i="7"/>
  <c r="F35" i="7" s="1"/>
  <c r="E39" i="7"/>
  <c r="F39" i="7" s="1"/>
  <c r="E28" i="7"/>
  <c r="F28" i="7" s="1"/>
  <c r="E42" i="7"/>
  <c r="F42" i="7" s="1"/>
  <c r="E34" i="7"/>
  <c r="F34" i="7" s="1"/>
  <c r="E38" i="7"/>
  <c r="F38" i="7" s="1"/>
  <c r="E26" i="7"/>
  <c r="F26" i="7" s="1"/>
  <c r="E29" i="7"/>
  <c r="F29" i="7" s="1"/>
  <c r="E41" i="7"/>
  <c r="F41" i="7" s="1"/>
  <c r="E25" i="7"/>
  <c r="F25" i="7" s="1"/>
  <c r="E45" i="7"/>
  <c r="F45" i="7" s="1"/>
  <c r="E44" i="7"/>
  <c r="F44" i="7" s="1"/>
  <c r="E43" i="7"/>
  <c r="F43" i="7" s="1"/>
  <c r="E31" i="7"/>
  <c r="F31" i="7" s="1"/>
  <c r="E30" i="7"/>
  <c r="F30" i="7" s="1"/>
  <c r="E57" i="7"/>
  <c r="F57" i="7" s="1"/>
  <c r="S62" i="7"/>
  <c r="T49" i="7" s="1"/>
  <c r="U49" i="7" s="1"/>
  <c r="K73" i="7"/>
  <c r="L73" i="7" s="1"/>
  <c r="K72" i="7"/>
  <c r="L72" i="7" s="1"/>
  <c r="E19" i="13"/>
  <c r="F19" i="13" s="1"/>
  <c r="E20" i="13"/>
  <c r="F20" i="13" s="1"/>
  <c r="E18" i="13"/>
  <c r="F18" i="13" s="1"/>
  <c r="E34" i="13"/>
  <c r="F34" i="13" s="1"/>
  <c r="E32" i="13"/>
  <c r="F32" i="13" s="1"/>
  <c r="E37" i="13"/>
  <c r="F37" i="13" s="1"/>
  <c r="E29" i="13"/>
  <c r="F29" i="13" s="1"/>
  <c r="E28" i="13"/>
  <c r="F28" i="13" s="1"/>
  <c r="E30" i="13"/>
  <c r="F30" i="13" s="1"/>
  <c r="E36" i="13"/>
  <c r="F36" i="13" s="1"/>
  <c r="E31" i="13"/>
  <c r="F31" i="13" s="1"/>
  <c r="E38" i="13"/>
  <c r="F38" i="13" s="1"/>
  <c r="E35" i="13"/>
  <c r="F35" i="13" s="1"/>
  <c r="E33" i="13"/>
  <c r="F33" i="13" s="1"/>
  <c r="E48" i="13"/>
  <c r="F48" i="13" s="1"/>
  <c r="T131" i="13"/>
  <c r="U131" i="13" s="1"/>
  <c r="E52" i="13"/>
  <c r="F52" i="13" s="1"/>
  <c r="T98" i="9"/>
  <c r="U98" i="9" s="1"/>
  <c r="T54" i="10"/>
  <c r="U54" i="10" s="1"/>
  <c r="K57" i="12"/>
  <c r="L57" i="12" s="1"/>
  <c r="T135" i="13"/>
  <c r="U135" i="13" s="1"/>
  <c r="K49" i="7"/>
  <c r="L49" i="7" s="1"/>
  <c r="K61" i="12"/>
  <c r="L61" i="12" s="1"/>
  <c r="T50" i="12"/>
  <c r="U50" i="12" s="1"/>
  <c r="T77" i="9" l="1"/>
  <c r="U77" i="9" s="1"/>
  <c r="T65" i="12"/>
  <c r="U65" i="12" s="1"/>
  <c r="T49" i="9"/>
  <c r="U49" i="9" s="1"/>
  <c r="T58" i="12"/>
  <c r="U58" i="12" s="1"/>
  <c r="T61" i="12"/>
  <c r="U61" i="12" s="1"/>
  <c r="T81" i="9"/>
  <c r="U81" i="9" s="1"/>
  <c r="T55" i="10"/>
  <c r="U55" i="10" s="1"/>
  <c r="T28" i="12"/>
  <c r="U28" i="12" s="1"/>
  <c r="T40" i="12"/>
  <c r="U40" i="12" s="1"/>
  <c r="T90" i="9"/>
  <c r="U90" i="9" s="1"/>
  <c r="T59" i="9"/>
  <c r="U59" i="9" s="1"/>
  <c r="T110" i="9"/>
  <c r="U110" i="9" s="1"/>
  <c r="T32" i="9"/>
  <c r="U32" i="9" s="1"/>
  <c r="T106" i="7"/>
  <c r="U106" i="7" s="1"/>
  <c r="T68" i="9"/>
  <c r="U68" i="9" s="1"/>
  <c r="T39" i="12"/>
  <c r="U39" i="12" s="1"/>
  <c r="T59" i="12"/>
  <c r="U59" i="12" s="1"/>
  <c r="T108" i="9"/>
  <c r="U108" i="9" s="1"/>
  <c r="T36" i="9"/>
  <c r="U36" i="9" s="1"/>
  <c r="T50" i="10"/>
  <c r="U50" i="10" s="1"/>
  <c r="T95" i="10"/>
  <c r="U95" i="10" s="1"/>
  <c r="T55" i="12"/>
  <c r="U55" i="12" s="1"/>
  <c r="T114" i="10"/>
  <c r="U114" i="10" s="1"/>
  <c r="T72" i="12"/>
  <c r="U72" i="12" s="1"/>
  <c r="T62" i="10"/>
  <c r="U62" i="10" s="1"/>
  <c r="T69" i="9"/>
  <c r="U69" i="9" s="1"/>
  <c r="T27" i="12"/>
  <c r="U27" i="12" s="1"/>
  <c r="T57" i="10"/>
  <c r="U57" i="10" s="1"/>
  <c r="T37" i="10"/>
  <c r="U37" i="10" s="1"/>
  <c r="T103" i="10"/>
  <c r="U103" i="10" s="1"/>
  <c r="T44" i="12"/>
  <c r="U44" i="12" s="1"/>
  <c r="T43" i="10"/>
  <c r="U43" i="10" s="1"/>
  <c r="T78" i="10"/>
  <c r="U78" i="10" s="1"/>
  <c r="T84" i="9"/>
  <c r="U84" i="9" s="1"/>
  <c r="T17" i="10"/>
  <c r="U17" i="10" s="1"/>
  <c r="T67" i="9"/>
  <c r="U67" i="9" s="1"/>
  <c r="T61" i="10"/>
  <c r="U61" i="10" s="1"/>
  <c r="T122" i="9"/>
  <c r="U122" i="9" s="1"/>
  <c r="T43" i="12"/>
  <c r="U43" i="12" s="1"/>
  <c r="T64" i="12"/>
  <c r="U64" i="12" s="1"/>
  <c r="T86" i="9"/>
  <c r="U86" i="9" s="1"/>
  <c r="T54" i="9"/>
  <c r="U54" i="9" s="1"/>
  <c r="T92" i="9"/>
  <c r="U92" i="9" s="1"/>
  <c r="T108" i="7"/>
  <c r="U108" i="7" s="1"/>
  <c r="T28" i="9"/>
  <c r="U28" i="9" s="1"/>
  <c r="T38" i="12"/>
  <c r="U38" i="12" s="1"/>
  <c r="T62" i="9"/>
  <c r="U62" i="9" s="1"/>
  <c r="T117" i="9"/>
  <c r="U117" i="9" s="1"/>
  <c r="T97" i="9"/>
  <c r="U97" i="9" s="1"/>
  <c r="T60" i="10"/>
  <c r="U60" i="10" s="1"/>
  <c r="T64" i="9"/>
  <c r="U64" i="9" s="1"/>
  <c r="B1212" i="3" s="1"/>
  <c r="D21" i="3" s="1"/>
  <c r="T26" i="12"/>
  <c r="U26" i="12" s="1"/>
  <c r="T66" i="9"/>
  <c r="U66" i="9" s="1"/>
  <c r="T104" i="10"/>
  <c r="U104" i="10" s="1"/>
  <c r="T33" i="10"/>
  <c r="U33" i="10" s="1"/>
  <c r="T106" i="9"/>
  <c r="U106" i="9" s="1"/>
  <c r="T76" i="9"/>
  <c r="U76" i="9" s="1"/>
  <c r="T82" i="10"/>
  <c r="U82" i="10" s="1"/>
  <c r="T14" i="12"/>
  <c r="T125" i="9"/>
  <c r="U125" i="9" s="1"/>
  <c r="T115" i="9"/>
  <c r="U115" i="9" s="1"/>
  <c r="T67" i="12"/>
  <c r="U67" i="12" s="1"/>
  <c r="T91" i="9"/>
  <c r="U91" i="9" s="1"/>
  <c r="T53" i="9"/>
  <c r="U53" i="9" s="1"/>
  <c r="T71" i="10"/>
  <c r="U71" i="10" s="1"/>
  <c r="T111" i="9"/>
  <c r="U111" i="9" s="1"/>
  <c r="T34" i="12"/>
  <c r="U34" i="12" s="1"/>
  <c r="T61" i="9"/>
  <c r="U61" i="9" s="1"/>
  <c r="T41" i="10"/>
  <c r="U41" i="10" s="1"/>
  <c r="T113" i="9"/>
  <c r="U113" i="9" s="1"/>
  <c r="T112" i="10"/>
  <c r="U112" i="10" s="1"/>
  <c r="T50" i="9"/>
  <c r="U50" i="9" s="1"/>
  <c r="T74" i="12"/>
  <c r="U74" i="12" s="1"/>
  <c r="T65" i="10"/>
  <c r="U65" i="10" s="1"/>
  <c r="T74" i="9"/>
  <c r="U74" i="9" s="1"/>
  <c r="G899" i="1" s="1"/>
  <c r="T29" i="12"/>
  <c r="U29" i="12" s="1"/>
  <c r="T101" i="9"/>
  <c r="U101" i="9" s="1"/>
  <c r="T45" i="9"/>
  <c r="U45" i="9" s="1"/>
  <c r="T107" i="10"/>
  <c r="U107" i="10" s="1"/>
  <c r="T69" i="12"/>
  <c r="U69" i="12" s="1"/>
  <c r="T82" i="9"/>
  <c r="U82" i="9" s="1"/>
  <c r="T41" i="12"/>
  <c r="U41" i="12" s="1"/>
  <c r="T98" i="10"/>
  <c r="U98" i="10" s="1"/>
  <c r="T85" i="10"/>
  <c r="U85" i="10" s="1"/>
  <c r="T42" i="9"/>
  <c r="U42" i="9" s="1"/>
  <c r="T116" i="9"/>
  <c r="U116" i="9" s="1"/>
  <c r="T121" i="9"/>
  <c r="U121" i="9" s="1"/>
  <c r="T44" i="9"/>
  <c r="U44" i="9" s="1"/>
  <c r="T100" i="13"/>
  <c r="U100" i="13" s="1"/>
  <c r="T43" i="9"/>
  <c r="U43" i="9" s="1"/>
  <c r="T78" i="13"/>
  <c r="U78" i="13" s="1"/>
  <c r="T92" i="7"/>
  <c r="U92" i="7" s="1"/>
  <c r="T63" i="9"/>
  <c r="U63" i="9" s="1"/>
  <c r="T66" i="12"/>
  <c r="U66" i="12" s="1"/>
  <c r="T87" i="9"/>
  <c r="U87" i="9" s="1"/>
  <c r="T56" i="9"/>
  <c r="U56" i="9" s="1"/>
  <c r="T73" i="10"/>
  <c r="U73" i="10" s="1"/>
  <c r="T73" i="9"/>
  <c r="U73" i="9" s="1"/>
  <c r="T117" i="7"/>
  <c r="U117" i="7" s="1"/>
  <c r="T109" i="9"/>
  <c r="U109" i="9" s="1"/>
  <c r="T48" i="10"/>
  <c r="U48" i="10" s="1"/>
  <c r="T65" i="9"/>
  <c r="U65" i="9" s="1"/>
  <c r="T75" i="12"/>
  <c r="U75" i="12" s="1"/>
  <c r="T69" i="10"/>
  <c r="U69" i="10" s="1"/>
  <c r="T100" i="9"/>
  <c r="U100" i="9" s="1"/>
  <c r="T106" i="10"/>
  <c r="U106" i="10" s="1"/>
  <c r="T70" i="12"/>
  <c r="U70" i="12" s="1"/>
  <c r="T77" i="10"/>
  <c r="U77" i="10" s="1"/>
  <c r="T35" i="10"/>
  <c r="U35" i="10" s="1"/>
  <c r="T89" i="9"/>
  <c r="U89" i="9" s="1"/>
  <c r="T37" i="9"/>
  <c r="U37" i="9" s="1"/>
  <c r="T45" i="12"/>
  <c r="U45" i="12" s="1"/>
  <c r="T99" i="9"/>
  <c r="U99" i="9" s="1"/>
  <c r="T95" i="9"/>
  <c r="U95" i="9" s="1"/>
  <c r="T31" i="12"/>
  <c r="U31" i="12" s="1"/>
  <c r="T30" i="9"/>
  <c r="U30" i="9" s="1"/>
  <c r="T46" i="10"/>
  <c r="U46" i="10" s="1"/>
  <c r="T68" i="12"/>
  <c r="U68" i="12" s="1"/>
  <c r="T48" i="12"/>
  <c r="U48" i="12" s="1"/>
  <c r="T88" i="9"/>
  <c r="U88" i="9" s="1"/>
  <c r="T72" i="10"/>
  <c r="U72" i="10" s="1"/>
  <c r="T73" i="12"/>
  <c r="U73" i="12" s="1"/>
  <c r="T38" i="9"/>
  <c r="U38" i="9" s="1"/>
  <c r="T54" i="12"/>
  <c r="U54" i="12" s="1"/>
  <c r="T118" i="9"/>
  <c r="U118" i="9" s="1"/>
  <c r="T102" i="9"/>
  <c r="U102" i="9" s="1"/>
  <c r="T68" i="10"/>
  <c r="U68" i="10" s="1"/>
  <c r="T41" i="9"/>
  <c r="U41" i="9" s="1"/>
  <c r="T47" i="9"/>
  <c r="U47" i="9" s="1"/>
  <c r="T57" i="12"/>
  <c r="U57" i="12" s="1"/>
  <c r="T110" i="10"/>
  <c r="U110" i="10" s="1"/>
  <c r="T116" i="10"/>
  <c r="U116" i="10" s="1"/>
  <c r="T64" i="10"/>
  <c r="U64" i="10" s="1"/>
  <c r="B88" i="5" s="1"/>
  <c r="D21" i="5" s="1"/>
  <c r="D24" i="5" s="1"/>
  <c r="T36" i="12"/>
  <c r="U36" i="12" s="1"/>
  <c r="T32" i="12"/>
  <c r="U32" i="12" s="1"/>
  <c r="T34" i="9"/>
  <c r="U34" i="9" s="1"/>
  <c r="T66" i="10"/>
  <c r="U66" i="10" s="1"/>
  <c r="T109" i="10"/>
  <c r="U109" i="10" s="1"/>
  <c r="T47" i="12"/>
  <c r="U47" i="12" s="1"/>
  <c r="T24" i="10"/>
  <c r="U24" i="10" s="1"/>
  <c r="T52" i="10"/>
  <c r="U52" i="10" s="1"/>
  <c r="T60" i="9"/>
  <c r="U60" i="9" s="1"/>
  <c r="T37" i="12"/>
  <c r="U37" i="12" s="1"/>
  <c r="T56" i="12"/>
  <c r="U56" i="12" s="1"/>
  <c r="T62" i="12"/>
  <c r="U62" i="12" s="1"/>
  <c r="T49" i="12"/>
  <c r="U49" i="12" s="1"/>
  <c r="T55" i="9"/>
  <c r="U55" i="9" s="1"/>
  <c r="T48" i="9"/>
  <c r="U48" i="9" s="1"/>
  <c r="T105" i="10"/>
  <c r="U105" i="10" s="1"/>
  <c r="T113" i="10"/>
  <c r="U113" i="10" s="1"/>
  <c r="T53" i="12"/>
  <c r="U53" i="12" s="1"/>
  <c r="T67" i="10"/>
  <c r="U67" i="10" s="1"/>
  <c r="T83" i="9"/>
  <c r="U83" i="9" s="1"/>
  <c r="T39" i="9"/>
  <c r="U39" i="9" s="1"/>
  <c r="T102" i="10"/>
  <c r="U102" i="10" s="1"/>
  <c r="T115" i="10"/>
  <c r="U115" i="10" s="1"/>
  <c r="T33" i="12"/>
  <c r="U33" i="12" s="1"/>
  <c r="T39" i="10"/>
  <c r="U39" i="10" s="1"/>
  <c r="T90" i="10"/>
  <c r="U90" i="10" s="1"/>
  <c r="T108" i="10"/>
  <c r="U108" i="10" s="1"/>
  <c r="T40" i="10"/>
  <c r="U40" i="10" s="1"/>
  <c r="T34" i="10"/>
  <c r="U34" i="10" s="1"/>
  <c r="T104" i="9"/>
  <c r="U104" i="9" s="1"/>
  <c r="T35" i="9"/>
  <c r="U35" i="9" s="1"/>
  <c r="T72" i="9"/>
  <c r="U72" i="9" s="1"/>
  <c r="T114" i="9"/>
  <c r="U114" i="9" s="1"/>
  <c r="T119" i="10"/>
  <c r="U119" i="10" s="1"/>
  <c r="T78" i="9"/>
  <c r="U78" i="9" s="1"/>
  <c r="T47" i="10"/>
  <c r="U47" i="10" s="1"/>
  <c r="T71" i="9"/>
  <c r="U71" i="9" s="1"/>
  <c r="T63" i="12"/>
  <c r="U63" i="12" s="1"/>
  <c r="T58" i="9"/>
  <c r="U58" i="9" s="1"/>
  <c r="T56" i="10"/>
  <c r="U56" i="10" s="1"/>
  <c r="T40" i="9"/>
  <c r="U40" i="9" s="1"/>
  <c r="T45" i="10"/>
  <c r="U45" i="10" s="1"/>
  <c r="T31" i="9"/>
  <c r="U31" i="9" s="1"/>
  <c r="T101" i="10"/>
  <c r="U101" i="10" s="1"/>
  <c r="T117" i="10"/>
  <c r="U117" i="10" s="1"/>
  <c r="T75" i="9"/>
  <c r="U75" i="9" s="1"/>
  <c r="T51" i="9"/>
  <c r="U51" i="9" s="1"/>
  <c r="T97" i="10"/>
  <c r="U97" i="10" s="1"/>
  <c r="T84" i="10"/>
  <c r="U84" i="10" s="1"/>
  <c r="T74" i="10"/>
  <c r="U74" i="10" s="1"/>
  <c r="T83" i="10"/>
  <c r="U83" i="10" s="1"/>
  <c r="B35" i="2" s="1"/>
  <c r="T81" i="10"/>
  <c r="U81" i="10" s="1"/>
  <c r="T103" i="9"/>
  <c r="U103" i="9" s="1"/>
  <c r="T44" i="10"/>
  <c r="U44" i="10" s="1"/>
  <c r="T53" i="10"/>
  <c r="U53" i="10" s="1"/>
  <c r="T99" i="10"/>
  <c r="U99" i="10" s="1"/>
  <c r="T89" i="10"/>
  <c r="U89" i="10" s="1"/>
  <c r="T93" i="10"/>
  <c r="U93" i="10" s="1"/>
  <c r="T76" i="10"/>
  <c r="U76" i="10" s="1"/>
  <c r="T35" i="12"/>
  <c r="U35" i="12" s="1"/>
  <c r="T127" i="9"/>
  <c r="U127" i="9" s="1"/>
  <c r="T46" i="12"/>
  <c r="U46" i="12" s="1"/>
  <c r="T15" i="9"/>
  <c r="U15" i="9" s="1"/>
  <c r="T14" i="9"/>
  <c r="T23" i="9"/>
  <c r="U23" i="9" s="1"/>
  <c r="T20" i="9"/>
  <c r="U20" i="9" s="1"/>
  <c r="T27" i="9"/>
  <c r="U27" i="9" s="1"/>
  <c r="T25" i="9"/>
  <c r="U25" i="9" s="1"/>
  <c r="T19" i="9"/>
  <c r="U19" i="9" s="1"/>
  <c r="T16" i="9"/>
  <c r="U16" i="9" s="1"/>
  <c r="T18" i="9"/>
  <c r="U18" i="9" s="1"/>
  <c r="T22" i="9"/>
  <c r="U22" i="9" s="1"/>
  <c r="T24" i="9"/>
  <c r="U24" i="9" s="1"/>
  <c r="T17" i="9"/>
  <c r="U17" i="9" s="1"/>
  <c r="T26" i="9"/>
  <c r="U26" i="9" s="1"/>
  <c r="T21" i="9"/>
  <c r="U21" i="9" s="1"/>
  <c r="T51" i="13"/>
  <c r="U51" i="13" s="1"/>
  <c r="T69" i="13"/>
  <c r="U69" i="13" s="1"/>
  <c r="T19" i="10"/>
  <c r="U19" i="10" s="1"/>
  <c r="T55" i="13"/>
  <c r="U55" i="13" s="1"/>
  <c r="T43" i="13"/>
  <c r="U43" i="13" s="1"/>
  <c r="T35" i="13"/>
  <c r="U35" i="13" s="1"/>
  <c r="T126" i="9"/>
  <c r="U126" i="9" s="1"/>
  <c r="T83" i="13"/>
  <c r="U83" i="13" s="1"/>
  <c r="T77" i="13"/>
  <c r="U77" i="13" s="1"/>
  <c r="T45" i="13"/>
  <c r="U45" i="13" s="1"/>
  <c r="T66" i="13"/>
  <c r="U66" i="13" s="1"/>
  <c r="T68" i="13"/>
  <c r="U68" i="13" s="1"/>
  <c r="T20" i="10"/>
  <c r="U20" i="10" s="1"/>
  <c r="T57" i="13"/>
  <c r="U57" i="13" s="1"/>
  <c r="T90" i="13"/>
  <c r="U90" i="13" s="1"/>
  <c r="T58" i="13"/>
  <c r="U58" i="13" s="1"/>
  <c r="T120" i="9"/>
  <c r="U120" i="9" s="1"/>
  <c r="T112" i="9"/>
  <c r="U112" i="9" s="1"/>
  <c r="T79" i="9"/>
  <c r="U79" i="9" s="1"/>
  <c r="T85" i="9"/>
  <c r="U85" i="9" s="1"/>
  <c r="T71" i="13"/>
  <c r="U71" i="13" s="1"/>
  <c r="T74" i="13"/>
  <c r="U74" i="13" s="1"/>
  <c r="T75" i="13"/>
  <c r="U75" i="13" s="1"/>
  <c r="T49" i="13"/>
  <c r="U49" i="13" s="1"/>
  <c r="T53" i="13"/>
  <c r="U53" i="13" s="1"/>
  <c r="T63" i="13"/>
  <c r="U63" i="13" s="1"/>
  <c r="T89" i="7"/>
  <c r="U89" i="7" s="1"/>
  <c r="T85" i="13"/>
  <c r="U85" i="13" s="1"/>
  <c r="T59" i="13"/>
  <c r="U59" i="13" s="1"/>
  <c r="T79" i="10"/>
  <c r="U79" i="10" s="1"/>
  <c r="T75" i="10"/>
  <c r="U75" i="10" s="1"/>
  <c r="T88" i="10"/>
  <c r="U88" i="10" s="1"/>
  <c r="T91" i="10"/>
  <c r="U91" i="10" s="1"/>
  <c r="T94" i="10"/>
  <c r="U94" i="10" s="1"/>
  <c r="T93" i="9"/>
  <c r="U93" i="9" s="1"/>
  <c r="T81" i="13"/>
  <c r="U81" i="13" s="1"/>
  <c r="T61" i="13"/>
  <c r="U61" i="13" s="1"/>
  <c r="T62" i="13"/>
  <c r="U62" i="13" s="1"/>
  <c r="T79" i="13"/>
  <c r="U79" i="13" s="1"/>
  <c r="T80" i="13"/>
  <c r="U80" i="13" s="1"/>
  <c r="T50" i="13"/>
  <c r="U50" i="13" s="1"/>
  <c r="T39" i="13"/>
  <c r="U39" i="13" s="1"/>
  <c r="T86" i="13"/>
  <c r="U86" i="13" s="1"/>
  <c r="T37" i="13"/>
  <c r="U37" i="13" s="1"/>
  <c r="T86" i="7"/>
  <c r="U86" i="7" s="1"/>
  <c r="T84" i="13"/>
  <c r="U84" i="13" s="1"/>
  <c r="T48" i="13"/>
  <c r="U48" i="13" s="1"/>
  <c r="T65" i="13"/>
  <c r="U65" i="13" s="1"/>
  <c r="T82" i="13"/>
  <c r="U82" i="13" s="1"/>
  <c r="T59" i="10"/>
  <c r="U59" i="10" s="1"/>
  <c r="T92" i="10"/>
  <c r="U92" i="10" s="1"/>
  <c r="T86" i="10"/>
  <c r="U86" i="10" s="1"/>
  <c r="T87" i="10"/>
  <c r="U87" i="10" s="1"/>
  <c r="T119" i="9"/>
  <c r="U119" i="9" s="1"/>
  <c r="T21" i="7"/>
  <c r="U21" i="7" s="1"/>
  <c r="T31" i="7"/>
  <c r="U31" i="7" s="1"/>
  <c r="T29" i="10"/>
  <c r="U29" i="10" s="1"/>
  <c r="T28" i="10"/>
  <c r="U28" i="10" s="1"/>
  <c r="T25" i="10"/>
  <c r="U25" i="10" s="1"/>
  <c r="T125" i="7"/>
  <c r="U125" i="7" s="1"/>
  <c r="T124" i="7"/>
  <c r="U124" i="7" s="1"/>
  <c r="T91" i="7"/>
  <c r="U91" i="7" s="1"/>
  <c r="T70" i="7"/>
  <c r="U70" i="7" s="1"/>
  <c r="T28" i="7"/>
  <c r="U28" i="7" s="1"/>
  <c r="T51" i="7"/>
  <c r="U51" i="7" s="1"/>
  <c r="T68" i="7"/>
  <c r="U68" i="7" s="1"/>
  <c r="T26" i="10"/>
  <c r="U26" i="10" s="1"/>
  <c r="T42" i="7"/>
  <c r="U42" i="7" s="1"/>
  <c r="D20" i="3"/>
  <c r="F13" i="3"/>
  <c r="T52" i="7"/>
  <c r="U52" i="7" s="1"/>
  <c r="T50" i="7"/>
  <c r="U50" i="7" s="1"/>
  <c r="T76" i="7"/>
  <c r="U76" i="7" s="1"/>
  <c r="T84" i="7"/>
  <c r="U84" i="7" s="1"/>
  <c r="T82" i="7"/>
  <c r="U82" i="7" s="1"/>
  <c r="T15" i="7"/>
  <c r="U15" i="7" s="1"/>
  <c r="T20" i="7"/>
  <c r="U20" i="7" s="1"/>
  <c r="T110" i="7"/>
  <c r="U110" i="7" s="1"/>
  <c r="T95" i="7"/>
  <c r="U95" i="7" s="1"/>
  <c r="T71" i="7"/>
  <c r="U71" i="7" s="1"/>
  <c r="T123" i="7"/>
  <c r="U123" i="7" s="1"/>
  <c r="T113" i="7"/>
  <c r="U113" i="7" s="1"/>
  <c r="T75" i="7"/>
  <c r="U75" i="7" s="1"/>
  <c r="T69" i="7"/>
  <c r="U69" i="7" s="1"/>
  <c r="T99" i="13"/>
  <c r="U99" i="13" s="1"/>
  <c r="T95" i="13"/>
  <c r="U95" i="13" s="1"/>
  <c r="T97" i="13"/>
  <c r="U97" i="13" s="1"/>
  <c r="T93" i="13"/>
  <c r="U93" i="13" s="1"/>
  <c r="T98" i="13"/>
  <c r="U98" i="13" s="1"/>
  <c r="T96" i="13"/>
  <c r="U96" i="13" s="1"/>
  <c r="T92" i="13"/>
  <c r="U92" i="13" s="1"/>
  <c r="T94" i="13"/>
  <c r="U94" i="13" s="1"/>
  <c r="T23" i="10"/>
  <c r="U23" i="10" s="1"/>
  <c r="T30" i="7"/>
  <c r="U30" i="7" s="1"/>
  <c r="T39" i="7"/>
  <c r="U39" i="7" s="1"/>
  <c r="T38" i="7"/>
  <c r="U38" i="7" s="1"/>
  <c r="T43" i="7"/>
  <c r="U43" i="7" s="1"/>
  <c r="T88" i="13"/>
  <c r="U88" i="13" s="1"/>
  <c r="T47" i="7"/>
  <c r="U47" i="7" s="1"/>
  <c r="T48" i="7"/>
  <c r="U48" i="7" s="1"/>
  <c r="T38" i="13"/>
  <c r="U38" i="13" s="1"/>
  <c r="T67" i="13"/>
  <c r="U67" i="13" s="1"/>
  <c r="T72" i="13"/>
  <c r="U72" i="13" s="1"/>
  <c r="T98" i="7"/>
  <c r="U98" i="7" s="1"/>
  <c r="T107" i="7"/>
  <c r="U107" i="7" s="1"/>
  <c r="T83" i="7"/>
  <c r="U83" i="7" s="1"/>
  <c r="T87" i="7"/>
  <c r="U87" i="7" s="1"/>
  <c r="T64" i="7"/>
  <c r="U64" i="7" s="1"/>
  <c r="B1073" i="4" s="1"/>
  <c r="D21" i="4" s="1"/>
  <c r="T14" i="7"/>
  <c r="T100" i="7"/>
  <c r="U100" i="7" s="1"/>
  <c r="T90" i="7"/>
  <c r="U90" i="7" s="1"/>
  <c r="T111" i="7"/>
  <c r="U111" i="7" s="1"/>
  <c r="T119" i="7"/>
  <c r="U119" i="7" s="1"/>
  <c r="T56" i="13"/>
  <c r="U56" i="13" s="1"/>
  <c r="T44" i="13"/>
  <c r="U44" i="13" s="1"/>
  <c r="T33" i="13"/>
  <c r="U33" i="13" s="1"/>
  <c r="T40" i="13"/>
  <c r="U40" i="13" s="1"/>
  <c r="D15" i="1"/>
  <c r="I901" i="1"/>
  <c r="K901" i="1" s="1"/>
  <c r="F13" i="1"/>
  <c r="T116" i="7"/>
  <c r="U116" i="7" s="1"/>
  <c r="T78" i="7"/>
  <c r="U78" i="7" s="1"/>
  <c r="T70" i="13"/>
  <c r="U70" i="13" s="1"/>
  <c r="T121" i="7"/>
  <c r="U121" i="7" s="1"/>
  <c r="T103" i="7"/>
  <c r="U103" i="7" s="1"/>
  <c r="T42" i="13"/>
  <c r="U42" i="13" s="1"/>
  <c r="T89" i="13"/>
  <c r="U89" i="13" s="1"/>
  <c r="T91" i="13"/>
  <c r="U91" i="13" s="1"/>
  <c r="T64" i="13"/>
  <c r="U64" i="13" s="1"/>
  <c r="T34" i="13"/>
  <c r="U34" i="13" s="1"/>
  <c r="T60" i="13"/>
  <c r="U60" i="13" s="1"/>
  <c r="T104" i="7"/>
  <c r="U104" i="7" s="1"/>
  <c r="T87" i="13"/>
  <c r="U87" i="13" s="1"/>
  <c r="T36" i="7"/>
  <c r="U36" i="7" s="1"/>
  <c r="T41" i="7"/>
  <c r="U41" i="7" s="1"/>
  <c r="T55" i="7"/>
  <c r="U55" i="7" s="1"/>
  <c r="T54" i="7"/>
  <c r="U54" i="7" s="1"/>
  <c r="T23" i="7"/>
  <c r="U23" i="7" s="1"/>
  <c r="F13" i="5"/>
  <c r="T17" i="7"/>
  <c r="U17" i="7" s="1"/>
  <c r="T19" i="7"/>
  <c r="U19" i="7" s="1"/>
  <c r="T115" i="7"/>
  <c r="U115" i="7" s="1"/>
  <c r="T45" i="7"/>
  <c r="U45" i="7" s="1"/>
  <c r="T94" i="7"/>
  <c r="U94" i="7" s="1"/>
  <c r="F13" i="4"/>
  <c r="T16" i="7"/>
  <c r="U16" i="7" s="1"/>
  <c r="T61" i="7"/>
  <c r="U61" i="7" s="1"/>
  <c r="T59" i="7"/>
  <c r="U59" i="7" s="1"/>
  <c r="T62" i="7"/>
  <c r="U62" i="7" s="1"/>
  <c r="T58" i="7"/>
  <c r="U58" i="7" s="1"/>
  <c r="T56" i="7"/>
  <c r="U56" i="7" s="1"/>
  <c r="T60" i="7"/>
  <c r="U60" i="7" s="1"/>
  <c r="T57" i="7"/>
  <c r="U57" i="7" s="1"/>
  <c r="T24" i="7"/>
  <c r="U24" i="7" s="1"/>
  <c r="T27" i="7"/>
  <c r="U27" i="7" s="1"/>
  <c r="T74" i="7"/>
  <c r="U74" i="7" s="1"/>
  <c r="T72" i="7"/>
  <c r="U72" i="7" s="1"/>
  <c r="T25" i="7"/>
  <c r="U25" i="7" s="1"/>
  <c r="T34" i="7"/>
  <c r="U34" i="7" s="1"/>
  <c r="T97" i="7"/>
  <c r="U97" i="7" s="1"/>
  <c r="T96" i="7"/>
  <c r="U96" i="7" s="1"/>
  <c r="T102" i="7"/>
  <c r="U102" i="7" s="1"/>
  <c r="T109" i="7"/>
  <c r="U109" i="7" s="1"/>
  <c r="T85" i="7"/>
  <c r="U85" i="7" s="1"/>
  <c r="T18" i="10"/>
  <c r="U18" i="10" s="1"/>
  <c r="T120" i="7"/>
  <c r="U120" i="7" s="1"/>
  <c r="T114" i="7"/>
  <c r="U114" i="7" s="1"/>
  <c r="T44" i="7"/>
  <c r="U44" i="7" s="1"/>
  <c r="T32" i="7"/>
  <c r="U32" i="7" s="1"/>
  <c r="T80" i="7"/>
  <c r="U80" i="7" s="1"/>
  <c r="T67" i="7"/>
  <c r="U67" i="7" s="1"/>
  <c r="T26" i="7"/>
  <c r="U26" i="7" s="1"/>
  <c r="T22" i="10"/>
  <c r="U22" i="10" s="1"/>
  <c r="T21" i="10"/>
  <c r="U21" i="10" s="1"/>
  <c r="T101" i="7"/>
  <c r="U101" i="7" s="1"/>
  <c r="T27" i="10"/>
  <c r="U27" i="10" s="1"/>
  <c r="T35" i="7"/>
  <c r="U35" i="7" s="1"/>
  <c r="T33" i="7"/>
  <c r="U33" i="7" s="1"/>
  <c r="T37" i="7"/>
  <c r="U37" i="7" s="1"/>
  <c r="T46" i="7"/>
  <c r="U46" i="7" s="1"/>
  <c r="T53" i="7"/>
  <c r="U53" i="7" s="1"/>
  <c r="T22" i="7"/>
  <c r="U22" i="7" s="1"/>
  <c r="T73" i="13"/>
  <c r="U73" i="13" s="1"/>
  <c r="T99" i="7"/>
  <c r="U99" i="7" s="1"/>
  <c r="T88" i="7"/>
  <c r="U88" i="7" s="1"/>
  <c r="T81" i="7"/>
  <c r="U81" i="7" s="1"/>
  <c r="T15" i="10"/>
  <c r="U15" i="10" s="1"/>
  <c r="T14" i="10"/>
  <c r="T18" i="7"/>
  <c r="U18" i="7" s="1"/>
  <c r="T118" i="7"/>
  <c r="U118" i="7" s="1"/>
  <c r="T73" i="7"/>
  <c r="U73" i="7" s="1"/>
  <c r="T30" i="10"/>
  <c r="U30" i="10" s="1"/>
  <c r="T32" i="10"/>
  <c r="U32" i="10" s="1"/>
  <c r="T31" i="10"/>
  <c r="U31" i="10" s="1"/>
  <c r="T40" i="7"/>
  <c r="U40" i="7" s="1"/>
  <c r="D15" i="2"/>
  <c r="D38" i="2"/>
  <c r="F38" i="2" s="1"/>
  <c r="F13" i="2"/>
  <c r="T47" i="13"/>
  <c r="U47" i="13" s="1"/>
  <c r="D24" i="3"/>
  <c r="F21" i="3"/>
  <c r="T79" i="7"/>
  <c r="U79" i="7" s="1"/>
  <c r="T54" i="13"/>
  <c r="U54" i="13" s="1"/>
  <c r="T93" i="7"/>
  <c r="U93" i="7" s="1"/>
  <c r="T29" i="7"/>
  <c r="U29" i="7" s="1"/>
  <c r="T122" i="7"/>
  <c r="U122" i="7" s="1"/>
  <c r="T105" i="7"/>
  <c r="U105" i="7" s="1"/>
  <c r="T41" i="13"/>
  <c r="U41" i="13" s="1"/>
  <c r="T46" i="13"/>
  <c r="U46" i="13" s="1"/>
  <c r="T77" i="7"/>
  <c r="U77" i="7" s="1"/>
  <c r="T16" i="10"/>
  <c r="U16" i="10" s="1"/>
  <c r="T36" i="13"/>
  <c r="U36" i="13" s="1"/>
  <c r="T66" i="7"/>
  <c r="U66" i="7" s="1"/>
  <c r="T52" i="13"/>
  <c r="U52" i="13" s="1"/>
  <c r="T63" i="7"/>
  <c r="U63" i="7" s="1"/>
  <c r="F21" i="5" l="1"/>
  <c r="D20" i="5"/>
  <c r="D23" i="5" s="1"/>
  <c r="D20" i="4"/>
  <c r="F20" i="3"/>
  <c r="D23" i="3"/>
  <c r="F21" i="4"/>
  <c r="D24" i="4"/>
  <c r="F20" i="5" l="1"/>
  <c r="D23" i="4"/>
  <c r="F20" i="4"/>
</calcChain>
</file>

<file path=xl/comments1.xml><?xml version="1.0" encoding="utf-8"?>
<comments xmlns="http://schemas.openxmlformats.org/spreadsheetml/2006/main">
  <authors>
    <author>Plaga</author>
  </authors>
  <commentList>
    <comment ref="D9" authorId="0" shapeId="0">
      <text>
        <r>
          <rPr>
            <sz val="8"/>
            <color indexed="81"/>
            <rFont val="Tahoma"/>
            <family val="2"/>
          </rPr>
          <t xml:space="preserve">vorschüssig bzw. nachschüssig </t>
        </r>
      </text>
    </comment>
    <comment ref="E13" authorId="0" shape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comments2.xml><?xml version="1.0" encoding="utf-8"?>
<comments xmlns="http://schemas.openxmlformats.org/spreadsheetml/2006/main">
  <authors>
    <author>Plaga</author>
  </authors>
  <commentList>
    <comment ref="D9" authorId="0" shapeId="0">
      <text>
        <r>
          <rPr>
            <sz val="8"/>
            <color indexed="81"/>
            <rFont val="Tahoma"/>
            <family val="2"/>
          </rPr>
          <t xml:space="preserve">vorschüssig bzw. nachschüssig </t>
        </r>
      </text>
    </comment>
    <comment ref="E13" authorId="0" shape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comments3.xml><?xml version="1.0" encoding="utf-8"?>
<comments xmlns="http://schemas.openxmlformats.org/spreadsheetml/2006/main">
  <authors>
    <author>Plaga</author>
  </authors>
  <commentList>
    <comment ref="D9" authorId="0" shapeId="0">
      <text>
        <r>
          <rPr>
            <sz val="8"/>
            <color indexed="81"/>
            <rFont val="Tahoma"/>
            <family val="2"/>
          </rPr>
          <t xml:space="preserve">vorschüssig bzw. nachschüssig </t>
        </r>
      </text>
    </comment>
    <comment ref="E13" authorId="0" shape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comments4.xml><?xml version="1.0" encoding="utf-8"?>
<comments xmlns="http://schemas.openxmlformats.org/spreadsheetml/2006/main">
  <authors>
    <author>Plaga</author>
  </authors>
  <commentList>
    <comment ref="E13" authorId="0" shape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sharedStrings.xml><?xml version="1.0" encoding="utf-8"?>
<sst xmlns="http://schemas.openxmlformats.org/spreadsheetml/2006/main" count="234" uniqueCount="60">
  <si>
    <t>Frauen</t>
  </si>
  <si>
    <t>Männer</t>
  </si>
  <si>
    <t>Alter x</t>
  </si>
  <si>
    <t>Zinssatz</t>
  </si>
  <si>
    <t>Alter des Mannes</t>
  </si>
  <si>
    <t>Alter der Frau</t>
  </si>
  <si>
    <t>Mann Alter</t>
  </si>
  <si>
    <t>Frau Alter</t>
  </si>
  <si>
    <t>Disk</t>
  </si>
  <si>
    <t>y</t>
  </si>
  <si>
    <t>dy</t>
  </si>
  <si>
    <t>dx</t>
  </si>
  <si>
    <t>Faktor</t>
  </si>
  <si>
    <t>x</t>
  </si>
  <si>
    <t>Differenz</t>
  </si>
  <si>
    <t>vorschüssig</t>
  </si>
  <si>
    <t>dxy (Funktionsbestandteil)</t>
  </si>
  <si>
    <t>Nachschüssig</t>
  </si>
  <si>
    <t>Vorschüssig</t>
  </si>
  <si>
    <t>nachschüssig</t>
  </si>
  <si>
    <t>Alter des 2. Mannes</t>
  </si>
  <si>
    <t>Alter der 2. Frau</t>
  </si>
  <si>
    <t>Alter der 1. Frau</t>
  </si>
  <si>
    <t>Alter des 1. Mannes</t>
  </si>
  <si>
    <t>dxx (Funktionsbestandteil)</t>
  </si>
  <si>
    <t>dyy (Funktionsbestandteil)</t>
  </si>
  <si>
    <t>Verbundene Leibrente - 2 Männer</t>
  </si>
  <si>
    <t>Verbundene Leibrente - 2 Frauen</t>
  </si>
  <si>
    <t>(jährlich) bis zum Tod der letztversterbenden Person</t>
  </si>
  <si>
    <t>Verbundene Leibrente Mann - Frau</t>
  </si>
  <si>
    <t>Korrigiert</t>
  </si>
  <si>
    <r>
      <t xml:space="preserve">Leibrentenfaktor Frau (jährlich) </t>
    </r>
    <r>
      <rPr>
        <sz val="10"/>
        <color indexed="22"/>
        <rFont val="Arial"/>
        <family val="2"/>
      </rPr>
      <t>bei unverbundener Verrentung anzusetzen</t>
    </r>
  </si>
  <si>
    <t>Datum:</t>
  </si>
  <si>
    <t>Stand:</t>
  </si>
  <si>
    <t>LBF - jährlich vorsch.</t>
  </si>
  <si>
    <t>LBF</t>
  </si>
  <si>
    <t>abw. Zahlungsweise</t>
  </si>
  <si>
    <t>Drucken Leibrentenbarwertfaktor Mann</t>
  </si>
  <si>
    <r>
      <t xml:space="preserve">(jährlich) bis zum Tod der </t>
    </r>
    <r>
      <rPr>
        <sz val="14"/>
        <color indexed="10"/>
        <rFont val="Arial"/>
        <family val="2"/>
      </rPr>
      <t>erst</t>
    </r>
    <r>
      <rPr>
        <sz val="14"/>
        <rFont val="Arial"/>
        <family val="2"/>
      </rPr>
      <t>versterbenden Person</t>
    </r>
  </si>
  <si>
    <r>
      <t xml:space="preserve">(bis zum Tod der letzt- bzw. </t>
    </r>
    <r>
      <rPr>
        <b/>
        <sz val="12"/>
        <color indexed="10"/>
        <rFont val="Arial"/>
        <family val="2"/>
      </rPr>
      <t>erst</t>
    </r>
    <r>
      <rPr>
        <b/>
        <sz val="12"/>
        <rFont val="Arial"/>
        <family val="2"/>
      </rPr>
      <t>versterbenden Person - verbundene Leibrente)</t>
    </r>
  </si>
  <si>
    <t>Korrekturfaktor bei</t>
  </si>
  <si>
    <t>Leibrentenbarwertfaktor Mann (jährlich)</t>
  </si>
  <si>
    <t>Leibrentenbarwertfaktor 1. Frau (jährlich)</t>
  </si>
  <si>
    <t>Leibrentenbarwertfaktor Frau (jährlich)</t>
  </si>
  <si>
    <t>Leibrentenbarwertfaktor des 1. Mannes (jährlich)</t>
  </si>
  <si>
    <t>Leibrentenbarwertfaktorfaktor des 2. Mannes (jährlich)</t>
  </si>
  <si>
    <t>Leibrentenbarwertfaktor 2. Frau (jährlich)</t>
  </si>
  <si>
    <t>An das Leben gebundener Abzinsungsfaktor (letztversterbende Person)</t>
  </si>
  <si>
    <r>
      <t>An das Leben gebundener Abzinsungsfaktor (</t>
    </r>
    <r>
      <rPr>
        <b/>
        <sz val="12"/>
        <color indexed="10"/>
        <rFont val="Arial"/>
        <family val="2"/>
      </rPr>
      <t>erst</t>
    </r>
    <r>
      <rPr>
        <b/>
        <sz val="12"/>
        <rFont val="Arial"/>
        <family val="2"/>
      </rPr>
      <t>versterbende Person)</t>
    </r>
  </si>
  <si>
    <t xml:space="preserve">An das Leben gebundener Abzinsungsfaktor </t>
  </si>
  <si>
    <t>An das Leben gebundener Abzinsungsfaktor</t>
  </si>
  <si>
    <t>(jährlich-nachschüssig)</t>
  </si>
  <si>
    <t>Anzahl der Zinsperioden im Jahr</t>
  </si>
  <si>
    <t>Kapitalisierungszinsatz in %</t>
  </si>
  <si>
    <t>Vorschüssig/Nachschüssig</t>
  </si>
  <si>
    <t xml:space="preserve">Geschäftsstelle des Gutachterausschusses für Grundstückswerte in der Landeshauptstadt Kiel </t>
  </si>
  <si>
    <t>www.gutachterausschuss-kiel.de</t>
  </si>
  <si>
    <t xml:space="preserve">Geschäftsstelle des Gutachterausschusses für Grundstückswerte in der Landeshauptstadt Kiel  </t>
  </si>
  <si>
    <t>2018-2020</t>
  </si>
  <si>
    <t>Absterbeordnung     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</si>
</sst>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0.00000"/>
    <numFmt numFmtId="166" formatCode="#,##0.00_ ;[Red]\-#,##0.00\ "/>
    <numFmt numFmtId="167" formatCode="0.00_ ;[Red]\-0.00\ "/>
    <numFmt numFmtId="168" formatCode="###\ ##0"/>
  </numFmts>
  <fonts count="3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1"/>
      <color indexed="22"/>
      <name val="Arial"/>
      <family val="2"/>
    </font>
    <font>
      <sz val="10"/>
      <color indexed="22"/>
      <name val="Arial"/>
      <family val="2"/>
    </font>
    <font>
      <sz val="14"/>
      <color indexed="22"/>
      <name val="Arial"/>
      <family val="2"/>
    </font>
    <font>
      <sz val="11"/>
      <color indexed="44"/>
      <name val="Arial"/>
      <family val="2"/>
    </font>
    <font>
      <sz val="10"/>
      <color indexed="44"/>
      <name val="Arial"/>
      <family val="2"/>
    </font>
    <font>
      <sz val="11"/>
      <color indexed="47"/>
      <name val="Arial"/>
      <family val="2"/>
    </font>
    <font>
      <sz val="10"/>
      <color indexed="47"/>
      <name val="Arial"/>
      <family val="2"/>
    </font>
    <font>
      <sz val="9"/>
      <name val="Arial"/>
      <family val="2"/>
    </font>
    <font>
      <sz val="14"/>
      <color indexed="47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4"/>
      <color indexed="44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8"/>
      <name val="MetaNormalLF-Roman"/>
      <family val="2"/>
    </font>
    <font>
      <sz val="10"/>
      <name val="MetaNormalLF-Roman"/>
      <family val="2"/>
    </font>
    <font>
      <u/>
      <sz val="10.4"/>
      <color theme="10"/>
      <name val="Arial"/>
      <family val="2"/>
    </font>
    <font>
      <u/>
      <sz val="10.5"/>
      <color rgb="FF3333FF"/>
      <name val="Arial"/>
      <family val="2"/>
    </font>
    <font>
      <sz val="10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</cellStyleXfs>
  <cellXfs count="2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1" fontId="5" fillId="0" borderId="1" xfId="0" applyNumberFormat="1" applyFont="1" applyBorder="1" applyAlignment="1" applyProtection="1">
      <alignment horizontal="center"/>
      <protection hidden="1"/>
    </xf>
    <xf numFmtId="0" fontId="5" fillId="0" borderId="1" xfId="0" applyFont="1" applyBorder="1" applyProtection="1"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Protection="1">
      <protection hidden="1"/>
    </xf>
    <xf numFmtId="1" fontId="5" fillId="3" borderId="1" xfId="0" applyNumberFormat="1" applyFont="1" applyFill="1" applyBorder="1" applyAlignment="1" applyProtection="1">
      <alignment horizontal="center"/>
      <protection hidden="1"/>
    </xf>
    <xf numFmtId="1" fontId="5" fillId="4" borderId="1" xfId="0" applyNumberFormat="1" applyFont="1" applyFill="1" applyBorder="1" applyAlignment="1" applyProtection="1">
      <alignment horizontal="center"/>
      <protection hidden="1"/>
    </xf>
    <xf numFmtId="164" fontId="5" fillId="4" borderId="1" xfId="0" applyNumberFormat="1" applyFont="1" applyFill="1" applyBorder="1" applyAlignment="1" applyProtection="1">
      <alignment horizontal="center"/>
      <protection hidden="1"/>
    </xf>
    <xf numFmtId="164" fontId="6" fillId="4" borderId="1" xfId="0" applyNumberFormat="1" applyFont="1" applyFill="1" applyBorder="1" applyAlignment="1" applyProtection="1">
      <alignment horizontal="center"/>
      <protection hidden="1"/>
    </xf>
    <xf numFmtId="1" fontId="5" fillId="5" borderId="1" xfId="0" applyNumberFormat="1" applyFont="1" applyFill="1" applyBorder="1" applyAlignment="1" applyProtection="1">
      <alignment horizontal="center"/>
      <protection hidden="1"/>
    </xf>
    <xf numFmtId="164" fontId="5" fillId="5" borderId="1" xfId="0" applyNumberFormat="1" applyFont="1" applyFill="1" applyBorder="1" applyAlignment="1" applyProtection="1">
      <alignment horizontal="center"/>
      <protection hidden="1"/>
    </xf>
    <xf numFmtId="164" fontId="6" fillId="5" borderId="1" xfId="0" applyNumberFormat="1" applyFont="1" applyFill="1" applyBorder="1" applyAlignment="1" applyProtection="1">
      <alignment horizontal="center"/>
      <protection hidden="1"/>
    </xf>
    <xf numFmtId="1" fontId="5" fillId="0" borderId="1" xfId="0" applyNumberFormat="1" applyFont="1" applyBorder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5" borderId="1" xfId="0" applyFont="1" applyFill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1" fontId="5" fillId="0" borderId="3" xfId="0" applyNumberFormat="1" applyFont="1" applyBorder="1" applyAlignment="1" applyProtection="1">
      <alignment horizontal="center"/>
      <protection hidden="1"/>
    </xf>
    <xf numFmtId="0" fontId="5" fillId="0" borderId="3" xfId="0" applyFont="1" applyBorder="1" applyProtection="1">
      <protection hidden="1"/>
    </xf>
    <xf numFmtId="1" fontId="0" fillId="0" borderId="0" xfId="0" applyNumberFormat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/>
      <protection hidden="1"/>
    </xf>
    <xf numFmtId="0" fontId="6" fillId="5" borderId="2" xfId="0" applyFont="1" applyFill="1" applyBorder="1" applyAlignment="1" applyProtection="1">
      <alignment horizontal="center"/>
      <protection hidden="1"/>
    </xf>
    <xf numFmtId="0" fontId="5" fillId="4" borderId="3" xfId="0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 vertical="center"/>
    </xf>
    <xf numFmtId="0" fontId="1" fillId="4" borderId="0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locked="0" hidden="1"/>
    </xf>
    <xf numFmtId="0" fontId="5" fillId="2" borderId="3" xfId="0" applyFont="1" applyFill="1" applyBorder="1" applyAlignment="1" applyProtection="1">
      <alignment horizontal="center"/>
      <protection locked="0" hidden="1"/>
    </xf>
    <xf numFmtId="1" fontId="9" fillId="4" borderId="1" xfId="0" applyNumberFormat="1" applyFont="1" applyFill="1" applyBorder="1" applyAlignment="1" applyProtection="1">
      <alignment horizontal="center"/>
      <protection locked="0" hidden="1"/>
    </xf>
    <xf numFmtId="1" fontId="9" fillId="5" borderId="1" xfId="0" applyNumberFormat="1" applyFont="1" applyFill="1" applyBorder="1" applyAlignment="1" applyProtection="1">
      <alignment horizontal="center"/>
      <protection locked="0" hidden="1"/>
    </xf>
    <xf numFmtId="0" fontId="3" fillId="2" borderId="4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3" fillId="6" borderId="5" xfId="0" applyFont="1" applyFill="1" applyBorder="1" applyAlignment="1" applyProtection="1">
      <alignment horizontal="center"/>
      <protection locked="0" hidden="1"/>
    </xf>
    <xf numFmtId="0" fontId="11" fillId="2" borderId="4" xfId="0" applyFont="1" applyFill="1" applyBorder="1" applyAlignment="1" applyProtection="1">
      <alignment horizontal="right" vertical="center"/>
      <protection hidden="1"/>
    </xf>
    <xf numFmtId="164" fontId="12" fillId="2" borderId="0" xfId="0" applyNumberFormat="1" applyFont="1" applyFill="1" applyBorder="1" applyAlignment="1" applyProtection="1">
      <alignment horizontal="center" vertical="center"/>
      <protection hidden="1"/>
    </xf>
    <xf numFmtId="164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Protection="1">
      <protection hidden="1"/>
    </xf>
    <xf numFmtId="0" fontId="3" fillId="2" borderId="7" xfId="0" applyFont="1" applyFill="1" applyBorder="1" applyProtection="1">
      <protection hidden="1"/>
    </xf>
    <xf numFmtId="0" fontId="3" fillId="7" borderId="4" xfId="0" applyFont="1" applyFill="1" applyBorder="1" applyAlignment="1" applyProtection="1">
      <alignment horizontal="left"/>
      <protection hidden="1"/>
    </xf>
    <xf numFmtId="0" fontId="3" fillId="7" borderId="0" xfId="0" applyFont="1" applyFill="1" applyBorder="1" applyProtection="1">
      <protection hidden="1"/>
    </xf>
    <xf numFmtId="0" fontId="3" fillId="7" borderId="0" xfId="0" applyFont="1" applyFill="1" applyBorder="1" applyAlignment="1" applyProtection="1">
      <alignment horizontal="center"/>
      <protection hidden="1"/>
    </xf>
    <xf numFmtId="0" fontId="0" fillId="7" borderId="8" xfId="0" applyFill="1" applyBorder="1" applyAlignment="1" applyProtection="1">
      <alignment horizontal="center"/>
      <protection hidden="1"/>
    </xf>
    <xf numFmtId="0" fontId="3" fillId="7" borderId="4" xfId="0" applyFont="1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14" fillId="7" borderId="4" xfId="0" applyFont="1" applyFill="1" applyBorder="1" applyAlignment="1" applyProtection="1">
      <alignment horizontal="right" vertical="center"/>
      <protection hidden="1"/>
    </xf>
    <xf numFmtId="164" fontId="15" fillId="7" borderId="0" xfId="0" applyNumberFormat="1" applyFont="1" applyFill="1" applyBorder="1" applyAlignment="1" applyProtection="1">
      <alignment horizontal="center" vertical="center"/>
      <protection hidden="1"/>
    </xf>
    <xf numFmtId="164" fontId="2" fillId="7" borderId="0" xfId="0" applyNumberFormat="1" applyFont="1" applyFill="1" applyBorder="1" applyAlignment="1" applyProtection="1">
      <alignment horizontal="center" vertical="center"/>
      <protection hidden="1"/>
    </xf>
    <xf numFmtId="0" fontId="3" fillId="7" borderId="6" xfId="0" applyFont="1" applyFill="1" applyBorder="1" applyProtection="1">
      <protection hidden="1"/>
    </xf>
    <xf numFmtId="0" fontId="0" fillId="7" borderId="7" xfId="0" applyFill="1" applyBorder="1" applyProtection="1">
      <protection hidden="1"/>
    </xf>
    <xf numFmtId="0" fontId="3" fillId="7" borderId="7" xfId="0" applyFont="1" applyFill="1" applyBorder="1" applyProtection="1">
      <protection hidden="1"/>
    </xf>
    <xf numFmtId="0" fontId="3" fillId="8" borderId="4" xfId="0" applyFont="1" applyFill="1" applyBorder="1" applyProtection="1">
      <protection hidden="1"/>
    </xf>
    <xf numFmtId="0" fontId="3" fillId="8" borderId="0" xfId="0" applyFont="1" applyFill="1" applyBorder="1" applyProtection="1">
      <protection hidden="1"/>
    </xf>
    <xf numFmtId="0" fontId="3" fillId="8" borderId="0" xfId="0" applyFont="1" applyFill="1" applyBorder="1" applyAlignment="1" applyProtection="1">
      <alignment horizontal="center"/>
      <protection hidden="1"/>
    </xf>
    <xf numFmtId="0" fontId="16" fillId="8" borderId="4" xfId="0" applyFont="1" applyFill="1" applyBorder="1" applyAlignment="1" applyProtection="1">
      <alignment horizontal="right" vertical="center"/>
      <protection hidden="1"/>
    </xf>
    <xf numFmtId="164" fontId="17" fillId="8" borderId="0" xfId="0" applyNumberFormat="1" applyFont="1" applyFill="1" applyBorder="1" applyAlignment="1" applyProtection="1">
      <alignment horizontal="center" vertical="center"/>
      <protection hidden="1"/>
    </xf>
    <xf numFmtId="0" fontId="8" fillId="8" borderId="4" xfId="0" applyFont="1" applyFill="1" applyBorder="1" applyAlignment="1" applyProtection="1">
      <alignment horizontal="right" vertical="center"/>
      <protection hidden="1"/>
    </xf>
    <xf numFmtId="164" fontId="2" fillId="8" borderId="0" xfId="0" applyNumberFormat="1" applyFont="1" applyFill="1" applyBorder="1" applyAlignment="1" applyProtection="1">
      <alignment horizontal="center" vertical="center"/>
      <protection hidden="1"/>
    </xf>
    <xf numFmtId="0" fontId="3" fillId="8" borderId="6" xfId="0" applyFont="1" applyFill="1" applyBorder="1" applyProtection="1">
      <protection hidden="1"/>
    </xf>
    <xf numFmtId="0" fontId="3" fillId="8" borderId="7" xfId="0" applyFont="1" applyFill="1" applyBorder="1" applyProtection="1">
      <protection hidden="1"/>
    </xf>
    <xf numFmtId="0" fontId="13" fillId="2" borderId="4" xfId="0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0" fontId="13" fillId="2" borderId="0" xfId="0" applyFont="1" applyFill="1" applyBorder="1" applyProtection="1">
      <protection hidden="1"/>
    </xf>
    <xf numFmtId="164" fontId="13" fillId="2" borderId="0" xfId="0" applyNumberFormat="1" applyFont="1" applyFill="1" applyBorder="1" applyAlignment="1" applyProtection="1">
      <alignment horizontal="right"/>
      <protection hidden="1"/>
    </xf>
    <xf numFmtId="0" fontId="13" fillId="2" borderId="0" xfId="0" applyFont="1" applyFill="1" applyBorder="1" applyAlignment="1" applyProtection="1">
      <alignment horizontal="right"/>
      <protection hidden="1"/>
    </xf>
    <xf numFmtId="0" fontId="12" fillId="2" borderId="0" xfId="0" applyFont="1" applyFill="1" applyBorder="1" applyAlignment="1" applyProtection="1">
      <alignment horizontal="right"/>
      <protection hidden="1"/>
    </xf>
    <xf numFmtId="164" fontId="13" fillId="2" borderId="0" xfId="0" applyNumberFormat="1" applyFont="1" applyFill="1" applyBorder="1" applyAlignment="1" applyProtection="1">
      <alignment horizontal="center" vertical="center"/>
      <protection hidden="1"/>
    </xf>
    <xf numFmtId="0" fontId="19" fillId="8" borderId="4" xfId="0" applyFont="1" applyFill="1" applyBorder="1" applyProtection="1">
      <protection hidden="1"/>
    </xf>
    <xf numFmtId="0" fontId="17" fillId="8" borderId="0" xfId="0" applyFont="1" applyFill="1" applyBorder="1" applyProtection="1">
      <protection hidden="1"/>
    </xf>
    <xf numFmtId="0" fontId="19" fillId="8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8" borderId="0" xfId="0" applyFont="1" applyFill="1" applyBorder="1" applyAlignment="1" applyProtection="1">
      <alignment horizontal="right"/>
      <protection hidden="1"/>
    </xf>
    <xf numFmtId="0" fontId="2" fillId="7" borderId="0" xfId="0" applyFont="1" applyFill="1" applyBorder="1" applyAlignment="1" applyProtection="1">
      <alignment horizontal="right"/>
      <protection hidden="1"/>
    </xf>
    <xf numFmtId="164" fontId="13" fillId="2" borderId="0" xfId="0" applyNumberFormat="1" applyFont="1" applyFill="1" applyBorder="1" applyAlignment="1" applyProtection="1">
      <alignment horizontal="center"/>
      <protection hidden="1"/>
    </xf>
    <xf numFmtId="0" fontId="17" fillId="8" borderId="0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/>
      <protection hidden="1"/>
    </xf>
    <xf numFmtId="164" fontId="20" fillId="3" borderId="5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7" borderId="0" xfId="0" applyFont="1" applyFill="1" applyBorder="1" applyAlignment="1" applyProtection="1">
      <alignment horizontal="center" vertical="center"/>
      <protection hidden="1"/>
    </xf>
    <xf numFmtId="0" fontId="2" fillId="8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Protection="1"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3" fillId="6" borderId="10" xfId="0" applyFont="1" applyFill="1" applyBorder="1" applyAlignment="1" applyProtection="1">
      <alignment horizontal="center"/>
      <protection locked="0" hidden="1"/>
    </xf>
    <xf numFmtId="0" fontId="2" fillId="2" borderId="7" xfId="0" applyFont="1" applyFill="1" applyBorder="1" applyProtection="1">
      <protection hidden="1"/>
    </xf>
    <xf numFmtId="164" fontId="3" fillId="2" borderId="7" xfId="0" applyNumberFormat="1" applyFont="1" applyFill="1" applyBorder="1" applyAlignment="1" applyProtection="1">
      <alignment horizontal="right"/>
      <protection hidden="1"/>
    </xf>
    <xf numFmtId="164" fontId="3" fillId="2" borderId="7" xfId="0" applyNumberFormat="1" applyFont="1" applyFill="1" applyBorder="1" applyAlignment="1" applyProtection="1">
      <alignment horizontal="center" vertical="center"/>
      <protection hidden="1"/>
    </xf>
    <xf numFmtId="164" fontId="3" fillId="2" borderId="11" xfId="0" applyNumberFormat="1" applyFont="1" applyFill="1" applyBorder="1" applyAlignment="1" applyProtection="1">
      <alignment horizontal="center"/>
      <protection hidden="1"/>
    </xf>
    <xf numFmtId="0" fontId="3" fillId="8" borderId="5" xfId="0" applyFont="1" applyFill="1" applyBorder="1" applyAlignment="1" applyProtection="1">
      <alignment horizontal="center"/>
      <protection locked="0" hidden="1"/>
    </xf>
    <xf numFmtId="0" fontId="3" fillId="8" borderId="10" xfId="0" applyFont="1" applyFill="1" applyBorder="1" applyAlignment="1" applyProtection="1">
      <alignment horizontal="center"/>
      <protection locked="0" hidden="1"/>
    </xf>
    <xf numFmtId="164" fontId="2" fillId="5" borderId="5" xfId="0" applyNumberFormat="1" applyFont="1" applyFill="1" applyBorder="1" applyAlignment="1" applyProtection="1">
      <alignment horizontal="center"/>
      <protection hidden="1"/>
    </xf>
    <xf numFmtId="164" fontId="3" fillId="5" borderId="10" xfId="0" applyNumberFormat="1" applyFont="1" applyFill="1" applyBorder="1" applyAlignment="1" applyProtection="1">
      <alignment horizontal="center"/>
      <protection hidden="1"/>
    </xf>
    <xf numFmtId="0" fontId="2" fillId="8" borderId="0" xfId="0" applyFont="1" applyFill="1" applyBorder="1" applyProtection="1">
      <protection hidden="1"/>
    </xf>
    <xf numFmtId="0" fontId="2" fillId="8" borderId="8" xfId="0" applyFont="1" applyFill="1" applyBorder="1" applyAlignment="1" applyProtection="1">
      <alignment horizontal="center"/>
      <protection hidden="1"/>
    </xf>
    <xf numFmtId="0" fontId="2" fillId="8" borderId="7" xfId="0" applyFont="1" applyFill="1" applyBorder="1" applyProtection="1">
      <protection hidden="1"/>
    </xf>
    <xf numFmtId="0" fontId="3" fillId="8" borderId="9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164" fontId="3" fillId="2" borderId="8" xfId="0" applyNumberFormat="1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164" fontId="2" fillId="9" borderId="5" xfId="0" applyNumberFormat="1" applyFont="1" applyFill="1" applyBorder="1" applyAlignment="1" applyProtection="1">
      <alignment horizontal="center" vertical="center"/>
      <protection hidden="1"/>
    </xf>
    <xf numFmtId="164" fontId="3" fillId="9" borderId="5" xfId="0" applyNumberFormat="1" applyFont="1" applyFill="1" applyBorder="1" applyAlignment="1" applyProtection="1">
      <alignment horizontal="center" vertical="center"/>
      <protection hidden="1"/>
    </xf>
    <xf numFmtId="0" fontId="3" fillId="7" borderId="9" xfId="0" applyFont="1" applyFill="1" applyBorder="1" applyAlignment="1" applyProtection="1">
      <alignment horizontal="center"/>
      <protection hidden="1"/>
    </xf>
    <xf numFmtId="0" fontId="3" fillId="7" borderId="10" xfId="0" applyFont="1" applyFill="1" applyBorder="1" applyAlignment="1" applyProtection="1">
      <alignment horizontal="center"/>
      <protection hidden="1"/>
    </xf>
    <xf numFmtId="0" fontId="3" fillId="8" borderId="10" xfId="0" applyFont="1" applyFill="1" applyBorder="1" applyAlignment="1" applyProtection="1">
      <alignment horizontal="center"/>
      <protection hidden="1"/>
    </xf>
    <xf numFmtId="0" fontId="17" fillId="8" borderId="0" xfId="0" applyFont="1" applyFill="1" applyProtection="1">
      <protection hidden="1"/>
    </xf>
    <xf numFmtId="0" fontId="12" fillId="2" borderId="0" xfId="0" applyFont="1" applyFill="1" applyProtection="1"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12" fillId="2" borderId="8" xfId="0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right" vertical="center"/>
      <protection hidden="1"/>
    </xf>
    <xf numFmtId="0" fontId="15" fillId="7" borderId="0" xfId="0" applyFont="1" applyFill="1" applyProtection="1">
      <protection hidden="1"/>
    </xf>
    <xf numFmtId="0" fontId="15" fillId="7" borderId="0" xfId="0" applyFont="1" applyFill="1" applyBorder="1" applyAlignment="1" applyProtection="1">
      <alignment horizontal="center"/>
      <protection hidden="1"/>
    </xf>
    <xf numFmtId="0" fontId="15" fillId="7" borderId="8" xfId="0" applyFont="1" applyFill="1" applyBorder="1" applyAlignment="1" applyProtection="1">
      <alignment horizontal="center"/>
      <protection hidden="1"/>
    </xf>
    <xf numFmtId="0" fontId="15" fillId="7" borderId="0" xfId="0" applyFont="1" applyFill="1" applyBorder="1" applyProtection="1">
      <protection hidden="1"/>
    </xf>
    <xf numFmtId="0" fontId="22" fillId="7" borderId="4" xfId="0" applyFont="1" applyFill="1" applyBorder="1" applyProtection="1">
      <protection hidden="1"/>
    </xf>
    <xf numFmtId="0" fontId="22" fillId="7" borderId="0" xfId="0" applyFont="1" applyFill="1" applyBorder="1" applyProtection="1">
      <protection hidden="1"/>
    </xf>
    <xf numFmtId="0" fontId="22" fillId="7" borderId="0" xfId="0" applyFont="1" applyFill="1" applyBorder="1" applyAlignment="1" applyProtection="1">
      <alignment horizontal="center"/>
      <protection hidden="1"/>
    </xf>
    <xf numFmtId="0" fontId="15" fillId="7" borderId="0" xfId="0" applyFont="1" applyFill="1" applyAlignment="1" applyProtection="1">
      <alignment horizontal="center"/>
      <protection hidden="1"/>
    </xf>
    <xf numFmtId="0" fontId="19" fillId="8" borderId="0" xfId="0" applyFont="1" applyFill="1" applyBorder="1" applyAlignment="1" applyProtection="1">
      <alignment horizontal="center"/>
      <protection hidden="1"/>
    </xf>
    <xf numFmtId="164" fontId="2" fillId="5" borderId="12" xfId="0" applyNumberFormat="1" applyFont="1" applyFill="1" applyBorder="1" applyAlignment="1" applyProtection="1">
      <alignment horizontal="center" vertical="center"/>
      <protection hidden="1"/>
    </xf>
    <xf numFmtId="0" fontId="0" fillId="7" borderId="8" xfId="0" applyFill="1" applyBorder="1" applyAlignment="1" applyProtection="1">
      <alignment horizontal="center" vertical="center"/>
      <protection hidden="1"/>
    </xf>
    <xf numFmtId="164" fontId="3" fillId="5" borderId="5" xfId="0" applyNumberFormat="1" applyFont="1" applyFill="1" applyBorder="1" applyAlignment="1" applyProtection="1">
      <alignment horizontal="center" vertical="center"/>
      <protection hidden="1"/>
    </xf>
    <xf numFmtId="164" fontId="2" fillId="9" borderId="13" xfId="0" applyNumberFormat="1" applyFont="1" applyFill="1" applyBorder="1" applyAlignment="1" applyProtection="1">
      <alignment horizontal="center" vertical="center"/>
      <protection hidden="1"/>
    </xf>
    <xf numFmtId="164" fontId="2" fillId="9" borderId="12" xfId="0" applyNumberFormat="1" applyFont="1" applyFill="1" applyBorder="1" applyAlignment="1" applyProtection="1">
      <alignment horizontal="center" vertical="center"/>
      <protection hidden="1"/>
    </xf>
    <xf numFmtId="164" fontId="3" fillId="9" borderId="8" xfId="0" applyNumberFormat="1" applyFont="1" applyFill="1" applyBorder="1" applyAlignment="1" applyProtection="1">
      <alignment horizontal="center" vertical="center"/>
      <protection hidden="1"/>
    </xf>
    <xf numFmtId="164" fontId="3" fillId="9" borderId="14" xfId="0" applyNumberFormat="1" applyFont="1" applyFill="1" applyBorder="1" applyAlignment="1" applyProtection="1">
      <alignment horizontal="center" vertical="center"/>
      <protection hidden="1"/>
    </xf>
    <xf numFmtId="0" fontId="2" fillId="8" borderId="8" xfId="0" applyFont="1" applyFill="1" applyBorder="1" applyAlignment="1" applyProtection="1">
      <alignment horizontal="center" vertical="center"/>
      <protection hidden="1"/>
    </xf>
    <xf numFmtId="0" fontId="20" fillId="8" borderId="9" xfId="0" applyFont="1" applyFill="1" applyBorder="1" applyAlignment="1" applyProtection="1">
      <alignment horizontal="center"/>
      <protection hidden="1"/>
    </xf>
    <xf numFmtId="0" fontId="20" fillId="8" borderId="10" xfId="0" applyFont="1" applyFill="1" applyBorder="1" applyAlignment="1" applyProtection="1">
      <alignment horizontal="center"/>
      <protection hidden="1"/>
    </xf>
    <xf numFmtId="0" fontId="20" fillId="7" borderId="9" xfId="0" applyFont="1" applyFill="1" applyBorder="1" applyAlignment="1" applyProtection="1">
      <alignment horizontal="center"/>
      <protection hidden="1"/>
    </xf>
    <xf numFmtId="0" fontId="20" fillId="7" borderId="10" xfId="0" applyFont="1" applyFill="1" applyBorder="1" applyAlignment="1" applyProtection="1">
      <alignment horizontal="center"/>
      <protection hidden="1"/>
    </xf>
    <xf numFmtId="0" fontId="20" fillId="2" borderId="9" xfId="0" applyFont="1" applyFill="1" applyBorder="1" applyAlignment="1" applyProtection="1">
      <alignment horizontal="center"/>
      <protection hidden="1"/>
    </xf>
    <xf numFmtId="0" fontId="20" fillId="2" borderId="10" xfId="0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left"/>
      <protection hidden="1"/>
    </xf>
    <xf numFmtId="165" fontId="3" fillId="10" borderId="5" xfId="0" applyNumberFormat="1" applyFont="1" applyFill="1" applyBorder="1" applyAlignment="1" applyProtection="1">
      <alignment horizontal="center"/>
      <protection hidden="1"/>
    </xf>
    <xf numFmtId="165" fontId="3" fillId="10" borderId="5" xfId="0" applyNumberFormat="1" applyFont="1" applyFill="1" applyBorder="1" applyAlignment="1" applyProtection="1">
      <alignment horizontal="left"/>
      <protection hidden="1"/>
    </xf>
    <xf numFmtId="0" fontId="2" fillId="10" borderId="15" xfId="0" applyFont="1" applyFill="1" applyBorder="1" applyProtection="1">
      <protection hidden="1"/>
    </xf>
    <xf numFmtId="165" fontId="10" fillId="10" borderId="5" xfId="0" applyNumberFormat="1" applyFont="1" applyFill="1" applyBorder="1" applyAlignment="1" applyProtection="1">
      <alignment horizontal="left"/>
      <protection hidden="1"/>
    </xf>
    <xf numFmtId="0" fontId="2" fillId="10" borderId="14" xfId="0" applyFont="1" applyFill="1" applyBorder="1" applyProtection="1">
      <protection hidden="1"/>
    </xf>
    <xf numFmtId="0" fontId="3" fillId="2" borderId="8" xfId="0" applyFont="1" applyFill="1" applyBorder="1" applyProtection="1">
      <protection hidden="1"/>
    </xf>
    <xf numFmtId="0" fontId="21" fillId="2" borderId="4" xfId="0" applyFont="1" applyFill="1" applyBorder="1" applyProtection="1">
      <protection hidden="1"/>
    </xf>
    <xf numFmtId="0" fontId="21" fillId="2" borderId="0" xfId="0" applyFont="1" applyFill="1" applyBorder="1" applyProtection="1"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15" fillId="7" borderId="4" xfId="0" applyFont="1" applyFill="1" applyBorder="1" applyProtection="1">
      <protection hidden="1"/>
    </xf>
    <xf numFmtId="0" fontId="17" fillId="8" borderId="4" xfId="0" applyFont="1" applyFill="1" applyBorder="1" applyProtection="1">
      <protection hidden="1"/>
    </xf>
    <xf numFmtId="0" fontId="17" fillId="8" borderId="8" xfId="0" applyFont="1" applyFill="1" applyBorder="1" applyAlignment="1" applyProtection="1">
      <alignment horizontal="center"/>
      <protection hidden="1"/>
    </xf>
    <xf numFmtId="0" fontId="12" fillId="11" borderId="0" xfId="0" applyFont="1" applyFill="1" applyProtection="1">
      <protection hidden="1"/>
    </xf>
    <xf numFmtId="0" fontId="17" fillId="11" borderId="0" xfId="0" applyFont="1" applyFill="1" applyProtection="1">
      <protection hidden="1"/>
    </xf>
    <xf numFmtId="0" fontId="3" fillId="11" borderId="4" xfId="0" applyFont="1" applyFill="1" applyBorder="1" applyProtection="1">
      <protection hidden="1"/>
    </xf>
    <xf numFmtId="0" fontId="3" fillId="11" borderId="0" xfId="0" applyFont="1" applyFill="1" applyBorder="1" applyProtection="1">
      <protection hidden="1"/>
    </xf>
    <xf numFmtId="0" fontId="3" fillId="11" borderId="0" xfId="0" applyFont="1" applyFill="1" applyBorder="1" applyAlignment="1" applyProtection="1">
      <alignment horizontal="center"/>
      <protection hidden="1"/>
    </xf>
    <xf numFmtId="0" fontId="2" fillId="11" borderId="0" xfId="0" applyFont="1" applyFill="1" applyBorder="1" applyAlignment="1" applyProtection="1">
      <alignment horizontal="right"/>
      <protection hidden="1"/>
    </xf>
    <xf numFmtId="0" fontId="2" fillId="11" borderId="0" xfId="0" applyFont="1" applyFill="1" applyBorder="1" applyProtection="1">
      <protection hidden="1"/>
    </xf>
    <xf numFmtId="0" fontId="2" fillId="11" borderId="8" xfId="0" applyFont="1" applyFill="1" applyBorder="1" applyAlignment="1" applyProtection="1">
      <alignment horizontal="center"/>
      <protection hidden="1"/>
    </xf>
    <xf numFmtId="0" fontId="3" fillId="11" borderId="9" xfId="0" applyFont="1" applyFill="1" applyBorder="1" applyAlignment="1" applyProtection="1">
      <alignment horizontal="center" wrapText="1"/>
      <protection hidden="1"/>
    </xf>
    <xf numFmtId="0" fontId="20" fillId="11" borderId="9" xfId="0" applyFont="1" applyFill="1" applyBorder="1" applyAlignment="1" applyProtection="1">
      <alignment horizontal="center"/>
      <protection hidden="1"/>
    </xf>
    <xf numFmtId="0" fontId="3" fillId="11" borderId="9" xfId="0" applyFont="1" applyFill="1" applyBorder="1" applyAlignment="1" applyProtection="1">
      <alignment horizontal="center"/>
      <protection hidden="1"/>
    </xf>
    <xf numFmtId="0" fontId="2" fillId="11" borderId="10" xfId="0" applyFont="1" applyFill="1" applyBorder="1" applyAlignment="1" applyProtection="1">
      <alignment horizontal="center" wrapText="1"/>
      <protection hidden="1"/>
    </xf>
    <xf numFmtId="0" fontId="20" fillId="11" borderId="10" xfId="0" applyFont="1" applyFill="1" applyBorder="1" applyAlignment="1" applyProtection="1">
      <alignment horizontal="center"/>
      <protection hidden="1"/>
    </xf>
    <xf numFmtId="0" fontId="3" fillId="11" borderId="16" xfId="0" applyFont="1" applyFill="1" applyBorder="1" applyAlignment="1" applyProtection="1">
      <alignment horizontal="center"/>
      <protection hidden="1"/>
    </xf>
    <xf numFmtId="0" fontId="2" fillId="11" borderId="0" xfId="0" applyFont="1" applyFill="1" applyBorder="1" applyAlignment="1" applyProtection="1">
      <alignment wrapText="1"/>
      <protection hidden="1"/>
    </xf>
    <xf numFmtId="0" fontId="3" fillId="11" borderId="6" xfId="0" applyFont="1" applyFill="1" applyBorder="1" applyProtection="1">
      <protection hidden="1"/>
    </xf>
    <xf numFmtId="0" fontId="2" fillId="11" borderId="7" xfId="0" applyFont="1" applyFill="1" applyBorder="1" applyProtection="1">
      <protection hidden="1"/>
    </xf>
    <xf numFmtId="0" fontId="3" fillId="11" borderId="7" xfId="0" applyFont="1" applyFill="1" applyBorder="1" applyProtection="1">
      <protection hidden="1"/>
    </xf>
    <xf numFmtId="164" fontId="3" fillId="11" borderId="15" xfId="0" applyNumberFormat="1" applyFont="1" applyFill="1" applyBorder="1" applyAlignment="1" applyProtection="1">
      <alignment horizontal="right"/>
      <protection hidden="1"/>
    </xf>
    <xf numFmtId="164" fontId="3" fillId="11" borderId="7" xfId="0" applyNumberFormat="1" applyFont="1" applyFill="1" applyBorder="1" applyAlignment="1" applyProtection="1">
      <alignment horizontal="center" vertical="center"/>
      <protection hidden="1"/>
    </xf>
    <xf numFmtId="164" fontId="3" fillId="11" borderId="14" xfId="0" applyNumberFormat="1" applyFont="1" applyFill="1" applyBorder="1" applyAlignment="1" applyProtection="1">
      <alignment horizontal="center"/>
      <protection hidden="1"/>
    </xf>
    <xf numFmtId="0" fontId="17" fillId="11" borderId="0" xfId="0" applyFont="1" applyFill="1" applyBorder="1" applyProtection="1">
      <protection hidden="1"/>
    </xf>
    <xf numFmtId="0" fontId="19" fillId="11" borderId="0" xfId="0" applyFont="1" applyFill="1" applyBorder="1" applyProtection="1">
      <protection hidden="1"/>
    </xf>
    <xf numFmtId="0" fontId="19" fillId="11" borderId="0" xfId="0" applyFont="1" applyFill="1" applyBorder="1" applyAlignment="1" applyProtection="1">
      <alignment horizontal="right"/>
      <protection hidden="1"/>
    </xf>
    <xf numFmtId="164" fontId="19" fillId="11" borderId="0" xfId="0" applyNumberFormat="1" applyFont="1" applyFill="1" applyBorder="1" applyAlignment="1" applyProtection="1">
      <alignment horizontal="center" vertical="center"/>
      <protection hidden="1"/>
    </xf>
    <xf numFmtId="0" fontId="17" fillId="11" borderId="0" xfId="0" applyFont="1" applyFill="1" applyBorder="1" applyAlignment="1" applyProtection="1">
      <alignment horizontal="center"/>
      <protection hidden="1"/>
    </xf>
    <xf numFmtId="0" fontId="17" fillId="11" borderId="0" xfId="0" applyFont="1" applyFill="1" applyBorder="1" applyAlignment="1" applyProtection="1">
      <alignment horizontal="right"/>
      <protection hidden="1"/>
    </xf>
    <xf numFmtId="164" fontId="19" fillId="11" borderId="0" xfId="0" applyNumberFormat="1" applyFont="1" applyFill="1" applyBorder="1" applyAlignment="1" applyProtection="1">
      <alignment horizontal="right"/>
      <protection hidden="1"/>
    </xf>
    <xf numFmtId="0" fontId="19" fillId="11" borderId="0" xfId="0" applyFont="1" applyFill="1" applyBorder="1" applyAlignment="1" applyProtection="1">
      <alignment horizontal="center"/>
      <protection hidden="1"/>
    </xf>
    <xf numFmtId="164" fontId="20" fillId="12" borderId="12" xfId="0" applyNumberFormat="1" applyFont="1" applyFill="1" applyBorder="1" applyAlignment="1" applyProtection="1">
      <alignment horizontal="center" vertical="center"/>
      <protection hidden="1"/>
    </xf>
    <xf numFmtId="165" fontId="3" fillId="0" borderId="5" xfId="0" applyNumberFormat="1" applyFont="1" applyFill="1" applyBorder="1" applyAlignment="1" applyProtection="1">
      <alignment horizontal="left"/>
      <protection hidden="1"/>
    </xf>
    <xf numFmtId="0" fontId="2" fillId="0" borderId="15" xfId="0" applyFont="1" applyFill="1" applyBorder="1" applyProtection="1">
      <protection hidden="1"/>
    </xf>
    <xf numFmtId="165" fontId="3" fillId="0" borderId="5" xfId="0" applyNumberFormat="1" applyFont="1" applyFill="1" applyBorder="1" applyAlignment="1" applyProtection="1">
      <alignment horizontal="center"/>
      <protection hidden="1"/>
    </xf>
    <xf numFmtId="165" fontId="10" fillId="0" borderId="5" xfId="0" applyNumberFormat="1" applyFont="1" applyFill="1" applyBorder="1" applyAlignment="1" applyProtection="1">
      <alignment horizontal="left"/>
      <protection hidden="1"/>
    </xf>
    <xf numFmtId="0" fontId="2" fillId="0" borderId="14" xfId="0" applyFont="1" applyFill="1" applyBorder="1" applyProtection="1">
      <protection hidden="1"/>
    </xf>
    <xf numFmtId="0" fontId="3" fillId="13" borderId="5" xfId="0" applyFont="1" applyFill="1" applyBorder="1" applyAlignment="1" applyProtection="1">
      <alignment horizontal="center"/>
      <protection locked="0" hidden="1"/>
    </xf>
    <xf numFmtId="0" fontId="3" fillId="13" borderId="10" xfId="0" applyFont="1" applyFill="1" applyBorder="1" applyAlignment="1" applyProtection="1">
      <alignment horizontal="center"/>
      <protection locked="0" hidden="1"/>
    </xf>
    <xf numFmtId="164" fontId="2" fillId="14" borderId="5" xfId="0" applyNumberFormat="1" applyFont="1" applyFill="1" applyBorder="1" applyAlignment="1" applyProtection="1">
      <alignment horizontal="center"/>
      <protection hidden="1"/>
    </xf>
    <xf numFmtId="164" fontId="3" fillId="14" borderId="5" xfId="0" applyNumberFormat="1" applyFont="1" applyFill="1" applyBorder="1" applyAlignment="1" applyProtection="1">
      <alignment horizontal="center"/>
      <protection hidden="1"/>
    </xf>
    <xf numFmtId="1" fontId="25" fillId="0" borderId="1" xfId="0" applyNumberFormat="1" applyFont="1" applyBorder="1"/>
    <xf numFmtId="166" fontId="3" fillId="8" borderId="5" xfId="0" applyNumberFormat="1" applyFont="1" applyFill="1" applyBorder="1" applyAlignment="1" applyProtection="1">
      <alignment horizontal="center" vertical="center"/>
      <protection locked="0"/>
    </xf>
    <xf numFmtId="167" fontId="3" fillId="6" borderId="5" xfId="0" applyNumberFormat="1" applyFont="1" applyFill="1" applyBorder="1" applyAlignment="1" applyProtection="1">
      <alignment horizontal="center"/>
      <protection locked="0" hidden="1"/>
    </xf>
    <xf numFmtId="167" fontId="3" fillId="13" borderId="5" xfId="0" applyNumberFormat="1" applyFont="1" applyFill="1" applyBorder="1" applyAlignment="1" applyProtection="1">
      <alignment horizontal="center"/>
      <protection locked="0" hidden="1"/>
    </xf>
    <xf numFmtId="167" fontId="3" fillId="6" borderId="5" xfId="0" applyNumberFormat="1" applyFont="1" applyFill="1" applyBorder="1" applyAlignment="1" applyProtection="1">
      <alignment horizontal="center" vertical="center"/>
      <protection locked="0" hidden="1"/>
    </xf>
    <xf numFmtId="0" fontId="25" fillId="0" borderId="1" xfId="0" applyFont="1" applyBorder="1"/>
    <xf numFmtId="0" fontId="25" fillId="0" borderId="3" xfId="0" applyFont="1" applyBorder="1"/>
    <xf numFmtId="168" fontId="26" fillId="15" borderId="0" xfId="2" applyNumberFormat="1" applyFont="1" applyFill="1"/>
    <xf numFmtId="14" fontId="0" fillId="0" borderId="0" xfId="0" applyNumberFormat="1"/>
    <xf numFmtId="14" fontId="18" fillId="2" borderId="8" xfId="0" applyNumberFormat="1" applyFont="1" applyFill="1" applyBorder="1" applyAlignment="1" applyProtection="1">
      <alignment horizontal="left"/>
      <protection hidden="1"/>
    </xf>
    <xf numFmtId="14" fontId="18" fillId="11" borderId="8" xfId="0" applyNumberFormat="1" applyFont="1" applyFill="1" applyBorder="1" applyAlignment="1" applyProtection="1">
      <alignment horizontal="left"/>
      <protection hidden="1"/>
    </xf>
    <xf numFmtId="14" fontId="18" fillId="7" borderId="8" xfId="0" applyNumberFormat="1" applyFont="1" applyFill="1" applyBorder="1" applyAlignment="1" applyProtection="1">
      <alignment horizontal="left"/>
      <protection hidden="1"/>
    </xf>
    <xf numFmtId="14" fontId="18" fillId="8" borderId="8" xfId="0" applyNumberFormat="1" applyFont="1" applyFill="1" applyBorder="1" applyAlignment="1" applyProtection="1">
      <alignment horizontal="left"/>
      <protection hidden="1"/>
    </xf>
    <xf numFmtId="0" fontId="27" fillId="2" borderId="12" xfId="1" applyFill="1" applyBorder="1" applyAlignment="1" applyProtection="1">
      <alignment horizontal="center" wrapText="1"/>
      <protection hidden="1"/>
    </xf>
    <xf numFmtId="0" fontId="3" fillId="2" borderId="15" xfId="0" applyFont="1" applyFill="1" applyBorder="1" applyAlignment="1" applyProtection="1">
      <alignment horizontal="center" wrapText="1"/>
      <protection hidden="1"/>
    </xf>
    <xf numFmtId="0" fontId="3" fillId="2" borderId="14" xfId="0" applyFont="1" applyFill="1" applyBorder="1" applyAlignment="1" applyProtection="1">
      <alignment horizontal="center" wrapText="1"/>
      <protection hidden="1"/>
    </xf>
    <xf numFmtId="0" fontId="7" fillId="2" borderId="12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7" fillId="2" borderId="14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7" fillId="11" borderId="12" xfId="0" applyFont="1" applyFill="1" applyBorder="1" applyAlignment="1" applyProtection="1">
      <alignment horizontal="center" vertical="center"/>
      <protection hidden="1"/>
    </xf>
    <xf numFmtId="0" fontId="7" fillId="11" borderId="15" xfId="0" applyFont="1" applyFill="1" applyBorder="1" applyAlignment="1" applyProtection="1">
      <alignment horizontal="center" vertical="center"/>
      <protection hidden="1"/>
    </xf>
    <xf numFmtId="0" fontId="7" fillId="11" borderId="14" xfId="0" applyFont="1" applyFill="1" applyBorder="1" applyAlignment="1" applyProtection="1">
      <alignment horizontal="center" vertical="center"/>
      <protection hidden="1"/>
    </xf>
    <xf numFmtId="0" fontId="3" fillId="11" borderId="12" xfId="0" applyFont="1" applyFill="1" applyBorder="1" applyAlignment="1" applyProtection="1">
      <alignment horizontal="center" vertical="center" wrapText="1"/>
      <protection hidden="1"/>
    </xf>
    <xf numFmtId="0" fontId="3" fillId="11" borderId="15" xfId="0" applyFont="1" applyFill="1" applyBorder="1" applyAlignment="1" applyProtection="1">
      <alignment horizontal="center" vertical="center" wrapText="1"/>
      <protection hidden="1"/>
    </xf>
    <xf numFmtId="0" fontId="3" fillId="11" borderId="14" xfId="0" applyFont="1" applyFill="1" applyBorder="1" applyAlignment="1" applyProtection="1">
      <alignment horizontal="center" vertical="center" wrapText="1"/>
      <protection hidden="1"/>
    </xf>
    <xf numFmtId="0" fontId="27" fillId="11" borderId="12" xfId="1" applyFill="1" applyBorder="1" applyAlignment="1" applyProtection="1">
      <alignment horizontal="center" wrapText="1"/>
      <protection hidden="1"/>
    </xf>
    <xf numFmtId="0" fontId="3" fillId="11" borderId="15" xfId="0" applyFont="1" applyFill="1" applyBorder="1" applyAlignment="1" applyProtection="1">
      <alignment horizontal="center" wrapText="1"/>
      <protection hidden="1"/>
    </xf>
    <xf numFmtId="0" fontId="3" fillId="11" borderId="14" xfId="0" applyFont="1" applyFill="1" applyBorder="1" applyAlignment="1" applyProtection="1">
      <alignment horizontal="center" wrapText="1"/>
      <protection hidden="1"/>
    </xf>
    <xf numFmtId="0" fontId="7" fillId="2" borderId="12" xfId="0" applyFont="1" applyFill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164" fontId="20" fillId="3" borderId="9" xfId="0" applyNumberFormat="1" applyFont="1" applyFill="1" applyBorder="1" applyAlignment="1" applyProtection="1">
      <alignment horizontal="center" vertical="center"/>
      <protection hidden="1"/>
    </xf>
    <xf numFmtId="164" fontId="20" fillId="3" borderId="16" xfId="0" applyNumberFormat="1" applyFont="1" applyFill="1" applyBorder="1" applyAlignment="1" applyProtection="1">
      <alignment horizontal="center" vertical="center"/>
      <protection hidden="1"/>
    </xf>
    <xf numFmtId="164" fontId="20" fillId="3" borderId="10" xfId="0" applyNumberFormat="1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3" fillId="7" borderId="12" xfId="0" applyFont="1" applyFill="1" applyBorder="1" applyAlignment="1" applyProtection="1">
      <alignment horizontal="center" vertical="center" wrapText="1"/>
      <protection hidden="1"/>
    </xf>
    <xf numFmtId="0" fontId="3" fillId="7" borderId="15" xfId="0" applyFont="1" applyFill="1" applyBorder="1" applyAlignment="1" applyProtection="1">
      <alignment horizontal="center" vertical="center" wrapText="1"/>
      <protection hidden="1"/>
    </xf>
    <xf numFmtId="0" fontId="3" fillId="7" borderId="14" xfId="0" applyFont="1" applyFill="1" applyBorder="1" applyAlignment="1" applyProtection="1">
      <alignment horizontal="center" vertical="center" wrapText="1"/>
      <protection hidden="1"/>
    </xf>
    <xf numFmtId="0" fontId="7" fillId="7" borderId="12" xfId="0" applyFont="1" applyFill="1" applyBorder="1" applyAlignment="1" applyProtection="1">
      <alignment horizontal="center" vertical="center"/>
      <protection hidden="1"/>
    </xf>
    <xf numFmtId="0" fontId="7" fillId="7" borderId="15" xfId="0" applyFont="1" applyFill="1" applyBorder="1" applyAlignment="1" applyProtection="1">
      <alignment horizontal="center" vertical="center"/>
      <protection hidden="1"/>
    </xf>
    <xf numFmtId="0" fontId="10" fillId="7" borderId="15" xfId="0" applyFont="1" applyFill="1" applyBorder="1" applyAlignment="1" applyProtection="1">
      <alignment horizontal="center" vertical="center" wrapText="1"/>
      <protection hidden="1"/>
    </xf>
    <xf numFmtId="0" fontId="10" fillId="7" borderId="14" xfId="0" applyFont="1" applyFill="1" applyBorder="1" applyAlignment="1" applyProtection="1">
      <alignment horizontal="center" vertical="center" wrapText="1"/>
      <protection hidden="1"/>
    </xf>
    <xf numFmtId="0" fontId="28" fillId="7" borderId="6" xfId="0" applyFont="1" applyFill="1" applyBorder="1" applyAlignment="1" applyProtection="1">
      <alignment horizontal="center"/>
      <protection hidden="1"/>
    </xf>
    <xf numFmtId="0" fontId="28" fillId="7" borderId="7" xfId="0" applyFont="1" applyFill="1" applyBorder="1" applyAlignment="1" applyProtection="1">
      <alignment horizontal="center"/>
      <protection hidden="1"/>
    </xf>
    <xf numFmtId="0" fontId="28" fillId="7" borderId="11" xfId="0" applyFont="1" applyFill="1" applyBorder="1" applyAlignment="1" applyProtection="1">
      <alignment horizontal="center"/>
      <protection hidden="1"/>
    </xf>
    <xf numFmtId="0" fontId="2" fillId="7" borderId="9" xfId="0" applyFont="1" applyFill="1" applyBorder="1" applyAlignment="1" applyProtection="1">
      <alignment horizontal="center" wrapText="1"/>
      <protection hidden="1"/>
    </xf>
    <xf numFmtId="0" fontId="2" fillId="7" borderId="10" xfId="0" applyFont="1" applyFill="1" applyBorder="1" applyAlignment="1" applyProtection="1">
      <alignment horizontal="center" wrapText="1"/>
      <protection hidden="1"/>
    </xf>
    <xf numFmtId="0" fontId="3" fillId="8" borderId="12" xfId="0" applyFont="1" applyFill="1" applyBorder="1" applyAlignment="1" applyProtection="1">
      <alignment horizontal="center" vertical="center" wrapText="1"/>
      <protection hidden="1"/>
    </xf>
    <xf numFmtId="0" fontId="3" fillId="8" borderId="15" xfId="0" applyFont="1" applyFill="1" applyBorder="1" applyAlignment="1" applyProtection="1">
      <alignment horizontal="center" vertical="center" wrapText="1"/>
      <protection hidden="1"/>
    </xf>
    <xf numFmtId="0" fontId="3" fillId="8" borderId="14" xfId="0" applyFont="1" applyFill="1" applyBorder="1" applyAlignment="1" applyProtection="1">
      <alignment horizontal="center" vertical="center" wrapText="1"/>
      <protection hidden="1"/>
    </xf>
    <xf numFmtId="0" fontId="28" fillId="16" borderId="6" xfId="0" applyFont="1" applyFill="1" applyBorder="1" applyAlignment="1" applyProtection="1">
      <alignment horizontal="center"/>
      <protection hidden="1"/>
    </xf>
    <xf numFmtId="0" fontId="28" fillId="16" borderId="7" xfId="0" applyFont="1" applyFill="1" applyBorder="1" applyAlignment="1" applyProtection="1">
      <alignment horizontal="center"/>
      <protection hidden="1"/>
    </xf>
    <xf numFmtId="0" fontId="28" fillId="16" borderId="11" xfId="0" applyFont="1" applyFill="1" applyBorder="1" applyAlignment="1" applyProtection="1">
      <alignment horizontal="center"/>
      <protection hidden="1"/>
    </xf>
    <xf numFmtId="0" fontId="7" fillId="8" borderId="12" xfId="0" applyFont="1" applyFill="1" applyBorder="1" applyAlignment="1" applyProtection="1">
      <alignment horizontal="center" vertical="center"/>
      <protection hidden="1"/>
    </xf>
    <xf numFmtId="0" fontId="7" fillId="8" borderId="15" xfId="0" applyFont="1" applyFill="1" applyBorder="1" applyAlignment="1" applyProtection="1">
      <alignment horizontal="center" vertical="center"/>
      <protection hidden="1"/>
    </xf>
    <xf numFmtId="0" fontId="10" fillId="8" borderId="15" xfId="0" applyFont="1" applyFill="1" applyBorder="1" applyAlignment="1" applyProtection="1">
      <alignment horizontal="center" vertical="center" wrapText="1"/>
      <protection hidden="1"/>
    </xf>
    <xf numFmtId="0" fontId="10" fillId="8" borderId="14" xfId="0" applyFont="1" applyFill="1" applyBorder="1" applyAlignment="1" applyProtection="1">
      <alignment horizontal="center" vertical="center" wrapText="1"/>
      <protection hidden="1"/>
    </xf>
    <xf numFmtId="0" fontId="2" fillId="8" borderId="9" xfId="0" applyFont="1" applyFill="1" applyBorder="1" applyAlignment="1" applyProtection="1">
      <alignment horizontal="center" wrapText="1"/>
      <protection hidden="1"/>
    </xf>
    <xf numFmtId="0" fontId="2" fillId="8" borderId="10" xfId="0" applyFont="1" applyFill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hidden="1"/>
    </xf>
    <xf numFmtId="0" fontId="1" fillId="4" borderId="12" xfId="0" applyFont="1" applyFill="1" applyBorder="1" applyAlignment="1" applyProtection="1">
      <alignment horizontal="center"/>
      <protection hidden="1"/>
    </xf>
    <xf numFmtId="0" fontId="1" fillId="4" borderId="15" xfId="0" applyFont="1" applyFill="1" applyBorder="1" applyAlignment="1" applyProtection="1">
      <alignment horizontal="center"/>
      <protection hidden="1"/>
    </xf>
    <xf numFmtId="0" fontId="1" fillId="4" borderId="14" xfId="0" applyFont="1" applyFill="1" applyBorder="1" applyAlignment="1" applyProtection="1">
      <alignment horizontal="center"/>
      <protection hidden="1"/>
    </xf>
    <xf numFmtId="0" fontId="1" fillId="5" borderId="12" xfId="0" applyFont="1" applyFill="1" applyBorder="1" applyAlignment="1" applyProtection="1">
      <alignment horizontal="center"/>
      <protection hidden="1"/>
    </xf>
    <xf numFmtId="0" fontId="1" fillId="5" borderId="15" xfId="0" applyFont="1" applyFill="1" applyBorder="1" applyAlignment="1" applyProtection="1">
      <alignment horizontal="center"/>
      <protection hidden="1"/>
    </xf>
    <xf numFmtId="0" fontId="1" fillId="5" borderId="14" xfId="0" applyFont="1" applyFill="1" applyBorder="1" applyAlignment="1" applyProtection="1">
      <alignment horizontal="center"/>
      <protection hidden="1"/>
    </xf>
    <xf numFmtId="0" fontId="1" fillId="5" borderId="17" xfId="0" applyFont="1" applyFill="1" applyBorder="1" applyAlignment="1" applyProtection="1">
      <alignment horizontal="center"/>
      <protection hidden="1"/>
    </xf>
  </cellXfs>
  <cellStyles count="5">
    <cellStyle name="Link" xfId="1" builtinId="8"/>
    <cellStyle name="Standard" xfId="0" builtinId="0"/>
    <cellStyle name="Standard 2" xfId="4"/>
    <cellStyle name="Standard 3" xfId="3"/>
    <cellStyle name="Standard_Sterbetafel_2009_11_D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495300</xdr:colOff>
          <xdr:row>895</xdr:row>
          <xdr:rowOff>219075</xdr:rowOff>
        </xdr:from>
        <xdr:to>
          <xdr:col>9</xdr:col>
          <xdr:colOff>1190625</xdr:colOff>
          <xdr:row>899</xdr:row>
          <xdr:rowOff>152400</xdr:rowOff>
        </xdr:to>
        <xdr:sp macro="" textlink="">
          <xdr:nvSpPr>
            <xdr:cNvPr id="9224" name="Button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Drucken Leibrentenbarwertfaktor Mann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comments" Target="../comments4.xm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N903"/>
  <sheetViews>
    <sheetView showGridLines="0" showRowColHeaders="0" showOutlineSymbols="0" zoomScale="105" zoomScaleNormal="105" workbookViewId="0">
      <selection activeCell="D5" sqref="D5"/>
    </sheetView>
  </sheetViews>
  <sheetFormatPr baseColWidth="10" defaultColWidth="11.42578125" defaultRowHeight="12.75"/>
  <cols>
    <col min="1" max="1" width="51.85546875" style="117" customWidth="1"/>
    <col min="2" max="2" width="15" style="117" customWidth="1"/>
    <col min="3" max="3" width="16.5703125" style="117" customWidth="1"/>
    <col min="4" max="4" width="18.42578125" style="121" customWidth="1"/>
    <col min="5" max="5" width="23" style="121" customWidth="1"/>
    <col min="6" max="6" width="15" style="121" customWidth="1"/>
    <col min="7" max="16384" width="11.42578125" style="117"/>
  </cols>
  <sheetData>
    <row r="1" spans="1:7" ht="18.75" customHeight="1" thickBot="1">
      <c r="A1" s="218" t="s">
        <v>55</v>
      </c>
      <c r="B1" s="219"/>
      <c r="C1" s="219"/>
      <c r="D1" s="219"/>
      <c r="E1" s="219"/>
      <c r="F1" s="220"/>
    </row>
    <row r="2" spans="1:7" ht="18.75" customHeight="1" thickBot="1">
      <c r="A2" s="212" t="s">
        <v>56</v>
      </c>
      <c r="B2" s="213"/>
      <c r="C2" s="213"/>
      <c r="D2" s="213"/>
      <c r="E2" s="213"/>
      <c r="F2" s="214"/>
    </row>
    <row r="3" spans="1:7" ht="57" customHeight="1" thickBot="1">
      <c r="A3" s="215" t="str">
        <f>"Leibrentenbarwertfaktor "&amp;Absterbeordnung!B6&amp; " -   Eine Person - männlich "</f>
        <v xml:space="preserve">Leibrentenbarwertfaktor 2018-2020 -   Eine Person - männlich </v>
      </c>
      <c r="B3" s="216"/>
      <c r="C3" s="216"/>
      <c r="D3" s="216"/>
      <c r="E3" s="216"/>
      <c r="F3" s="217"/>
    </row>
    <row r="4" spans="1:7" ht="18.75" thickBot="1">
      <c r="A4" s="40"/>
      <c r="B4" s="41"/>
      <c r="C4" s="41"/>
      <c r="D4" s="42"/>
      <c r="E4" s="81" t="s">
        <v>33</v>
      </c>
      <c r="F4" s="208">
        <f>Absterbeordnung!E1</f>
        <v>44386</v>
      </c>
    </row>
    <row r="5" spans="1:7" ht="18.75" thickBot="1">
      <c r="A5" s="40" t="s">
        <v>4</v>
      </c>
      <c r="B5" s="93"/>
      <c r="C5" s="41"/>
      <c r="D5" s="100">
        <v>60</v>
      </c>
      <c r="E5" s="42"/>
      <c r="F5" s="94"/>
    </row>
    <row r="6" spans="1:7" ht="18">
      <c r="A6" s="40"/>
      <c r="B6" s="93"/>
      <c r="C6" s="41"/>
      <c r="D6" s="42"/>
      <c r="E6" s="42"/>
      <c r="F6" s="94"/>
    </row>
    <row r="7" spans="1:7" ht="18.75" thickBot="1">
      <c r="A7" s="40"/>
      <c r="B7" s="93"/>
      <c r="C7" s="41"/>
      <c r="D7" s="42"/>
      <c r="E7" s="42"/>
      <c r="F7" s="94"/>
    </row>
    <row r="8" spans="1:7" ht="18.75" thickBot="1">
      <c r="A8" s="40" t="s">
        <v>3</v>
      </c>
      <c r="B8" s="93"/>
      <c r="C8" s="41"/>
      <c r="D8" s="200">
        <v>2</v>
      </c>
      <c r="E8" s="42"/>
      <c r="F8" s="94"/>
    </row>
    <row r="9" spans="1:7" ht="18.75" thickBot="1">
      <c r="A9" s="40" t="s">
        <v>54</v>
      </c>
      <c r="B9" s="93"/>
      <c r="C9" s="41"/>
      <c r="D9" s="100" t="s">
        <v>18</v>
      </c>
      <c r="E9" s="42"/>
      <c r="F9" s="94"/>
    </row>
    <row r="10" spans="1:7" ht="18.75" thickBot="1">
      <c r="A10" s="40" t="s">
        <v>52</v>
      </c>
      <c r="B10" s="93"/>
      <c r="C10" s="41"/>
      <c r="D10" s="101">
        <v>12</v>
      </c>
      <c r="E10" s="42"/>
      <c r="F10" s="94"/>
    </row>
    <row r="11" spans="1:7" ht="18">
      <c r="A11" s="40"/>
      <c r="B11" s="93"/>
      <c r="C11" s="41"/>
      <c r="D11" s="146"/>
      <c r="E11" s="144" t="s">
        <v>40</v>
      </c>
      <c r="F11" s="86" t="s">
        <v>35</v>
      </c>
    </row>
    <row r="12" spans="1:7" ht="18.75" thickBot="1">
      <c r="A12" s="40"/>
      <c r="B12" s="93"/>
      <c r="C12" s="41"/>
      <c r="D12" s="147" t="s">
        <v>34</v>
      </c>
      <c r="E12" s="145" t="s">
        <v>36</v>
      </c>
      <c r="F12" s="87" t="s">
        <v>30</v>
      </c>
    </row>
    <row r="13" spans="1:7" ht="18.75" thickBot="1">
      <c r="A13" s="40" t="s">
        <v>41</v>
      </c>
      <c r="B13" s="93"/>
      <c r="C13" s="41"/>
      <c r="D13" s="102">
        <f>LOOKUP(D5,Daten1M!A15:A136,Daten1M!F15:F136)</f>
        <v>17.586772373053911</v>
      </c>
      <c r="E13" s="88">
        <f>IF(D9="vorschüssig",B49,IF(D9="nachschüssig",B50,0))</f>
        <v>-0.46161041666666663</v>
      </c>
      <c r="F13" s="103">
        <f>D13+E13</f>
        <v>17.125161956387245</v>
      </c>
    </row>
    <row r="14" spans="1:7" ht="18.75" thickBot="1">
      <c r="A14" s="40"/>
      <c r="B14" s="93"/>
      <c r="C14" s="41"/>
      <c r="D14" s="41"/>
      <c r="E14" s="41"/>
      <c r="F14" s="153"/>
    </row>
    <row r="15" spans="1:7" ht="18.75" thickBot="1">
      <c r="A15" s="149" t="s">
        <v>50</v>
      </c>
      <c r="B15" s="150"/>
      <c r="C15" s="150"/>
      <c r="D15" s="148">
        <f>1-((D13-1)*(D8/100))</f>
        <v>0.6682645525389217</v>
      </c>
      <c r="E15" s="151" t="s">
        <v>51</v>
      </c>
      <c r="F15" s="152"/>
      <c r="G15" s="72"/>
    </row>
    <row r="16" spans="1:7" s="72" customFormat="1">
      <c r="A16" s="117"/>
      <c r="B16" s="117"/>
      <c r="C16" s="117"/>
      <c r="D16" s="121"/>
      <c r="E16" s="121"/>
      <c r="F16" s="121"/>
    </row>
    <row r="17" spans="1:6" s="72" customFormat="1">
      <c r="A17" s="117"/>
      <c r="B17" s="117"/>
      <c r="C17" s="117"/>
      <c r="D17" s="121"/>
      <c r="E17" s="121"/>
      <c r="F17" s="121"/>
    </row>
    <row r="18" spans="1:6" s="72" customFormat="1">
      <c r="A18" s="117"/>
      <c r="B18" s="117"/>
      <c r="C18" s="117"/>
      <c r="D18" s="121"/>
      <c r="E18" s="121"/>
      <c r="F18" s="121"/>
    </row>
    <row r="19" spans="1:6" s="72" customFormat="1">
      <c r="A19" s="117"/>
      <c r="B19" s="117"/>
      <c r="C19" s="117"/>
      <c r="D19" s="121"/>
      <c r="E19" s="121"/>
      <c r="F19" s="121"/>
    </row>
    <row r="20" spans="1:6" s="72" customFormat="1">
      <c r="A20" s="117"/>
      <c r="B20" s="117"/>
      <c r="C20" s="117"/>
      <c r="D20" s="121"/>
      <c r="E20" s="121"/>
      <c r="F20" s="121"/>
    </row>
    <row r="21" spans="1:6" s="72" customFormat="1">
      <c r="A21" s="117"/>
      <c r="B21" s="117"/>
      <c r="C21" s="117"/>
      <c r="D21" s="121"/>
      <c r="E21" s="121"/>
      <c r="F21" s="121"/>
    </row>
    <row r="22" spans="1:6" s="72" customFormat="1">
      <c r="A22" s="117"/>
      <c r="B22" s="117"/>
      <c r="C22" s="117"/>
      <c r="D22" s="121"/>
      <c r="E22" s="121"/>
      <c r="F22" s="121"/>
    </row>
    <row r="23" spans="1:6" s="72" customFormat="1">
      <c r="A23" s="117"/>
      <c r="B23" s="117"/>
      <c r="C23" s="117"/>
      <c r="D23" s="121"/>
      <c r="E23" s="121"/>
      <c r="F23" s="121"/>
    </row>
    <row r="24" spans="1:6" s="72" customFormat="1">
      <c r="A24" s="117"/>
      <c r="B24" s="117"/>
      <c r="C24" s="117"/>
      <c r="D24" s="121"/>
      <c r="E24" s="121"/>
      <c r="F24" s="121"/>
    </row>
    <row r="25" spans="1:6" s="72" customFormat="1">
      <c r="A25" s="117"/>
      <c r="B25" s="117"/>
      <c r="C25" s="117"/>
      <c r="D25" s="121"/>
      <c r="E25" s="121"/>
      <c r="F25" s="121"/>
    </row>
    <row r="26" spans="1:6" s="72" customFormat="1">
      <c r="A26" s="117"/>
      <c r="B26" s="117"/>
      <c r="C26" s="117"/>
      <c r="D26" s="121"/>
      <c r="E26" s="121"/>
      <c r="F26" s="121"/>
    </row>
    <row r="27" spans="1:6" s="72" customFormat="1">
      <c r="A27" s="117"/>
      <c r="B27" s="117"/>
      <c r="C27" s="117"/>
      <c r="D27" s="121"/>
      <c r="E27" s="121"/>
      <c r="F27" s="121"/>
    </row>
    <row r="28" spans="1:6" s="72" customFormat="1">
      <c r="A28" s="117"/>
      <c r="B28" s="117"/>
      <c r="C28" s="117"/>
      <c r="D28" s="121"/>
      <c r="E28" s="121"/>
      <c r="F28" s="121"/>
    </row>
    <row r="29" spans="1:6" s="72" customFormat="1">
      <c r="A29" s="117"/>
      <c r="B29" s="117"/>
      <c r="C29" s="117"/>
      <c r="D29" s="121"/>
      <c r="E29" s="121"/>
      <c r="F29" s="121"/>
    </row>
    <row r="30" spans="1:6" s="72" customFormat="1">
      <c r="A30" s="117"/>
      <c r="B30" s="117"/>
      <c r="C30" s="117"/>
      <c r="D30" s="121"/>
      <c r="E30" s="121"/>
      <c r="F30" s="121"/>
    </row>
    <row r="31" spans="1:6" s="72" customFormat="1">
      <c r="A31" s="117"/>
      <c r="B31" s="117"/>
      <c r="C31" s="117"/>
      <c r="D31" s="121"/>
      <c r="E31" s="121"/>
      <c r="F31" s="121"/>
    </row>
    <row r="32" spans="1:6" s="72" customFormat="1">
      <c r="A32" s="117"/>
      <c r="B32" s="117"/>
      <c r="C32" s="117"/>
      <c r="D32" s="121"/>
      <c r="E32" s="121"/>
      <c r="F32" s="121"/>
    </row>
    <row r="33" spans="1:6" s="72" customFormat="1">
      <c r="A33" s="117"/>
      <c r="B33" s="117"/>
      <c r="C33" s="117"/>
      <c r="D33" s="121"/>
      <c r="E33" s="121"/>
      <c r="F33" s="121"/>
    </row>
    <row r="34" spans="1:6" s="72" customFormat="1">
      <c r="A34" s="117"/>
      <c r="B34" s="117"/>
      <c r="C34" s="117"/>
      <c r="D34" s="121"/>
      <c r="E34" s="121"/>
      <c r="F34" s="121"/>
    </row>
    <row r="35" spans="1:6" s="72" customFormat="1">
      <c r="A35" s="117"/>
      <c r="B35" s="117"/>
      <c r="C35" s="117"/>
      <c r="D35" s="121"/>
      <c r="E35" s="121"/>
      <c r="F35" s="121"/>
    </row>
    <row r="36" spans="1:6" s="72" customFormat="1">
      <c r="A36" s="117"/>
      <c r="B36" s="117"/>
      <c r="C36" s="117"/>
      <c r="D36" s="121"/>
      <c r="E36" s="121"/>
      <c r="F36" s="121"/>
    </row>
    <row r="37" spans="1:6" s="72" customFormat="1">
      <c r="A37" s="117"/>
      <c r="B37" s="117"/>
      <c r="C37" s="117"/>
      <c r="D37" s="121"/>
      <c r="E37" s="121"/>
      <c r="F37" s="121"/>
    </row>
    <row r="38" spans="1:6" s="72" customFormat="1">
      <c r="A38" s="117"/>
      <c r="B38" s="117"/>
      <c r="C38" s="117"/>
      <c r="D38" s="121"/>
      <c r="E38" s="121"/>
      <c r="F38" s="121"/>
    </row>
    <row r="39" spans="1:6" s="72" customFormat="1">
      <c r="A39" s="117"/>
      <c r="B39" s="117"/>
      <c r="C39" s="117"/>
      <c r="D39" s="121"/>
      <c r="E39" s="121"/>
      <c r="F39" s="121"/>
    </row>
    <row r="40" spans="1:6" s="72" customFormat="1">
      <c r="A40" s="117"/>
      <c r="B40" s="117"/>
      <c r="C40" s="117"/>
      <c r="D40" s="121"/>
      <c r="E40" s="121"/>
      <c r="F40" s="121"/>
    </row>
    <row r="41" spans="1:6" s="72" customFormat="1">
      <c r="A41" s="117"/>
      <c r="B41" s="117"/>
      <c r="C41" s="117"/>
      <c r="D41" s="121"/>
      <c r="E41" s="121"/>
      <c r="F41" s="121"/>
    </row>
    <row r="42" spans="1:6" s="72" customFormat="1">
      <c r="A42" s="117"/>
      <c r="B42" s="117"/>
      <c r="C42" s="117"/>
      <c r="D42" s="121"/>
      <c r="E42" s="121"/>
      <c r="F42" s="121"/>
    </row>
    <row r="43" spans="1:6" s="72" customFormat="1">
      <c r="A43" s="117"/>
      <c r="B43" s="117"/>
      <c r="C43" s="117"/>
      <c r="D43" s="121"/>
      <c r="E43" s="121"/>
      <c r="F43" s="121"/>
    </row>
    <row r="44" spans="1:6" s="72" customFormat="1">
      <c r="A44" s="117"/>
      <c r="B44" s="117"/>
      <c r="C44" s="117"/>
      <c r="D44" s="121"/>
      <c r="E44" s="121"/>
      <c r="F44" s="121"/>
    </row>
    <row r="45" spans="1:6" s="72" customFormat="1"/>
    <row r="46" spans="1:6" s="72" customFormat="1"/>
    <row r="47" spans="1:6" s="72" customFormat="1">
      <c r="A47" s="72" t="s">
        <v>52</v>
      </c>
      <c r="B47" s="72">
        <f>nachschüssig</f>
        <v>12</v>
      </c>
    </row>
    <row r="48" spans="1:6" s="72" customFormat="1">
      <c r="A48" s="72" t="s">
        <v>53</v>
      </c>
      <c r="B48" s="72">
        <f>D8</f>
        <v>2</v>
      </c>
      <c r="C48" s="72" t="s">
        <v>37</v>
      </c>
    </row>
    <row r="49" spans="1:14" s="72" customFormat="1">
      <c r="A49" s="117" t="s">
        <v>18</v>
      </c>
      <c r="B49" s="117">
        <f>(-1*((B47-1)/(2*B47)))-(((B47*B47-1)/(6*B47^2))*(B48/100))+(((B47^2-1)/(12*B47^2))*((B48/100)^2))</f>
        <v>-0.46161041666666663</v>
      </c>
      <c r="C49" s="117"/>
    </row>
    <row r="50" spans="1:14" s="72" customFormat="1" ht="22.5" customHeight="1">
      <c r="A50" s="72" t="s">
        <v>17</v>
      </c>
      <c r="B50" s="72">
        <f>(-1+((B47-1)/(2*B47)))-(((B47*B47-1)/(6*B47^2))*(B48/100))+(((B47^2-1)/(12*B47^2))*((B48/100)^2))</f>
        <v>-0.54494375000000006</v>
      </c>
    </row>
    <row r="51" spans="1:14" s="72" customFormat="1"/>
    <row r="52" spans="1:14" s="72" customFormat="1">
      <c r="F52" s="118"/>
    </row>
    <row r="53" spans="1:14" s="72" customFormat="1">
      <c r="D53" s="118"/>
      <c r="E53" s="118"/>
      <c r="F53" s="118"/>
    </row>
    <row r="54" spans="1:14">
      <c r="A54" s="72"/>
      <c r="B54" s="72"/>
      <c r="C54" s="72"/>
      <c r="D54" s="118"/>
      <c r="E54" s="118"/>
      <c r="F54" s="118"/>
    </row>
    <row r="55" spans="1:14">
      <c r="A55" s="72"/>
      <c r="B55" s="72"/>
      <c r="C55" s="72"/>
      <c r="D55" s="118"/>
      <c r="E55" s="118"/>
      <c r="F55" s="118"/>
    </row>
    <row r="58" spans="1:14">
      <c r="B58" s="117" t="s">
        <v>15</v>
      </c>
      <c r="C58" s="117">
        <v>1</v>
      </c>
    </row>
    <row r="59" spans="1:14">
      <c r="B59" s="117" t="s">
        <v>19</v>
      </c>
      <c r="C59" s="117">
        <v>2</v>
      </c>
    </row>
    <row r="60" spans="1:14">
      <c r="C60" s="117">
        <v>4</v>
      </c>
    </row>
    <row r="61" spans="1:14">
      <c r="C61" s="117">
        <v>12</v>
      </c>
    </row>
    <row r="63" spans="1:14">
      <c r="B63" s="118">
        <v>2</v>
      </c>
      <c r="C63" s="118">
        <v>2.5</v>
      </c>
      <c r="D63" s="118">
        <v>3</v>
      </c>
      <c r="E63" s="118">
        <v>3.5</v>
      </c>
      <c r="F63" s="118">
        <v>4</v>
      </c>
      <c r="G63" s="118">
        <v>4.5</v>
      </c>
      <c r="H63" s="118">
        <v>5</v>
      </c>
      <c r="I63" s="118">
        <v>5.5</v>
      </c>
      <c r="J63" s="118">
        <v>6</v>
      </c>
      <c r="K63" s="118">
        <v>7</v>
      </c>
      <c r="L63" s="118">
        <v>8</v>
      </c>
      <c r="M63" s="118">
        <v>9</v>
      </c>
      <c r="N63" s="119">
        <v>10</v>
      </c>
    </row>
    <row r="895" spans="6:11" ht="18.75" thickBot="1">
      <c r="F895" s="48"/>
      <c r="G895" s="96"/>
      <c r="H895" s="49"/>
      <c r="I895" s="97"/>
      <c r="J895" s="98"/>
      <c r="K895" s="99"/>
    </row>
    <row r="896" spans="6:11" ht="18">
      <c r="F896" s="71" t="s">
        <v>31</v>
      </c>
      <c r="G896" s="72"/>
      <c r="H896" s="73"/>
      <c r="I896" s="74" t="e">
        <f>LOOKUP(D6,Daten!A15:A136,Daten!L15:L136)</f>
        <v>#N/A</v>
      </c>
      <c r="J896" s="77"/>
      <c r="K896" s="84" t="e">
        <f>I896+E13</f>
        <v>#N/A</v>
      </c>
    </row>
    <row r="897" spans="6:11" ht="18">
      <c r="F897" s="73"/>
      <c r="G897" s="73"/>
      <c r="H897" s="73"/>
      <c r="I897" s="75"/>
      <c r="J897" s="77"/>
      <c r="K897" s="76"/>
    </row>
    <row r="898" spans="6:11" ht="18">
      <c r="F898" s="73"/>
      <c r="G898" s="73"/>
      <c r="H898" s="73"/>
      <c r="I898" s="75"/>
      <c r="J898" s="77"/>
      <c r="K898" s="76"/>
    </row>
    <row r="899" spans="6:11" ht="18">
      <c r="F899" s="122" t="s">
        <v>16</v>
      </c>
      <c r="G899" s="46">
        <f>LOOKUP(D5,Daten!N15:N127,Daten!U15:U127)</f>
        <v>15.227132285886693</v>
      </c>
      <c r="H899" s="73"/>
      <c r="I899" s="76"/>
      <c r="J899" s="77"/>
      <c r="K899" s="76"/>
    </row>
    <row r="900" spans="6:11" ht="18">
      <c r="F900" s="73" t="s">
        <v>29</v>
      </c>
      <c r="G900" s="46"/>
      <c r="H900" s="73"/>
      <c r="I900" s="76"/>
      <c r="J900" s="77"/>
      <c r="K900" s="76"/>
    </row>
    <row r="901" spans="6:11" ht="18">
      <c r="F901" s="73" t="s">
        <v>28</v>
      </c>
      <c r="G901" s="72"/>
      <c r="H901" s="73"/>
      <c r="I901" s="74" t="e">
        <f>D13+I896-G899</f>
        <v>#N/A</v>
      </c>
      <c r="J901" s="77"/>
      <c r="K901" s="74" t="e">
        <f>I901+E13</f>
        <v>#N/A</v>
      </c>
    </row>
    <row r="902" spans="6:11" ht="18">
      <c r="F902" s="73"/>
      <c r="G902" s="72"/>
      <c r="H902" s="73"/>
      <c r="I902" s="120"/>
      <c r="J902" s="120"/>
      <c r="K902" s="118"/>
    </row>
    <row r="903" spans="6:11" ht="18">
      <c r="F903" s="73"/>
      <c r="G903" s="72"/>
      <c r="H903" s="73"/>
      <c r="I903" s="120"/>
      <c r="J903" s="120"/>
      <c r="K903" s="118"/>
    </row>
  </sheetData>
  <sheetProtection password="851D" sheet="1" objects="1" scenarios="1"/>
  <dataConsolidate/>
  <customSheetViews>
    <customSheetView guid="{AAA317AB-9C4F-4A7B-BD58-62DAAE088BDA}" scale="104" showPageBreaks="1" showGridLines="0" showRowCol="0" outlineSymbols="0" zeroValues="0" fitToPage="1" printArea="1">
      <selection activeCell="D27" sqref="D27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C77A39F-ABA0-4848-B5DA-4147A1099D4C}" scale="104" showPageBreaks="1" showGridLines="0" outlineSymbols="0" zeroValues="0" fitToPage="1" printArea="1">
      <selection activeCell="D27" sqref="D27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3">
    <mergeCell ref="A2:F2"/>
    <mergeCell ref="A3:F3"/>
    <mergeCell ref="A1:F1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$A$49:$A$50</formula1>
    </dataValidation>
    <dataValidation type="whole" allowBlank="1" showInputMessage="1" showErrorMessage="1" errorTitle="Raten pro Jahr" error="Die Zahlen zwischen 1 und 12 sind zulässig!" sqref="D10">
      <formula1>1</formula1>
      <formula2>12</formula2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4" r:id="rId7" name="Button 8">
              <controlPr defaultSize="0" print="0" autoFill="0" autoPict="0" macro="[0]!MannDru">
                <anchor moveWithCells="1" sizeWithCells="1">
                  <from>
                    <xdr:col>8</xdr:col>
                    <xdr:colOff>495300</xdr:colOff>
                    <xdr:row>895</xdr:row>
                    <xdr:rowOff>219075</xdr:rowOff>
                  </from>
                  <to>
                    <xdr:col>9</xdr:col>
                    <xdr:colOff>1190625</xdr:colOff>
                    <xdr:row>899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AB233"/>
  <sheetViews>
    <sheetView workbookViewId="0">
      <selection activeCell="M1" sqref="M1:M65536"/>
    </sheetView>
  </sheetViews>
  <sheetFormatPr baseColWidth="10" defaultColWidth="11.42578125" defaultRowHeight="12.75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6.5703125" style="4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>
      <c r="A1" s="2" t="s">
        <v>6</v>
      </c>
      <c r="B1" s="2">
        <f>Mann!D5</f>
        <v>60</v>
      </c>
    </row>
    <row r="2" spans="1:21">
      <c r="A2" s="2" t="s">
        <v>7</v>
      </c>
      <c r="B2" s="2">
        <f>'2 Männer'!D6</f>
        <v>50</v>
      </c>
    </row>
    <row r="3" spans="1:21">
      <c r="A3" s="2" t="s">
        <v>14</v>
      </c>
      <c r="B3" s="2">
        <f>B1-B2</f>
        <v>10</v>
      </c>
    </row>
    <row r="5" spans="1:21">
      <c r="A5" s="2" t="s">
        <v>3</v>
      </c>
      <c r="B5" s="2">
        <f>Mann!D8</f>
        <v>2</v>
      </c>
    </row>
    <row r="10" spans="1:21" ht="13.5" thickBot="1"/>
    <row r="11" spans="1:21" ht="13.5" thickBot="1">
      <c r="B11" s="267" t="s">
        <v>1</v>
      </c>
      <c r="C11" s="267"/>
      <c r="D11" s="267"/>
      <c r="E11" s="267"/>
      <c r="F11" s="267"/>
      <c r="H11" s="268" t="s">
        <v>1</v>
      </c>
      <c r="I11" s="269"/>
      <c r="J11" s="269"/>
      <c r="K11" s="269"/>
      <c r="L11" s="270"/>
      <c r="M11" s="35"/>
    </row>
    <row r="12" spans="1:21">
      <c r="A12" s="8" t="s">
        <v>2</v>
      </c>
      <c r="B12" s="8" t="s">
        <v>13</v>
      </c>
      <c r="C12" s="8" t="s">
        <v>8</v>
      </c>
      <c r="D12" s="8" t="s">
        <v>11</v>
      </c>
      <c r="E12" s="8"/>
      <c r="F12" s="9" t="s">
        <v>12</v>
      </c>
      <c r="G12" s="8"/>
      <c r="H12" s="32" t="s">
        <v>13</v>
      </c>
      <c r="I12" s="32" t="s">
        <v>8</v>
      </c>
      <c r="J12" s="32" t="s">
        <v>11</v>
      </c>
      <c r="K12" s="32"/>
      <c r="L12" s="33" t="s">
        <v>12</v>
      </c>
      <c r="M12" s="33"/>
      <c r="N12" s="12" t="s">
        <v>2</v>
      </c>
      <c r="O12" s="12"/>
      <c r="P12" s="12" t="s">
        <v>1</v>
      </c>
      <c r="Q12" s="12" t="s">
        <v>1</v>
      </c>
    </row>
    <row r="13" spans="1:21">
      <c r="A13" s="13"/>
      <c r="B13" s="14"/>
      <c r="C13" s="15"/>
      <c r="D13" s="14"/>
      <c r="E13" s="14"/>
      <c r="F13" s="16"/>
      <c r="G13" s="5"/>
      <c r="H13" s="14"/>
      <c r="I13" s="15"/>
      <c r="J13" s="14"/>
      <c r="K13" s="14"/>
      <c r="L13" s="16"/>
      <c r="M13" s="16"/>
      <c r="N13" s="20"/>
      <c r="O13" s="20"/>
      <c r="P13" s="20"/>
      <c r="Q13" s="20"/>
    </row>
    <row r="14" spans="1:21">
      <c r="A14" s="21">
        <v>0</v>
      </c>
      <c r="B14" s="22">
        <f>Absterbeordnung!B8</f>
        <v>100000</v>
      </c>
      <c r="C14" s="15"/>
      <c r="D14" s="22"/>
      <c r="E14" s="22"/>
      <c r="F14" s="16"/>
      <c r="G14" s="23"/>
      <c r="H14" s="14">
        <f t="shared" ref="H14:H45" si="0">B14</f>
        <v>100000</v>
      </c>
      <c r="I14" s="15"/>
      <c r="J14" s="22"/>
      <c r="K14" s="22"/>
      <c r="L14" s="16"/>
      <c r="M14" s="16"/>
      <c r="N14" s="6">
        <v>0</v>
      </c>
      <c r="O14" s="6">
        <f t="shared" ref="O14:O45" si="1">N14+$B$3</f>
        <v>10</v>
      </c>
      <c r="P14" s="6">
        <f t="shared" ref="P14:P45" si="2">B14</f>
        <v>100000</v>
      </c>
      <c r="Q14" s="6">
        <f t="shared" ref="Q14:Q45" si="3">B14</f>
        <v>100000</v>
      </c>
      <c r="R14" s="5" t="e">
        <f t="shared" ref="R14:R45" si="4">LOOKUP(N14,$O$14:$O$136,$Q$14:$Q$136)</f>
        <v>#N/A</v>
      </c>
      <c r="T14" s="20" t="e">
        <f>SUM(S14:$S$136)</f>
        <v>#N/A</v>
      </c>
    </row>
    <row r="15" spans="1:21">
      <c r="A15" s="21">
        <v>1</v>
      </c>
      <c r="B15" s="22">
        <f>Absterbeordnung!B9</f>
        <v>99661.40231136186</v>
      </c>
      <c r="C15" s="15">
        <f t="shared" ref="C15:C46" si="5">1/(((1+($B$5/100))^A15))</f>
        <v>0.98039215686274506</v>
      </c>
      <c r="D15" s="14">
        <f t="shared" ref="D15:D46" si="6">B15*C15</f>
        <v>97707.257168001815</v>
      </c>
      <c r="E15" s="14">
        <f>SUM(D15:$D$127)</f>
        <v>3885440.7027146416</v>
      </c>
      <c r="F15" s="16">
        <f t="shared" ref="F15:F46" si="7">E15/D15</f>
        <v>39.766142406739114</v>
      </c>
      <c r="G15" s="5"/>
      <c r="H15" s="14">
        <f t="shared" si="0"/>
        <v>99661.40231136186</v>
      </c>
      <c r="I15" s="15">
        <f t="shared" ref="I15:I46" si="8">1/(((1+($B$5/100))^A15))</f>
        <v>0.98039215686274506</v>
      </c>
      <c r="J15" s="14">
        <f t="shared" ref="J15:J46" si="9">H15*I15</f>
        <v>97707.257168001815</v>
      </c>
      <c r="K15" s="14">
        <f>SUM($J15:J$127)</f>
        <v>3885440.7027146416</v>
      </c>
      <c r="L15" s="16">
        <f t="shared" ref="L15:L46" si="10">K15/J15</f>
        <v>39.766142406739114</v>
      </c>
      <c r="M15" s="16"/>
      <c r="N15" s="6">
        <v>1</v>
      </c>
      <c r="O15" s="6">
        <f t="shared" si="1"/>
        <v>11</v>
      </c>
      <c r="P15" s="6">
        <f t="shared" si="2"/>
        <v>99661.40231136186</v>
      </c>
      <c r="Q15" s="6">
        <f t="shared" si="3"/>
        <v>99661.40231136186</v>
      </c>
      <c r="R15" s="5" t="e">
        <f t="shared" si="4"/>
        <v>#N/A</v>
      </c>
      <c r="S15" s="5" t="e">
        <f t="shared" ref="S15:S46" si="11">P15*R15*I15</f>
        <v>#N/A</v>
      </c>
      <c r="T15" s="20" t="e">
        <f>SUM(S15:$S$136)</f>
        <v>#N/A</v>
      </c>
      <c r="U15" s="6" t="e">
        <f t="shared" ref="U15:U46" si="12">T15/S15</f>
        <v>#N/A</v>
      </c>
    </row>
    <row r="16" spans="1:21">
      <c r="A16" s="21">
        <v>2</v>
      </c>
      <c r="B16" s="22">
        <f>Absterbeordnung!B10</f>
        <v>99637.316670295637</v>
      </c>
      <c r="C16" s="15">
        <f t="shared" si="5"/>
        <v>0.96116878123798544</v>
      </c>
      <c r="D16" s="14">
        <f t="shared" si="6"/>
        <v>95768.278229811272</v>
      </c>
      <c r="E16" s="14">
        <f>SUM(D16:$D$127)</f>
        <v>3787733.4455466392</v>
      </c>
      <c r="F16" s="16">
        <f t="shared" si="7"/>
        <v>39.551023737289796</v>
      </c>
      <c r="G16" s="5"/>
      <c r="H16" s="14">
        <f t="shared" si="0"/>
        <v>99637.316670295637</v>
      </c>
      <c r="I16" s="15">
        <f t="shared" si="8"/>
        <v>0.96116878123798544</v>
      </c>
      <c r="J16" s="14">
        <f t="shared" si="9"/>
        <v>95768.278229811272</v>
      </c>
      <c r="K16" s="14">
        <f>SUM($J16:J$127)</f>
        <v>3787733.4455466392</v>
      </c>
      <c r="L16" s="16">
        <f t="shared" si="10"/>
        <v>39.551023737289796</v>
      </c>
      <c r="M16" s="16"/>
      <c r="N16" s="6">
        <v>2</v>
      </c>
      <c r="O16" s="6">
        <f t="shared" si="1"/>
        <v>12</v>
      </c>
      <c r="P16" s="6">
        <f t="shared" si="2"/>
        <v>99637.316670295637</v>
      </c>
      <c r="Q16" s="6">
        <f t="shared" si="3"/>
        <v>99637.316670295637</v>
      </c>
      <c r="R16" s="5" t="e">
        <f t="shared" si="4"/>
        <v>#N/A</v>
      </c>
      <c r="S16" s="5" t="e">
        <f t="shared" si="11"/>
        <v>#N/A</v>
      </c>
      <c r="T16" s="20" t="e">
        <f>SUM(S16:$S$136)</f>
        <v>#N/A</v>
      </c>
      <c r="U16" s="6" t="e">
        <f t="shared" si="12"/>
        <v>#N/A</v>
      </c>
    </row>
    <row r="17" spans="1:21">
      <c r="A17" s="21">
        <v>3</v>
      </c>
      <c r="B17" s="22">
        <f>Absterbeordnung!B11</f>
        <v>99624.062745243762</v>
      </c>
      <c r="C17" s="15">
        <f t="shared" si="5"/>
        <v>0.94232233454704462</v>
      </c>
      <c r="D17" s="14">
        <f t="shared" si="6"/>
        <v>93877.979383159356</v>
      </c>
      <c r="E17" s="14">
        <f>SUM(D17:$D$127)</f>
        <v>3691965.1673168279</v>
      </c>
      <c r="F17" s="16">
        <f t="shared" si="7"/>
        <v>39.327275593014356</v>
      </c>
      <c r="G17" s="5"/>
      <c r="H17" s="14">
        <f t="shared" si="0"/>
        <v>99624.062745243762</v>
      </c>
      <c r="I17" s="15">
        <f t="shared" si="8"/>
        <v>0.94232233454704462</v>
      </c>
      <c r="J17" s="14">
        <f t="shared" si="9"/>
        <v>93877.979383159356</v>
      </c>
      <c r="K17" s="14">
        <f>SUM($J17:J$127)</f>
        <v>3691965.1673168279</v>
      </c>
      <c r="L17" s="16">
        <f t="shared" si="10"/>
        <v>39.327275593014356</v>
      </c>
      <c r="M17" s="16"/>
      <c r="N17" s="6">
        <v>3</v>
      </c>
      <c r="O17" s="6">
        <f t="shared" si="1"/>
        <v>13</v>
      </c>
      <c r="P17" s="6">
        <f t="shared" si="2"/>
        <v>99624.062745243762</v>
      </c>
      <c r="Q17" s="6">
        <f t="shared" si="3"/>
        <v>99624.062745243762</v>
      </c>
      <c r="R17" s="5" t="e">
        <f t="shared" si="4"/>
        <v>#N/A</v>
      </c>
      <c r="S17" s="5" t="e">
        <f t="shared" si="11"/>
        <v>#N/A</v>
      </c>
      <c r="T17" s="20" t="e">
        <f>SUM(S17:$S$136)</f>
        <v>#N/A</v>
      </c>
      <c r="U17" s="6" t="e">
        <f t="shared" si="12"/>
        <v>#N/A</v>
      </c>
    </row>
    <row r="18" spans="1:21">
      <c r="A18" s="21">
        <v>4</v>
      </c>
      <c r="B18" s="22">
        <f>Absterbeordnung!B12</f>
        <v>99612.253354330955</v>
      </c>
      <c r="C18" s="15">
        <f t="shared" si="5"/>
        <v>0.9238454260265142</v>
      </c>
      <c r="D18" s="14">
        <f t="shared" si="6"/>
        <v>92026.324637592945</v>
      </c>
      <c r="E18" s="14">
        <f>SUM(D18:$D$127)</f>
        <v>3598087.1879336685</v>
      </c>
      <c r="F18" s="16">
        <f t="shared" si="7"/>
        <v>39.098455817976266</v>
      </c>
      <c r="G18" s="5"/>
      <c r="H18" s="14">
        <f t="shared" si="0"/>
        <v>99612.253354330955</v>
      </c>
      <c r="I18" s="15">
        <f t="shared" si="8"/>
        <v>0.9238454260265142</v>
      </c>
      <c r="J18" s="14">
        <f t="shared" si="9"/>
        <v>92026.324637592945</v>
      </c>
      <c r="K18" s="14">
        <f>SUM($J18:J$127)</f>
        <v>3598087.1879336685</v>
      </c>
      <c r="L18" s="16">
        <f t="shared" si="10"/>
        <v>39.098455817976266</v>
      </c>
      <c r="M18" s="16"/>
      <c r="N18" s="6">
        <v>4</v>
      </c>
      <c r="O18" s="6">
        <f t="shared" si="1"/>
        <v>14</v>
      </c>
      <c r="P18" s="6">
        <f t="shared" si="2"/>
        <v>99612.253354330955</v>
      </c>
      <c r="Q18" s="6">
        <f t="shared" si="3"/>
        <v>99612.253354330955</v>
      </c>
      <c r="R18" s="5" t="e">
        <f t="shared" si="4"/>
        <v>#N/A</v>
      </c>
      <c r="S18" s="5" t="e">
        <f t="shared" si="11"/>
        <v>#N/A</v>
      </c>
      <c r="T18" s="20" t="e">
        <f>SUM(S18:$S$136)</f>
        <v>#N/A</v>
      </c>
      <c r="U18" s="6" t="e">
        <f t="shared" si="12"/>
        <v>#N/A</v>
      </c>
    </row>
    <row r="19" spans="1:21">
      <c r="A19" s="21">
        <v>5</v>
      </c>
      <c r="B19" s="22">
        <f>Absterbeordnung!B13</f>
        <v>99600.887582897689</v>
      </c>
      <c r="C19" s="15">
        <f t="shared" si="5"/>
        <v>0.90573080982991594</v>
      </c>
      <c r="D19" s="14">
        <f t="shared" si="6"/>
        <v>90211.592570236346</v>
      </c>
      <c r="E19" s="14">
        <f>SUM(D19:$D$127)</f>
        <v>3506060.8632960757</v>
      </c>
      <c r="F19" s="16">
        <f t="shared" si="7"/>
        <v>38.864859419994723</v>
      </c>
      <c r="G19" s="5"/>
      <c r="H19" s="14">
        <f t="shared" si="0"/>
        <v>99600.887582897689</v>
      </c>
      <c r="I19" s="15">
        <f t="shared" si="8"/>
        <v>0.90573080982991594</v>
      </c>
      <c r="J19" s="14">
        <f t="shared" si="9"/>
        <v>90211.592570236346</v>
      </c>
      <c r="K19" s="14">
        <f>SUM($J19:J$127)</f>
        <v>3506060.8632960757</v>
      </c>
      <c r="L19" s="16">
        <f t="shared" si="10"/>
        <v>38.864859419994723</v>
      </c>
      <c r="M19" s="16"/>
      <c r="N19" s="6">
        <v>5</v>
      </c>
      <c r="O19" s="6">
        <f t="shared" si="1"/>
        <v>15</v>
      </c>
      <c r="P19" s="6">
        <f t="shared" si="2"/>
        <v>99600.887582897689</v>
      </c>
      <c r="Q19" s="6">
        <f t="shared" si="3"/>
        <v>99600.887582897689</v>
      </c>
      <c r="R19" s="5" t="e">
        <f t="shared" si="4"/>
        <v>#N/A</v>
      </c>
      <c r="S19" s="5" t="e">
        <f t="shared" si="11"/>
        <v>#N/A</v>
      </c>
      <c r="T19" s="20" t="e">
        <f>SUM(S19:$S$136)</f>
        <v>#N/A</v>
      </c>
      <c r="U19" s="6" t="e">
        <f t="shared" si="12"/>
        <v>#N/A</v>
      </c>
    </row>
    <row r="20" spans="1:21">
      <c r="A20" s="21">
        <v>6</v>
      </c>
      <c r="B20" s="22">
        <f>Absterbeordnung!B14</f>
        <v>99591.835693281304</v>
      </c>
      <c r="C20" s="15">
        <f t="shared" si="5"/>
        <v>0.88797138218619198</v>
      </c>
      <c r="D20" s="14">
        <f t="shared" si="6"/>
        <v>88434.699995023126</v>
      </c>
      <c r="E20" s="14">
        <f>SUM(D20:$D$127)</f>
        <v>3415849.2707258388</v>
      </c>
      <c r="F20" s="16">
        <f t="shared" si="7"/>
        <v>38.625666971427208</v>
      </c>
      <c r="G20" s="5"/>
      <c r="H20" s="14">
        <f t="shared" si="0"/>
        <v>99591.835693281304</v>
      </c>
      <c r="I20" s="15">
        <f t="shared" si="8"/>
        <v>0.88797138218619198</v>
      </c>
      <c r="J20" s="14">
        <f t="shared" si="9"/>
        <v>88434.699995023126</v>
      </c>
      <c r="K20" s="14">
        <f>SUM($J20:J$127)</f>
        <v>3415849.2707258388</v>
      </c>
      <c r="L20" s="16">
        <f t="shared" si="10"/>
        <v>38.625666971427208</v>
      </c>
      <c r="M20" s="16"/>
      <c r="N20" s="6">
        <v>6</v>
      </c>
      <c r="O20" s="6">
        <f t="shared" si="1"/>
        <v>16</v>
      </c>
      <c r="P20" s="6">
        <f t="shared" si="2"/>
        <v>99591.835693281304</v>
      </c>
      <c r="Q20" s="6">
        <f t="shared" si="3"/>
        <v>99591.835693281304</v>
      </c>
      <c r="R20" s="5" t="e">
        <f t="shared" si="4"/>
        <v>#N/A</v>
      </c>
      <c r="S20" s="5" t="e">
        <f t="shared" si="11"/>
        <v>#N/A</v>
      </c>
      <c r="T20" s="20" t="e">
        <f>SUM(S20:$S$136)</f>
        <v>#N/A</v>
      </c>
      <c r="U20" s="6" t="e">
        <f t="shared" si="12"/>
        <v>#N/A</v>
      </c>
    </row>
    <row r="21" spans="1:21">
      <c r="A21" s="21">
        <v>7</v>
      </c>
      <c r="B21" s="22">
        <f>Absterbeordnung!B15</f>
        <v>99582.868103165616</v>
      </c>
      <c r="C21" s="15">
        <f t="shared" si="5"/>
        <v>0.87056017861391388</v>
      </c>
      <c r="D21" s="14">
        <f t="shared" si="6"/>
        <v>86692.879442777688</v>
      </c>
      <c r="E21" s="14">
        <f>SUM(D21:$D$127)</f>
        <v>3327414.5707308156</v>
      </c>
      <c r="F21" s="16">
        <f t="shared" si="7"/>
        <v>38.381636324896803</v>
      </c>
      <c r="G21" s="5"/>
      <c r="H21" s="14">
        <f t="shared" si="0"/>
        <v>99582.868103165616</v>
      </c>
      <c r="I21" s="15">
        <f t="shared" si="8"/>
        <v>0.87056017861391388</v>
      </c>
      <c r="J21" s="14">
        <f t="shared" si="9"/>
        <v>86692.879442777688</v>
      </c>
      <c r="K21" s="14">
        <f>SUM($J21:J$127)</f>
        <v>3327414.5707308156</v>
      </c>
      <c r="L21" s="16">
        <f t="shared" si="10"/>
        <v>38.381636324896803</v>
      </c>
      <c r="M21" s="16"/>
      <c r="N21" s="6">
        <v>7</v>
      </c>
      <c r="O21" s="6">
        <f t="shared" si="1"/>
        <v>17</v>
      </c>
      <c r="P21" s="6">
        <f t="shared" si="2"/>
        <v>99582.868103165616</v>
      </c>
      <c r="Q21" s="6">
        <f t="shared" si="3"/>
        <v>99582.868103165616</v>
      </c>
      <c r="R21" s="5" t="e">
        <f t="shared" si="4"/>
        <v>#N/A</v>
      </c>
      <c r="S21" s="5" t="e">
        <f t="shared" si="11"/>
        <v>#N/A</v>
      </c>
      <c r="T21" s="20" t="e">
        <f>SUM(S21:$S$136)</f>
        <v>#N/A</v>
      </c>
      <c r="U21" s="6" t="e">
        <f t="shared" si="12"/>
        <v>#N/A</v>
      </c>
    </row>
    <row r="22" spans="1:21">
      <c r="A22" s="21">
        <v>8</v>
      </c>
      <c r="B22" s="22">
        <f>Absterbeordnung!B16</f>
        <v>99573.190476331336</v>
      </c>
      <c r="C22" s="15">
        <f t="shared" si="5"/>
        <v>0.85349037119011162</v>
      </c>
      <c r="D22" s="14">
        <f t="shared" si="6"/>
        <v>84984.759300227714</v>
      </c>
      <c r="E22" s="14">
        <f>SUM(D22:$D$127)</f>
        <v>3240721.6912880391</v>
      </c>
      <c r="F22" s="16">
        <f t="shared" si="7"/>
        <v>38.132974876583027</v>
      </c>
      <c r="G22" s="5"/>
      <c r="H22" s="14">
        <f t="shared" si="0"/>
        <v>99573.190476331336</v>
      </c>
      <c r="I22" s="15">
        <f t="shared" si="8"/>
        <v>0.85349037119011162</v>
      </c>
      <c r="J22" s="14">
        <f t="shared" si="9"/>
        <v>84984.759300227714</v>
      </c>
      <c r="K22" s="14">
        <f>SUM($J22:J$127)</f>
        <v>3240721.6912880391</v>
      </c>
      <c r="L22" s="16">
        <f t="shared" si="10"/>
        <v>38.132974876583027</v>
      </c>
      <c r="M22" s="16"/>
      <c r="N22" s="6">
        <v>8</v>
      </c>
      <c r="O22" s="6">
        <f t="shared" si="1"/>
        <v>18</v>
      </c>
      <c r="P22" s="6">
        <f t="shared" si="2"/>
        <v>99573.190476331336</v>
      </c>
      <c r="Q22" s="6">
        <f t="shared" si="3"/>
        <v>99573.190476331336</v>
      </c>
      <c r="R22" s="5" t="e">
        <f t="shared" si="4"/>
        <v>#N/A</v>
      </c>
      <c r="S22" s="5" t="e">
        <f t="shared" si="11"/>
        <v>#N/A</v>
      </c>
      <c r="T22" s="20" t="e">
        <f>SUM(S22:$S$136)</f>
        <v>#N/A</v>
      </c>
      <c r="U22" s="6" t="e">
        <f t="shared" si="12"/>
        <v>#N/A</v>
      </c>
    </row>
    <row r="23" spans="1:21">
      <c r="A23" s="21">
        <v>9</v>
      </c>
      <c r="B23" s="22">
        <f>Absterbeordnung!B17</f>
        <v>99565.607085024822</v>
      </c>
      <c r="C23" s="15">
        <f t="shared" si="5"/>
        <v>0.83675526587265847</v>
      </c>
      <c r="D23" s="14">
        <f t="shared" si="6"/>
        <v>83312.046028202589</v>
      </c>
      <c r="E23" s="14">
        <f>SUM(D23:$D$127)</f>
        <v>3155736.9319878109</v>
      </c>
      <c r="F23" s="16">
        <f t="shared" si="7"/>
        <v>37.878519162997613</v>
      </c>
      <c r="G23" s="5"/>
      <c r="H23" s="14">
        <f t="shared" si="0"/>
        <v>99565.607085024822</v>
      </c>
      <c r="I23" s="15">
        <f t="shared" si="8"/>
        <v>0.83675526587265847</v>
      </c>
      <c r="J23" s="14">
        <f t="shared" si="9"/>
        <v>83312.046028202589</v>
      </c>
      <c r="K23" s="14">
        <f>SUM($J23:J$127)</f>
        <v>3155736.9319878109</v>
      </c>
      <c r="L23" s="16">
        <f t="shared" si="10"/>
        <v>37.878519162997613</v>
      </c>
      <c r="M23" s="16"/>
      <c r="N23" s="6">
        <v>9</v>
      </c>
      <c r="O23" s="6">
        <f t="shared" si="1"/>
        <v>19</v>
      </c>
      <c r="P23" s="6">
        <f t="shared" si="2"/>
        <v>99565.607085024822</v>
      </c>
      <c r="Q23" s="6">
        <f t="shared" si="3"/>
        <v>99565.607085024822</v>
      </c>
      <c r="R23" s="5" t="e">
        <f t="shared" si="4"/>
        <v>#N/A</v>
      </c>
      <c r="S23" s="5" t="e">
        <f t="shared" si="11"/>
        <v>#N/A</v>
      </c>
      <c r="T23" s="20" t="e">
        <f>SUM(S23:$S$136)</f>
        <v>#N/A</v>
      </c>
      <c r="U23" s="6" t="e">
        <f t="shared" si="12"/>
        <v>#N/A</v>
      </c>
    </row>
    <row r="24" spans="1:21">
      <c r="A24" s="21">
        <v>10</v>
      </c>
      <c r="B24" s="22">
        <f>Absterbeordnung!B18</f>
        <v>99557.6151204622</v>
      </c>
      <c r="C24" s="15">
        <f t="shared" si="5"/>
        <v>0.82034829987515534</v>
      </c>
      <c r="D24" s="14">
        <f t="shared" si="6"/>
        <v>81671.920303696228</v>
      </c>
      <c r="E24" s="14">
        <f>SUM(D24:$D$127)</f>
        <v>3072424.8859596085</v>
      </c>
      <c r="F24" s="16">
        <f t="shared" si="7"/>
        <v>37.619109169159081</v>
      </c>
      <c r="G24" s="5"/>
      <c r="H24" s="14">
        <f t="shared" si="0"/>
        <v>99557.6151204622</v>
      </c>
      <c r="I24" s="15">
        <f t="shared" si="8"/>
        <v>0.82034829987515534</v>
      </c>
      <c r="J24" s="14">
        <f t="shared" si="9"/>
        <v>81671.920303696228</v>
      </c>
      <c r="K24" s="14">
        <f>SUM($J24:J$127)</f>
        <v>3072424.8859596085</v>
      </c>
      <c r="L24" s="16">
        <f t="shared" si="10"/>
        <v>37.619109169159081</v>
      </c>
      <c r="M24" s="16"/>
      <c r="N24" s="6">
        <v>10</v>
      </c>
      <c r="O24" s="6">
        <f t="shared" si="1"/>
        <v>20</v>
      </c>
      <c r="P24" s="6">
        <f t="shared" si="2"/>
        <v>99557.6151204622</v>
      </c>
      <c r="Q24" s="6">
        <f t="shared" si="3"/>
        <v>99557.6151204622</v>
      </c>
      <c r="R24" s="5">
        <f t="shared" si="4"/>
        <v>100000</v>
      </c>
      <c r="S24" s="5">
        <f t="shared" si="11"/>
        <v>8167192030.3696232</v>
      </c>
      <c r="T24" s="20">
        <f>SUM(S24:$S$136)</f>
        <v>298595335535.11493</v>
      </c>
      <c r="U24" s="6">
        <f t="shared" si="12"/>
        <v>36.56034221122647</v>
      </c>
    </row>
    <row r="25" spans="1:21">
      <c r="A25" s="21">
        <v>11</v>
      </c>
      <c r="B25" s="22">
        <f>Absterbeordnung!B19</f>
        <v>99550.201352469972</v>
      </c>
      <c r="C25" s="15">
        <f t="shared" si="5"/>
        <v>0.80426303909328967</v>
      </c>
      <c r="D25" s="14">
        <f t="shared" si="6"/>
        <v>80064.547482086418</v>
      </c>
      <c r="E25" s="14">
        <f>SUM(D25:$D$127)</f>
        <v>2990752.9656559126</v>
      </c>
      <c r="F25" s="16">
        <f t="shared" si="7"/>
        <v>37.354273017343431</v>
      </c>
      <c r="G25" s="5"/>
      <c r="H25" s="14">
        <f t="shared" si="0"/>
        <v>99550.201352469972</v>
      </c>
      <c r="I25" s="15">
        <f t="shared" si="8"/>
        <v>0.80426303909328967</v>
      </c>
      <c r="J25" s="14">
        <f t="shared" si="9"/>
        <v>80064.547482086418</v>
      </c>
      <c r="K25" s="14">
        <f>SUM($J25:J$127)</f>
        <v>2990752.9656559126</v>
      </c>
      <c r="L25" s="16">
        <f t="shared" si="10"/>
        <v>37.354273017343431</v>
      </c>
      <c r="M25" s="16"/>
      <c r="N25" s="6">
        <v>11</v>
      </c>
      <c r="O25" s="6">
        <f t="shared" si="1"/>
        <v>21</v>
      </c>
      <c r="P25" s="6">
        <f t="shared" si="2"/>
        <v>99550.201352469972</v>
      </c>
      <c r="Q25" s="6">
        <f t="shared" si="3"/>
        <v>99550.201352469972</v>
      </c>
      <c r="R25" s="5">
        <f t="shared" si="4"/>
        <v>99661.40231136186</v>
      </c>
      <c r="S25" s="5">
        <f t="shared" si="11"/>
        <v>7979345077.4893494</v>
      </c>
      <c r="T25" s="20">
        <f>SUM(S25:$S$136)</f>
        <v>290428143504.7453</v>
      </c>
      <c r="U25" s="6">
        <f t="shared" si="12"/>
        <v>36.397491358542261</v>
      </c>
    </row>
    <row r="26" spans="1:21">
      <c r="A26" s="21">
        <v>12</v>
      </c>
      <c r="B26" s="22">
        <f>Absterbeordnung!B20</f>
        <v>99543.321319518072</v>
      </c>
      <c r="C26" s="15">
        <f t="shared" si="5"/>
        <v>0.78849317558165644</v>
      </c>
      <c r="D26" s="14">
        <f t="shared" si="6"/>
        <v>78489.229535172009</v>
      </c>
      <c r="E26" s="14">
        <f>SUM(D26:$D$127)</f>
        <v>2910688.4181738263</v>
      </c>
      <c r="F26" s="16">
        <f t="shared" si="7"/>
        <v>37.083921391654258</v>
      </c>
      <c r="G26" s="5"/>
      <c r="H26" s="14">
        <f t="shared" si="0"/>
        <v>99543.321319518072</v>
      </c>
      <c r="I26" s="15">
        <f t="shared" si="8"/>
        <v>0.78849317558165644</v>
      </c>
      <c r="J26" s="14">
        <f t="shared" si="9"/>
        <v>78489.229535172009</v>
      </c>
      <c r="K26" s="14">
        <f>SUM($J26:J$127)</f>
        <v>2910688.4181738263</v>
      </c>
      <c r="L26" s="16">
        <f t="shared" si="10"/>
        <v>37.083921391654258</v>
      </c>
      <c r="M26" s="16"/>
      <c r="N26" s="6">
        <v>12</v>
      </c>
      <c r="O26" s="6">
        <f t="shared" si="1"/>
        <v>22</v>
      </c>
      <c r="P26" s="6">
        <f t="shared" si="2"/>
        <v>99543.321319518072</v>
      </c>
      <c r="Q26" s="6">
        <f t="shared" si="3"/>
        <v>99543.321319518072</v>
      </c>
      <c r="R26" s="5">
        <f t="shared" si="4"/>
        <v>99637.316670295637</v>
      </c>
      <c r="S26" s="5">
        <f t="shared" si="11"/>
        <v>7820456218.4034548</v>
      </c>
      <c r="T26" s="20">
        <f>SUM(S26:$S$136)</f>
        <v>282448798427.25598</v>
      </c>
      <c r="U26" s="6">
        <f t="shared" si="12"/>
        <v>36.11666513298605</v>
      </c>
    </row>
    <row r="27" spans="1:21">
      <c r="A27" s="21">
        <v>13</v>
      </c>
      <c r="B27" s="22">
        <f>Absterbeordnung!B21</f>
        <v>99534.508963964603</v>
      </c>
      <c r="C27" s="15">
        <f t="shared" si="5"/>
        <v>0.77303252508005538</v>
      </c>
      <c r="D27" s="14">
        <f t="shared" si="6"/>
        <v>76943.412797016965</v>
      </c>
      <c r="E27" s="14">
        <f>SUM(D27:$D$127)</f>
        <v>2832199.1886386545</v>
      </c>
      <c r="F27" s="16">
        <f t="shared" si="7"/>
        <v>36.808858428339128</v>
      </c>
      <c r="G27" s="5"/>
      <c r="H27" s="14">
        <f t="shared" si="0"/>
        <v>99534.508963964603</v>
      </c>
      <c r="I27" s="15">
        <f t="shared" si="8"/>
        <v>0.77303252508005538</v>
      </c>
      <c r="J27" s="14">
        <f t="shared" si="9"/>
        <v>76943.412797016965</v>
      </c>
      <c r="K27" s="14">
        <f>SUM($J27:J$127)</f>
        <v>2832199.1886386545</v>
      </c>
      <c r="L27" s="16">
        <f t="shared" si="10"/>
        <v>36.808858428339128</v>
      </c>
      <c r="M27" s="16"/>
      <c r="N27" s="6">
        <v>13</v>
      </c>
      <c r="O27" s="6">
        <f t="shared" si="1"/>
        <v>23</v>
      </c>
      <c r="P27" s="6">
        <f t="shared" si="2"/>
        <v>99534.508963964603</v>
      </c>
      <c r="Q27" s="6">
        <f t="shared" si="3"/>
        <v>99534.508963964603</v>
      </c>
      <c r="R27" s="5">
        <f t="shared" si="4"/>
        <v>99624.062745243762</v>
      </c>
      <c r="S27" s="5">
        <f t="shared" si="11"/>
        <v>7665415384.3232098</v>
      </c>
      <c r="T27" s="20">
        <f>SUM(S27:$S$136)</f>
        <v>274628342208.85251</v>
      </c>
      <c r="U27" s="6">
        <f t="shared" si="12"/>
        <v>35.826935454861825</v>
      </c>
    </row>
    <row r="28" spans="1:21">
      <c r="A28" s="21">
        <v>14</v>
      </c>
      <c r="B28" s="22">
        <f>Absterbeordnung!B22</f>
        <v>99525.259489683172</v>
      </c>
      <c r="C28" s="15">
        <f t="shared" si="5"/>
        <v>0.75787502458828948</v>
      </c>
      <c r="D28" s="14">
        <f t="shared" si="6"/>
        <v>75427.708482899528</v>
      </c>
      <c r="E28" s="14">
        <f>SUM(D28:$D$127)</f>
        <v>2755255.7758416375</v>
      </c>
      <c r="F28" s="16">
        <f t="shared" si="7"/>
        <v>36.528430085693124</v>
      </c>
      <c r="G28" s="5"/>
      <c r="H28" s="14">
        <f t="shared" si="0"/>
        <v>99525.259489683172</v>
      </c>
      <c r="I28" s="15">
        <f t="shared" si="8"/>
        <v>0.75787502458828948</v>
      </c>
      <c r="J28" s="14">
        <f t="shared" si="9"/>
        <v>75427.708482899528</v>
      </c>
      <c r="K28" s="14">
        <f>SUM($J28:J$127)</f>
        <v>2755255.7758416375</v>
      </c>
      <c r="L28" s="16">
        <f t="shared" si="10"/>
        <v>36.528430085693124</v>
      </c>
      <c r="M28" s="16"/>
      <c r="N28" s="6">
        <v>14</v>
      </c>
      <c r="O28" s="6">
        <f t="shared" si="1"/>
        <v>24</v>
      </c>
      <c r="P28" s="6">
        <f t="shared" si="2"/>
        <v>99525.259489683172</v>
      </c>
      <c r="Q28" s="6">
        <f t="shared" si="3"/>
        <v>99525.259489683172</v>
      </c>
      <c r="R28" s="5">
        <f t="shared" si="4"/>
        <v>99612.253354330955</v>
      </c>
      <c r="S28" s="5">
        <f t="shared" si="11"/>
        <v>7513524007.3352051</v>
      </c>
      <c r="T28" s="20">
        <f>SUM(S28:$S$136)</f>
        <v>266962926824.52933</v>
      </c>
      <c r="U28" s="6">
        <f t="shared" si="12"/>
        <v>35.530987398709613</v>
      </c>
    </row>
    <row r="29" spans="1:21">
      <c r="A29" s="21">
        <v>15</v>
      </c>
      <c r="B29" s="22">
        <f>Absterbeordnung!B23</f>
        <v>99512.964216278662</v>
      </c>
      <c r="C29" s="15">
        <f t="shared" si="5"/>
        <v>0.74301472998851925</v>
      </c>
      <c r="D29" s="14">
        <f t="shared" si="6"/>
        <v>73939.598237515471</v>
      </c>
      <c r="E29" s="14">
        <f>SUM(D29:$D$127)</f>
        <v>2679828.0673587378</v>
      </c>
      <c r="F29" s="16">
        <f t="shared" si="7"/>
        <v>36.243476178357795</v>
      </c>
      <c r="G29" s="5"/>
      <c r="H29" s="14">
        <f t="shared" si="0"/>
        <v>99512.964216278662</v>
      </c>
      <c r="I29" s="15">
        <f t="shared" si="8"/>
        <v>0.74301472998851925</v>
      </c>
      <c r="J29" s="14">
        <f t="shared" si="9"/>
        <v>73939.598237515471</v>
      </c>
      <c r="K29" s="14">
        <f>SUM($J29:J$127)</f>
        <v>2679828.0673587378</v>
      </c>
      <c r="L29" s="16">
        <f t="shared" si="10"/>
        <v>36.243476178357795</v>
      </c>
      <c r="M29" s="16"/>
      <c r="N29" s="6">
        <v>15</v>
      </c>
      <c r="O29" s="6">
        <f t="shared" si="1"/>
        <v>25</v>
      </c>
      <c r="P29" s="6">
        <f t="shared" si="2"/>
        <v>99512.964216278662</v>
      </c>
      <c r="Q29" s="6">
        <f t="shared" si="3"/>
        <v>99512.964216278662</v>
      </c>
      <c r="R29" s="5">
        <f t="shared" si="4"/>
        <v>99600.887582897689</v>
      </c>
      <c r="S29" s="5">
        <f t="shared" si="11"/>
        <v>7364449611.9793978</v>
      </c>
      <c r="T29" s="20">
        <f>SUM(S29:$S$136)</f>
        <v>259449402817.19412</v>
      </c>
      <c r="U29" s="6">
        <f t="shared" si="12"/>
        <v>35.229978679623279</v>
      </c>
    </row>
    <row r="30" spans="1:21">
      <c r="A30" s="21">
        <v>16</v>
      </c>
      <c r="B30" s="22">
        <f>Absterbeordnung!B24</f>
        <v>99497.497821306795</v>
      </c>
      <c r="C30" s="15">
        <f t="shared" si="5"/>
        <v>0.72844581371423445</v>
      </c>
      <c r="D30" s="14">
        <f t="shared" si="6"/>
        <v>72478.535762972097</v>
      </c>
      <c r="E30" s="14">
        <f>SUM(D30:$D$127)</f>
        <v>2605888.4691212224</v>
      </c>
      <c r="F30" s="16">
        <f t="shared" si="7"/>
        <v>35.953933694843229</v>
      </c>
      <c r="G30" s="5"/>
      <c r="H30" s="14">
        <f t="shared" si="0"/>
        <v>99497.497821306795</v>
      </c>
      <c r="I30" s="15">
        <f t="shared" si="8"/>
        <v>0.72844581371423445</v>
      </c>
      <c r="J30" s="14">
        <f t="shared" si="9"/>
        <v>72478.535762972097</v>
      </c>
      <c r="K30" s="14">
        <f>SUM($J30:J$127)</f>
        <v>2605888.4691212224</v>
      </c>
      <c r="L30" s="16">
        <f t="shared" si="10"/>
        <v>35.953933694843229</v>
      </c>
      <c r="M30" s="16"/>
      <c r="N30" s="6">
        <v>16</v>
      </c>
      <c r="O30" s="6">
        <f t="shared" si="1"/>
        <v>26</v>
      </c>
      <c r="P30" s="6">
        <f t="shared" si="2"/>
        <v>99497.497821306795</v>
      </c>
      <c r="Q30" s="6">
        <f t="shared" si="3"/>
        <v>99497.497821306795</v>
      </c>
      <c r="R30" s="5">
        <f t="shared" si="4"/>
        <v>99591.835693281304</v>
      </c>
      <c r="S30" s="5">
        <f t="shared" si="11"/>
        <v>7218270424.9955301</v>
      </c>
      <c r="T30" s="20">
        <f>SUM(S30:$S$136)</f>
        <v>252084953205.21469</v>
      </c>
      <c r="U30" s="6">
        <f t="shared" si="12"/>
        <v>34.923179427067637</v>
      </c>
    </row>
    <row r="31" spans="1:21">
      <c r="A31" s="21">
        <v>17</v>
      </c>
      <c r="B31" s="22">
        <f>Absterbeordnung!B25</f>
        <v>99474.745672428267</v>
      </c>
      <c r="C31" s="15">
        <f t="shared" si="5"/>
        <v>0.7141625624649357</v>
      </c>
      <c r="D31" s="14">
        <f t="shared" si="6"/>
        <v>71041.13926996915</v>
      </c>
      <c r="E31" s="14">
        <f>SUM(D31:$D$127)</f>
        <v>2533409.9333582511</v>
      </c>
      <c r="F31" s="16">
        <f t="shared" si="7"/>
        <v>35.661167027894024</v>
      </c>
      <c r="G31" s="5"/>
      <c r="H31" s="14">
        <f t="shared" si="0"/>
        <v>99474.745672428267</v>
      </c>
      <c r="I31" s="15">
        <f t="shared" si="8"/>
        <v>0.7141625624649357</v>
      </c>
      <c r="J31" s="14">
        <f t="shared" si="9"/>
        <v>71041.13926996915</v>
      </c>
      <c r="K31" s="14">
        <f>SUM($J31:J$127)</f>
        <v>2533409.9333582511</v>
      </c>
      <c r="L31" s="16">
        <f t="shared" si="10"/>
        <v>35.661167027894024</v>
      </c>
      <c r="M31" s="16"/>
      <c r="N31" s="6">
        <v>17</v>
      </c>
      <c r="O31" s="6">
        <f t="shared" si="1"/>
        <v>27</v>
      </c>
      <c r="P31" s="6">
        <f t="shared" si="2"/>
        <v>99474.745672428267</v>
      </c>
      <c r="Q31" s="6">
        <f t="shared" si="3"/>
        <v>99474.745672428267</v>
      </c>
      <c r="R31" s="5">
        <f t="shared" si="4"/>
        <v>99582.868103165616</v>
      </c>
      <c r="S31" s="5">
        <f t="shared" si="11"/>
        <v>7074480401.8199568</v>
      </c>
      <c r="T31" s="20">
        <f>SUM(S31:$S$136)</f>
        <v>244866682780.21921</v>
      </c>
      <c r="U31" s="6">
        <f t="shared" si="12"/>
        <v>34.612673846297689</v>
      </c>
    </row>
    <row r="32" spans="1:21">
      <c r="A32" s="21">
        <v>18</v>
      </c>
      <c r="B32" s="22">
        <f>Absterbeordnung!B26</f>
        <v>99448.221978946865</v>
      </c>
      <c r="C32" s="15">
        <f t="shared" si="5"/>
        <v>0.7001593749656233</v>
      </c>
      <c r="D32" s="14">
        <f t="shared" si="6"/>
        <v>69629.604942221995</v>
      </c>
      <c r="E32" s="14">
        <f>SUM(D32:$D$127)</f>
        <v>2462368.7940882817</v>
      </c>
      <c r="F32" s="16">
        <f t="shared" si="7"/>
        <v>35.363819687495464</v>
      </c>
      <c r="G32" s="5"/>
      <c r="H32" s="14">
        <f t="shared" si="0"/>
        <v>99448.221978946865</v>
      </c>
      <c r="I32" s="15">
        <f t="shared" si="8"/>
        <v>0.7001593749656233</v>
      </c>
      <c r="J32" s="14">
        <f t="shared" si="9"/>
        <v>69629.604942221995</v>
      </c>
      <c r="K32" s="14">
        <f>SUM($J32:J$127)</f>
        <v>2462368.7940882817</v>
      </c>
      <c r="L32" s="16">
        <f t="shared" si="10"/>
        <v>35.363819687495464</v>
      </c>
      <c r="M32" s="16"/>
      <c r="N32" s="6">
        <v>18</v>
      </c>
      <c r="O32" s="6">
        <f t="shared" si="1"/>
        <v>28</v>
      </c>
      <c r="P32" s="6">
        <f t="shared" si="2"/>
        <v>99448.221978946865</v>
      </c>
      <c r="Q32" s="6">
        <f t="shared" si="3"/>
        <v>99448.221978946865</v>
      </c>
      <c r="R32" s="5">
        <f t="shared" si="4"/>
        <v>99573.190476331336</v>
      </c>
      <c r="S32" s="5">
        <f t="shared" si="11"/>
        <v>6933241915.7035732</v>
      </c>
      <c r="T32" s="20">
        <f>SUM(S32:$S$136)</f>
        <v>237792202378.3992</v>
      </c>
      <c r="U32" s="6">
        <f t="shared" si="12"/>
        <v>34.297404485455409</v>
      </c>
    </row>
    <row r="33" spans="1:21">
      <c r="A33" s="21">
        <v>19</v>
      </c>
      <c r="B33" s="22">
        <f>Absterbeordnung!B27</f>
        <v>99409.834290669591</v>
      </c>
      <c r="C33" s="15">
        <f t="shared" si="5"/>
        <v>0.68643075977021895</v>
      </c>
      <c r="D33" s="14">
        <f t="shared" si="6"/>
        <v>68237.968080775885</v>
      </c>
      <c r="E33" s="14">
        <f>SUM(D33:$D$127)</f>
        <v>2392739.1891460591</v>
      </c>
      <c r="F33" s="16">
        <f t="shared" si="7"/>
        <v>35.064631266770462</v>
      </c>
      <c r="G33" s="5"/>
      <c r="H33" s="14">
        <f t="shared" si="0"/>
        <v>99409.834290669591</v>
      </c>
      <c r="I33" s="15">
        <f t="shared" si="8"/>
        <v>0.68643075977021895</v>
      </c>
      <c r="J33" s="14">
        <f t="shared" si="9"/>
        <v>68237.968080775885</v>
      </c>
      <c r="K33" s="14">
        <f>SUM($J33:J$127)</f>
        <v>2392739.1891460591</v>
      </c>
      <c r="L33" s="16">
        <f t="shared" si="10"/>
        <v>35.064631266770462</v>
      </c>
      <c r="M33" s="16"/>
      <c r="N33" s="6">
        <v>19</v>
      </c>
      <c r="O33" s="6">
        <f t="shared" si="1"/>
        <v>29</v>
      </c>
      <c r="P33" s="6">
        <f t="shared" si="2"/>
        <v>99409.834290669591</v>
      </c>
      <c r="Q33" s="6">
        <f t="shared" si="3"/>
        <v>99409.834290669591</v>
      </c>
      <c r="R33" s="5">
        <f t="shared" si="4"/>
        <v>99565.607085024822</v>
      </c>
      <c r="S33" s="5">
        <f t="shared" si="11"/>
        <v>6794154718.2109985</v>
      </c>
      <c r="T33" s="20">
        <f>SUM(S33:$S$136)</f>
        <v>230858960462.69565</v>
      </c>
      <c r="U33" s="6">
        <f t="shared" si="12"/>
        <v>33.979055531941761</v>
      </c>
    </row>
    <row r="34" spans="1:21">
      <c r="A34" s="21">
        <v>20</v>
      </c>
      <c r="B34" s="22">
        <f>Absterbeordnung!B28</f>
        <v>99369.719975838161</v>
      </c>
      <c r="C34" s="15">
        <f t="shared" si="5"/>
        <v>0.67297133310805779</v>
      </c>
      <c r="D34" s="14">
        <f t="shared" si="6"/>
        <v>66872.972922714209</v>
      </c>
      <c r="E34" s="14">
        <f>SUM(D34:$D$127)</f>
        <v>2324501.2210652833</v>
      </c>
      <c r="F34" s="16">
        <f t="shared" si="7"/>
        <v>34.759950387606267</v>
      </c>
      <c r="G34" s="5"/>
      <c r="H34" s="14">
        <f t="shared" si="0"/>
        <v>99369.719975838161</v>
      </c>
      <c r="I34" s="15">
        <f t="shared" si="8"/>
        <v>0.67297133310805779</v>
      </c>
      <c r="J34" s="14">
        <f t="shared" si="9"/>
        <v>66872.972922714209</v>
      </c>
      <c r="K34" s="14">
        <f>SUM($J34:J$127)</f>
        <v>2324501.2210652833</v>
      </c>
      <c r="L34" s="16">
        <f t="shared" si="10"/>
        <v>34.759950387606267</v>
      </c>
      <c r="M34" s="16"/>
      <c r="N34" s="6">
        <v>20</v>
      </c>
      <c r="O34" s="6">
        <f t="shared" si="1"/>
        <v>30</v>
      </c>
      <c r="P34" s="6">
        <f t="shared" si="2"/>
        <v>99369.719975838161</v>
      </c>
      <c r="Q34" s="6">
        <f t="shared" si="3"/>
        <v>99369.719975838161</v>
      </c>
      <c r="R34" s="5">
        <f t="shared" si="4"/>
        <v>99557.6151204622</v>
      </c>
      <c r="S34" s="5">
        <f t="shared" si="11"/>
        <v>6657713700.2006712</v>
      </c>
      <c r="T34" s="20">
        <f>SUM(S34:$S$136)</f>
        <v>224064805744.48465</v>
      </c>
      <c r="U34" s="6">
        <f t="shared" si="12"/>
        <v>33.654917563927548</v>
      </c>
    </row>
    <row r="35" spans="1:21">
      <c r="A35" s="21">
        <v>21</v>
      </c>
      <c r="B35" s="22">
        <f>Absterbeordnung!B29</f>
        <v>99328.716368358015</v>
      </c>
      <c r="C35" s="15">
        <f t="shared" si="5"/>
        <v>0.65977581677260566</v>
      </c>
      <c r="D35" s="14">
        <f t="shared" si="6"/>
        <v>65534.684970907896</v>
      </c>
      <c r="E35" s="14">
        <f>SUM(D35:$D$127)</f>
        <v>2257628.2481425693</v>
      </c>
      <c r="F35" s="16">
        <f t="shared" si="7"/>
        <v>34.449364472336654</v>
      </c>
      <c r="G35" s="5"/>
      <c r="H35" s="14">
        <f t="shared" si="0"/>
        <v>99328.716368358015</v>
      </c>
      <c r="I35" s="15">
        <f t="shared" si="8"/>
        <v>0.65977581677260566</v>
      </c>
      <c r="J35" s="14">
        <f t="shared" si="9"/>
        <v>65534.684970907896</v>
      </c>
      <c r="K35" s="14">
        <f>SUM($J35:J$127)</f>
        <v>2257628.2481425693</v>
      </c>
      <c r="L35" s="16">
        <f t="shared" si="10"/>
        <v>34.449364472336654</v>
      </c>
      <c r="M35" s="16"/>
      <c r="N35" s="6">
        <v>21</v>
      </c>
      <c r="O35" s="6">
        <f t="shared" si="1"/>
        <v>31</v>
      </c>
      <c r="P35" s="6">
        <f t="shared" si="2"/>
        <v>99328.716368358015</v>
      </c>
      <c r="Q35" s="6">
        <f t="shared" si="3"/>
        <v>99328.716368358015</v>
      </c>
      <c r="R35" s="5">
        <f t="shared" si="4"/>
        <v>99550.201352469972</v>
      </c>
      <c r="S35" s="5">
        <f t="shared" si="11"/>
        <v>6523991084.4245682</v>
      </c>
      <c r="T35" s="20">
        <f>SUM(S35:$S$136)</f>
        <v>217407092044.28397</v>
      </c>
      <c r="U35" s="6">
        <f t="shared" si="12"/>
        <v>33.32424726381425</v>
      </c>
    </row>
    <row r="36" spans="1:21">
      <c r="A36" s="21">
        <v>22</v>
      </c>
      <c r="B36" s="22">
        <f>Absterbeordnung!B30</f>
        <v>99288.542290483325</v>
      </c>
      <c r="C36" s="15">
        <f t="shared" si="5"/>
        <v>0.64683903605157411</v>
      </c>
      <c r="D36" s="14">
        <f t="shared" si="6"/>
        <v>64223.704986142184</v>
      </c>
      <c r="E36" s="14">
        <f>SUM(D36:$D$127)</f>
        <v>2192093.5631716605</v>
      </c>
      <c r="F36" s="16">
        <f t="shared" si="7"/>
        <v>34.132156711367827</v>
      </c>
      <c r="G36" s="5"/>
      <c r="H36" s="14">
        <f t="shared" si="0"/>
        <v>99288.542290483325</v>
      </c>
      <c r="I36" s="15">
        <f t="shared" si="8"/>
        <v>0.64683903605157411</v>
      </c>
      <c r="J36" s="14">
        <f t="shared" si="9"/>
        <v>64223.704986142184</v>
      </c>
      <c r="K36" s="14">
        <f>SUM($J36:J$127)</f>
        <v>2192093.5631716605</v>
      </c>
      <c r="L36" s="16">
        <f t="shared" si="10"/>
        <v>34.132156711367827</v>
      </c>
      <c r="M36" s="16"/>
      <c r="N36" s="6">
        <v>22</v>
      </c>
      <c r="O36" s="6">
        <f t="shared" si="1"/>
        <v>32</v>
      </c>
      <c r="P36" s="6">
        <f t="shared" si="2"/>
        <v>99288.542290483325</v>
      </c>
      <c r="Q36" s="6">
        <f t="shared" si="3"/>
        <v>99288.542290483325</v>
      </c>
      <c r="R36" s="5">
        <f t="shared" si="4"/>
        <v>99543.321319518072</v>
      </c>
      <c r="S36" s="5">
        <f t="shared" si="11"/>
        <v>6393040901.7654858</v>
      </c>
      <c r="T36" s="20">
        <f>SUM(S36:$S$136)</f>
        <v>210883100959.85941</v>
      </c>
      <c r="U36" s="6">
        <f t="shared" si="12"/>
        <v>32.986352535555099</v>
      </c>
    </row>
    <row r="37" spans="1:21">
      <c r="A37" s="21">
        <v>23</v>
      </c>
      <c r="B37" s="22">
        <f>Absterbeordnung!B31</f>
        <v>99246.917492387554</v>
      </c>
      <c r="C37" s="15">
        <f t="shared" si="5"/>
        <v>0.63415591769762181</v>
      </c>
      <c r="D37" s="14">
        <f t="shared" si="6"/>
        <v>62938.020041045187</v>
      </c>
      <c r="E37" s="14">
        <f>SUM(D37:$D$127)</f>
        <v>2127869.8581855185</v>
      </c>
      <c r="F37" s="16">
        <f t="shared" si="7"/>
        <v>33.808973602884599</v>
      </c>
      <c r="G37" s="5"/>
      <c r="H37" s="14">
        <f t="shared" si="0"/>
        <v>99246.917492387554</v>
      </c>
      <c r="I37" s="15">
        <f t="shared" si="8"/>
        <v>0.63415591769762181</v>
      </c>
      <c r="J37" s="14">
        <f t="shared" si="9"/>
        <v>62938.020041045187</v>
      </c>
      <c r="K37" s="14">
        <f>SUM($J37:J$127)</f>
        <v>2127869.8581855185</v>
      </c>
      <c r="L37" s="16">
        <f t="shared" si="10"/>
        <v>33.808973602884599</v>
      </c>
      <c r="M37" s="16"/>
      <c r="N37" s="6">
        <v>23</v>
      </c>
      <c r="O37" s="6">
        <f t="shared" si="1"/>
        <v>33</v>
      </c>
      <c r="P37" s="6">
        <f t="shared" si="2"/>
        <v>99246.917492387554</v>
      </c>
      <c r="Q37" s="6">
        <f t="shared" si="3"/>
        <v>99246.917492387554</v>
      </c>
      <c r="R37" s="5">
        <f t="shared" si="4"/>
        <v>99534.508963964603</v>
      </c>
      <c r="S37" s="5">
        <f t="shared" si="11"/>
        <v>6264504919.9495955</v>
      </c>
      <c r="T37" s="20">
        <f>SUM(S37:$S$136)</f>
        <v>204490060058.0939</v>
      </c>
      <c r="U37" s="6">
        <f t="shared" si="12"/>
        <v>32.642652958398386</v>
      </c>
    </row>
    <row r="38" spans="1:21">
      <c r="A38" s="21">
        <v>24</v>
      </c>
      <c r="B38" s="22">
        <f>Absterbeordnung!B32</f>
        <v>99205.214347688525</v>
      </c>
      <c r="C38" s="15">
        <f t="shared" si="5"/>
        <v>0.62172148793884485</v>
      </c>
      <c r="D38" s="14">
        <f t="shared" si="6"/>
        <v>61678.013475536951</v>
      </c>
      <c r="E38" s="14">
        <f>SUM(D38:$D$127)</f>
        <v>2064931.8381444735</v>
      </c>
      <c r="F38" s="16">
        <f t="shared" si="7"/>
        <v>33.479220905249768</v>
      </c>
      <c r="G38" s="5"/>
      <c r="H38" s="14">
        <f t="shared" si="0"/>
        <v>99205.214347688525</v>
      </c>
      <c r="I38" s="15">
        <f t="shared" si="8"/>
        <v>0.62172148793884485</v>
      </c>
      <c r="J38" s="14">
        <f t="shared" si="9"/>
        <v>61678.013475536951</v>
      </c>
      <c r="K38" s="14">
        <f>SUM($J38:J$127)</f>
        <v>2064931.8381444735</v>
      </c>
      <c r="L38" s="16">
        <f t="shared" si="10"/>
        <v>33.479220905249768</v>
      </c>
      <c r="M38" s="16"/>
      <c r="N38" s="6">
        <v>24</v>
      </c>
      <c r="O38" s="6">
        <f t="shared" si="1"/>
        <v>34</v>
      </c>
      <c r="P38" s="6">
        <f t="shared" si="2"/>
        <v>99205.214347688525</v>
      </c>
      <c r="Q38" s="6">
        <f t="shared" si="3"/>
        <v>99205.214347688525</v>
      </c>
      <c r="R38" s="5">
        <f t="shared" si="4"/>
        <v>99525.259489683172</v>
      </c>
      <c r="S38" s="5">
        <f t="shared" si="11"/>
        <v>6138520295.96099</v>
      </c>
      <c r="T38" s="20">
        <f>SUM(S38:$S$136)</f>
        <v>198225555138.14432</v>
      </c>
      <c r="U38" s="6">
        <f t="shared" si="12"/>
        <v>32.292074568617508</v>
      </c>
    </row>
    <row r="39" spans="1:21">
      <c r="A39" s="21">
        <v>25</v>
      </c>
      <c r="B39" s="22">
        <f>Absterbeordnung!B33</f>
        <v>99159.77203475518</v>
      </c>
      <c r="C39" s="15">
        <f t="shared" si="5"/>
        <v>0.60953087052827937</v>
      </c>
      <c r="D39" s="14">
        <f t="shared" si="6"/>
        <v>60440.942169730057</v>
      </c>
      <c r="E39" s="14">
        <f>SUM(D39:$D$127)</f>
        <v>2003253.8246689367</v>
      </c>
      <c r="F39" s="16">
        <f t="shared" si="7"/>
        <v>33.143987382648767</v>
      </c>
      <c r="G39" s="5"/>
      <c r="H39" s="14">
        <f t="shared" si="0"/>
        <v>99159.77203475518</v>
      </c>
      <c r="I39" s="15">
        <f t="shared" si="8"/>
        <v>0.60953087052827937</v>
      </c>
      <c r="J39" s="14">
        <f t="shared" si="9"/>
        <v>60440.942169730057</v>
      </c>
      <c r="K39" s="14">
        <f>SUM($J39:J$127)</f>
        <v>2003253.8246689367</v>
      </c>
      <c r="L39" s="16">
        <f t="shared" si="10"/>
        <v>33.143987382648767</v>
      </c>
      <c r="M39" s="16"/>
      <c r="N39" s="6">
        <v>25</v>
      </c>
      <c r="O39" s="6">
        <f t="shared" si="1"/>
        <v>35</v>
      </c>
      <c r="P39" s="6">
        <f t="shared" si="2"/>
        <v>99159.77203475518</v>
      </c>
      <c r="Q39" s="6">
        <f t="shared" si="3"/>
        <v>99159.77203475518</v>
      </c>
      <c r="R39" s="5">
        <f t="shared" si="4"/>
        <v>99512.964216278662</v>
      </c>
      <c r="S39" s="5">
        <f t="shared" si="11"/>
        <v>6014657315.3345156</v>
      </c>
      <c r="T39" s="20">
        <f>SUM(S39:$S$136)</f>
        <v>192087034842.18332</v>
      </c>
      <c r="U39" s="6">
        <f t="shared" si="12"/>
        <v>31.936488609659065</v>
      </c>
    </row>
    <row r="40" spans="1:21">
      <c r="A40" s="21">
        <v>26</v>
      </c>
      <c r="B40" s="22">
        <f>Absterbeordnung!B34</f>
        <v>99115.974924389433</v>
      </c>
      <c r="C40" s="15">
        <f t="shared" si="5"/>
        <v>0.59757928483164635</v>
      </c>
      <c r="D40" s="14">
        <f t="shared" si="6"/>
        <v>59229.65341070803</v>
      </c>
      <c r="E40" s="14">
        <f>SUM(D40:$D$127)</f>
        <v>1942812.8824992066</v>
      </c>
      <c r="F40" s="16">
        <f t="shared" si="7"/>
        <v>32.801354906256613</v>
      </c>
      <c r="G40" s="5"/>
      <c r="H40" s="14">
        <f t="shared" si="0"/>
        <v>99115.974924389433</v>
      </c>
      <c r="I40" s="15">
        <f t="shared" si="8"/>
        <v>0.59757928483164635</v>
      </c>
      <c r="J40" s="14">
        <f t="shared" si="9"/>
        <v>59229.65341070803</v>
      </c>
      <c r="K40" s="14">
        <f>SUM($J40:J$127)</f>
        <v>1942812.8824992066</v>
      </c>
      <c r="L40" s="16">
        <f t="shared" si="10"/>
        <v>32.801354906256613</v>
      </c>
      <c r="M40" s="16"/>
      <c r="N40" s="6">
        <v>26</v>
      </c>
      <c r="O40" s="6">
        <f t="shared" si="1"/>
        <v>36</v>
      </c>
      <c r="P40" s="6">
        <f t="shared" si="2"/>
        <v>99115.974924389433</v>
      </c>
      <c r="Q40" s="6">
        <f t="shared" si="3"/>
        <v>99115.974924389433</v>
      </c>
      <c r="R40" s="5">
        <f t="shared" si="4"/>
        <v>99497.497821306795</v>
      </c>
      <c r="S40" s="5">
        <f t="shared" si="11"/>
        <v>5893202311.1886787</v>
      </c>
      <c r="T40" s="20">
        <f>SUM(S40:$S$136)</f>
        <v>186072377526.84879</v>
      </c>
      <c r="U40" s="6">
        <f t="shared" si="12"/>
        <v>31.574069190459774</v>
      </c>
    </row>
    <row r="41" spans="1:21">
      <c r="A41" s="21">
        <v>27</v>
      </c>
      <c r="B41" s="22">
        <f>Absterbeordnung!B35</f>
        <v>99072.29820174948</v>
      </c>
      <c r="C41" s="15">
        <f t="shared" si="5"/>
        <v>0.58586204395259456</v>
      </c>
      <c r="D41" s="14">
        <f t="shared" si="6"/>
        <v>58042.699123557912</v>
      </c>
      <c r="E41" s="14">
        <f>SUM(D41:$D$127)</f>
        <v>1883583.2290884985</v>
      </c>
      <c r="F41" s="16">
        <f t="shared" si="7"/>
        <v>32.451682253418923</v>
      </c>
      <c r="G41" s="5"/>
      <c r="H41" s="14">
        <f t="shared" si="0"/>
        <v>99072.29820174948</v>
      </c>
      <c r="I41" s="15">
        <f t="shared" si="8"/>
        <v>0.58586204395259456</v>
      </c>
      <c r="J41" s="14">
        <f t="shared" si="9"/>
        <v>58042.699123557912</v>
      </c>
      <c r="K41" s="14">
        <f>SUM($J41:J$127)</f>
        <v>1883583.2290884985</v>
      </c>
      <c r="L41" s="16">
        <f t="shared" si="10"/>
        <v>32.451682253418923</v>
      </c>
      <c r="M41" s="16"/>
      <c r="N41" s="6">
        <v>27</v>
      </c>
      <c r="O41" s="6">
        <f t="shared" si="1"/>
        <v>37</v>
      </c>
      <c r="P41" s="6">
        <f t="shared" si="2"/>
        <v>99072.29820174948</v>
      </c>
      <c r="Q41" s="6">
        <f t="shared" si="3"/>
        <v>99072.29820174948</v>
      </c>
      <c r="R41" s="5">
        <f t="shared" si="4"/>
        <v>99474.745672428267</v>
      </c>
      <c r="S41" s="5">
        <f t="shared" si="11"/>
        <v>5773782733.4571981</v>
      </c>
      <c r="T41" s="20">
        <f>SUM(S41:$S$136)</f>
        <v>180179175215.66013</v>
      </c>
      <c r="U41" s="6">
        <f t="shared" si="12"/>
        <v>31.206434937632871</v>
      </c>
    </row>
    <row r="42" spans="1:21">
      <c r="A42" s="21">
        <v>28</v>
      </c>
      <c r="B42" s="22">
        <f>Absterbeordnung!B36</f>
        <v>99027.741175677147</v>
      </c>
      <c r="C42" s="15">
        <f t="shared" si="5"/>
        <v>0.57437455289470041</v>
      </c>
      <c r="D42" s="14">
        <f t="shared" si="6"/>
        <v>56879.014561951677</v>
      </c>
      <c r="E42" s="14">
        <f>SUM(D42:$D$127)</f>
        <v>1825540.5299649404</v>
      </c>
      <c r="F42" s="16">
        <f t="shared" si="7"/>
        <v>32.095150452661095</v>
      </c>
      <c r="G42" s="5"/>
      <c r="H42" s="14">
        <f t="shared" si="0"/>
        <v>99027.741175677147</v>
      </c>
      <c r="I42" s="15">
        <f t="shared" si="8"/>
        <v>0.57437455289470041</v>
      </c>
      <c r="J42" s="14">
        <f t="shared" si="9"/>
        <v>56879.014561951677</v>
      </c>
      <c r="K42" s="14">
        <f>SUM($J42:J$127)</f>
        <v>1825540.5299649404</v>
      </c>
      <c r="L42" s="16">
        <f t="shared" si="10"/>
        <v>32.095150452661095</v>
      </c>
      <c r="M42" s="16"/>
      <c r="N42" s="6">
        <v>28</v>
      </c>
      <c r="O42" s="6">
        <f t="shared" si="1"/>
        <v>38</v>
      </c>
      <c r="P42" s="6">
        <f t="shared" si="2"/>
        <v>99027.741175677147</v>
      </c>
      <c r="Q42" s="6">
        <f t="shared" si="3"/>
        <v>99027.741175677147</v>
      </c>
      <c r="R42" s="5">
        <f t="shared" si="4"/>
        <v>99448.221978946865</v>
      </c>
      <c r="S42" s="5">
        <f t="shared" si="11"/>
        <v>5656516866.1007214</v>
      </c>
      <c r="T42" s="20">
        <f>SUM(S42:$S$136)</f>
        <v>174405392482.20294</v>
      </c>
      <c r="U42" s="6">
        <f t="shared" si="12"/>
        <v>30.832647830930632</v>
      </c>
    </row>
    <row r="43" spans="1:21">
      <c r="A43" s="21">
        <v>29</v>
      </c>
      <c r="B43" s="22">
        <f>Absterbeordnung!B37</f>
        <v>98981.938350444907</v>
      </c>
      <c r="C43" s="15">
        <f t="shared" si="5"/>
        <v>0.56311230675951029</v>
      </c>
      <c r="D43" s="14">
        <f t="shared" si="6"/>
        <v>55737.947632046671</v>
      </c>
      <c r="E43" s="14">
        <f>SUM(D43:$D$127)</f>
        <v>1768661.5154029888</v>
      </c>
      <c r="F43" s="16">
        <f t="shared" si="7"/>
        <v>31.731730186385487</v>
      </c>
      <c r="G43" s="5"/>
      <c r="H43" s="14">
        <f t="shared" si="0"/>
        <v>98981.938350444907</v>
      </c>
      <c r="I43" s="15">
        <f t="shared" si="8"/>
        <v>0.56311230675951029</v>
      </c>
      <c r="J43" s="14">
        <f t="shared" si="9"/>
        <v>55737.947632046671</v>
      </c>
      <c r="K43" s="14">
        <f>SUM($J43:J$127)</f>
        <v>1768661.5154029888</v>
      </c>
      <c r="L43" s="16">
        <f t="shared" si="10"/>
        <v>31.731730186385487</v>
      </c>
      <c r="M43" s="16"/>
      <c r="N43" s="6">
        <v>29</v>
      </c>
      <c r="O43" s="6">
        <f t="shared" si="1"/>
        <v>39</v>
      </c>
      <c r="P43" s="6">
        <f t="shared" si="2"/>
        <v>98981.938350444907</v>
      </c>
      <c r="Q43" s="6">
        <f t="shared" si="3"/>
        <v>98981.938350444907</v>
      </c>
      <c r="R43" s="5">
        <f t="shared" si="4"/>
        <v>99409.834290669591</v>
      </c>
      <c r="S43" s="5">
        <f t="shared" si="11"/>
        <v>5540900137.8037796</v>
      </c>
      <c r="T43" s="20">
        <f>SUM(S43:$S$136)</f>
        <v>168748875616.10223</v>
      </c>
      <c r="U43" s="6">
        <f t="shared" si="12"/>
        <v>30.455137508215124</v>
      </c>
    </row>
    <row r="44" spans="1:21">
      <c r="A44" s="21">
        <v>30</v>
      </c>
      <c r="B44" s="22">
        <f>Absterbeordnung!B38</f>
        <v>98933.107052187814</v>
      </c>
      <c r="C44" s="15">
        <f t="shared" si="5"/>
        <v>0.55207088897991197</v>
      </c>
      <c r="D44" s="14">
        <f t="shared" si="6"/>
        <v>54618.088359846122</v>
      </c>
      <c r="E44" s="14">
        <f>SUM(D44:$D$127)</f>
        <v>1712923.5677709419</v>
      </c>
      <c r="F44" s="16">
        <f t="shared" si="7"/>
        <v>31.361836695665851</v>
      </c>
      <c r="G44" s="5"/>
      <c r="H44" s="14">
        <f t="shared" si="0"/>
        <v>98933.107052187814</v>
      </c>
      <c r="I44" s="15">
        <f t="shared" si="8"/>
        <v>0.55207088897991197</v>
      </c>
      <c r="J44" s="14">
        <f t="shared" si="9"/>
        <v>54618.088359846122</v>
      </c>
      <c r="K44" s="14">
        <f>SUM($J44:J$127)</f>
        <v>1712923.5677709419</v>
      </c>
      <c r="L44" s="16">
        <f t="shared" si="10"/>
        <v>31.361836695665851</v>
      </c>
      <c r="M44" s="16"/>
      <c r="N44" s="6">
        <v>30</v>
      </c>
      <c r="O44" s="6">
        <f t="shared" si="1"/>
        <v>40</v>
      </c>
      <c r="P44" s="6">
        <f t="shared" si="2"/>
        <v>98933.107052187814</v>
      </c>
      <c r="Q44" s="6">
        <f t="shared" si="3"/>
        <v>98933.107052187814</v>
      </c>
      <c r="R44" s="5">
        <f t="shared" si="4"/>
        <v>99369.719975838161</v>
      </c>
      <c r="S44" s="5">
        <f t="shared" si="11"/>
        <v>5427384145.9334946</v>
      </c>
      <c r="T44" s="20">
        <f>SUM(S44:$S$136)</f>
        <v>163207975478.29843</v>
      </c>
      <c r="U44" s="6">
        <f t="shared" si="12"/>
        <v>30.071203933589839</v>
      </c>
    </row>
    <row r="45" spans="1:21">
      <c r="A45" s="21">
        <v>31</v>
      </c>
      <c r="B45" s="22">
        <f>Absterbeordnung!B39</f>
        <v>98880.860240236565</v>
      </c>
      <c r="C45" s="15">
        <f t="shared" si="5"/>
        <v>0.54124596958814919</v>
      </c>
      <c r="D45" s="14">
        <f t="shared" si="6"/>
        <v>53518.867074437112</v>
      </c>
      <c r="E45" s="14">
        <f>SUM(D45:$D$127)</f>
        <v>1658305.4794110961</v>
      </c>
      <c r="F45" s="16">
        <f t="shared" si="7"/>
        <v>30.98543691339037</v>
      </c>
      <c r="G45" s="5"/>
      <c r="H45" s="14">
        <f t="shared" si="0"/>
        <v>98880.860240236565</v>
      </c>
      <c r="I45" s="15">
        <f t="shared" si="8"/>
        <v>0.54124596958814919</v>
      </c>
      <c r="J45" s="14">
        <f t="shared" si="9"/>
        <v>53518.867074437112</v>
      </c>
      <c r="K45" s="14">
        <f>SUM($J45:J$127)</f>
        <v>1658305.4794110961</v>
      </c>
      <c r="L45" s="16">
        <f t="shared" si="10"/>
        <v>30.98543691339037</v>
      </c>
      <c r="M45" s="16"/>
      <c r="N45" s="6">
        <v>31</v>
      </c>
      <c r="O45" s="6">
        <f t="shared" si="1"/>
        <v>41</v>
      </c>
      <c r="P45" s="6">
        <f t="shared" si="2"/>
        <v>98880.860240236565</v>
      </c>
      <c r="Q45" s="6">
        <f t="shared" si="3"/>
        <v>98880.860240236565</v>
      </c>
      <c r="R45" s="5">
        <f t="shared" si="4"/>
        <v>99328.716368358015</v>
      </c>
      <c r="S45" s="5">
        <f t="shared" si="11"/>
        <v>5315960367.9926176</v>
      </c>
      <c r="T45" s="20">
        <f>SUM(S45:$S$136)</f>
        <v>157780591332.3649</v>
      </c>
      <c r="U45" s="6">
        <f t="shared" si="12"/>
        <v>29.680543196364177</v>
      </c>
    </row>
    <row r="46" spans="1:21">
      <c r="A46" s="21">
        <v>32</v>
      </c>
      <c r="B46" s="22">
        <f>Absterbeordnung!B40</f>
        <v>98824.138493509847</v>
      </c>
      <c r="C46" s="15">
        <f t="shared" si="5"/>
        <v>0.53063330351779314</v>
      </c>
      <c r="D46" s="14">
        <f t="shared" si="6"/>
        <v>52439.379076111036</v>
      </c>
      <c r="E46" s="14">
        <f>SUM(D46:$D$127)</f>
        <v>1604786.6123366586</v>
      </c>
      <c r="F46" s="16">
        <f t="shared" si="7"/>
        <v>30.602700501229343</v>
      </c>
      <c r="G46" s="5"/>
      <c r="H46" s="14">
        <f t="shared" ref="H46:H77" si="13">B46</f>
        <v>98824.138493509847</v>
      </c>
      <c r="I46" s="15">
        <f t="shared" si="8"/>
        <v>0.53063330351779314</v>
      </c>
      <c r="J46" s="14">
        <f t="shared" si="9"/>
        <v>52439.379076111036</v>
      </c>
      <c r="K46" s="14">
        <f>SUM($J46:J$127)</f>
        <v>1604786.6123366586</v>
      </c>
      <c r="L46" s="16">
        <f t="shared" si="10"/>
        <v>30.602700501229343</v>
      </c>
      <c r="M46" s="16"/>
      <c r="N46" s="6">
        <v>32</v>
      </c>
      <c r="O46" s="6">
        <f t="shared" ref="O46:O77" si="14">N46+$B$3</f>
        <v>42</v>
      </c>
      <c r="P46" s="6">
        <f t="shared" ref="P46:P77" si="15">B46</f>
        <v>98824.138493509847</v>
      </c>
      <c r="Q46" s="6">
        <f t="shared" ref="Q46:Q77" si="16">B46</f>
        <v>98824.138493509847</v>
      </c>
      <c r="R46" s="5">
        <f t="shared" ref="R46:R77" si="17">LOOKUP(N46,$O$14:$O$136,$Q$14:$Q$136)</f>
        <v>99288.542290483325</v>
      </c>
      <c r="S46" s="5">
        <f t="shared" si="11"/>
        <v>5206629507.0851374</v>
      </c>
      <c r="T46" s="20">
        <f>SUM(S46:$S$136)</f>
        <v>152464630964.37234</v>
      </c>
      <c r="U46" s="6">
        <f t="shared" si="12"/>
        <v>29.282788559643002</v>
      </c>
    </row>
    <row r="47" spans="1:21">
      <c r="A47" s="21">
        <v>33</v>
      </c>
      <c r="B47" s="22">
        <f>Absterbeordnung!B41</f>
        <v>98763.767102858939</v>
      </c>
      <c r="C47" s="15">
        <f t="shared" ref="C47:C78" si="18">1/(((1+($B$5/100))^A47))</f>
        <v>0.52022872893901284</v>
      </c>
      <c r="D47" s="14">
        <f t="shared" ref="D47:D78" si="19">B47*C47</f>
        <v>51379.749025148994</v>
      </c>
      <c r="E47" s="14">
        <f>SUM(D47:$D$127)</f>
        <v>1552347.2332605475</v>
      </c>
      <c r="F47" s="16">
        <f t="shared" ref="F47:F78" si="20">E47/D47</f>
        <v>30.213211678023487</v>
      </c>
      <c r="G47" s="5"/>
      <c r="H47" s="14">
        <f t="shared" si="13"/>
        <v>98763.767102858939</v>
      </c>
      <c r="I47" s="15">
        <f t="shared" ref="I47:I78" si="21">1/(((1+($B$5/100))^A47))</f>
        <v>0.52022872893901284</v>
      </c>
      <c r="J47" s="14">
        <f t="shared" ref="J47:J78" si="22">H47*I47</f>
        <v>51379.749025148994</v>
      </c>
      <c r="K47" s="14">
        <f>SUM($J47:J$127)</f>
        <v>1552347.2332605475</v>
      </c>
      <c r="L47" s="16">
        <f t="shared" ref="L47:L78" si="23">K47/J47</f>
        <v>30.213211678023487</v>
      </c>
      <c r="M47" s="16"/>
      <c r="N47" s="6">
        <v>33</v>
      </c>
      <c r="O47" s="6">
        <f t="shared" si="14"/>
        <v>43</v>
      </c>
      <c r="P47" s="6">
        <f t="shared" si="15"/>
        <v>98763.767102858939</v>
      </c>
      <c r="Q47" s="6">
        <f t="shared" si="16"/>
        <v>98763.767102858939</v>
      </c>
      <c r="R47" s="5">
        <f t="shared" si="17"/>
        <v>99246.917492387554</v>
      </c>
      <c r="S47" s="5">
        <f t="shared" ref="S47:S78" si="24">P47*R47*I47</f>
        <v>5099281712.2785425</v>
      </c>
      <c r="T47" s="20">
        <f>SUM(S47:$S$136)</f>
        <v>147258001457.2872</v>
      </c>
      <c r="U47" s="6">
        <f t="shared" ref="U47:U78" si="25">T47/S47</f>
        <v>28.878185157471332</v>
      </c>
    </row>
    <row r="48" spans="1:21">
      <c r="A48" s="21">
        <v>34</v>
      </c>
      <c r="B48" s="22">
        <f>Absterbeordnung!B42</f>
        <v>98694.523768214902</v>
      </c>
      <c r="C48" s="15">
        <f t="shared" si="18"/>
        <v>0.51002816562648323</v>
      </c>
      <c r="D48" s="14">
        <f t="shared" si="19"/>
        <v>50336.986914881993</v>
      </c>
      <c r="E48" s="14">
        <f>SUM(D48:$D$127)</f>
        <v>1500967.4842353982</v>
      </c>
      <c r="F48" s="16">
        <f t="shared" si="20"/>
        <v>29.818381596289811</v>
      </c>
      <c r="G48" s="5"/>
      <c r="H48" s="14">
        <f t="shared" si="13"/>
        <v>98694.523768214902</v>
      </c>
      <c r="I48" s="15">
        <f t="shared" si="21"/>
        <v>0.51002816562648323</v>
      </c>
      <c r="J48" s="14">
        <f t="shared" si="22"/>
        <v>50336.986914881993</v>
      </c>
      <c r="K48" s="14">
        <f>SUM($J48:J$127)</f>
        <v>1500967.4842353982</v>
      </c>
      <c r="L48" s="16">
        <f t="shared" si="23"/>
        <v>29.818381596289811</v>
      </c>
      <c r="M48" s="16"/>
      <c r="N48" s="6">
        <v>34</v>
      </c>
      <c r="O48" s="6">
        <f t="shared" si="14"/>
        <v>44</v>
      </c>
      <c r="P48" s="6">
        <f t="shared" si="15"/>
        <v>98694.523768214902</v>
      </c>
      <c r="Q48" s="6">
        <f t="shared" si="16"/>
        <v>98694.523768214902</v>
      </c>
      <c r="R48" s="5">
        <f t="shared" si="17"/>
        <v>99205.214347688525</v>
      </c>
      <c r="S48" s="5">
        <f t="shared" si="24"/>
        <v>4993691576.5076609</v>
      </c>
      <c r="T48" s="20">
        <f>SUM(S48:$S$136)</f>
        <v>142158719745.0087</v>
      </c>
      <c r="U48" s="6">
        <f t="shared" si="25"/>
        <v>28.467661161490359</v>
      </c>
    </row>
    <row r="49" spans="1:21">
      <c r="A49" s="21">
        <v>35</v>
      </c>
      <c r="B49" s="22">
        <f>Absterbeordnung!B43</f>
        <v>98625.165761463257</v>
      </c>
      <c r="C49" s="15">
        <f t="shared" si="18"/>
        <v>0.50002761335929735</v>
      </c>
      <c r="D49" s="14">
        <f t="shared" si="19"/>
        <v>49315.306252869559</v>
      </c>
      <c r="E49" s="14">
        <f>SUM(D49:$D$127)</f>
        <v>1450630.4973205163</v>
      </c>
      <c r="F49" s="16">
        <f t="shared" si="20"/>
        <v>29.41542104356509</v>
      </c>
      <c r="G49" s="5"/>
      <c r="H49" s="14">
        <f t="shared" si="13"/>
        <v>98625.165761463257</v>
      </c>
      <c r="I49" s="15">
        <f t="shared" si="21"/>
        <v>0.50002761335929735</v>
      </c>
      <c r="J49" s="14">
        <f t="shared" si="22"/>
        <v>49315.306252869559</v>
      </c>
      <c r="K49" s="14">
        <f>SUM($J49:J$127)</f>
        <v>1450630.4973205163</v>
      </c>
      <c r="L49" s="16">
        <f t="shared" si="23"/>
        <v>29.41542104356509</v>
      </c>
      <c r="M49" s="16"/>
      <c r="N49" s="6">
        <v>35</v>
      </c>
      <c r="O49" s="6">
        <f t="shared" si="14"/>
        <v>45</v>
      </c>
      <c r="P49" s="6">
        <f t="shared" si="15"/>
        <v>98625.165761463257</v>
      </c>
      <c r="Q49" s="6">
        <f t="shared" si="16"/>
        <v>98625.165761463257</v>
      </c>
      <c r="R49" s="5">
        <f t="shared" si="17"/>
        <v>99159.77203475518</v>
      </c>
      <c r="S49" s="5">
        <f t="shared" si="24"/>
        <v>4890094525.8586826</v>
      </c>
      <c r="T49" s="20">
        <f>SUM(S49:$S$136)</f>
        <v>137165028168.50102</v>
      </c>
      <c r="U49" s="6">
        <f t="shared" si="25"/>
        <v>28.049565799429072</v>
      </c>
    </row>
    <row r="50" spans="1:21">
      <c r="A50" s="21">
        <v>36</v>
      </c>
      <c r="B50" s="22">
        <f>Absterbeordnung!B44</f>
        <v>98550.704778180734</v>
      </c>
      <c r="C50" s="15">
        <f t="shared" si="18"/>
        <v>0.49022315035225233</v>
      </c>
      <c r="D50" s="14">
        <f t="shared" si="19"/>
        <v>48311.83696579453</v>
      </c>
      <c r="E50" s="14">
        <f>SUM(D50:$D$127)</f>
        <v>1401315.191067647</v>
      </c>
      <c r="F50" s="16">
        <f t="shared" si="20"/>
        <v>29.005628414829228</v>
      </c>
      <c r="G50" s="5"/>
      <c r="H50" s="14">
        <f t="shared" si="13"/>
        <v>98550.704778180734</v>
      </c>
      <c r="I50" s="15">
        <f t="shared" si="21"/>
        <v>0.49022315035225233</v>
      </c>
      <c r="J50" s="14">
        <f t="shared" si="22"/>
        <v>48311.83696579453</v>
      </c>
      <c r="K50" s="14">
        <f>SUM($J50:J$127)</f>
        <v>1401315.191067647</v>
      </c>
      <c r="L50" s="16">
        <f t="shared" si="23"/>
        <v>29.005628414829228</v>
      </c>
      <c r="M50" s="16"/>
      <c r="N50" s="6">
        <v>36</v>
      </c>
      <c r="O50" s="6">
        <f t="shared" si="14"/>
        <v>46</v>
      </c>
      <c r="P50" s="6">
        <f t="shared" si="15"/>
        <v>98550.704778180734</v>
      </c>
      <c r="Q50" s="6">
        <f t="shared" si="16"/>
        <v>98550.704778180734</v>
      </c>
      <c r="R50" s="5">
        <f t="shared" si="17"/>
        <v>99115.974924389433</v>
      </c>
      <c r="S50" s="5">
        <f t="shared" si="24"/>
        <v>4788474821.2528811</v>
      </c>
      <c r="T50" s="20">
        <f>SUM(S50:$S$136)</f>
        <v>132274933642.64233</v>
      </c>
      <c r="U50" s="6">
        <f t="shared" si="25"/>
        <v>27.623604295789789</v>
      </c>
    </row>
    <row r="51" spans="1:21">
      <c r="A51" s="21">
        <v>37</v>
      </c>
      <c r="B51" s="22">
        <f>Absterbeordnung!B45</f>
        <v>98463.673317606241</v>
      </c>
      <c r="C51" s="15">
        <f t="shared" si="18"/>
        <v>0.48061093171789437</v>
      </c>
      <c r="D51" s="14">
        <f t="shared" si="19"/>
        <v>47322.71777354111</v>
      </c>
      <c r="E51" s="14">
        <f>SUM(D51:$D$127)</f>
        <v>1353003.3541018523</v>
      </c>
      <c r="F51" s="16">
        <f t="shared" si="20"/>
        <v>28.59099007323578</v>
      </c>
      <c r="G51" s="5"/>
      <c r="H51" s="14">
        <f t="shared" si="13"/>
        <v>98463.673317606241</v>
      </c>
      <c r="I51" s="15">
        <f t="shared" si="21"/>
        <v>0.48061093171789437</v>
      </c>
      <c r="J51" s="14">
        <f t="shared" si="22"/>
        <v>47322.71777354111</v>
      </c>
      <c r="K51" s="14">
        <f>SUM($J51:J$127)</f>
        <v>1353003.3541018523</v>
      </c>
      <c r="L51" s="16">
        <f t="shared" si="23"/>
        <v>28.59099007323578</v>
      </c>
      <c r="M51" s="16"/>
      <c r="N51" s="6">
        <v>37</v>
      </c>
      <c r="O51" s="6">
        <f t="shared" si="14"/>
        <v>47</v>
      </c>
      <c r="P51" s="6">
        <f t="shared" si="15"/>
        <v>98463.673317606241</v>
      </c>
      <c r="Q51" s="6">
        <f t="shared" si="16"/>
        <v>98463.673317606241</v>
      </c>
      <c r="R51" s="5">
        <f t="shared" si="17"/>
        <v>99072.29820174948</v>
      </c>
      <c r="S51" s="5">
        <f t="shared" si="24"/>
        <v>4688370406.9774952</v>
      </c>
      <c r="T51" s="20">
        <f>SUM(S51:$S$136)</f>
        <v>127486458821.38945</v>
      </c>
      <c r="U51" s="6">
        <f t="shared" si="25"/>
        <v>27.192062007655576</v>
      </c>
    </row>
    <row r="52" spans="1:21">
      <c r="A52" s="21">
        <v>38</v>
      </c>
      <c r="B52" s="22">
        <f>Absterbeordnung!B46</f>
        <v>98365.450650217856</v>
      </c>
      <c r="C52" s="15">
        <f t="shared" si="18"/>
        <v>0.47118718795871989</v>
      </c>
      <c r="D52" s="14">
        <f t="shared" si="19"/>
        <v>46348.540084168388</v>
      </c>
      <c r="E52" s="14">
        <f>SUM(D52:$D$127)</f>
        <v>1305680.6363283109</v>
      </c>
      <c r="F52" s="16">
        <f t="shared" si="20"/>
        <v>28.170911833624331</v>
      </c>
      <c r="G52" s="5"/>
      <c r="H52" s="14">
        <f t="shared" si="13"/>
        <v>98365.450650217856</v>
      </c>
      <c r="I52" s="15">
        <f t="shared" si="21"/>
        <v>0.47118718795871989</v>
      </c>
      <c r="J52" s="14">
        <f t="shared" si="22"/>
        <v>46348.540084168388</v>
      </c>
      <c r="K52" s="14">
        <f>SUM($J52:J$127)</f>
        <v>1305680.6363283109</v>
      </c>
      <c r="L52" s="16">
        <f t="shared" si="23"/>
        <v>28.170911833624331</v>
      </c>
      <c r="M52" s="16"/>
      <c r="N52" s="6">
        <v>38</v>
      </c>
      <c r="O52" s="6">
        <f t="shared" si="14"/>
        <v>48</v>
      </c>
      <c r="P52" s="6">
        <f t="shared" si="15"/>
        <v>98365.450650217856</v>
      </c>
      <c r="Q52" s="6">
        <f t="shared" si="16"/>
        <v>98365.450650217856</v>
      </c>
      <c r="R52" s="5">
        <f t="shared" si="17"/>
        <v>99027.741175677147</v>
      </c>
      <c r="S52" s="5">
        <f t="shared" si="24"/>
        <v>4589791231.3255253</v>
      </c>
      <c r="T52" s="20">
        <f>SUM(S52:$S$136)</f>
        <v>122798088414.41194</v>
      </c>
      <c r="U52" s="6">
        <f t="shared" si="25"/>
        <v>26.754613058718146</v>
      </c>
    </row>
    <row r="53" spans="1:21">
      <c r="A53" s="21">
        <v>39</v>
      </c>
      <c r="B53" s="22">
        <f>Absterbeordnung!B47</f>
        <v>98265.507051948109</v>
      </c>
      <c r="C53" s="15">
        <f t="shared" si="18"/>
        <v>0.46194822348894127</v>
      </c>
      <c r="D53" s="14">
        <f t="shared" si="19"/>
        <v>45393.576412887458</v>
      </c>
      <c r="E53" s="14">
        <f>SUM(D53:$D$127)</f>
        <v>1259332.0962441426</v>
      </c>
      <c r="F53" s="16">
        <f t="shared" si="20"/>
        <v>27.742517681127502</v>
      </c>
      <c r="G53" s="5"/>
      <c r="H53" s="14">
        <f t="shared" si="13"/>
        <v>98265.507051948109</v>
      </c>
      <c r="I53" s="15">
        <f t="shared" si="21"/>
        <v>0.46194822348894127</v>
      </c>
      <c r="J53" s="14">
        <f t="shared" si="22"/>
        <v>45393.576412887458</v>
      </c>
      <c r="K53" s="14">
        <f>SUM($J53:J$127)</f>
        <v>1259332.0962441426</v>
      </c>
      <c r="L53" s="16">
        <f t="shared" si="23"/>
        <v>27.742517681127502</v>
      </c>
      <c r="M53" s="16"/>
      <c r="N53" s="6">
        <v>39</v>
      </c>
      <c r="O53" s="6">
        <f t="shared" si="14"/>
        <v>49</v>
      </c>
      <c r="P53" s="6">
        <f t="shared" si="15"/>
        <v>98265.507051948109</v>
      </c>
      <c r="Q53" s="6">
        <f t="shared" si="16"/>
        <v>98265.507051948109</v>
      </c>
      <c r="R53" s="5">
        <f t="shared" si="17"/>
        <v>98981.938350444907</v>
      </c>
      <c r="S53" s="5">
        <f t="shared" si="24"/>
        <v>4493144182.0066366</v>
      </c>
      <c r="T53" s="20">
        <f>SUM(S53:$S$136)</f>
        <v>118208297183.08643</v>
      </c>
      <c r="U53" s="6">
        <f t="shared" si="25"/>
        <v>26.308592022589991</v>
      </c>
    </row>
    <row r="54" spans="1:21">
      <c r="A54" s="21">
        <v>40</v>
      </c>
      <c r="B54" s="22">
        <f>Absterbeordnung!B48</f>
        <v>98152.046506329076</v>
      </c>
      <c r="C54" s="15">
        <f t="shared" si="18"/>
        <v>0.45289041518523643</v>
      </c>
      <c r="D54" s="14">
        <f t="shared" si="19"/>
        <v>44452.121093532012</v>
      </c>
      <c r="E54" s="14">
        <f>SUM(D54:$D$127)</f>
        <v>1213938.5198312553</v>
      </c>
      <c r="F54" s="16">
        <f t="shared" si="20"/>
        <v>27.308899777290694</v>
      </c>
      <c r="G54" s="5"/>
      <c r="H54" s="14">
        <f t="shared" si="13"/>
        <v>98152.046506329076</v>
      </c>
      <c r="I54" s="15">
        <f t="shared" si="21"/>
        <v>0.45289041518523643</v>
      </c>
      <c r="J54" s="14">
        <f t="shared" si="22"/>
        <v>44452.121093532012</v>
      </c>
      <c r="K54" s="14">
        <f>SUM($J54:J$127)</f>
        <v>1213938.5198312553</v>
      </c>
      <c r="L54" s="16">
        <f t="shared" si="23"/>
        <v>27.308899777290694</v>
      </c>
      <c r="M54" s="16"/>
      <c r="N54" s="6">
        <v>40</v>
      </c>
      <c r="O54" s="6">
        <f t="shared" si="14"/>
        <v>50</v>
      </c>
      <c r="P54" s="6">
        <f t="shared" si="15"/>
        <v>98152.046506329076</v>
      </c>
      <c r="Q54" s="6">
        <f t="shared" si="16"/>
        <v>98152.046506329076</v>
      </c>
      <c r="R54" s="5">
        <f t="shared" si="17"/>
        <v>98933.107052187814</v>
      </c>
      <c r="S54" s="5">
        <f t="shared" si="24"/>
        <v>4397786454.8432188</v>
      </c>
      <c r="T54" s="20">
        <f>SUM(S54:$S$136)</f>
        <v>113715153001.07977</v>
      </c>
      <c r="U54" s="6">
        <f t="shared" si="25"/>
        <v>25.857361235866037</v>
      </c>
    </row>
    <row r="55" spans="1:21">
      <c r="A55" s="21">
        <v>41</v>
      </c>
      <c r="B55" s="22">
        <f>Absterbeordnung!B49</f>
        <v>98030.576766222439</v>
      </c>
      <c r="C55" s="15">
        <f t="shared" si="18"/>
        <v>0.44401021096591808</v>
      </c>
      <c r="D55" s="14">
        <f t="shared" si="19"/>
        <v>43526.577071081054</v>
      </c>
      <c r="E55" s="14">
        <f>SUM(D55:$D$127)</f>
        <v>1169486.3987377237</v>
      </c>
      <c r="F55" s="16">
        <f t="shared" si="20"/>
        <v>26.868329132058662</v>
      </c>
      <c r="G55" s="5"/>
      <c r="H55" s="14">
        <f t="shared" si="13"/>
        <v>98030.576766222439</v>
      </c>
      <c r="I55" s="15">
        <f t="shared" si="21"/>
        <v>0.44401021096591808</v>
      </c>
      <c r="J55" s="14">
        <f t="shared" si="22"/>
        <v>43526.577071081054</v>
      </c>
      <c r="K55" s="14">
        <f>SUM($J55:J$127)</f>
        <v>1169486.3987377237</v>
      </c>
      <c r="L55" s="16">
        <f t="shared" si="23"/>
        <v>26.868329132058662</v>
      </c>
      <c r="M55" s="16"/>
      <c r="N55" s="6">
        <v>41</v>
      </c>
      <c r="O55" s="6">
        <f t="shared" si="14"/>
        <v>51</v>
      </c>
      <c r="P55" s="6">
        <f t="shared" si="15"/>
        <v>98030.576766222439</v>
      </c>
      <c r="Q55" s="6">
        <f t="shared" si="16"/>
        <v>98030.576766222439</v>
      </c>
      <c r="R55" s="5">
        <f t="shared" si="17"/>
        <v>98880.860240236565</v>
      </c>
      <c r="S55" s="5">
        <f t="shared" si="24"/>
        <v>4303945384.1014509</v>
      </c>
      <c r="T55" s="20">
        <f>SUM(S55:$S$136)</f>
        <v>109317366546.23657</v>
      </c>
      <c r="U55" s="6">
        <f t="shared" si="25"/>
        <v>25.399338697477251</v>
      </c>
    </row>
    <row r="56" spans="1:21">
      <c r="A56" s="21">
        <v>42</v>
      </c>
      <c r="B56" s="22">
        <f>Absterbeordnung!B50</f>
        <v>97888.357773121068</v>
      </c>
      <c r="C56" s="15">
        <f t="shared" si="18"/>
        <v>0.4353041283979589</v>
      </c>
      <c r="D56" s="14">
        <f t="shared" si="19"/>
        <v>42611.206260736035</v>
      </c>
      <c r="E56" s="14">
        <f>SUM(D56:$D$127)</f>
        <v>1125959.8216666428</v>
      </c>
      <c r="F56" s="16">
        <f t="shared" si="20"/>
        <v>26.42403068284305</v>
      </c>
      <c r="G56" s="5"/>
      <c r="H56" s="14">
        <f t="shared" si="13"/>
        <v>97888.357773121068</v>
      </c>
      <c r="I56" s="15">
        <f t="shared" si="21"/>
        <v>0.4353041283979589</v>
      </c>
      <c r="J56" s="14">
        <f t="shared" si="22"/>
        <v>42611.206260736035</v>
      </c>
      <c r="K56" s="14">
        <f>SUM($J56:J$127)</f>
        <v>1125959.8216666428</v>
      </c>
      <c r="L56" s="16">
        <f t="shared" si="23"/>
        <v>26.42403068284305</v>
      </c>
      <c r="M56" s="16"/>
      <c r="N56" s="6">
        <v>42</v>
      </c>
      <c r="O56" s="6">
        <f t="shared" si="14"/>
        <v>52</v>
      </c>
      <c r="P56" s="6">
        <f t="shared" si="15"/>
        <v>97888.357773121068</v>
      </c>
      <c r="Q56" s="6">
        <f t="shared" si="16"/>
        <v>97888.357773121068</v>
      </c>
      <c r="R56" s="5">
        <f t="shared" si="17"/>
        <v>98824.138493509847</v>
      </c>
      <c r="S56" s="5">
        <f t="shared" si="24"/>
        <v>4211015748.8864918</v>
      </c>
      <c r="T56" s="20">
        <f>SUM(S56:$S$136)</f>
        <v>105013421162.1351</v>
      </c>
      <c r="U56" s="6">
        <f t="shared" si="25"/>
        <v>24.937788748451851</v>
      </c>
    </row>
    <row r="57" spans="1:21">
      <c r="A57" s="21">
        <v>43</v>
      </c>
      <c r="B57" s="22">
        <f>Absterbeordnung!B51</f>
        <v>97749.884943557627</v>
      </c>
      <c r="C57" s="15">
        <f t="shared" si="18"/>
        <v>0.4267687533313323</v>
      </c>
      <c r="D57" s="14">
        <f t="shared" si="19"/>
        <v>41716.596535643257</v>
      </c>
      <c r="E57" s="14">
        <f>SUM(D57:$D$127)</f>
        <v>1083348.6154059067</v>
      </c>
      <c r="F57" s="16">
        <f t="shared" si="20"/>
        <v>25.969247382879811</v>
      </c>
      <c r="G57" s="5"/>
      <c r="H57" s="14">
        <f t="shared" si="13"/>
        <v>97749.884943557627</v>
      </c>
      <c r="I57" s="15">
        <f t="shared" si="21"/>
        <v>0.4267687533313323</v>
      </c>
      <c r="J57" s="14">
        <f t="shared" si="22"/>
        <v>41716.596535643257</v>
      </c>
      <c r="K57" s="14">
        <f>SUM($J57:J$127)</f>
        <v>1083348.6154059067</v>
      </c>
      <c r="L57" s="16">
        <f t="shared" si="23"/>
        <v>25.969247382879811</v>
      </c>
      <c r="M57" s="16"/>
      <c r="N57" s="6">
        <v>43</v>
      </c>
      <c r="O57" s="6">
        <f t="shared" si="14"/>
        <v>53</v>
      </c>
      <c r="P57" s="6">
        <f t="shared" si="15"/>
        <v>97749.884943557627</v>
      </c>
      <c r="Q57" s="6">
        <f t="shared" si="16"/>
        <v>97749.884943557627</v>
      </c>
      <c r="R57" s="5">
        <f t="shared" si="17"/>
        <v>98763.767102858939</v>
      </c>
      <c r="S57" s="5">
        <f t="shared" si="24"/>
        <v>4120088224.5702033</v>
      </c>
      <c r="T57" s="20">
        <f>SUM(S57:$S$136)</f>
        <v>100802405413.24861</v>
      </c>
      <c r="U57" s="6">
        <f t="shared" si="25"/>
        <v>24.466079345610144</v>
      </c>
    </row>
    <row r="58" spans="1:21">
      <c r="A58" s="21">
        <v>44</v>
      </c>
      <c r="B58" s="22">
        <f>Absterbeordnung!B52</f>
        <v>97594.004925479836</v>
      </c>
      <c r="C58" s="15">
        <f t="shared" si="18"/>
        <v>0.41840073856012966</v>
      </c>
      <c r="D58" s="14">
        <f t="shared" si="19"/>
        <v>40833.403739861693</v>
      </c>
      <c r="E58" s="14">
        <f>SUM(D58:$D$127)</f>
        <v>1041632.0188702634</v>
      </c>
      <c r="F58" s="16">
        <f t="shared" si="20"/>
        <v>25.509311579955774</v>
      </c>
      <c r="G58" s="5"/>
      <c r="H58" s="14">
        <f t="shared" si="13"/>
        <v>97594.004925479836</v>
      </c>
      <c r="I58" s="15">
        <f t="shared" si="21"/>
        <v>0.41840073856012966</v>
      </c>
      <c r="J58" s="14">
        <f t="shared" si="22"/>
        <v>40833.403739861693</v>
      </c>
      <c r="K58" s="14">
        <f>SUM($J58:J$127)</f>
        <v>1041632.0188702634</v>
      </c>
      <c r="L58" s="16">
        <f t="shared" si="23"/>
        <v>25.509311579955774</v>
      </c>
      <c r="M58" s="16"/>
      <c r="N58" s="6">
        <v>44</v>
      </c>
      <c r="O58" s="6">
        <f t="shared" si="14"/>
        <v>54</v>
      </c>
      <c r="P58" s="6">
        <f t="shared" si="15"/>
        <v>97594.004925479836</v>
      </c>
      <c r="Q58" s="6">
        <f t="shared" si="16"/>
        <v>97594.004925479836</v>
      </c>
      <c r="R58" s="5">
        <f t="shared" si="17"/>
        <v>98694.523768214902</v>
      </c>
      <c r="S58" s="5">
        <f t="shared" si="24"/>
        <v>4030033335.9408951</v>
      </c>
      <c r="T58" s="20">
        <f>SUM(S58:$S$136)</f>
        <v>96682317188.678406</v>
      </c>
      <c r="U58" s="6">
        <f t="shared" si="25"/>
        <v>23.990450978764898</v>
      </c>
    </row>
    <row r="59" spans="1:21">
      <c r="A59" s="21">
        <v>45</v>
      </c>
      <c r="B59" s="22">
        <f>Absterbeordnung!B53</f>
        <v>97424.79345460952</v>
      </c>
      <c r="C59" s="15">
        <f t="shared" si="18"/>
        <v>0.41019680250993107</v>
      </c>
      <c r="D59" s="14">
        <f t="shared" si="19"/>
        <v>39963.338760271283</v>
      </c>
      <c r="E59" s="14">
        <f>SUM(D59:$D$127)</f>
        <v>1000798.6151304016</v>
      </c>
      <c r="F59" s="16">
        <f t="shared" si="20"/>
        <v>25.042917988757349</v>
      </c>
      <c r="G59" s="5"/>
      <c r="H59" s="14">
        <f t="shared" si="13"/>
        <v>97424.79345460952</v>
      </c>
      <c r="I59" s="15">
        <f t="shared" si="21"/>
        <v>0.41019680250993107</v>
      </c>
      <c r="J59" s="14">
        <f t="shared" si="22"/>
        <v>39963.338760271283</v>
      </c>
      <c r="K59" s="14">
        <f>SUM($J59:J$127)</f>
        <v>1000798.6151304016</v>
      </c>
      <c r="L59" s="16">
        <f t="shared" si="23"/>
        <v>25.042917988757349</v>
      </c>
      <c r="M59" s="16"/>
      <c r="N59" s="6">
        <v>45</v>
      </c>
      <c r="O59" s="6">
        <f t="shared" si="14"/>
        <v>55</v>
      </c>
      <c r="P59" s="6">
        <f t="shared" si="15"/>
        <v>97424.79345460952</v>
      </c>
      <c r="Q59" s="6">
        <f t="shared" si="16"/>
        <v>97424.79345460952</v>
      </c>
      <c r="R59" s="5">
        <f t="shared" si="17"/>
        <v>98625.165761463257</v>
      </c>
      <c r="S59" s="5">
        <f t="shared" si="24"/>
        <v>3941390909.613265</v>
      </c>
      <c r="T59" s="20">
        <f>SUM(S59:$S$136)</f>
        <v>92652283852.737534</v>
      </c>
      <c r="U59" s="6">
        <f t="shared" si="25"/>
        <v>23.507509398967155</v>
      </c>
    </row>
    <row r="60" spans="1:21">
      <c r="A60" s="21">
        <v>46</v>
      </c>
      <c r="B60" s="22">
        <f>Absterbeordnung!B54</f>
        <v>97241.697895071455</v>
      </c>
      <c r="C60" s="15">
        <f t="shared" si="18"/>
        <v>0.40215372795091275</v>
      </c>
      <c r="D60" s="14">
        <f t="shared" si="19"/>
        <v>39106.111320779411</v>
      </c>
      <c r="E60" s="14">
        <f>SUM(D60:$D$127)</f>
        <v>960835.27637013036</v>
      </c>
      <c r="F60" s="16">
        <f t="shared" si="20"/>
        <v>24.569951956833439</v>
      </c>
      <c r="G60" s="5"/>
      <c r="H60" s="14">
        <f t="shared" si="13"/>
        <v>97241.697895071455</v>
      </c>
      <c r="I60" s="15">
        <f t="shared" si="21"/>
        <v>0.40215372795091275</v>
      </c>
      <c r="J60" s="14">
        <f t="shared" si="22"/>
        <v>39106.111320779411</v>
      </c>
      <c r="K60" s="14">
        <f>SUM($J60:J$127)</f>
        <v>960835.27637013036</v>
      </c>
      <c r="L60" s="16">
        <f t="shared" si="23"/>
        <v>24.569951956833439</v>
      </c>
      <c r="M60" s="16"/>
      <c r="N60" s="6">
        <v>46</v>
      </c>
      <c r="O60" s="6">
        <f t="shared" si="14"/>
        <v>56</v>
      </c>
      <c r="P60" s="6">
        <f t="shared" si="15"/>
        <v>97241.697895071455</v>
      </c>
      <c r="Q60" s="6">
        <f t="shared" si="16"/>
        <v>97241.697895071455</v>
      </c>
      <c r="R60" s="5">
        <f t="shared" si="17"/>
        <v>98550.704778180734</v>
      </c>
      <c r="S60" s="5">
        <f t="shared" si="24"/>
        <v>3853934831.7968035</v>
      </c>
      <c r="T60" s="20">
        <f>SUM(S60:$S$136)</f>
        <v>88710892943.124268</v>
      </c>
      <c r="U60" s="6">
        <f t="shared" si="25"/>
        <v>23.018264920106333</v>
      </c>
    </row>
    <row r="61" spans="1:21">
      <c r="A61" s="21">
        <v>47</v>
      </c>
      <c r="B61" s="22">
        <f>Absterbeordnung!B55</f>
        <v>97041.115106214653</v>
      </c>
      <c r="C61" s="15">
        <f t="shared" si="18"/>
        <v>0.39426836073618909</v>
      </c>
      <c r="D61" s="14">
        <f t="shared" si="19"/>
        <v>38260.241376939084</v>
      </c>
      <c r="E61" s="14">
        <f>SUM(D61:$D$127)</f>
        <v>921729.16504935105</v>
      </c>
      <c r="F61" s="16">
        <f t="shared" si="20"/>
        <v>24.091044172160206</v>
      </c>
      <c r="G61" s="5"/>
      <c r="H61" s="14">
        <f t="shared" si="13"/>
        <v>97041.115106214653</v>
      </c>
      <c r="I61" s="15">
        <f t="shared" si="21"/>
        <v>0.39426836073618909</v>
      </c>
      <c r="J61" s="14">
        <f t="shared" si="22"/>
        <v>38260.241376939084</v>
      </c>
      <c r="K61" s="14">
        <f>SUM($J61:J$127)</f>
        <v>921729.16504935105</v>
      </c>
      <c r="L61" s="16">
        <f t="shared" si="23"/>
        <v>24.091044172160206</v>
      </c>
      <c r="M61" s="16"/>
      <c r="N61" s="6">
        <v>47</v>
      </c>
      <c r="O61" s="6">
        <f t="shared" si="14"/>
        <v>57</v>
      </c>
      <c r="P61" s="6">
        <f t="shared" si="15"/>
        <v>97041.115106214653</v>
      </c>
      <c r="Q61" s="6">
        <f t="shared" si="16"/>
        <v>97041.115106214653</v>
      </c>
      <c r="R61" s="5">
        <f t="shared" si="17"/>
        <v>98463.673317606241</v>
      </c>
      <c r="S61" s="5">
        <f t="shared" si="24"/>
        <v>3767243907.9916916</v>
      </c>
      <c r="T61" s="20">
        <f>SUM(S61:$S$136)</f>
        <v>84856958111.327454</v>
      </c>
      <c r="U61" s="6">
        <f t="shared" si="25"/>
        <v>22.524944013132533</v>
      </c>
    </row>
    <row r="62" spans="1:21">
      <c r="A62" s="21">
        <v>48</v>
      </c>
      <c r="B62" s="22">
        <f>Absterbeordnung!B56</f>
        <v>96814.85396141019</v>
      </c>
      <c r="C62" s="15">
        <f t="shared" si="18"/>
        <v>0.38653760856489122</v>
      </c>
      <c r="D62" s="14">
        <f t="shared" si="19"/>
        <v>37422.582123802684</v>
      </c>
      <c r="E62" s="14">
        <f>SUM(D62:$D$127)</f>
        <v>883468.92367241194</v>
      </c>
      <c r="F62" s="16">
        <f t="shared" si="20"/>
        <v>23.60790927653494</v>
      </c>
      <c r="G62" s="5"/>
      <c r="H62" s="14">
        <f t="shared" si="13"/>
        <v>96814.85396141019</v>
      </c>
      <c r="I62" s="15">
        <f t="shared" si="21"/>
        <v>0.38653760856489122</v>
      </c>
      <c r="J62" s="14">
        <f t="shared" si="22"/>
        <v>37422.582123802684</v>
      </c>
      <c r="K62" s="14">
        <f>SUM($J62:J$127)</f>
        <v>883468.92367241194</v>
      </c>
      <c r="L62" s="16">
        <f t="shared" si="23"/>
        <v>23.60790927653494</v>
      </c>
      <c r="M62" s="16"/>
      <c r="N62" s="6">
        <v>48</v>
      </c>
      <c r="O62" s="6">
        <f t="shared" si="14"/>
        <v>58</v>
      </c>
      <c r="P62" s="6">
        <f t="shared" si="15"/>
        <v>96814.85396141019</v>
      </c>
      <c r="Q62" s="6">
        <f t="shared" si="16"/>
        <v>96814.85396141019</v>
      </c>
      <c r="R62" s="5">
        <f t="shared" si="17"/>
        <v>98365.450650217856</v>
      </c>
      <c r="S62" s="5">
        <f t="shared" si="24"/>
        <v>3681089155.1026373</v>
      </c>
      <c r="T62" s="20">
        <f>SUM(S62:$S$136)</f>
        <v>81089714203.33577</v>
      </c>
      <c r="U62" s="6">
        <f t="shared" si="25"/>
        <v>22.028728668777596</v>
      </c>
    </row>
    <row r="63" spans="1:21">
      <c r="A63" s="21">
        <v>49</v>
      </c>
      <c r="B63" s="22">
        <f>Absterbeordnung!B57</f>
        <v>96560.773800101335</v>
      </c>
      <c r="C63" s="15">
        <f t="shared" si="18"/>
        <v>0.37895843976950117</v>
      </c>
      <c r="D63" s="14">
        <f t="shared" si="19"/>
        <v>36592.520182222128</v>
      </c>
      <c r="E63" s="14">
        <f>SUM(D63:$D$127)</f>
        <v>846046.34154860931</v>
      </c>
      <c r="F63" s="16">
        <f t="shared" si="20"/>
        <v>23.120745369149155</v>
      </c>
      <c r="G63" s="5"/>
      <c r="H63" s="14">
        <f t="shared" si="13"/>
        <v>96560.773800101335</v>
      </c>
      <c r="I63" s="15">
        <f t="shared" si="21"/>
        <v>0.37895843976950117</v>
      </c>
      <c r="J63" s="14">
        <f t="shared" si="22"/>
        <v>36592.520182222128</v>
      </c>
      <c r="K63" s="14">
        <f>SUM($J63:J$127)</f>
        <v>846046.34154860931</v>
      </c>
      <c r="L63" s="16">
        <f t="shared" si="23"/>
        <v>23.120745369149155</v>
      </c>
      <c r="M63" s="16"/>
      <c r="N63" s="6">
        <v>49</v>
      </c>
      <c r="O63" s="6">
        <f t="shared" si="14"/>
        <v>59</v>
      </c>
      <c r="P63" s="6">
        <f t="shared" si="15"/>
        <v>96560.773800101335</v>
      </c>
      <c r="Q63" s="6">
        <f t="shared" si="16"/>
        <v>96560.773800101335</v>
      </c>
      <c r="R63" s="5">
        <f t="shared" si="17"/>
        <v>98265.507051948109</v>
      </c>
      <c r="S63" s="5">
        <f t="shared" si="24"/>
        <v>3595782550.0147018</v>
      </c>
      <c r="T63" s="20">
        <f>SUM(S63:$S$136)</f>
        <v>77408625048.233124</v>
      </c>
      <c r="U63" s="6">
        <f t="shared" si="25"/>
        <v>21.527615747486351</v>
      </c>
    </row>
    <row r="64" spans="1:21">
      <c r="A64" s="21">
        <v>50</v>
      </c>
      <c r="B64" s="22">
        <f>Absterbeordnung!B58</f>
        <v>96277.19505469194</v>
      </c>
      <c r="C64" s="15">
        <f t="shared" si="18"/>
        <v>0.37152788212696192</v>
      </c>
      <c r="D64" s="14">
        <f t="shared" si="19"/>
        <v>35769.662375794105</v>
      </c>
      <c r="E64" s="14">
        <f>SUM(D64:$D$127)</f>
        <v>809453.82136638719</v>
      </c>
      <c r="F64" s="16">
        <f t="shared" si="20"/>
        <v>22.629618721650484</v>
      </c>
      <c r="G64" s="5"/>
      <c r="H64" s="14">
        <f t="shared" si="13"/>
        <v>96277.19505469194</v>
      </c>
      <c r="I64" s="15">
        <f t="shared" si="21"/>
        <v>0.37152788212696192</v>
      </c>
      <c r="J64" s="14">
        <f t="shared" si="22"/>
        <v>35769.662375794105</v>
      </c>
      <c r="K64" s="14">
        <f>SUM($J64:J$127)</f>
        <v>809453.82136638719</v>
      </c>
      <c r="L64" s="16">
        <f t="shared" si="23"/>
        <v>22.629618721650484</v>
      </c>
      <c r="M64" s="16"/>
      <c r="N64" s="6">
        <v>50</v>
      </c>
      <c r="O64" s="6">
        <f t="shared" si="14"/>
        <v>60</v>
      </c>
      <c r="P64" s="6">
        <f t="shared" si="15"/>
        <v>96277.19505469194</v>
      </c>
      <c r="Q64" s="6">
        <f t="shared" si="16"/>
        <v>96277.19505469194</v>
      </c>
      <c r="R64" s="5">
        <f t="shared" si="17"/>
        <v>98152.046506329076</v>
      </c>
      <c r="S64" s="5">
        <f t="shared" si="24"/>
        <v>3510865565.0246325</v>
      </c>
      <c r="T64" s="20">
        <f>SUM(S64:$S$136)</f>
        <v>73812842498.21843</v>
      </c>
      <c r="U64" s="6">
        <f t="shared" si="25"/>
        <v>21.024115316047585</v>
      </c>
    </row>
    <row r="65" spans="1:21">
      <c r="A65" s="21">
        <v>51</v>
      </c>
      <c r="B65" s="22">
        <f>Absterbeordnung!B59</f>
        <v>95967.82206683603</v>
      </c>
      <c r="C65" s="15">
        <f t="shared" si="18"/>
        <v>0.36424302169309997</v>
      </c>
      <c r="D65" s="14">
        <f t="shared" si="19"/>
        <v>34955.609494930111</v>
      </c>
      <c r="E65" s="14">
        <f>SUM(D65:$D$127)</f>
        <v>773684.15899059305</v>
      </c>
      <c r="F65" s="16">
        <f t="shared" si="20"/>
        <v>22.133333395396999</v>
      </c>
      <c r="G65" s="5"/>
      <c r="H65" s="14">
        <f t="shared" si="13"/>
        <v>95967.82206683603</v>
      </c>
      <c r="I65" s="15">
        <f t="shared" si="21"/>
        <v>0.36424302169309997</v>
      </c>
      <c r="J65" s="14">
        <f t="shared" si="22"/>
        <v>34955.609494930111</v>
      </c>
      <c r="K65" s="14">
        <f>SUM($J65:J$127)</f>
        <v>773684.15899059305</v>
      </c>
      <c r="L65" s="16">
        <f t="shared" si="23"/>
        <v>22.133333395396999</v>
      </c>
      <c r="M65" s="16"/>
      <c r="N65" s="6">
        <v>51</v>
      </c>
      <c r="O65" s="6">
        <f t="shared" si="14"/>
        <v>61</v>
      </c>
      <c r="P65" s="6">
        <f t="shared" si="15"/>
        <v>95967.82206683603</v>
      </c>
      <c r="Q65" s="6">
        <f t="shared" si="16"/>
        <v>95967.82206683603</v>
      </c>
      <c r="R65" s="5">
        <f t="shared" si="17"/>
        <v>98030.576766222439</v>
      </c>
      <c r="S65" s="5">
        <f t="shared" si="24"/>
        <v>3426718560.002841</v>
      </c>
      <c r="T65" s="20">
        <f>SUM(S65:$S$136)</f>
        <v>70301976933.193787</v>
      </c>
      <c r="U65" s="6">
        <f t="shared" si="25"/>
        <v>20.51583043724942</v>
      </c>
    </row>
    <row r="66" spans="1:21">
      <c r="A66" s="21">
        <v>52</v>
      </c>
      <c r="B66" s="22">
        <f>Absterbeordnung!B60</f>
        <v>95624.455513091307</v>
      </c>
      <c r="C66" s="15">
        <f t="shared" si="18"/>
        <v>0.35710100165990188</v>
      </c>
      <c r="D66" s="14">
        <f t="shared" si="19"/>
        <v>34147.588846907631</v>
      </c>
      <c r="E66" s="14">
        <f>SUM(D66:$D$127)</f>
        <v>738728.54949566291</v>
      </c>
      <c r="F66" s="16">
        <f t="shared" si="20"/>
        <v>21.633402955844755</v>
      </c>
      <c r="G66" s="5"/>
      <c r="H66" s="14">
        <f t="shared" si="13"/>
        <v>95624.455513091307</v>
      </c>
      <c r="I66" s="15">
        <f t="shared" si="21"/>
        <v>0.35710100165990188</v>
      </c>
      <c r="J66" s="14">
        <f t="shared" si="22"/>
        <v>34147.588846907631</v>
      </c>
      <c r="K66" s="14">
        <f>SUM($J66:J$127)</f>
        <v>738728.54949566291</v>
      </c>
      <c r="L66" s="16">
        <f t="shared" si="23"/>
        <v>21.633402955844755</v>
      </c>
      <c r="M66" s="16"/>
      <c r="N66" s="6">
        <v>52</v>
      </c>
      <c r="O66" s="6">
        <f t="shared" si="14"/>
        <v>62</v>
      </c>
      <c r="P66" s="6">
        <f t="shared" si="15"/>
        <v>95624.455513091307</v>
      </c>
      <c r="Q66" s="6">
        <f t="shared" si="16"/>
        <v>95624.455513091307</v>
      </c>
      <c r="R66" s="5">
        <f t="shared" si="17"/>
        <v>97888.357773121068</v>
      </c>
      <c r="S66" s="5">
        <f t="shared" si="24"/>
        <v>3342651394.1355333</v>
      </c>
      <c r="T66" s="20">
        <f>SUM(S66:$S$136)</f>
        <v>66875258373.190987</v>
      </c>
      <c r="U66" s="6">
        <f t="shared" si="25"/>
        <v>20.006650556058378</v>
      </c>
    </row>
    <row r="67" spans="1:21">
      <c r="A67" s="21">
        <v>53</v>
      </c>
      <c r="B67" s="22">
        <f>Absterbeordnung!B61</f>
        <v>95242.343818160545</v>
      </c>
      <c r="C67" s="15">
        <f t="shared" si="18"/>
        <v>0.35009902123519798</v>
      </c>
      <c r="D67" s="14">
        <f t="shared" si="19"/>
        <v>33344.251350884217</v>
      </c>
      <c r="E67" s="14">
        <f>SUM(D67:$D$127)</f>
        <v>704580.96064875531</v>
      </c>
      <c r="F67" s="16">
        <f t="shared" si="20"/>
        <v>21.130507721837677</v>
      </c>
      <c r="G67" s="5"/>
      <c r="H67" s="14">
        <f t="shared" si="13"/>
        <v>95242.343818160545</v>
      </c>
      <c r="I67" s="15">
        <f t="shared" si="21"/>
        <v>0.35009902123519798</v>
      </c>
      <c r="J67" s="14">
        <f t="shared" si="22"/>
        <v>33344.251350884217</v>
      </c>
      <c r="K67" s="14">
        <f>SUM($J67:J$127)</f>
        <v>704580.96064875531</v>
      </c>
      <c r="L67" s="16">
        <f t="shared" si="23"/>
        <v>21.130507721837677</v>
      </c>
      <c r="M67" s="16"/>
      <c r="N67" s="6">
        <v>53</v>
      </c>
      <c r="O67" s="6">
        <f t="shared" si="14"/>
        <v>63</v>
      </c>
      <c r="P67" s="6">
        <f t="shared" si="15"/>
        <v>95242.343818160545</v>
      </c>
      <c r="Q67" s="6">
        <f t="shared" si="16"/>
        <v>95242.343818160545</v>
      </c>
      <c r="R67" s="5">
        <f t="shared" si="17"/>
        <v>97749.884943557627</v>
      </c>
      <c r="S67" s="5">
        <f t="shared" si="24"/>
        <v>3259396733.0779982</v>
      </c>
      <c r="T67" s="20">
        <f>SUM(S67:$S$136)</f>
        <v>63532606979.055458</v>
      </c>
      <c r="U67" s="6">
        <f t="shared" si="25"/>
        <v>19.492136791540162</v>
      </c>
    </row>
    <row r="68" spans="1:21">
      <c r="A68" s="21">
        <v>54</v>
      </c>
      <c r="B68" s="22">
        <f>Absterbeordnung!B62</f>
        <v>94812.425209608904</v>
      </c>
      <c r="C68" s="15">
        <f t="shared" si="18"/>
        <v>0.34323433454431168</v>
      </c>
      <c r="D68" s="14">
        <f t="shared" si="19"/>
        <v>32542.879673352432</v>
      </c>
      <c r="E68" s="14">
        <f>SUM(D68:$D$127)</f>
        <v>671236.70929787098</v>
      </c>
      <c r="F68" s="16">
        <f t="shared" si="20"/>
        <v>20.626223494520975</v>
      </c>
      <c r="G68" s="5"/>
      <c r="H68" s="14">
        <f t="shared" si="13"/>
        <v>94812.425209608904</v>
      </c>
      <c r="I68" s="15">
        <f t="shared" si="21"/>
        <v>0.34323433454431168</v>
      </c>
      <c r="J68" s="14">
        <f t="shared" si="22"/>
        <v>32542.879673352432</v>
      </c>
      <c r="K68" s="14">
        <f>SUM($J68:J$127)</f>
        <v>671236.70929787098</v>
      </c>
      <c r="L68" s="16">
        <f t="shared" si="23"/>
        <v>20.626223494520975</v>
      </c>
      <c r="M68" s="16"/>
      <c r="N68" s="6">
        <v>54</v>
      </c>
      <c r="O68" s="6">
        <f t="shared" si="14"/>
        <v>64</v>
      </c>
      <c r="P68" s="6">
        <f t="shared" si="15"/>
        <v>94812.425209608904</v>
      </c>
      <c r="Q68" s="6">
        <f t="shared" si="16"/>
        <v>94812.425209608904</v>
      </c>
      <c r="R68" s="5">
        <f t="shared" si="17"/>
        <v>97594.004925479836</v>
      </c>
      <c r="S68" s="5">
        <f t="shared" si="24"/>
        <v>3175989959.1304545</v>
      </c>
      <c r="T68" s="20">
        <f>SUM(S68:$S$136)</f>
        <v>60273210245.977455</v>
      </c>
      <c r="U68" s="6">
        <f t="shared" si="25"/>
        <v>18.977771032525396</v>
      </c>
    </row>
    <row r="69" spans="1:21">
      <c r="A69" s="21">
        <v>55</v>
      </c>
      <c r="B69" s="22">
        <f>Absterbeordnung!B63</f>
        <v>94337.571660979811</v>
      </c>
      <c r="C69" s="15">
        <f t="shared" si="18"/>
        <v>0.33650424955324687</v>
      </c>
      <c r="D69" s="14">
        <f t="shared" si="19"/>
        <v>31744.993756453659</v>
      </c>
      <c r="E69" s="14">
        <f>SUM(D69:$D$127)</f>
        <v>638693.82962451852</v>
      </c>
      <c r="F69" s="16">
        <f t="shared" si="20"/>
        <v>20.11951347429936</v>
      </c>
      <c r="G69" s="5"/>
      <c r="H69" s="14">
        <f t="shared" si="13"/>
        <v>94337.571660979811</v>
      </c>
      <c r="I69" s="15">
        <f t="shared" si="21"/>
        <v>0.33650424955324687</v>
      </c>
      <c r="J69" s="14">
        <f t="shared" si="22"/>
        <v>31744.993756453659</v>
      </c>
      <c r="K69" s="14">
        <f>SUM($J69:J$127)</f>
        <v>638693.82962451852</v>
      </c>
      <c r="L69" s="16">
        <f t="shared" si="23"/>
        <v>20.11951347429936</v>
      </c>
      <c r="M69" s="16"/>
      <c r="N69" s="6">
        <v>55</v>
      </c>
      <c r="O69" s="6">
        <f t="shared" si="14"/>
        <v>65</v>
      </c>
      <c r="P69" s="6">
        <f t="shared" si="15"/>
        <v>94337.571660979811</v>
      </c>
      <c r="Q69" s="6">
        <f t="shared" si="16"/>
        <v>94337.571660979811</v>
      </c>
      <c r="R69" s="5">
        <f t="shared" si="17"/>
        <v>97424.79345460952</v>
      </c>
      <c r="S69" s="5">
        <f t="shared" si="24"/>
        <v>3092749459.9403667</v>
      </c>
      <c r="T69" s="20">
        <f>SUM(S69:$S$136)</f>
        <v>57097220286.846992</v>
      </c>
      <c r="U69" s="6">
        <f t="shared" si="25"/>
        <v>18.461637784247781</v>
      </c>
    </row>
    <row r="70" spans="1:21">
      <c r="A70" s="21">
        <v>56</v>
      </c>
      <c r="B70" s="22">
        <f>Absterbeordnung!B64</f>
        <v>93801.09705192018</v>
      </c>
      <c r="C70" s="15">
        <f t="shared" si="18"/>
        <v>0.3299061270129871</v>
      </c>
      <c r="D70" s="14">
        <f t="shared" si="19"/>
        <v>30945.556637968308</v>
      </c>
      <c r="E70" s="14">
        <f>SUM(D70:$D$127)</f>
        <v>606948.8358680649</v>
      </c>
      <c r="F70" s="16">
        <f t="shared" si="20"/>
        <v>19.61344056494934</v>
      </c>
      <c r="G70" s="5"/>
      <c r="H70" s="14">
        <f t="shared" si="13"/>
        <v>93801.09705192018</v>
      </c>
      <c r="I70" s="15">
        <f t="shared" si="21"/>
        <v>0.3299061270129871</v>
      </c>
      <c r="J70" s="14">
        <f t="shared" si="22"/>
        <v>30945.556637968308</v>
      </c>
      <c r="K70" s="14">
        <f>SUM($J70:J$127)</f>
        <v>606948.8358680649</v>
      </c>
      <c r="L70" s="16">
        <f t="shared" si="23"/>
        <v>19.61344056494934</v>
      </c>
      <c r="M70" s="16"/>
      <c r="N70" s="6">
        <v>56</v>
      </c>
      <c r="O70" s="6">
        <f t="shared" si="14"/>
        <v>66</v>
      </c>
      <c r="P70" s="6">
        <f t="shared" si="15"/>
        <v>93801.09705192018</v>
      </c>
      <c r="Q70" s="6">
        <f t="shared" si="16"/>
        <v>93801.09705192018</v>
      </c>
      <c r="R70" s="5">
        <f t="shared" si="17"/>
        <v>97241.697895071455</v>
      </c>
      <c r="S70" s="5">
        <f t="shared" si="24"/>
        <v>3009198469.7841372</v>
      </c>
      <c r="T70" s="20">
        <f>SUM(S70:$S$136)</f>
        <v>54004470826.906624</v>
      </c>
      <c r="U70" s="6">
        <f t="shared" si="25"/>
        <v>17.946463607892436</v>
      </c>
    </row>
    <row r="71" spans="1:21">
      <c r="A71" s="21">
        <v>57</v>
      </c>
      <c r="B71" s="22">
        <f>Absterbeordnung!B65</f>
        <v>93206.980782407991</v>
      </c>
      <c r="C71" s="15">
        <f t="shared" si="18"/>
        <v>0.32343737942449713</v>
      </c>
      <c r="D71" s="14">
        <f t="shared" si="19"/>
        <v>30146.621608331505</v>
      </c>
      <c r="E71" s="14">
        <f>SUM(D71:$D$127)</f>
        <v>576003.27923009673</v>
      </c>
      <c r="F71" s="16">
        <f t="shared" si="20"/>
        <v>19.106727337928604</v>
      </c>
      <c r="G71" s="5"/>
      <c r="H71" s="14">
        <f t="shared" si="13"/>
        <v>93206.980782407991</v>
      </c>
      <c r="I71" s="15">
        <f t="shared" si="21"/>
        <v>0.32343737942449713</v>
      </c>
      <c r="J71" s="14">
        <f t="shared" si="22"/>
        <v>30146.621608331505</v>
      </c>
      <c r="K71" s="14">
        <f>SUM($J71:J$127)</f>
        <v>576003.27923009673</v>
      </c>
      <c r="L71" s="16">
        <f t="shared" si="23"/>
        <v>19.106727337928604</v>
      </c>
      <c r="M71" s="16"/>
      <c r="N71" s="6">
        <v>57</v>
      </c>
      <c r="O71" s="6">
        <f t="shared" si="14"/>
        <v>67</v>
      </c>
      <c r="P71" s="6">
        <f t="shared" si="15"/>
        <v>93206.980782407991</v>
      </c>
      <c r="Q71" s="6">
        <f t="shared" si="16"/>
        <v>93206.980782407991</v>
      </c>
      <c r="R71" s="5">
        <f t="shared" si="17"/>
        <v>97041.115106214653</v>
      </c>
      <c r="S71" s="5">
        <f t="shared" si="24"/>
        <v>2925461777.5575957</v>
      </c>
      <c r="T71" s="20">
        <f>SUM(S71:$S$136)</f>
        <v>50995272357.12249</v>
      </c>
      <c r="U71" s="6">
        <f t="shared" si="25"/>
        <v>17.431529185692295</v>
      </c>
    </row>
    <row r="72" spans="1:21">
      <c r="A72" s="21">
        <v>58</v>
      </c>
      <c r="B72" s="22">
        <f>Absterbeordnung!B66</f>
        <v>92548.047851883428</v>
      </c>
      <c r="C72" s="15">
        <f t="shared" si="18"/>
        <v>0.31709547002401678</v>
      </c>
      <c r="D72" s="14">
        <f t="shared" si="19"/>
        <v>29346.566733398173</v>
      </c>
      <c r="E72" s="14">
        <f>SUM(D72:$D$127)</f>
        <v>545856.65762176516</v>
      </c>
      <c r="F72" s="16">
        <f t="shared" si="20"/>
        <v>18.600358351307488</v>
      </c>
      <c r="G72" s="5"/>
      <c r="H72" s="14">
        <f t="shared" si="13"/>
        <v>92548.047851883428</v>
      </c>
      <c r="I72" s="15">
        <f t="shared" si="21"/>
        <v>0.31709547002401678</v>
      </c>
      <c r="J72" s="14">
        <f t="shared" si="22"/>
        <v>29346.566733398173</v>
      </c>
      <c r="K72" s="14">
        <f>SUM($J72:J$127)</f>
        <v>545856.65762176516</v>
      </c>
      <c r="L72" s="16">
        <f t="shared" si="23"/>
        <v>18.600358351307488</v>
      </c>
      <c r="M72" s="16"/>
      <c r="N72" s="6">
        <v>58</v>
      </c>
      <c r="O72" s="6">
        <f t="shared" si="14"/>
        <v>68</v>
      </c>
      <c r="P72" s="6">
        <f t="shared" si="15"/>
        <v>92548.047851883428</v>
      </c>
      <c r="Q72" s="6">
        <f t="shared" si="16"/>
        <v>92548.047851883428</v>
      </c>
      <c r="R72" s="5">
        <f t="shared" si="17"/>
        <v>96814.85396141019</v>
      </c>
      <c r="S72" s="5">
        <f t="shared" si="24"/>
        <v>2841183572.5627227</v>
      </c>
      <c r="T72" s="20">
        <f>SUM(S72:$S$136)</f>
        <v>48069810579.564903</v>
      </c>
      <c r="U72" s="6">
        <f t="shared" si="25"/>
        <v>16.918938657739162</v>
      </c>
    </row>
    <row r="73" spans="1:21">
      <c r="A73" s="21">
        <v>59</v>
      </c>
      <c r="B73" s="22">
        <f>Absterbeordnung!B67</f>
        <v>91833.214872923971</v>
      </c>
      <c r="C73" s="15">
        <f t="shared" si="18"/>
        <v>0.3108779117882518</v>
      </c>
      <c r="D73" s="14">
        <f t="shared" si="19"/>
        <v>28548.918072496432</v>
      </c>
      <c r="E73" s="14">
        <f>SUM(D73:$D$127)</f>
        <v>516510.09088836703</v>
      </c>
      <c r="F73" s="16">
        <f t="shared" si="20"/>
        <v>18.092107363815114</v>
      </c>
      <c r="G73" s="5"/>
      <c r="H73" s="14">
        <f t="shared" si="13"/>
        <v>91833.214872923971</v>
      </c>
      <c r="I73" s="15">
        <f t="shared" si="21"/>
        <v>0.3108779117882518</v>
      </c>
      <c r="J73" s="14">
        <f t="shared" si="22"/>
        <v>28548.918072496432</v>
      </c>
      <c r="K73" s="14">
        <f>SUM($J73:J$127)</f>
        <v>516510.09088836703</v>
      </c>
      <c r="L73" s="16">
        <f t="shared" si="23"/>
        <v>18.092107363815114</v>
      </c>
      <c r="M73" s="16"/>
      <c r="N73" s="6">
        <v>59</v>
      </c>
      <c r="O73" s="6">
        <f t="shared" si="14"/>
        <v>69</v>
      </c>
      <c r="P73" s="6">
        <f t="shared" si="15"/>
        <v>91833.214872923971</v>
      </c>
      <c r="Q73" s="6">
        <f t="shared" si="16"/>
        <v>91833.214872923971</v>
      </c>
      <c r="R73" s="5">
        <f t="shared" si="17"/>
        <v>96560.773800101335</v>
      </c>
      <c r="S73" s="5">
        <f t="shared" si="24"/>
        <v>2756705620.2359529</v>
      </c>
      <c r="T73" s="20">
        <f>SUM(S73:$S$136)</f>
        <v>45228627007.002174</v>
      </c>
      <c r="U73" s="6">
        <f t="shared" si="25"/>
        <v>16.406767075525078</v>
      </c>
    </row>
    <row r="74" spans="1:21">
      <c r="A74" s="21">
        <v>60</v>
      </c>
      <c r="B74" s="22">
        <f>Absterbeordnung!B68</f>
        <v>91035.216557917651</v>
      </c>
      <c r="C74" s="15">
        <f t="shared" si="18"/>
        <v>0.30478226645907031</v>
      </c>
      <c r="D74" s="14">
        <f t="shared" si="19"/>
        <v>27745.919630114426</v>
      </c>
      <c r="E74" s="14">
        <f>SUM(D74:$D$127)</f>
        <v>487961.17281587061</v>
      </c>
      <c r="F74" s="16">
        <f t="shared" si="20"/>
        <v>17.586772373053911</v>
      </c>
      <c r="G74" s="5"/>
      <c r="H74" s="14">
        <f t="shared" si="13"/>
        <v>91035.216557917651</v>
      </c>
      <c r="I74" s="15">
        <f t="shared" si="21"/>
        <v>0.30478226645907031</v>
      </c>
      <c r="J74" s="14">
        <f t="shared" si="22"/>
        <v>27745.919630114426</v>
      </c>
      <c r="K74" s="14">
        <f>SUM($J74:J$127)</f>
        <v>487961.17281587061</v>
      </c>
      <c r="L74" s="16">
        <f t="shared" si="23"/>
        <v>17.586772373053911</v>
      </c>
      <c r="M74" s="16"/>
      <c r="N74" s="6">
        <v>60</v>
      </c>
      <c r="O74" s="6">
        <f t="shared" si="14"/>
        <v>70</v>
      </c>
      <c r="P74" s="6">
        <f t="shared" si="15"/>
        <v>91035.216557917651</v>
      </c>
      <c r="Q74" s="6">
        <f t="shared" si="16"/>
        <v>91035.216557917651</v>
      </c>
      <c r="R74" s="5">
        <f t="shared" si="17"/>
        <v>96277.19505469194</v>
      </c>
      <c r="S74" s="5">
        <f t="shared" si="24"/>
        <v>2671299316.2003326</v>
      </c>
      <c r="T74" s="20">
        <f>SUM(S74:$S$136)</f>
        <v>42471921386.766228</v>
      </c>
      <c r="U74" s="6">
        <f t="shared" si="25"/>
        <v>15.899349477309217</v>
      </c>
    </row>
    <row r="75" spans="1:21">
      <c r="A75" s="21">
        <v>61</v>
      </c>
      <c r="B75" s="22">
        <f>Absterbeordnung!B69</f>
        <v>90165.443320883351</v>
      </c>
      <c r="C75" s="15">
        <f t="shared" si="18"/>
        <v>0.29880614358732388</v>
      </c>
      <c r="D75" s="14">
        <f t="shared" si="19"/>
        <v>26941.988403554584</v>
      </c>
      <c r="E75" s="14">
        <f>SUM(D75:$D$127)</f>
        <v>460215.25318575621</v>
      </c>
      <c r="F75" s="16">
        <f t="shared" si="20"/>
        <v>17.081710759144929</v>
      </c>
      <c r="G75" s="5"/>
      <c r="H75" s="14">
        <f t="shared" si="13"/>
        <v>90165.443320883351</v>
      </c>
      <c r="I75" s="15">
        <f t="shared" si="21"/>
        <v>0.29880614358732388</v>
      </c>
      <c r="J75" s="14">
        <f t="shared" si="22"/>
        <v>26941.988403554584</v>
      </c>
      <c r="K75" s="14">
        <f>SUM($J75:J$127)</f>
        <v>460215.25318575621</v>
      </c>
      <c r="L75" s="16">
        <f t="shared" si="23"/>
        <v>17.081710759144929</v>
      </c>
      <c r="M75" s="16"/>
      <c r="N75" s="6">
        <v>61</v>
      </c>
      <c r="O75" s="6">
        <f t="shared" si="14"/>
        <v>71</v>
      </c>
      <c r="P75" s="6">
        <f t="shared" si="15"/>
        <v>90165.443320883351</v>
      </c>
      <c r="Q75" s="6">
        <f t="shared" si="16"/>
        <v>90165.443320883351</v>
      </c>
      <c r="R75" s="5">
        <f t="shared" si="17"/>
        <v>95967.82206683603</v>
      </c>
      <c r="S75" s="5">
        <f t="shared" si="24"/>
        <v>2585563949.2390862</v>
      </c>
      <c r="T75" s="20">
        <f>SUM(S75:$S$136)</f>
        <v>39800622070.565895</v>
      </c>
      <c r="U75" s="6">
        <f t="shared" si="25"/>
        <v>15.393400763604763</v>
      </c>
    </row>
    <row r="76" spans="1:21">
      <c r="A76" s="21">
        <v>62</v>
      </c>
      <c r="B76" s="22">
        <f>Absterbeordnung!B70</f>
        <v>89210.328994477095</v>
      </c>
      <c r="C76" s="15">
        <f t="shared" si="18"/>
        <v>0.29294719959541554</v>
      </c>
      <c r="D76" s="14">
        <f t="shared" si="19"/>
        <v>26133.916053917768</v>
      </c>
      <c r="E76" s="14">
        <f>SUM(D76:$D$127)</f>
        <v>433273.26478220162</v>
      </c>
      <c r="F76" s="16">
        <f t="shared" si="20"/>
        <v>16.578964434120813</v>
      </c>
      <c r="G76" s="5"/>
      <c r="H76" s="14">
        <f t="shared" si="13"/>
        <v>89210.328994477095</v>
      </c>
      <c r="I76" s="15">
        <f t="shared" si="21"/>
        <v>0.29294719959541554</v>
      </c>
      <c r="J76" s="14">
        <f t="shared" si="22"/>
        <v>26133.916053917768</v>
      </c>
      <c r="K76" s="14">
        <f>SUM($J76:J$127)</f>
        <v>433273.26478220162</v>
      </c>
      <c r="L76" s="16">
        <f t="shared" si="23"/>
        <v>16.578964434120813</v>
      </c>
      <c r="M76" s="16"/>
      <c r="N76" s="6">
        <v>62</v>
      </c>
      <c r="O76" s="6">
        <f t="shared" si="14"/>
        <v>72</v>
      </c>
      <c r="P76" s="6">
        <f t="shared" si="15"/>
        <v>89210.328994477095</v>
      </c>
      <c r="Q76" s="6">
        <f t="shared" si="16"/>
        <v>89210.328994477095</v>
      </c>
      <c r="R76" s="5">
        <f t="shared" si="17"/>
        <v>95624.455513091307</v>
      </c>
      <c r="S76" s="5">
        <f t="shared" si="24"/>
        <v>2499041493.0807223</v>
      </c>
      <c r="T76" s="20">
        <f>SUM(S76:$S$136)</f>
        <v>37215058121.326805</v>
      </c>
      <c r="U76" s="6">
        <f t="shared" si="25"/>
        <v>14.891732780094625</v>
      </c>
    </row>
    <row r="77" spans="1:21">
      <c r="A77" s="21">
        <v>63</v>
      </c>
      <c r="B77" s="22">
        <f>Absterbeordnung!B71</f>
        <v>88161.81088859227</v>
      </c>
      <c r="C77" s="15">
        <f t="shared" si="18"/>
        <v>0.28720313685825061</v>
      </c>
      <c r="D77" s="14">
        <f t="shared" si="19"/>
        <v>25320.348638307576</v>
      </c>
      <c r="E77" s="14">
        <f>SUM(D77:$D$127)</f>
        <v>407139.34872828383</v>
      </c>
      <c r="F77" s="16">
        <f t="shared" si="20"/>
        <v>16.079531705669957</v>
      </c>
      <c r="G77" s="5"/>
      <c r="H77" s="14">
        <f t="shared" si="13"/>
        <v>88161.81088859227</v>
      </c>
      <c r="I77" s="15">
        <f t="shared" si="21"/>
        <v>0.28720313685825061</v>
      </c>
      <c r="J77" s="14">
        <f t="shared" si="22"/>
        <v>25320.348638307576</v>
      </c>
      <c r="K77" s="14">
        <f>SUM($J77:J$127)</f>
        <v>407139.34872828383</v>
      </c>
      <c r="L77" s="16">
        <f t="shared" si="23"/>
        <v>16.079531705669957</v>
      </c>
      <c r="M77" s="16"/>
      <c r="N77" s="6">
        <v>63</v>
      </c>
      <c r="O77" s="6">
        <f t="shared" si="14"/>
        <v>73</v>
      </c>
      <c r="P77" s="6">
        <f t="shared" si="15"/>
        <v>88161.81088859227</v>
      </c>
      <c r="Q77" s="6">
        <f t="shared" si="16"/>
        <v>88161.81088859227</v>
      </c>
      <c r="R77" s="5">
        <f t="shared" si="17"/>
        <v>95242.343818160545</v>
      </c>
      <c r="S77" s="5">
        <f t="shared" si="24"/>
        <v>2411569350.6053834</v>
      </c>
      <c r="T77" s="20">
        <f>SUM(S77:$S$136)</f>
        <v>34716016628.246086</v>
      </c>
      <c r="U77" s="6">
        <f t="shared" si="25"/>
        <v>14.39561197754119</v>
      </c>
    </row>
    <row r="78" spans="1:21">
      <c r="A78" s="21">
        <v>64</v>
      </c>
      <c r="B78" s="22">
        <f>Absterbeordnung!B72</f>
        <v>87019.703528418759</v>
      </c>
      <c r="C78" s="15">
        <f t="shared" si="18"/>
        <v>0.28157170280220639</v>
      </c>
      <c r="D78" s="14">
        <f t="shared" si="19"/>
        <v>24502.286099840039</v>
      </c>
      <c r="E78" s="14">
        <f>SUM(D78:$D$127)</f>
        <v>381819.00008997624</v>
      </c>
      <c r="F78" s="16">
        <f t="shared" si="20"/>
        <v>15.582994930928869</v>
      </c>
      <c r="G78" s="5"/>
      <c r="H78" s="14">
        <f t="shared" ref="H78:H109" si="26">B78</f>
        <v>87019.703528418759</v>
      </c>
      <c r="I78" s="15">
        <f t="shared" si="21"/>
        <v>0.28157170280220639</v>
      </c>
      <c r="J78" s="14">
        <f t="shared" si="22"/>
        <v>24502.286099840039</v>
      </c>
      <c r="K78" s="14">
        <f>SUM($J78:J$127)</f>
        <v>381819.00008997624</v>
      </c>
      <c r="L78" s="16">
        <f t="shared" si="23"/>
        <v>15.582994930928869</v>
      </c>
      <c r="M78" s="16"/>
      <c r="N78" s="6">
        <v>64</v>
      </c>
      <c r="O78" s="6">
        <f t="shared" ref="O78:O109" si="27">N78+$B$3</f>
        <v>74</v>
      </c>
      <c r="P78" s="6">
        <f t="shared" ref="P78:P109" si="28">B78</f>
        <v>87019.703528418759</v>
      </c>
      <c r="Q78" s="6">
        <f t="shared" ref="Q78:Q109" si="29">B78</f>
        <v>87019.703528418759</v>
      </c>
      <c r="R78" s="5">
        <f t="shared" ref="R78:R109" si="30">LOOKUP(N78,$O$14:$O$136,$Q$14:$Q$136)</f>
        <v>94812.425209608904</v>
      </c>
      <c r="S78" s="5">
        <f t="shared" si="24"/>
        <v>2323121168.3055234</v>
      </c>
      <c r="T78" s="20">
        <f>SUM(S78:$S$136)</f>
        <v>32304447277.640697</v>
      </c>
      <c r="U78" s="6">
        <f t="shared" si="25"/>
        <v>13.905623055039978</v>
      </c>
    </row>
    <row r="79" spans="1:21">
      <c r="A79" s="21">
        <v>65</v>
      </c>
      <c r="B79" s="22">
        <f>Absterbeordnung!B73</f>
        <v>85789.832461686077</v>
      </c>
      <c r="C79" s="15">
        <f t="shared" ref="C79:C110" si="31">1/(((1+($B$5/100))^A79))</f>
        <v>0.27605068902177099</v>
      </c>
      <c r="D79" s="14">
        <f t="shared" ref="D79:D110" si="32">B79*C79</f>
        <v>23682.342362110736</v>
      </c>
      <c r="E79" s="14">
        <f>SUM(D79:$D$127)</f>
        <v>357316.71399013617</v>
      </c>
      <c r="F79" s="16">
        <f t="shared" ref="F79:F110" si="33">E79/D79</f>
        <v>15.087895805518183</v>
      </c>
      <c r="G79" s="5"/>
      <c r="H79" s="14">
        <f t="shared" si="26"/>
        <v>85789.832461686077</v>
      </c>
      <c r="I79" s="15">
        <f t="shared" ref="I79:I110" si="34">1/(((1+($B$5/100))^A79))</f>
        <v>0.27605068902177099</v>
      </c>
      <c r="J79" s="14">
        <f t="shared" ref="J79:J110" si="35">H79*I79</f>
        <v>23682.342362110736</v>
      </c>
      <c r="K79" s="14">
        <f>SUM($J79:J$127)</f>
        <v>357316.71399013617</v>
      </c>
      <c r="L79" s="16">
        <f t="shared" ref="L79:L110" si="36">K79/J79</f>
        <v>15.087895805518183</v>
      </c>
      <c r="M79" s="16"/>
      <c r="N79" s="6">
        <v>65</v>
      </c>
      <c r="O79" s="6">
        <f t="shared" si="27"/>
        <v>75</v>
      </c>
      <c r="P79" s="6">
        <f t="shared" si="28"/>
        <v>85789.832461686077</v>
      </c>
      <c r="Q79" s="6">
        <f t="shared" si="29"/>
        <v>85789.832461686077</v>
      </c>
      <c r="R79" s="5">
        <f t="shared" si="30"/>
        <v>94337.571660979811</v>
      </c>
      <c r="S79" s="5">
        <f t="shared" ref="S79:S110" si="37">P79*R79*I79</f>
        <v>2234134669.6854796</v>
      </c>
      <c r="T79" s="20">
        <f>SUM(S79:$S$136)</f>
        <v>29981326109.335171</v>
      </c>
      <c r="U79" s="6">
        <f t="shared" ref="U79:U110" si="38">T79/S79</f>
        <v>13.419659305298694</v>
      </c>
    </row>
    <row r="80" spans="1:21">
      <c r="A80" s="21">
        <v>66</v>
      </c>
      <c r="B80" s="22">
        <f>Absterbeordnung!B74</f>
        <v>84472.784441499491</v>
      </c>
      <c r="C80" s="15">
        <f t="shared" si="31"/>
        <v>0.27063793041350098</v>
      </c>
      <c r="D80" s="14">
        <f t="shared" si="32"/>
        <v>22861.539557513206</v>
      </c>
      <c r="E80" s="14">
        <f>SUM(D80:$D$127)</f>
        <v>333634.37162802543</v>
      </c>
      <c r="F80" s="16">
        <f t="shared" si="33"/>
        <v>14.593696578863167</v>
      </c>
      <c r="G80" s="5"/>
      <c r="H80" s="14">
        <f t="shared" si="26"/>
        <v>84472.784441499491</v>
      </c>
      <c r="I80" s="15">
        <f t="shared" si="34"/>
        <v>0.27063793041350098</v>
      </c>
      <c r="J80" s="14">
        <f t="shared" si="35"/>
        <v>22861.539557513206</v>
      </c>
      <c r="K80" s="14">
        <f>SUM($J80:J$127)</f>
        <v>333634.37162802543</v>
      </c>
      <c r="L80" s="16">
        <f t="shared" si="36"/>
        <v>14.593696578863167</v>
      </c>
      <c r="M80" s="16"/>
      <c r="N80" s="6">
        <v>66</v>
      </c>
      <c r="O80" s="6">
        <f t="shared" si="27"/>
        <v>76</v>
      </c>
      <c r="P80" s="6">
        <f t="shared" si="28"/>
        <v>84472.784441499491</v>
      </c>
      <c r="Q80" s="6">
        <f t="shared" si="29"/>
        <v>84472.784441499491</v>
      </c>
      <c r="R80" s="5">
        <f t="shared" si="30"/>
        <v>93801.09705192018</v>
      </c>
      <c r="S80" s="5">
        <f t="shared" si="37"/>
        <v>2144437490.7906086</v>
      </c>
      <c r="T80" s="20">
        <f>SUM(S80:$S$136)</f>
        <v>27747191439.649693</v>
      </c>
      <c r="U80" s="6">
        <f t="shared" si="38"/>
        <v>12.939146773366609</v>
      </c>
    </row>
    <row r="81" spans="1:21">
      <c r="A81" s="21">
        <v>67</v>
      </c>
      <c r="B81" s="22">
        <f>Absterbeordnung!B75</f>
        <v>83053.687497952968</v>
      </c>
      <c r="C81" s="15">
        <f t="shared" si="31"/>
        <v>0.26533130432696173</v>
      </c>
      <c r="D81" s="14">
        <f t="shared" si="32"/>
        <v>22036.743232995734</v>
      </c>
      <c r="E81" s="14">
        <f>SUM(D81:$D$127)</f>
        <v>310772.83207051212</v>
      </c>
      <c r="F81" s="16">
        <f t="shared" si="33"/>
        <v>14.102484599683963</v>
      </c>
      <c r="G81" s="5"/>
      <c r="H81" s="14">
        <f t="shared" si="26"/>
        <v>83053.687497952968</v>
      </c>
      <c r="I81" s="15">
        <f t="shared" si="34"/>
        <v>0.26533130432696173</v>
      </c>
      <c r="J81" s="14">
        <f t="shared" si="35"/>
        <v>22036.743232995734</v>
      </c>
      <c r="K81" s="14">
        <f>SUM($J81:J$127)</f>
        <v>310772.83207051212</v>
      </c>
      <c r="L81" s="16">
        <f t="shared" si="36"/>
        <v>14.102484599683963</v>
      </c>
      <c r="M81" s="16"/>
      <c r="N81" s="6">
        <v>67</v>
      </c>
      <c r="O81" s="6">
        <f t="shared" si="27"/>
        <v>77</v>
      </c>
      <c r="P81" s="6">
        <f t="shared" si="28"/>
        <v>83053.687497952968</v>
      </c>
      <c r="Q81" s="6">
        <f t="shared" si="29"/>
        <v>83053.687497952968</v>
      </c>
      <c r="R81" s="5">
        <f t="shared" si="30"/>
        <v>93206.980782407991</v>
      </c>
      <c r="S81" s="5">
        <f t="shared" si="37"/>
        <v>2053978303.024693</v>
      </c>
      <c r="T81" s="20">
        <f>SUM(S81:$S$136)</f>
        <v>25602753948.859077</v>
      </c>
      <c r="U81" s="6">
        <f t="shared" si="38"/>
        <v>12.464958325585235</v>
      </c>
    </row>
    <row r="82" spans="1:21">
      <c r="A82" s="21">
        <v>68</v>
      </c>
      <c r="B82" s="22">
        <f>Absterbeordnung!B76</f>
        <v>81552.058089830825</v>
      </c>
      <c r="C82" s="15">
        <f t="shared" si="31"/>
        <v>0.26012872973231543</v>
      </c>
      <c r="D82" s="14">
        <f t="shared" si="32"/>
        <v>21214.033277963692</v>
      </c>
      <c r="E82" s="14">
        <f>SUM(D82:$D$127)</f>
        <v>288736.08883751632</v>
      </c>
      <c r="F82" s="16">
        <f t="shared" si="33"/>
        <v>13.610617323648873</v>
      </c>
      <c r="G82" s="5"/>
      <c r="H82" s="14">
        <f t="shared" si="26"/>
        <v>81552.058089830825</v>
      </c>
      <c r="I82" s="15">
        <f t="shared" si="34"/>
        <v>0.26012872973231543</v>
      </c>
      <c r="J82" s="14">
        <f t="shared" si="35"/>
        <v>21214.033277963692</v>
      </c>
      <c r="K82" s="14">
        <f>SUM($J82:J$127)</f>
        <v>288736.08883751632</v>
      </c>
      <c r="L82" s="16">
        <f t="shared" si="36"/>
        <v>13.610617323648873</v>
      </c>
      <c r="M82" s="16"/>
      <c r="N82" s="6">
        <v>68</v>
      </c>
      <c r="O82" s="6">
        <f t="shared" si="27"/>
        <v>78</v>
      </c>
      <c r="P82" s="6">
        <f t="shared" si="28"/>
        <v>81552.058089830825</v>
      </c>
      <c r="Q82" s="6">
        <f t="shared" si="29"/>
        <v>81552.058089830825</v>
      </c>
      <c r="R82" s="5">
        <f t="shared" si="30"/>
        <v>92548.047851883428</v>
      </c>
      <c r="S82" s="5">
        <f t="shared" si="37"/>
        <v>1963317366.9404311</v>
      </c>
      <c r="T82" s="20">
        <f>SUM(S82:$S$136)</f>
        <v>23548775645.834385</v>
      </c>
      <c r="U82" s="6">
        <f t="shared" si="38"/>
        <v>11.994380553222538</v>
      </c>
    </row>
    <row r="83" spans="1:21">
      <c r="A83" s="21">
        <v>69</v>
      </c>
      <c r="B83" s="22">
        <f>Absterbeordnung!B77</f>
        <v>79950.502170379244</v>
      </c>
      <c r="C83" s="15">
        <f t="shared" si="31"/>
        <v>0.25502816640423082</v>
      </c>
      <c r="D83" s="14">
        <f t="shared" si="32"/>
        <v>20389.629971609294</v>
      </c>
      <c r="E83" s="14">
        <f>SUM(D83:$D$127)</f>
        <v>267522.05555955268</v>
      </c>
      <c r="F83" s="16">
        <f t="shared" si="33"/>
        <v>13.120495856572818</v>
      </c>
      <c r="G83" s="5"/>
      <c r="H83" s="14">
        <f t="shared" si="26"/>
        <v>79950.502170379244</v>
      </c>
      <c r="I83" s="15">
        <f t="shared" si="34"/>
        <v>0.25502816640423082</v>
      </c>
      <c r="J83" s="14">
        <f t="shared" si="35"/>
        <v>20389.629971609294</v>
      </c>
      <c r="K83" s="14">
        <f>SUM($J83:J$127)</f>
        <v>267522.05555955268</v>
      </c>
      <c r="L83" s="16">
        <f t="shared" si="36"/>
        <v>13.120495856572818</v>
      </c>
      <c r="M83" s="16"/>
      <c r="N83" s="6">
        <v>69</v>
      </c>
      <c r="O83" s="6">
        <f t="shared" si="27"/>
        <v>79</v>
      </c>
      <c r="P83" s="6">
        <f t="shared" si="28"/>
        <v>79950.502170379244</v>
      </c>
      <c r="Q83" s="6">
        <f t="shared" si="29"/>
        <v>79950.502170379244</v>
      </c>
      <c r="R83" s="5">
        <f t="shared" si="30"/>
        <v>91833.214872923971</v>
      </c>
      <c r="S83" s="5">
        <f t="shared" si="37"/>
        <v>1872445270.3622072</v>
      </c>
      <c r="T83" s="20">
        <f>SUM(S83:$S$136)</f>
        <v>21585458278.893955</v>
      </c>
      <c r="U83" s="6">
        <f t="shared" si="38"/>
        <v>11.52795150841362</v>
      </c>
    </row>
    <row r="84" spans="1:21">
      <c r="A84" s="21">
        <v>70</v>
      </c>
      <c r="B84" s="22">
        <f>Absterbeordnung!B78</f>
        <v>78264.926701222765</v>
      </c>
      <c r="C84" s="15">
        <f t="shared" si="31"/>
        <v>0.25002761412179492</v>
      </c>
      <c r="D84" s="14">
        <f t="shared" si="32"/>
        <v>19568.392892523891</v>
      </c>
      <c r="E84" s="14">
        <f>SUM(D84:$D$127)</f>
        <v>247132.42558794338</v>
      </c>
      <c r="F84" s="16">
        <f t="shared" si="33"/>
        <v>12.62916310732704</v>
      </c>
      <c r="G84" s="5"/>
      <c r="H84" s="14">
        <f t="shared" si="26"/>
        <v>78264.926701222765</v>
      </c>
      <c r="I84" s="15">
        <f t="shared" si="34"/>
        <v>0.25002761412179492</v>
      </c>
      <c r="J84" s="14">
        <f t="shared" si="35"/>
        <v>19568.392892523891</v>
      </c>
      <c r="K84" s="14">
        <f>SUM($J84:J$127)</f>
        <v>247132.42558794338</v>
      </c>
      <c r="L84" s="16">
        <f t="shared" si="36"/>
        <v>12.62916310732704</v>
      </c>
      <c r="M84" s="16"/>
      <c r="N84" s="6">
        <v>70</v>
      </c>
      <c r="O84" s="6">
        <f t="shared" si="27"/>
        <v>80</v>
      </c>
      <c r="P84" s="6">
        <f t="shared" si="28"/>
        <v>78264.926701222765</v>
      </c>
      <c r="Q84" s="6">
        <f t="shared" si="29"/>
        <v>78264.926701222765</v>
      </c>
      <c r="R84" s="5">
        <f t="shared" si="30"/>
        <v>91035.216557917651</v>
      </c>
      <c r="S84" s="5">
        <f t="shared" si="37"/>
        <v>1781412884.6613288</v>
      </c>
      <c r="T84" s="20">
        <f>SUM(S84:$S$136)</f>
        <v>19713013008.53175</v>
      </c>
      <c r="U84" s="6">
        <f t="shared" si="38"/>
        <v>11.065942757161244</v>
      </c>
    </row>
    <row r="85" spans="1:21">
      <c r="A85" s="21">
        <v>71</v>
      </c>
      <c r="B85" s="22">
        <f>Absterbeordnung!B79</f>
        <v>76503.105531668916</v>
      </c>
      <c r="C85" s="15">
        <f t="shared" si="31"/>
        <v>0.24512511188411268</v>
      </c>
      <c r="D85" s="14">
        <f t="shared" si="32"/>
        <v>18752.832302932424</v>
      </c>
      <c r="E85" s="14">
        <f>SUM(D85:$D$127)</f>
        <v>227564.03269541948</v>
      </c>
      <c r="F85" s="16">
        <f t="shared" si="33"/>
        <v>12.13491535675039</v>
      </c>
      <c r="G85" s="5"/>
      <c r="H85" s="14">
        <f t="shared" si="26"/>
        <v>76503.105531668916</v>
      </c>
      <c r="I85" s="15">
        <f t="shared" si="34"/>
        <v>0.24512511188411268</v>
      </c>
      <c r="J85" s="14">
        <f t="shared" si="35"/>
        <v>18752.832302932424</v>
      </c>
      <c r="K85" s="14">
        <f>SUM($J85:J$127)</f>
        <v>227564.03269541948</v>
      </c>
      <c r="L85" s="16">
        <f t="shared" si="36"/>
        <v>12.13491535675039</v>
      </c>
      <c r="M85" s="16"/>
      <c r="N85" s="6">
        <v>71</v>
      </c>
      <c r="O85" s="6">
        <f t="shared" si="27"/>
        <v>81</v>
      </c>
      <c r="P85" s="6">
        <f t="shared" si="28"/>
        <v>76503.105531668916</v>
      </c>
      <c r="Q85" s="6">
        <f t="shared" si="29"/>
        <v>76503.105531668916</v>
      </c>
      <c r="R85" s="5">
        <f t="shared" si="30"/>
        <v>90165.443320883351</v>
      </c>
      <c r="S85" s="5">
        <f t="shared" si="37"/>
        <v>1690857438.1160836</v>
      </c>
      <c r="T85" s="20">
        <f>SUM(S85:$S$136)</f>
        <v>17931600123.870422</v>
      </c>
      <c r="U85" s="6">
        <f t="shared" si="38"/>
        <v>10.605033706359904</v>
      </c>
    </row>
    <row r="86" spans="1:21">
      <c r="A86" s="21">
        <v>72</v>
      </c>
      <c r="B86" s="22">
        <f>Absterbeordnung!B80</f>
        <v>74595.285384414252</v>
      </c>
      <c r="C86" s="15">
        <f t="shared" si="31"/>
        <v>0.24031873714128693</v>
      </c>
      <c r="D86" s="14">
        <f t="shared" si="32"/>
        <v>17926.644780276332</v>
      </c>
      <c r="E86" s="14">
        <f>SUM(D86:$D$127)</f>
        <v>208811.20039248702</v>
      </c>
      <c r="F86" s="16">
        <f t="shared" si="33"/>
        <v>11.648091595044606</v>
      </c>
      <c r="G86" s="5"/>
      <c r="H86" s="14">
        <f t="shared" si="26"/>
        <v>74595.285384414252</v>
      </c>
      <c r="I86" s="15">
        <f t="shared" si="34"/>
        <v>0.24031873714128693</v>
      </c>
      <c r="J86" s="14">
        <f t="shared" si="35"/>
        <v>17926.644780276332</v>
      </c>
      <c r="K86" s="14">
        <f>SUM($J86:J$127)</f>
        <v>208811.20039248702</v>
      </c>
      <c r="L86" s="16">
        <f t="shared" si="36"/>
        <v>11.648091595044606</v>
      </c>
      <c r="M86" s="16"/>
      <c r="N86" s="6">
        <v>72</v>
      </c>
      <c r="O86" s="6">
        <f t="shared" si="27"/>
        <v>82</v>
      </c>
      <c r="P86" s="6">
        <f t="shared" si="28"/>
        <v>74595.285384414252</v>
      </c>
      <c r="Q86" s="6">
        <f t="shared" si="29"/>
        <v>74595.285384414252</v>
      </c>
      <c r="R86" s="5">
        <f t="shared" si="30"/>
        <v>89210.328994477095</v>
      </c>
      <c r="S86" s="5">
        <f t="shared" si="37"/>
        <v>1599241878.6155772</v>
      </c>
      <c r="T86" s="20">
        <f>SUM(S86:$S$136)</f>
        <v>16240742685.754339</v>
      </c>
      <c r="U86" s="6">
        <f t="shared" si="38"/>
        <v>10.15527601103939</v>
      </c>
    </row>
    <row r="87" spans="1:21">
      <c r="A87" s="21">
        <v>73</v>
      </c>
      <c r="B87" s="22">
        <f>Absterbeordnung!B81</f>
        <v>72634.661555988641</v>
      </c>
      <c r="C87" s="15">
        <f t="shared" si="31"/>
        <v>0.2356066050404774</v>
      </c>
      <c r="D87" s="14">
        <f t="shared" si="32"/>
        <v>17113.206017470562</v>
      </c>
      <c r="E87" s="14">
        <f>SUM(D87:$D$127)</f>
        <v>190884.55561221074</v>
      </c>
      <c r="F87" s="16">
        <f t="shared" si="33"/>
        <v>11.154225305143884</v>
      </c>
      <c r="G87" s="5"/>
      <c r="H87" s="14">
        <f t="shared" si="26"/>
        <v>72634.661555988641</v>
      </c>
      <c r="I87" s="15">
        <f t="shared" si="34"/>
        <v>0.2356066050404774</v>
      </c>
      <c r="J87" s="14">
        <f t="shared" si="35"/>
        <v>17113.206017470562</v>
      </c>
      <c r="K87" s="14">
        <f>SUM($J87:J$127)</f>
        <v>190884.55561221074</v>
      </c>
      <c r="L87" s="16">
        <f t="shared" si="36"/>
        <v>11.154225305143884</v>
      </c>
      <c r="M87" s="16"/>
      <c r="N87" s="6">
        <v>73</v>
      </c>
      <c r="O87" s="6">
        <f t="shared" si="27"/>
        <v>83</v>
      </c>
      <c r="P87" s="6">
        <f t="shared" si="28"/>
        <v>72634.661555988641</v>
      </c>
      <c r="Q87" s="6">
        <f t="shared" si="29"/>
        <v>72634.661555988641</v>
      </c>
      <c r="R87" s="5">
        <f t="shared" si="30"/>
        <v>88161.81088859227</v>
      </c>
      <c r="S87" s="5">
        <f t="shared" si="37"/>
        <v>1508731232.6097591</v>
      </c>
      <c r="T87" s="20">
        <f>SUM(S87:$S$136)</f>
        <v>14641500807.138762</v>
      </c>
      <c r="U87" s="6">
        <f t="shared" si="38"/>
        <v>9.7045123019110058</v>
      </c>
    </row>
    <row r="88" spans="1:21">
      <c r="A88" s="21">
        <v>74</v>
      </c>
      <c r="B88" s="22">
        <f>Absterbeordnung!B82</f>
        <v>70540.598839838072</v>
      </c>
      <c r="C88" s="15">
        <f t="shared" si="31"/>
        <v>0.23098686768674251</v>
      </c>
      <c r="D88" s="14">
        <f t="shared" si="32"/>
        <v>16293.951970761258</v>
      </c>
      <c r="E88" s="14">
        <f>SUM(D88:$D$127)</f>
        <v>173771.34959474017</v>
      </c>
      <c r="F88" s="16">
        <f t="shared" si="33"/>
        <v>10.664776102603273</v>
      </c>
      <c r="G88" s="5"/>
      <c r="H88" s="14">
        <f t="shared" si="26"/>
        <v>70540.598839838072</v>
      </c>
      <c r="I88" s="15">
        <f t="shared" si="34"/>
        <v>0.23098686768674251</v>
      </c>
      <c r="J88" s="14">
        <f t="shared" si="35"/>
        <v>16293.951970761258</v>
      </c>
      <c r="K88" s="14">
        <f>SUM($J88:J$127)</f>
        <v>173771.34959474017</v>
      </c>
      <c r="L88" s="16">
        <f t="shared" si="36"/>
        <v>10.664776102603273</v>
      </c>
      <c r="M88" s="16"/>
      <c r="N88" s="6">
        <v>74</v>
      </c>
      <c r="O88" s="6">
        <f t="shared" si="27"/>
        <v>84</v>
      </c>
      <c r="P88" s="6">
        <f t="shared" si="28"/>
        <v>70540.598839838072</v>
      </c>
      <c r="Q88" s="6">
        <f t="shared" si="29"/>
        <v>70540.598839838072</v>
      </c>
      <c r="R88" s="5">
        <f t="shared" si="30"/>
        <v>87019.703528418759</v>
      </c>
      <c r="S88" s="5">
        <f t="shared" si="37"/>
        <v>1417894869.8019392</v>
      </c>
      <c r="T88" s="20">
        <f>SUM(S88:$S$136)</f>
        <v>13132769574.529001</v>
      </c>
      <c r="U88" s="6">
        <f t="shared" si="38"/>
        <v>9.2621603013229539</v>
      </c>
    </row>
    <row r="89" spans="1:21">
      <c r="A89" s="21">
        <v>75</v>
      </c>
      <c r="B89" s="22">
        <f>Absterbeordnung!B83</f>
        <v>68340.889256604001</v>
      </c>
      <c r="C89" s="15">
        <f t="shared" si="31"/>
        <v>0.22645771341837509</v>
      </c>
      <c r="D89" s="14">
        <f t="shared" si="32"/>
        <v>15476.321514028938</v>
      </c>
      <c r="E89" s="14">
        <f>SUM(D89:$D$127)</f>
        <v>157477.39762397893</v>
      </c>
      <c r="F89" s="16">
        <f t="shared" si="33"/>
        <v>10.175376460176871</v>
      </c>
      <c r="G89" s="5"/>
      <c r="H89" s="14">
        <f t="shared" si="26"/>
        <v>68340.889256604001</v>
      </c>
      <c r="I89" s="15">
        <f t="shared" si="34"/>
        <v>0.22645771341837509</v>
      </c>
      <c r="J89" s="14">
        <f t="shared" si="35"/>
        <v>15476.321514028938</v>
      </c>
      <c r="K89" s="14">
        <f>SUM($J89:J$127)</f>
        <v>157477.39762397893</v>
      </c>
      <c r="L89" s="16">
        <f t="shared" si="36"/>
        <v>10.175376460176871</v>
      </c>
      <c r="M89" s="16"/>
      <c r="N89" s="6">
        <v>75</v>
      </c>
      <c r="O89" s="6">
        <f t="shared" si="27"/>
        <v>85</v>
      </c>
      <c r="P89" s="6">
        <f t="shared" si="28"/>
        <v>68340.889256604001</v>
      </c>
      <c r="Q89" s="6">
        <f t="shared" si="29"/>
        <v>68340.889256604001</v>
      </c>
      <c r="R89" s="5">
        <f t="shared" si="30"/>
        <v>85789.832461686077</v>
      </c>
      <c r="S89" s="5">
        <f t="shared" si="37"/>
        <v>1327711029.8117304</v>
      </c>
      <c r="T89" s="20">
        <f>SUM(S89:$S$136)</f>
        <v>11714874704.727062</v>
      </c>
      <c r="U89" s="6">
        <f t="shared" si="38"/>
        <v>8.8233617418906523</v>
      </c>
    </row>
    <row r="90" spans="1:21">
      <c r="A90" s="21">
        <v>76</v>
      </c>
      <c r="B90" s="22">
        <f>Absterbeordnung!B84</f>
        <v>66000.980928478995</v>
      </c>
      <c r="C90" s="15">
        <f t="shared" si="31"/>
        <v>0.22201736609644609</v>
      </c>
      <c r="D90" s="14">
        <f t="shared" si="32"/>
        <v>14653.363945522678</v>
      </c>
      <c r="E90" s="14">
        <f>SUM(D90:$D$127)</f>
        <v>142001.07610994997</v>
      </c>
      <c r="F90" s="16">
        <f t="shared" si="33"/>
        <v>9.6906810366460778</v>
      </c>
      <c r="G90" s="5"/>
      <c r="H90" s="14">
        <f t="shared" si="26"/>
        <v>66000.980928478995</v>
      </c>
      <c r="I90" s="15">
        <f t="shared" si="34"/>
        <v>0.22201736609644609</v>
      </c>
      <c r="J90" s="14">
        <f t="shared" si="35"/>
        <v>14653.363945522678</v>
      </c>
      <c r="K90" s="14">
        <f>SUM($J90:J$127)</f>
        <v>142001.07610994997</v>
      </c>
      <c r="L90" s="16">
        <f t="shared" si="36"/>
        <v>9.6906810366460778</v>
      </c>
      <c r="M90" s="16"/>
      <c r="N90" s="6">
        <v>76</v>
      </c>
      <c r="O90" s="6">
        <f t="shared" si="27"/>
        <v>86</v>
      </c>
      <c r="P90" s="6">
        <f t="shared" si="28"/>
        <v>66000.980928478995</v>
      </c>
      <c r="Q90" s="6">
        <f t="shared" si="29"/>
        <v>66000.980928478995</v>
      </c>
      <c r="R90" s="5">
        <f t="shared" si="30"/>
        <v>84472.784441499491</v>
      </c>
      <c r="S90" s="5">
        <f t="shared" si="37"/>
        <v>1237810453.9129777</v>
      </c>
      <c r="T90" s="20">
        <f>SUM(S90:$S$136)</f>
        <v>10387163674.915333</v>
      </c>
      <c r="U90" s="6">
        <f t="shared" si="38"/>
        <v>8.3915624093166574</v>
      </c>
    </row>
    <row r="91" spans="1:21">
      <c r="A91" s="21">
        <v>77</v>
      </c>
      <c r="B91" s="22">
        <f>Absterbeordnung!B85</f>
        <v>63529.416184529007</v>
      </c>
      <c r="C91" s="15">
        <f t="shared" si="31"/>
        <v>0.2176640844082805</v>
      </c>
      <c r="D91" s="14">
        <f t="shared" si="32"/>
        <v>13828.072206798102</v>
      </c>
      <c r="E91" s="14">
        <f>SUM(D91:$D$127)</f>
        <v>127347.71216442728</v>
      </c>
      <c r="F91" s="16">
        <f t="shared" si="33"/>
        <v>9.2093612370508957</v>
      </c>
      <c r="G91" s="5"/>
      <c r="H91" s="14">
        <f t="shared" si="26"/>
        <v>63529.416184529007</v>
      </c>
      <c r="I91" s="15">
        <f t="shared" si="34"/>
        <v>0.2176640844082805</v>
      </c>
      <c r="J91" s="14">
        <f t="shared" si="35"/>
        <v>13828.072206798102</v>
      </c>
      <c r="K91" s="14">
        <f>SUM($J91:J$127)</f>
        <v>127347.71216442728</v>
      </c>
      <c r="L91" s="16">
        <f t="shared" si="36"/>
        <v>9.2093612370508957</v>
      </c>
      <c r="M91" s="16"/>
      <c r="N91" s="6">
        <v>77</v>
      </c>
      <c r="O91" s="6">
        <f t="shared" si="27"/>
        <v>87</v>
      </c>
      <c r="P91" s="6">
        <f t="shared" si="28"/>
        <v>63529.416184529007</v>
      </c>
      <c r="Q91" s="6">
        <f t="shared" si="29"/>
        <v>63529.416184529007</v>
      </c>
      <c r="R91" s="5">
        <f t="shared" si="30"/>
        <v>83053.687497952968</v>
      </c>
      <c r="S91" s="5">
        <f t="shared" si="37"/>
        <v>1148472387.7625387</v>
      </c>
      <c r="T91" s="20">
        <f>SUM(S91:$S$136)</f>
        <v>9149353221.0023537</v>
      </c>
      <c r="U91" s="6">
        <f t="shared" si="38"/>
        <v>7.9665417457943271</v>
      </c>
    </row>
    <row r="92" spans="1:21">
      <c r="A92" s="21">
        <v>78</v>
      </c>
      <c r="B92" s="22">
        <f>Absterbeordnung!B86</f>
        <v>60971.598990477134</v>
      </c>
      <c r="C92" s="15">
        <f t="shared" si="31"/>
        <v>0.21339616118458871</v>
      </c>
      <c r="D92" s="14">
        <f t="shared" si="32"/>
        <v>13011.105165853965</v>
      </c>
      <c r="E92" s="14">
        <f>SUM(D92:$D$127)</f>
        <v>113519.63995762919</v>
      </c>
      <c r="F92" s="16">
        <f t="shared" si="33"/>
        <v>8.7248268698609426</v>
      </c>
      <c r="G92" s="5"/>
      <c r="H92" s="14">
        <f t="shared" si="26"/>
        <v>60971.598990477134</v>
      </c>
      <c r="I92" s="15">
        <f t="shared" si="34"/>
        <v>0.21339616118458871</v>
      </c>
      <c r="J92" s="14">
        <f t="shared" si="35"/>
        <v>13011.105165853965</v>
      </c>
      <c r="K92" s="14">
        <f>SUM($J92:J$127)</f>
        <v>113519.63995762919</v>
      </c>
      <c r="L92" s="16">
        <f t="shared" si="36"/>
        <v>8.7248268698609426</v>
      </c>
      <c r="M92" s="16"/>
      <c r="N92" s="6">
        <v>78</v>
      </c>
      <c r="O92" s="6">
        <f t="shared" si="27"/>
        <v>88</v>
      </c>
      <c r="P92" s="6">
        <f t="shared" si="28"/>
        <v>60971.598990477134</v>
      </c>
      <c r="Q92" s="6">
        <f t="shared" si="29"/>
        <v>60971.598990477134</v>
      </c>
      <c r="R92" s="5">
        <f t="shared" si="30"/>
        <v>81552.058089830825</v>
      </c>
      <c r="S92" s="5">
        <f t="shared" si="37"/>
        <v>1061082404.2986205</v>
      </c>
      <c r="T92" s="20">
        <f>SUM(S92:$S$136)</f>
        <v>8000880833.2398138</v>
      </c>
      <c r="U92" s="6">
        <f t="shared" si="38"/>
        <v>7.5403011121727408</v>
      </c>
    </row>
    <row r="93" spans="1:21">
      <c r="A93" s="21">
        <v>79</v>
      </c>
      <c r="B93" s="22">
        <f>Absterbeordnung!B87</f>
        <v>58244.935530095754</v>
      </c>
      <c r="C93" s="15">
        <f t="shared" si="31"/>
        <v>0.20921192272998898</v>
      </c>
      <c r="D93" s="14">
        <f t="shared" si="32"/>
        <v>12185.534951535583</v>
      </c>
      <c r="E93" s="14">
        <f>SUM(D93:$D$127)</f>
        <v>100508.53479177522</v>
      </c>
      <c r="F93" s="16">
        <f t="shared" si="33"/>
        <v>8.2481840306165175</v>
      </c>
      <c r="G93" s="5"/>
      <c r="H93" s="14">
        <f t="shared" si="26"/>
        <v>58244.935530095754</v>
      </c>
      <c r="I93" s="15">
        <f t="shared" si="34"/>
        <v>0.20921192272998898</v>
      </c>
      <c r="J93" s="14">
        <f t="shared" si="35"/>
        <v>12185.534951535583</v>
      </c>
      <c r="K93" s="14">
        <f>SUM($J93:J$127)</f>
        <v>100508.53479177522</v>
      </c>
      <c r="L93" s="16">
        <f t="shared" si="36"/>
        <v>8.2481840306165175</v>
      </c>
      <c r="M93" s="16"/>
      <c r="N93" s="6">
        <v>79</v>
      </c>
      <c r="O93" s="6">
        <f t="shared" si="27"/>
        <v>89</v>
      </c>
      <c r="P93" s="6">
        <f t="shared" si="28"/>
        <v>58244.935530095754</v>
      </c>
      <c r="Q93" s="6">
        <f t="shared" si="29"/>
        <v>58244.935530095754</v>
      </c>
      <c r="R93" s="5">
        <f t="shared" si="30"/>
        <v>79950.502170379244</v>
      </c>
      <c r="S93" s="5">
        <f t="shared" si="37"/>
        <v>974239638.58997774</v>
      </c>
      <c r="T93" s="20">
        <f>SUM(S93:$S$136)</f>
        <v>6939798428.9411936</v>
      </c>
      <c r="U93" s="6">
        <f t="shared" si="38"/>
        <v>7.1232971376377181</v>
      </c>
    </row>
    <row r="94" spans="1:21">
      <c r="A94" s="21">
        <v>80</v>
      </c>
      <c r="B94" s="22">
        <f>Absterbeordnung!B88</f>
        <v>55363.377588240284</v>
      </c>
      <c r="C94" s="15">
        <f t="shared" si="31"/>
        <v>0.20510972816665585</v>
      </c>
      <c r="D94" s="14">
        <f t="shared" si="32"/>
        <v>11355.567327511892</v>
      </c>
      <c r="E94" s="14">
        <f>SUM(D94:$D$127)</f>
        <v>88322.999840239645</v>
      </c>
      <c r="F94" s="16">
        <f t="shared" si="33"/>
        <v>7.7779469129872192</v>
      </c>
      <c r="G94" s="5"/>
      <c r="H94" s="14">
        <f t="shared" si="26"/>
        <v>55363.377588240284</v>
      </c>
      <c r="I94" s="15">
        <f t="shared" si="34"/>
        <v>0.20510972816665585</v>
      </c>
      <c r="J94" s="14">
        <f t="shared" si="35"/>
        <v>11355.567327511892</v>
      </c>
      <c r="K94" s="14">
        <f>SUM($J94:J$127)</f>
        <v>88322.999840239645</v>
      </c>
      <c r="L94" s="16">
        <f t="shared" si="36"/>
        <v>7.7779469129872192</v>
      </c>
      <c r="M94" s="16"/>
      <c r="N94" s="6">
        <v>80</v>
      </c>
      <c r="O94" s="6">
        <f t="shared" si="27"/>
        <v>90</v>
      </c>
      <c r="P94" s="6">
        <f t="shared" si="28"/>
        <v>55363.377588240284</v>
      </c>
      <c r="Q94" s="6">
        <f t="shared" si="29"/>
        <v>55363.377588240284</v>
      </c>
      <c r="R94" s="5">
        <f t="shared" si="30"/>
        <v>78264.926701222765</v>
      </c>
      <c r="S94" s="5">
        <f t="shared" si="37"/>
        <v>888742644.53851819</v>
      </c>
      <c r="T94" s="20">
        <f>SUM(S94:$S$136)</f>
        <v>5965558790.3512163</v>
      </c>
      <c r="U94" s="6">
        <f t="shared" si="38"/>
        <v>6.7123579891328919</v>
      </c>
    </row>
    <row r="95" spans="1:21">
      <c r="A95" s="21">
        <v>81</v>
      </c>
      <c r="B95" s="22">
        <f>Absterbeordnung!B89</f>
        <v>52274.906148376176</v>
      </c>
      <c r="C95" s="15">
        <f t="shared" si="31"/>
        <v>0.20108796879083907</v>
      </c>
      <c r="D95" s="14">
        <f t="shared" si="32"/>
        <v>10511.85469610871</v>
      </c>
      <c r="E95" s="14">
        <f>SUM(D95:$D$127)</f>
        <v>76967.432512727755</v>
      </c>
      <c r="F95" s="16">
        <f t="shared" si="33"/>
        <v>7.3219650326045356</v>
      </c>
      <c r="G95" s="5"/>
      <c r="H95" s="14">
        <f t="shared" si="26"/>
        <v>52274.906148376176</v>
      </c>
      <c r="I95" s="15">
        <f t="shared" si="34"/>
        <v>0.20108796879083907</v>
      </c>
      <c r="J95" s="14">
        <f t="shared" si="35"/>
        <v>10511.85469610871</v>
      </c>
      <c r="K95" s="14">
        <f>SUM($J95:J$127)</f>
        <v>76967.432512727755</v>
      </c>
      <c r="L95" s="16">
        <f t="shared" si="36"/>
        <v>7.3219650326045356</v>
      </c>
      <c r="M95" s="16"/>
      <c r="N95" s="6">
        <v>81</v>
      </c>
      <c r="O95" s="6">
        <f t="shared" si="27"/>
        <v>91</v>
      </c>
      <c r="P95" s="6">
        <f t="shared" si="28"/>
        <v>52274.906148376176</v>
      </c>
      <c r="Q95" s="6">
        <f t="shared" si="29"/>
        <v>52274.906148376176</v>
      </c>
      <c r="R95" s="5">
        <f t="shared" si="30"/>
        <v>76503.105531668916</v>
      </c>
      <c r="S95" s="5">
        <f t="shared" si="37"/>
        <v>804189529.14997411</v>
      </c>
      <c r="T95" s="20">
        <f>SUM(S95:$S$136)</f>
        <v>5076816145.8126984</v>
      </c>
      <c r="U95" s="6">
        <f t="shared" si="38"/>
        <v>6.3129597710366578</v>
      </c>
    </row>
    <row r="96" spans="1:21">
      <c r="A96" s="21">
        <v>82</v>
      </c>
      <c r="B96" s="22">
        <f>Absterbeordnung!B90</f>
        <v>49023.357774424367</v>
      </c>
      <c r="C96" s="15">
        <f t="shared" si="31"/>
        <v>0.19714506744199911</v>
      </c>
      <c r="D96" s="14">
        <f t="shared" si="32"/>
        <v>9664.7131746721425</v>
      </c>
      <c r="E96" s="14">
        <f>SUM(D96:$D$127)</f>
        <v>66455.577816619028</v>
      </c>
      <c r="F96" s="16">
        <f t="shared" si="33"/>
        <v>6.8761045067303215</v>
      </c>
      <c r="G96" s="5"/>
      <c r="H96" s="14">
        <f t="shared" si="26"/>
        <v>49023.357774424367</v>
      </c>
      <c r="I96" s="15">
        <f t="shared" si="34"/>
        <v>0.19714506744199911</v>
      </c>
      <c r="J96" s="14">
        <f t="shared" si="35"/>
        <v>9664.7131746721425</v>
      </c>
      <c r="K96" s="14">
        <f>SUM($J96:J$127)</f>
        <v>66455.577816619028</v>
      </c>
      <c r="L96" s="16">
        <f t="shared" si="36"/>
        <v>6.8761045067303215</v>
      </c>
      <c r="M96" s="16"/>
      <c r="N96" s="6">
        <v>82</v>
      </c>
      <c r="O96" s="6">
        <f t="shared" si="27"/>
        <v>92</v>
      </c>
      <c r="P96" s="6">
        <f t="shared" si="28"/>
        <v>49023.357774424367</v>
      </c>
      <c r="Q96" s="6">
        <f t="shared" si="29"/>
        <v>49023.357774424367</v>
      </c>
      <c r="R96" s="5">
        <f t="shared" si="30"/>
        <v>74595.285384414252</v>
      </c>
      <c r="S96" s="5">
        <f t="shared" si="37"/>
        <v>720942037.42317677</v>
      </c>
      <c r="T96" s="20">
        <f>SUM(S96:$S$136)</f>
        <v>4272626616.6627207</v>
      </c>
      <c r="U96" s="6">
        <f t="shared" si="38"/>
        <v>5.9264495547161236</v>
      </c>
    </row>
    <row r="97" spans="1:21">
      <c r="A97" s="21">
        <v>83</v>
      </c>
      <c r="B97" s="22">
        <f>Absterbeordnung!B91</f>
        <v>45621.102227942196</v>
      </c>
      <c r="C97" s="15">
        <f t="shared" si="31"/>
        <v>0.19327947788431285</v>
      </c>
      <c r="D97" s="14">
        <f t="shared" si="32"/>
        <v>8817.6228191235296</v>
      </c>
      <c r="E97" s="14">
        <f>SUM(D97:$D$127)</f>
        <v>56790.864641946908</v>
      </c>
      <c r="F97" s="16">
        <f t="shared" si="33"/>
        <v>6.4406094257944133</v>
      </c>
      <c r="G97" s="5"/>
      <c r="H97" s="14">
        <f t="shared" si="26"/>
        <v>45621.102227942196</v>
      </c>
      <c r="I97" s="15">
        <f t="shared" si="34"/>
        <v>0.19327947788431285</v>
      </c>
      <c r="J97" s="14">
        <f t="shared" si="35"/>
        <v>8817.6228191235296</v>
      </c>
      <c r="K97" s="14">
        <f>SUM($J97:J$127)</f>
        <v>56790.864641946908</v>
      </c>
      <c r="L97" s="16">
        <f t="shared" si="36"/>
        <v>6.4406094257944133</v>
      </c>
      <c r="M97" s="16"/>
      <c r="N97" s="6">
        <v>83</v>
      </c>
      <c r="O97" s="6">
        <f t="shared" si="27"/>
        <v>93</v>
      </c>
      <c r="P97" s="6">
        <f t="shared" si="28"/>
        <v>45621.102227942196</v>
      </c>
      <c r="Q97" s="6">
        <f t="shared" si="29"/>
        <v>45621.102227942196</v>
      </c>
      <c r="R97" s="5">
        <f t="shared" si="30"/>
        <v>72634.661555988641</v>
      </c>
      <c r="S97" s="5">
        <f t="shared" si="37"/>
        <v>640465049.1954</v>
      </c>
      <c r="T97" s="20">
        <f>SUM(S97:$S$136)</f>
        <v>3551684579.2395449</v>
      </c>
      <c r="U97" s="6">
        <f t="shared" si="38"/>
        <v>5.5454775927295898</v>
      </c>
    </row>
    <row r="98" spans="1:21">
      <c r="A98" s="21">
        <v>84</v>
      </c>
      <c r="B98" s="22">
        <f>Absterbeordnung!B92</f>
        <v>42017.078496259448</v>
      </c>
      <c r="C98" s="15">
        <f t="shared" si="31"/>
        <v>0.18948968420030671</v>
      </c>
      <c r="D98" s="14">
        <f t="shared" si="32"/>
        <v>7961.8029352757003</v>
      </c>
      <c r="E98" s="14">
        <f>SUM(D98:$D$127)</f>
        <v>47973.241822823373</v>
      </c>
      <c r="F98" s="16">
        <f t="shared" si="33"/>
        <v>6.0254244186668204</v>
      </c>
      <c r="G98" s="5"/>
      <c r="H98" s="14">
        <f t="shared" si="26"/>
        <v>42017.078496259448</v>
      </c>
      <c r="I98" s="15">
        <f t="shared" si="34"/>
        <v>0.18948968420030671</v>
      </c>
      <c r="J98" s="14">
        <f t="shared" si="35"/>
        <v>7961.8029352757003</v>
      </c>
      <c r="K98" s="14">
        <f>SUM($J98:J$127)</f>
        <v>47973.241822823373</v>
      </c>
      <c r="L98" s="16">
        <f t="shared" si="36"/>
        <v>6.0254244186668204</v>
      </c>
      <c r="M98" s="16"/>
      <c r="N98" s="6">
        <v>84</v>
      </c>
      <c r="O98" s="6">
        <f t="shared" si="27"/>
        <v>94</v>
      </c>
      <c r="P98" s="6">
        <f t="shared" si="28"/>
        <v>42017.078496259448</v>
      </c>
      <c r="Q98" s="6">
        <f t="shared" si="29"/>
        <v>42017.078496259448</v>
      </c>
      <c r="R98" s="5">
        <f t="shared" si="30"/>
        <v>70540.598839838072</v>
      </c>
      <c r="S98" s="5">
        <f t="shared" si="37"/>
        <v>561630346.89912844</v>
      </c>
      <c r="T98" s="20">
        <f>SUM(S98:$S$136)</f>
        <v>2911219530.0441446</v>
      </c>
      <c r="U98" s="6">
        <f t="shared" si="38"/>
        <v>5.1835153604458162</v>
      </c>
    </row>
    <row r="99" spans="1:21">
      <c r="A99" s="21">
        <v>85</v>
      </c>
      <c r="B99" s="22">
        <f>Absterbeordnung!B93</f>
        <v>38253.213600799652</v>
      </c>
      <c r="C99" s="15">
        <f t="shared" si="31"/>
        <v>0.18577420019637911</v>
      </c>
      <c r="D99" s="14">
        <f t="shared" si="32"/>
        <v>7106.4601616298069</v>
      </c>
      <c r="E99" s="14">
        <f>SUM(D99:$D$127)</f>
        <v>40011.43888754768</v>
      </c>
      <c r="F99" s="16">
        <f t="shared" si="33"/>
        <v>5.6302910278148088</v>
      </c>
      <c r="G99" s="5"/>
      <c r="H99" s="14">
        <f t="shared" si="26"/>
        <v>38253.213600799652</v>
      </c>
      <c r="I99" s="15">
        <f t="shared" si="34"/>
        <v>0.18577420019637911</v>
      </c>
      <c r="J99" s="14">
        <f t="shared" si="35"/>
        <v>7106.4601616298069</v>
      </c>
      <c r="K99" s="14">
        <f>SUM($J99:J$127)</f>
        <v>40011.43888754768</v>
      </c>
      <c r="L99" s="16">
        <f t="shared" si="36"/>
        <v>5.6302910278148088</v>
      </c>
      <c r="M99" s="16"/>
      <c r="N99" s="6">
        <v>85</v>
      </c>
      <c r="O99" s="6">
        <f t="shared" si="27"/>
        <v>95</v>
      </c>
      <c r="P99" s="6">
        <f t="shared" si="28"/>
        <v>38253.213600799652</v>
      </c>
      <c r="Q99" s="6">
        <f t="shared" si="29"/>
        <v>38253.213600799652</v>
      </c>
      <c r="R99" s="5">
        <f t="shared" si="30"/>
        <v>68340.889256604001</v>
      </c>
      <c r="S99" s="5">
        <f t="shared" si="37"/>
        <v>485661806.91241074</v>
      </c>
      <c r="T99" s="20">
        <f>SUM(S99:$S$136)</f>
        <v>2349589183.1450162</v>
      </c>
      <c r="U99" s="6">
        <f t="shared" si="38"/>
        <v>4.837912204961107</v>
      </c>
    </row>
    <row r="100" spans="1:21">
      <c r="A100" s="13">
        <v>86</v>
      </c>
      <c r="B100" s="22">
        <f>Absterbeordnung!B94</f>
        <v>34354.832287930745</v>
      </c>
      <c r="C100" s="15">
        <f t="shared" si="31"/>
        <v>0.18213156881997952</v>
      </c>
      <c r="D100" s="14">
        <f t="shared" si="32"/>
        <v>6257.0995011481127</v>
      </c>
      <c r="E100" s="14">
        <f>SUM(D100:$D$127)</f>
        <v>32904.978725917877</v>
      </c>
      <c r="F100" s="16">
        <f t="shared" si="33"/>
        <v>5.2588229929666541</v>
      </c>
      <c r="G100" s="5"/>
      <c r="H100" s="14">
        <f t="shared" si="26"/>
        <v>34354.832287930745</v>
      </c>
      <c r="I100" s="15">
        <f t="shared" si="34"/>
        <v>0.18213156881997952</v>
      </c>
      <c r="J100" s="14">
        <f t="shared" si="35"/>
        <v>6257.0995011481127</v>
      </c>
      <c r="K100" s="14">
        <f>SUM($J100:J$127)</f>
        <v>32904.978725917877</v>
      </c>
      <c r="L100" s="16">
        <f t="shared" si="36"/>
        <v>5.2588229929666541</v>
      </c>
      <c r="M100" s="16"/>
      <c r="N100" s="20">
        <v>86</v>
      </c>
      <c r="O100" s="6">
        <f t="shared" si="27"/>
        <v>96</v>
      </c>
      <c r="P100" s="6">
        <f t="shared" si="28"/>
        <v>34354.832287930745</v>
      </c>
      <c r="Q100" s="6">
        <f t="shared" si="29"/>
        <v>34354.832287930745</v>
      </c>
      <c r="R100" s="5">
        <f t="shared" si="30"/>
        <v>66000.980928478995</v>
      </c>
      <c r="S100" s="5">
        <f t="shared" si="37"/>
        <v>412974704.84287208</v>
      </c>
      <c r="T100" s="20">
        <f>SUM(S100:$S$136)</f>
        <v>1863927376.2326071</v>
      </c>
      <c r="U100" s="6">
        <f t="shared" si="38"/>
        <v>4.5134177817060035</v>
      </c>
    </row>
    <row r="101" spans="1:21">
      <c r="A101" s="13">
        <v>87</v>
      </c>
      <c r="B101" s="22">
        <f>Absterbeordnung!B95</f>
        <v>30415.30507723325</v>
      </c>
      <c r="C101" s="15">
        <f t="shared" si="31"/>
        <v>0.17856036158821526</v>
      </c>
      <c r="D101" s="14">
        <f t="shared" si="32"/>
        <v>5430.967872406648</v>
      </c>
      <c r="E101" s="14">
        <f>SUM(D101:$D$127)</f>
        <v>26647.87922476976</v>
      </c>
      <c r="F101" s="16">
        <f t="shared" si="33"/>
        <v>4.9066538139842049</v>
      </c>
      <c r="G101" s="5"/>
      <c r="H101" s="14">
        <f t="shared" si="26"/>
        <v>30415.30507723325</v>
      </c>
      <c r="I101" s="15">
        <f t="shared" si="34"/>
        <v>0.17856036158821526</v>
      </c>
      <c r="J101" s="14">
        <f t="shared" si="35"/>
        <v>5430.967872406648</v>
      </c>
      <c r="K101" s="14">
        <f>SUM($J101:J$127)</f>
        <v>26647.87922476976</v>
      </c>
      <c r="L101" s="16">
        <f t="shared" si="36"/>
        <v>4.9066538139842049</v>
      </c>
      <c r="M101" s="16"/>
      <c r="N101" s="20">
        <v>87</v>
      </c>
      <c r="O101" s="6">
        <f t="shared" si="27"/>
        <v>97</v>
      </c>
      <c r="P101" s="6">
        <f t="shared" si="28"/>
        <v>30415.30507723325</v>
      </c>
      <c r="Q101" s="6">
        <f t="shared" si="29"/>
        <v>30415.30507723325</v>
      </c>
      <c r="R101" s="5">
        <f t="shared" si="30"/>
        <v>63529.416184529007</v>
      </c>
      <c r="S101" s="5">
        <f t="shared" si="37"/>
        <v>345026218.25092798</v>
      </c>
      <c r="T101" s="20">
        <f>SUM(S101:$S$136)</f>
        <v>1450952671.389735</v>
      </c>
      <c r="U101" s="6">
        <f t="shared" si="38"/>
        <v>4.2053403325265482</v>
      </c>
    </row>
    <row r="102" spans="1:21">
      <c r="A102" s="13">
        <v>88</v>
      </c>
      <c r="B102" s="22">
        <f>Absterbeordnung!B96</f>
        <v>26490.752472915134</v>
      </c>
      <c r="C102" s="15">
        <f t="shared" si="31"/>
        <v>0.17505917802766199</v>
      </c>
      <c r="D102" s="14">
        <f t="shared" si="32"/>
        <v>4637.4493532427778</v>
      </c>
      <c r="E102" s="14">
        <f>SUM(D102:$D$127)</f>
        <v>21216.911352363113</v>
      </c>
      <c r="F102" s="16">
        <f t="shared" si="33"/>
        <v>4.5751251897828276</v>
      </c>
      <c r="G102" s="5"/>
      <c r="H102" s="14">
        <f t="shared" si="26"/>
        <v>26490.752472915134</v>
      </c>
      <c r="I102" s="15">
        <f t="shared" si="34"/>
        <v>0.17505917802766199</v>
      </c>
      <c r="J102" s="14">
        <f t="shared" si="35"/>
        <v>4637.4493532427778</v>
      </c>
      <c r="K102" s="14">
        <f>SUM($J102:J$127)</f>
        <v>21216.911352363113</v>
      </c>
      <c r="L102" s="16">
        <f t="shared" si="36"/>
        <v>4.5751251897828276</v>
      </c>
      <c r="M102" s="16"/>
      <c r="N102" s="20">
        <v>88</v>
      </c>
      <c r="O102" s="6">
        <f t="shared" si="27"/>
        <v>98</v>
      </c>
      <c r="P102" s="6">
        <f t="shared" si="28"/>
        <v>26490.752472915134</v>
      </c>
      <c r="Q102" s="6">
        <f t="shared" si="29"/>
        <v>26490.752472915134</v>
      </c>
      <c r="R102" s="5">
        <f t="shared" si="30"/>
        <v>60971.598990477134</v>
      </c>
      <c r="S102" s="5">
        <f t="shared" si="37"/>
        <v>282752702.30456614</v>
      </c>
      <c r="T102" s="20">
        <f>SUM(S102:$S$136)</f>
        <v>1105926453.1388068</v>
      </c>
      <c r="U102" s="6">
        <f t="shared" si="38"/>
        <v>3.9112851764987262</v>
      </c>
    </row>
    <row r="103" spans="1:21">
      <c r="A103" s="13">
        <v>89</v>
      </c>
      <c r="B103" s="22">
        <f>Absterbeordnung!B97</f>
        <v>22603.72331935769</v>
      </c>
      <c r="C103" s="15">
        <f t="shared" si="31"/>
        <v>0.17162664512515882</v>
      </c>
      <c r="D103" s="14">
        <f t="shared" si="32"/>
        <v>3879.4012006386793</v>
      </c>
      <c r="E103" s="14">
        <f>SUM(D103:$D$127)</f>
        <v>16579.461999120329</v>
      </c>
      <c r="F103" s="16">
        <f t="shared" si="33"/>
        <v>4.2737167778343714</v>
      </c>
      <c r="G103" s="5"/>
      <c r="H103" s="14">
        <f t="shared" si="26"/>
        <v>22603.72331935769</v>
      </c>
      <c r="I103" s="15">
        <f t="shared" si="34"/>
        <v>0.17162664512515882</v>
      </c>
      <c r="J103" s="14">
        <f t="shared" si="35"/>
        <v>3879.4012006386793</v>
      </c>
      <c r="K103" s="14">
        <f>SUM($J103:J$127)</f>
        <v>16579.461999120329</v>
      </c>
      <c r="L103" s="16">
        <f t="shared" si="36"/>
        <v>4.2737167778343714</v>
      </c>
      <c r="M103" s="16"/>
      <c r="N103" s="20">
        <v>89</v>
      </c>
      <c r="O103" s="6">
        <f t="shared" si="27"/>
        <v>99</v>
      </c>
      <c r="P103" s="6">
        <f t="shared" si="28"/>
        <v>22603.72331935769</v>
      </c>
      <c r="Q103" s="6">
        <f t="shared" si="29"/>
        <v>22603.72331935769</v>
      </c>
      <c r="R103" s="5">
        <f t="shared" si="30"/>
        <v>58244.935530095754</v>
      </c>
      <c r="S103" s="5">
        <f t="shared" si="37"/>
        <v>225955472.82657593</v>
      </c>
      <c r="T103" s="20">
        <f>SUM(S103:$S$136)</f>
        <v>823173750.83424079</v>
      </c>
      <c r="U103" s="6">
        <f t="shared" si="38"/>
        <v>3.6430794994111007</v>
      </c>
    </row>
    <row r="104" spans="1:21">
      <c r="A104" s="13">
        <v>90</v>
      </c>
      <c r="B104" s="22">
        <f>Absterbeordnung!B98</f>
        <v>18869.856925039712</v>
      </c>
      <c r="C104" s="15">
        <f t="shared" si="31"/>
        <v>0.16826141678937137</v>
      </c>
      <c r="D104" s="14">
        <f t="shared" si="32"/>
        <v>3175.0688608199125</v>
      </c>
      <c r="E104" s="14">
        <f>SUM(D104:$D$127)</f>
        <v>12700.060798481649</v>
      </c>
      <c r="F104" s="16">
        <f t="shared" si="33"/>
        <v>3.9999323968054203</v>
      </c>
      <c r="G104" s="5"/>
      <c r="H104" s="14">
        <f t="shared" si="26"/>
        <v>18869.856925039712</v>
      </c>
      <c r="I104" s="15">
        <f t="shared" si="34"/>
        <v>0.16826141678937137</v>
      </c>
      <c r="J104" s="14">
        <f t="shared" si="35"/>
        <v>3175.0688608199125</v>
      </c>
      <c r="K104" s="14">
        <f>SUM($J104:J$127)</f>
        <v>12700.060798481649</v>
      </c>
      <c r="L104" s="16">
        <f t="shared" si="36"/>
        <v>3.9999323968054203</v>
      </c>
      <c r="M104" s="16"/>
      <c r="N104" s="20">
        <v>90</v>
      </c>
      <c r="O104" s="6">
        <f t="shared" si="27"/>
        <v>100</v>
      </c>
      <c r="P104" s="6">
        <f t="shared" si="28"/>
        <v>18869.856925039712</v>
      </c>
      <c r="Q104" s="6">
        <f t="shared" si="29"/>
        <v>18869.856925039712</v>
      </c>
      <c r="R104" s="5">
        <f t="shared" si="30"/>
        <v>55363.377588240284</v>
      </c>
      <c r="S104" s="5">
        <f t="shared" si="37"/>
        <v>175782536.21023676</v>
      </c>
      <c r="T104" s="20">
        <f>SUM(S104:$S$136)</f>
        <v>597218278.0076648</v>
      </c>
      <c r="U104" s="6">
        <f t="shared" si="38"/>
        <v>3.397483566247951</v>
      </c>
    </row>
    <row r="105" spans="1:21">
      <c r="A105" s="13">
        <v>91</v>
      </c>
      <c r="B105" s="22">
        <f>Absterbeordnung!B99</f>
        <v>15409.374688519221</v>
      </c>
      <c r="C105" s="15">
        <f t="shared" si="31"/>
        <v>0.16496217332291313</v>
      </c>
      <c r="D105" s="14">
        <f t="shared" si="32"/>
        <v>2541.9639381652182</v>
      </c>
      <c r="E105" s="14">
        <f>SUM(D105:$D$127)</f>
        <v>9524.9919376617363</v>
      </c>
      <c r="F105" s="16">
        <f t="shared" si="33"/>
        <v>3.74709955348023</v>
      </c>
      <c r="G105" s="5"/>
      <c r="H105" s="14">
        <f t="shared" si="26"/>
        <v>15409.374688519221</v>
      </c>
      <c r="I105" s="15">
        <f t="shared" si="34"/>
        <v>0.16496217332291313</v>
      </c>
      <c r="J105" s="14">
        <f t="shared" si="35"/>
        <v>2541.9639381652182</v>
      </c>
      <c r="K105" s="14">
        <f>SUM($J105:J$127)</f>
        <v>9524.9919376617363</v>
      </c>
      <c r="L105" s="16">
        <f t="shared" si="36"/>
        <v>3.74709955348023</v>
      </c>
      <c r="M105" s="16"/>
      <c r="N105" s="20">
        <v>91</v>
      </c>
      <c r="O105" s="6">
        <f t="shared" si="27"/>
        <v>101</v>
      </c>
      <c r="P105" s="6">
        <f t="shared" si="28"/>
        <v>15409.374688519221</v>
      </c>
      <c r="Q105" s="6">
        <f t="shared" si="29"/>
        <v>15409.374688519221</v>
      </c>
      <c r="R105" s="5">
        <f t="shared" si="30"/>
        <v>52274.906148376176</v>
      </c>
      <c r="S105" s="5">
        <f t="shared" si="37"/>
        <v>132880926.30014348</v>
      </c>
      <c r="T105" s="20">
        <f>SUM(S105:$S$136)</f>
        <v>421435741.79742789</v>
      </c>
      <c r="U105" s="6">
        <f t="shared" si="38"/>
        <v>3.1715292294509903</v>
      </c>
    </row>
    <row r="106" spans="1:21">
      <c r="A106" s="13">
        <v>92</v>
      </c>
      <c r="B106" s="22">
        <f>Absterbeordnung!B100</f>
        <v>12316.965614017066</v>
      </c>
      <c r="C106" s="15">
        <f t="shared" si="31"/>
        <v>0.16172762090481677</v>
      </c>
      <c r="D106" s="14">
        <f t="shared" si="32"/>
        <v>1991.9935455214159</v>
      </c>
      <c r="E106" s="14">
        <f>SUM(D106:$D$127)</f>
        <v>6983.0279994965185</v>
      </c>
      <c r="F106" s="16">
        <f t="shared" si="33"/>
        <v>3.5055475030009049</v>
      </c>
      <c r="G106" s="5"/>
      <c r="H106" s="14">
        <f t="shared" si="26"/>
        <v>12316.965614017066</v>
      </c>
      <c r="I106" s="15">
        <f t="shared" si="34"/>
        <v>0.16172762090481677</v>
      </c>
      <c r="J106" s="14">
        <f t="shared" si="35"/>
        <v>1991.9935455214159</v>
      </c>
      <c r="K106" s="14">
        <f>SUM($J106:J$127)</f>
        <v>6983.0279994965185</v>
      </c>
      <c r="L106" s="16">
        <f t="shared" si="36"/>
        <v>3.5055475030009049</v>
      </c>
      <c r="M106" s="16"/>
      <c r="N106" s="20">
        <v>92</v>
      </c>
      <c r="O106" s="6">
        <f t="shared" si="27"/>
        <v>102</v>
      </c>
      <c r="P106" s="6">
        <f t="shared" si="28"/>
        <v>12316.965614017066</v>
      </c>
      <c r="Q106" s="6">
        <f t="shared" si="29"/>
        <v>12316.965614017066</v>
      </c>
      <c r="R106" s="5">
        <f t="shared" si="30"/>
        <v>49023.357774424367</v>
      </c>
      <c r="S106" s="5">
        <f t="shared" si="37"/>
        <v>97654212.266440451</v>
      </c>
      <c r="T106" s="20">
        <f>SUM(S106:$S$136)</f>
        <v>288554815.49728441</v>
      </c>
      <c r="U106" s="6">
        <f t="shared" si="38"/>
        <v>2.9548629680201546</v>
      </c>
    </row>
    <row r="107" spans="1:21">
      <c r="A107" s="13">
        <v>93</v>
      </c>
      <c r="B107" s="22">
        <f>Absterbeordnung!B101</f>
        <v>9558.7249852656569</v>
      </c>
      <c r="C107" s="15">
        <f t="shared" si="31"/>
        <v>0.15855649108315373</v>
      </c>
      <c r="D107" s="14">
        <f t="shared" si="32"/>
        <v>1515.5978928925929</v>
      </c>
      <c r="E107" s="14">
        <f>SUM(D107:$D$127)</f>
        <v>4991.0344539751031</v>
      </c>
      <c r="F107" s="16">
        <f t="shared" si="33"/>
        <v>3.2931125580080276</v>
      </c>
      <c r="G107" s="5"/>
      <c r="H107" s="14">
        <f t="shared" si="26"/>
        <v>9558.7249852656569</v>
      </c>
      <c r="I107" s="15">
        <f t="shared" si="34"/>
        <v>0.15855649108315373</v>
      </c>
      <c r="J107" s="14">
        <f t="shared" si="35"/>
        <v>1515.5978928925929</v>
      </c>
      <c r="K107" s="14">
        <f>SUM($J107:J$127)</f>
        <v>4991.0344539751031</v>
      </c>
      <c r="L107" s="16">
        <f t="shared" si="36"/>
        <v>3.2931125580080276</v>
      </c>
      <c r="M107" s="16"/>
      <c r="N107" s="20">
        <v>93</v>
      </c>
      <c r="O107" s="6">
        <f t="shared" si="27"/>
        <v>103</v>
      </c>
      <c r="P107" s="6">
        <f t="shared" si="28"/>
        <v>9558.7249852656569</v>
      </c>
      <c r="Q107" s="6">
        <f t="shared" si="29"/>
        <v>9558.7249852656569</v>
      </c>
      <c r="R107" s="5">
        <f t="shared" si="30"/>
        <v>45621.102227942196</v>
      </c>
      <c r="S107" s="5">
        <f t="shared" si="37"/>
        <v>69143246.408106774</v>
      </c>
      <c r="T107" s="20">
        <f>SUM(S107:$S$136)</f>
        <v>190900603.23084393</v>
      </c>
      <c r="U107" s="6">
        <f t="shared" si="38"/>
        <v>2.760943593884559</v>
      </c>
    </row>
    <row r="108" spans="1:21">
      <c r="A108" s="13">
        <v>94</v>
      </c>
      <c r="B108" s="22">
        <f>Absterbeordnung!B102</f>
        <v>7217.3477292928501</v>
      </c>
      <c r="C108" s="15">
        <f t="shared" si="31"/>
        <v>0.15544754027760166</v>
      </c>
      <c r="D108" s="14">
        <f t="shared" si="32"/>
        <v>1121.9189518467072</v>
      </c>
      <c r="E108" s="14">
        <f>SUM(D108:$D$127)</f>
        <v>3475.4365610825125</v>
      </c>
      <c r="F108" s="16">
        <f t="shared" si="33"/>
        <v>3.0977608100494742</v>
      </c>
      <c r="G108" s="5"/>
      <c r="H108" s="14">
        <f t="shared" si="26"/>
        <v>7217.3477292928501</v>
      </c>
      <c r="I108" s="15">
        <f t="shared" si="34"/>
        <v>0.15544754027760166</v>
      </c>
      <c r="J108" s="14">
        <f t="shared" si="35"/>
        <v>1121.9189518467072</v>
      </c>
      <c r="K108" s="14">
        <f>SUM($J108:J$127)</f>
        <v>3475.4365610825125</v>
      </c>
      <c r="L108" s="16">
        <f t="shared" si="36"/>
        <v>3.0977608100494742</v>
      </c>
      <c r="M108" s="16"/>
      <c r="N108" s="20">
        <v>94</v>
      </c>
      <c r="O108" s="6">
        <f t="shared" si="27"/>
        <v>104</v>
      </c>
      <c r="P108" s="6">
        <f t="shared" si="28"/>
        <v>7217.3477292928501</v>
      </c>
      <c r="Q108" s="6">
        <f t="shared" si="29"/>
        <v>7217.3477292928501</v>
      </c>
      <c r="R108" s="5">
        <f t="shared" si="30"/>
        <v>42017.078496259448</v>
      </c>
      <c r="S108" s="5">
        <f t="shared" si="37"/>
        <v>47139756.666184217</v>
      </c>
      <c r="T108" s="20">
        <f>SUM(S108:$S$136)</f>
        <v>121757356.82273717</v>
      </c>
      <c r="U108" s="6">
        <f t="shared" si="38"/>
        <v>2.5829016828608284</v>
      </c>
    </row>
    <row r="109" spans="1:21">
      <c r="A109" s="13">
        <v>95</v>
      </c>
      <c r="B109" s="22">
        <f>Absterbeordnung!B103</f>
        <v>5269.3791369599912</v>
      </c>
      <c r="C109" s="15">
        <f t="shared" si="31"/>
        <v>0.15239954929176638</v>
      </c>
      <c r="D109" s="14">
        <f t="shared" si="32"/>
        <v>803.0510055201396</v>
      </c>
      <c r="E109" s="14">
        <f>SUM(D109:$D$127)</f>
        <v>2353.5176092358047</v>
      </c>
      <c r="F109" s="16">
        <f t="shared" si="33"/>
        <v>2.930719958082141</v>
      </c>
      <c r="G109" s="5"/>
      <c r="H109" s="14">
        <f t="shared" si="26"/>
        <v>5269.3791369599912</v>
      </c>
      <c r="I109" s="15">
        <f t="shared" si="34"/>
        <v>0.15239954929176638</v>
      </c>
      <c r="J109" s="14">
        <f t="shared" si="35"/>
        <v>803.0510055201396</v>
      </c>
      <c r="K109" s="14">
        <f>SUM($J109:J$127)</f>
        <v>2353.5176092358047</v>
      </c>
      <c r="L109" s="16">
        <f t="shared" si="36"/>
        <v>2.930719958082141</v>
      </c>
      <c r="M109" s="16"/>
      <c r="N109" s="20">
        <v>95</v>
      </c>
      <c r="O109" s="6">
        <f t="shared" si="27"/>
        <v>105</v>
      </c>
      <c r="P109" s="6">
        <f t="shared" si="28"/>
        <v>5269.3791369599912</v>
      </c>
      <c r="Q109" s="6">
        <f t="shared" si="29"/>
        <v>5269.3791369599912</v>
      </c>
      <c r="R109" s="5">
        <f t="shared" si="30"/>
        <v>38253.213600799652</v>
      </c>
      <c r="S109" s="5">
        <f t="shared" si="37"/>
        <v>30719281.64649884</v>
      </c>
      <c r="T109" s="20">
        <f>SUM(S109:$S$136)</f>
        <v>74617600.156552956</v>
      </c>
      <c r="U109" s="6">
        <f t="shared" si="38"/>
        <v>2.4290151382839165</v>
      </c>
    </row>
    <row r="110" spans="1:21">
      <c r="A110" s="13">
        <v>96</v>
      </c>
      <c r="B110" s="22">
        <f>Absterbeordnung!B104</f>
        <v>3736.4313569922106</v>
      </c>
      <c r="C110" s="15">
        <f t="shared" si="31"/>
        <v>0.14941132283506506</v>
      </c>
      <c r="D110" s="14">
        <f t="shared" si="32"/>
        <v>558.26515173062342</v>
      </c>
      <c r="E110" s="14">
        <f>SUM(D110:$D$127)</f>
        <v>1550.4666037156649</v>
      </c>
      <c r="F110" s="16">
        <f t="shared" si="33"/>
        <v>2.7772942640414047</v>
      </c>
      <c r="G110" s="5"/>
      <c r="H110" s="14">
        <f t="shared" ref="H110:H136" si="39">B110</f>
        <v>3736.4313569922106</v>
      </c>
      <c r="I110" s="15">
        <f t="shared" si="34"/>
        <v>0.14941132283506506</v>
      </c>
      <c r="J110" s="14">
        <f t="shared" si="35"/>
        <v>558.26515173062342</v>
      </c>
      <c r="K110" s="14">
        <f>SUM($J110:J$127)</f>
        <v>1550.4666037156649</v>
      </c>
      <c r="L110" s="16">
        <f t="shared" si="36"/>
        <v>2.7772942640414047</v>
      </c>
      <c r="M110" s="16"/>
      <c r="N110" s="20">
        <v>96</v>
      </c>
      <c r="O110" s="6">
        <f t="shared" ref="O110:O136" si="40">N110+$B$3</f>
        <v>106</v>
      </c>
      <c r="P110" s="6">
        <f t="shared" ref="P110:P136" si="41">B110</f>
        <v>3736.4313569922106</v>
      </c>
      <c r="Q110" s="6">
        <f t="shared" ref="Q110:Q136" si="42">B110</f>
        <v>3736.4313569922106</v>
      </c>
      <c r="R110" s="5">
        <f t="shared" ref="R110:R136" si="43">LOOKUP(N110,$O$14:$O$136,$Q$14:$Q$136)</f>
        <v>34354.832287930745</v>
      </c>
      <c r="S110" s="5">
        <f t="shared" si="37"/>
        <v>19179105.659901775</v>
      </c>
      <c r="T110" s="20">
        <f>SUM(S110:$S$136)</f>
        <v>43898318.510054141</v>
      </c>
      <c r="U110" s="6">
        <f t="shared" si="38"/>
        <v>2.28886160222963</v>
      </c>
    </row>
    <row r="111" spans="1:21">
      <c r="A111" s="13">
        <v>97</v>
      </c>
      <c r="B111" s="22">
        <f>Absterbeordnung!B105</f>
        <v>2561.1072555968713</v>
      </c>
      <c r="C111" s="15">
        <f t="shared" ref="C111:C136" si="44">1/(((1+($B$5/100))^A111))</f>
        <v>0.14648168905398534</v>
      </c>
      <c r="D111" s="14">
        <f t="shared" ref="D111:D136" si="45">B111*C111</f>
        <v>375.15531664824664</v>
      </c>
      <c r="E111" s="14">
        <f>SUM(D111:$D$127)</f>
        <v>992.20145198504179</v>
      </c>
      <c r="F111" s="16">
        <f t="shared" ref="F111:F136" si="46">E111/D111</f>
        <v>2.6447751316699328</v>
      </c>
      <c r="G111" s="5"/>
      <c r="H111" s="14">
        <f t="shared" si="39"/>
        <v>2561.1072555968713</v>
      </c>
      <c r="I111" s="15">
        <f t="shared" ref="I111:I136" si="47">1/(((1+($B$5/100))^A111))</f>
        <v>0.14648168905398534</v>
      </c>
      <c r="J111" s="14">
        <f t="shared" ref="J111:J136" si="48">H111*I111</f>
        <v>375.15531664824664</v>
      </c>
      <c r="K111" s="14">
        <f>SUM($J111:J$127)</f>
        <v>992.20145198504179</v>
      </c>
      <c r="L111" s="16">
        <f t="shared" ref="L111:L136" si="49">K111/J111</f>
        <v>2.6447751316699328</v>
      </c>
      <c r="M111" s="16"/>
      <c r="N111" s="20">
        <v>97</v>
      </c>
      <c r="O111" s="6">
        <f t="shared" si="40"/>
        <v>107</v>
      </c>
      <c r="P111" s="6">
        <f t="shared" si="41"/>
        <v>2561.1072555968713</v>
      </c>
      <c r="Q111" s="6">
        <f t="shared" si="42"/>
        <v>2561.1072555968713</v>
      </c>
      <c r="R111" s="5">
        <f t="shared" si="43"/>
        <v>30415.30507723325</v>
      </c>
      <c r="S111" s="5">
        <f t="shared" ref="S111:S136" si="50">P111*R111*I111</f>
        <v>11410463.407202464</v>
      </c>
      <c r="T111" s="20">
        <f>SUM(S111:$S$136)</f>
        <v>24719212.850152358</v>
      </c>
      <c r="U111" s="6">
        <f t="shared" ref="U111:U136" si="51">T111/S111</f>
        <v>2.1663636232818733</v>
      </c>
    </row>
    <row r="112" spans="1:21">
      <c r="A112" s="13">
        <v>98</v>
      </c>
      <c r="B112" s="22">
        <f>Absterbeordnung!B106</f>
        <v>1708.4013214617339</v>
      </c>
      <c r="C112" s="15">
        <f t="shared" si="44"/>
        <v>0.14360949907253467</v>
      </c>
      <c r="D112" s="14">
        <f t="shared" si="45"/>
        <v>245.34265798997589</v>
      </c>
      <c r="E112" s="14">
        <f>SUM(D112:$D$127)</f>
        <v>617.04613533679503</v>
      </c>
      <c r="F112" s="16">
        <f t="shared" si="46"/>
        <v>2.5150381119699374</v>
      </c>
      <c r="G112" s="5"/>
      <c r="H112" s="14">
        <f t="shared" si="39"/>
        <v>1708.4013214617339</v>
      </c>
      <c r="I112" s="15">
        <f t="shared" si="47"/>
        <v>0.14360949907253467</v>
      </c>
      <c r="J112" s="14">
        <f t="shared" si="48"/>
        <v>245.34265798997589</v>
      </c>
      <c r="K112" s="14">
        <f>SUM($J112:J$127)</f>
        <v>617.04613533679503</v>
      </c>
      <c r="L112" s="16">
        <f t="shared" si="49"/>
        <v>2.5150381119699374</v>
      </c>
      <c r="M112" s="16"/>
      <c r="N112" s="20">
        <v>98</v>
      </c>
      <c r="O112" s="6">
        <f t="shared" si="40"/>
        <v>108</v>
      </c>
      <c r="P112" s="6">
        <f t="shared" si="41"/>
        <v>1708.4013214617339</v>
      </c>
      <c r="Q112" s="6">
        <f t="shared" si="42"/>
        <v>1708.4013214617339</v>
      </c>
      <c r="R112" s="5">
        <f t="shared" si="43"/>
        <v>26490.752472915134</v>
      </c>
      <c r="S112" s="5">
        <f t="shared" si="50"/>
        <v>6499311.6238595257</v>
      </c>
      <c r="T112" s="20">
        <f>SUM(S112:$S$136)</f>
        <v>13308749.4429499</v>
      </c>
      <c r="U112" s="6">
        <f t="shared" si="51"/>
        <v>2.047716775741657</v>
      </c>
    </row>
    <row r="113" spans="1:21">
      <c r="A113" s="13">
        <v>99</v>
      </c>
      <c r="B113" s="22">
        <f>Absterbeordnung!B107</f>
        <v>1106.9991799569293</v>
      </c>
      <c r="C113" s="15">
        <f t="shared" si="44"/>
        <v>0.14079362654170063</v>
      </c>
      <c r="D113" s="14">
        <f t="shared" si="45"/>
        <v>155.85842912482477</v>
      </c>
      <c r="E113" s="14">
        <f>SUM(D113:$D$127)</f>
        <v>371.70347734681911</v>
      </c>
      <c r="F113" s="16">
        <f t="shared" si="46"/>
        <v>2.3848788893485326</v>
      </c>
      <c r="G113" s="5"/>
      <c r="H113" s="14">
        <f t="shared" si="39"/>
        <v>1106.9991799569293</v>
      </c>
      <c r="I113" s="15">
        <f t="shared" si="47"/>
        <v>0.14079362654170063</v>
      </c>
      <c r="J113" s="14">
        <f t="shared" si="48"/>
        <v>155.85842912482477</v>
      </c>
      <c r="K113" s="14">
        <f>SUM($J113:J$127)</f>
        <v>371.70347734681911</v>
      </c>
      <c r="L113" s="16">
        <f t="shared" si="49"/>
        <v>2.3848788893485326</v>
      </c>
      <c r="M113" s="16"/>
      <c r="N113" s="20">
        <v>99</v>
      </c>
      <c r="O113" s="6">
        <f t="shared" si="40"/>
        <v>109</v>
      </c>
      <c r="P113" s="6">
        <f t="shared" si="41"/>
        <v>1106.9991799569293</v>
      </c>
      <c r="Q113" s="6">
        <f t="shared" si="42"/>
        <v>1106.9991799569293</v>
      </c>
      <c r="R113" s="5">
        <f t="shared" si="43"/>
        <v>22603.72331935769</v>
      </c>
      <c r="S113" s="5">
        <f t="shared" si="50"/>
        <v>3522980.8089272594</v>
      </c>
      <c r="T113" s="20">
        <f>SUM(S113:$S$136)</f>
        <v>6809437.819090371</v>
      </c>
      <c r="U113" s="6">
        <f t="shared" si="51"/>
        <v>1.9328625923352194</v>
      </c>
    </row>
    <row r="114" spans="1:21">
      <c r="A114" s="13">
        <v>100</v>
      </c>
      <c r="B114" s="22">
        <f>Absterbeordnung!B108</f>
        <v>685.55873029758004</v>
      </c>
      <c r="C114" s="15">
        <f t="shared" si="44"/>
        <v>0.13803296719774574</v>
      </c>
      <c r="D114" s="14">
        <f t="shared" si="45"/>
        <v>94.629705731294081</v>
      </c>
      <c r="E114" s="14">
        <f>SUM(D114:$D$127)</f>
        <v>215.84504822199429</v>
      </c>
      <c r="F114" s="16">
        <f t="shared" si="46"/>
        <v>2.2809438807185707</v>
      </c>
      <c r="G114" s="5"/>
      <c r="H114" s="14">
        <f t="shared" si="39"/>
        <v>685.55873029758004</v>
      </c>
      <c r="I114" s="15">
        <f t="shared" si="47"/>
        <v>0.13803296719774574</v>
      </c>
      <c r="J114" s="14">
        <f t="shared" si="48"/>
        <v>94.629705731294081</v>
      </c>
      <c r="K114" s="14">
        <f>SUM($J114:J$127)</f>
        <v>215.84504822199429</v>
      </c>
      <c r="L114" s="16">
        <f t="shared" si="49"/>
        <v>2.2809438807185707</v>
      </c>
      <c r="M114" s="16"/>
      <c r="N114" s="20">
        <v>100</v>
      </c>
      <c r="O114" s="6">
        <f t="shared" si="40"/>
        <v>110</v>
      </c>
      <c r="P114" s="6">
        <f t="shared" si="41"/>
        <v>685.55873029758004</v>
      </c>
      <c r="Q114" s="6">
        <f t="shared" si="42"/>
        <v>685.55873029758004</v>
      </c>
      <c r="R114" s="5">
        <f t="shared" si="43"/>
        <v>18869.856925039712</v>
      </c>
      <c r="S114" s="5">
        <f t="shared" si="50"/>
        <v>1785649.0080081299</v>
      </c>
      <c r="T114" s="20">
        <f>SUM(S114:$S$136)</f>
        <v>3286457.0101631135</v>
      </c>
      <c r="U114" s="6">
        <f t="shared" si="51"/>
        <v>1.8404832055035927</v>
      </c>
    </row>
    <row r="115" spans="1:21">
      <c r="A115" s="13">
        <v>101</v>
      </c>
      <c r="B115" s="22">
        <f>Absterbeordnung!B109</f>
        <v>409.2</v>
      </c>
      <c r="C115" s="15">
        <f t="shared" si="44"/>
        <v>0.13532643842916248</v>
      </c>
      <c r="D115" s="14">
        <f t="shared" si="45"/>
        <v>55.375578605213285</v>
      </c>
      <c r="E115" s="14">
        <f>SUM(D115:$D$127)</f>
        <v>121.21534249070022</v>
      </c>
      <c r="F115" s="16">
        <f t="shared" si="46"/>
        <v>2.188967511380342</v>
      </c>
      <c r="G115" s="5"/>
      <c r="H115" s="14">
        <f t="shared" si="39"/>
        <v>409.2</v>
      </c>
      <c r="I115" s="15">
        <f t="shared" si="47"/>
        <v>0.13532643842916248</v>
      </c>
      <c r="J115" s="14">
        <f t="shared" si="48"/>
        <v>55.375578605213285</v>
      </c>
      <c r="K115" s="14">
        <f>SUM($J115:J$127)</f>
        <v>121.21534249070022</v>
      </c>
      <c r="L115" s="16">
        <f t="shared" si="49"/>
        <v>2.188967511380342</v>
      </c>
      <c r="M115" s="16"/>
      <c r="N115" s="20">
        <v>101</v>
      </c>
      <c r="O115" s="6">
        <f t="shared" si="40"/>
        <v>111</v>
      </c>
      <c r="P115" s="6">
        <f t="shared" si="41"/>
        <v>409.2</v>
      </c>
      <c r="Q115" s="6">
        <f t="shared" si="42"/>
        <v>409.2</v>
      </c>
      <c r="R115" s="5">
        <f t="shared" si="43"/>
        <v>15409.374688519221</v>
      </c>
      <c r="S115" s="5">
        <f t="shared" si="50"/>
        <v>853303.0393212802</v>
      </c>
      <c r="T115" s="20">
        <f>SUM(S115:$S$136)</f>
        <v>1500808.0021549833</v>
      </c>
      <c r="U115" s="6">
        <f t="shared" si="51"/>
        <v>1.7588218170988006</v>
      </c>
    </row>
    <row r="116" spans="1:21">
      <c r="A116" s="21">
        <v>102</v>
      </c>
      <c r="B116" s="22">
        <f>Absterbeordnung!B110</f>
        <v>235.4</v>
      </c>
      <c r="C116" s="15">
        <f t="shared" si="44"/>
        <v>0.13267297885212007</v>
      </c>
      <c r="D116" s="14">
        <f t="shared" si="45"/>
        <v>31.231219221789065</v>
      </c>
      <c r="E116" s="14">
        <f>SUM(D116:$D$127)</f>
        <v>65.839763885486931</v>
      </c>
      <c r="F116" s="16">
        <f t="shared" si="46"/>
        <v>2.1081394042904527</v>
      </c>
      <c r="G116" s="5"/>
      <c r="H116" s="14">
        <f t="shared" si="39"/>
        <v>235.4</v>
      </c>
      <c r="I116" s="15">
        <f t="shared" si="47"/>
        <v>0.13267297885212007</v>
      </c>
      <c r="J116" s="14">
        <f t="shared" si="48"/>
        <v>31.231219221789065</v>
      </c>
      <c r="K116" s="14">
        <f>SUM($J116:J$127)</f>
        <v>65.839763885486931</v>
      </c>
      <c r="L116" s="16">
        <f t="shared" si="49"/>
        <v>2.1081394042904527</v>
      </c>
      <c r="M116" s="16"/>
      <c r="N116" s="6">
        <v>102</v>
      </c>
      <c r="O116" s="6">
        <f t="shared" si="40"/>
        <v>112</v>
      </c>
      <c r="P116" s="6">
        <f t="shared" si="41"/>
        <v>235.4</v>
      </c>
      <c r="Q116" s="6">
        <f t="shared" si="42"/>
        <v>235.4</v>
      </c>
      <c r="R116" s="5">
        <f t="shared" si="43"/>
        <v>12316.965614017066</v>
      </c>
      <c r="S116" s="5">
        <f t="shared" si="50"/>
        <v>384673.85323860479</v>
      </c>
      <c r="T116" s="20">
        <f>SUM(S116:$S$136)</f>
        <v>647504.96283370303</v>
      </c>
      <c r="U116" s="6">
        <f t="shared" si="51"/>
        <v>1.6832570172947778</v>
      </c>
    </row>
    <row r="117" spans="1:21">
      <c r="A117" s="21">
        <v>103</v>
      </c>
      <c r="B117" s="22">
        <f>Absterbeordnung!B111</f>
        <v>130.6</v>
      </c>
      <c r="C117" s="15">
        <f t="shared" si="44"/>
        <v>0.13007154789423539</v>
      </c>
      <c r="D117" s="14">
        <f t="shared" si="45"/>
        <v>16.987344154987142</v>
      </c>
      <c r="E117" s="14">
        <f>SUM(D117:$D$127)</f>
        <v>34.608544663697884</v>
      </c>
      <c r="F117" s="16">
        <f t="shared" si="46"/>
        <v>2.0373134462892195</v>
      </c>
      <c r="G117" s="5"/>
      <c r="H117" s="14">
        <f t="shared" si="39"/>
        <v>130.6</v>
      </c>
      <c r="I117" s="15">
        <f t="shared" si="47"/>
        <v>0.13007154789423539</v>
      </c>
      <c r="J117" s="14">
        <f t="shared" si="48"/>
        <v>16.987344154987142</v>
      </c>
      <c r="K117" s="14">
        <f>SUM($J117:J$127)</f>
        <v>34.608544663697884</v>
      </c>
      <c r="L117" s="16">
        <f t="shared" si="49"/>
        <v>2.0373134462892195</v>
      </c>
      <c r="M117" s="16"/>
      <c r="N117" s="6">
        <v>103</v>
      </c>
      <c r="O117" s="6">
        <f t="shared" si="40"/>
        <v>113</v>
      </c>
      <c r="P117" s="6">
        <f t="shared" si="41"/>
        <v>130.6</v>
      </c>
      <c r="Q117" s="6">
        <f t="shared" si="42"/>
        <v>130.6</v>
      </c>
      <c r="R117" s="5">
        <f t="shared" si="43"/>
        <v>9558.7249852656569</v>
      </c>
      <c r="S117" s="5">
        <f t="shared" si="50"/>
        <v>162377.3510075821</v>
      </c>
      <c r="T117" s="20">
        <f>SUM(S117:$S$136)</f>
        <v>262831.10959509824</v>
      </c>
      <c r="U117" s="6">
        <f t="shared" si="51"/>
        <v>1.6186439054719246</v>
      </c>
    </row>
    <row r="118" spans="1:21">
      <c r="A118" s="21">
        <v>104</v>
      </c>
      <c r="B118" s="22">
        <f>Absterbeordnung!B112</f>
        <v>70</v>
      </c>
      <c r="C118" s="15">
        <f t="shared" si="44"/>
        <v>0.12752112538650526</v>
      </c>
      <c r="D118" s="14">
        <f t="shared" si="45"/>
        <v>8.9264787770553689</v>
      </c>
      <c r="E118" s="14">
        <f>SUM(D118:$D$127)</f>
        <v>17.621200508710743</v>
      </c>
      <c r="F118" s="16">
        <f t="shared" si="46"/>
        <v>1.9740371258154219</v>
      </c>
      <c r="G118" s="5"/>
      <c r="H118" s="14">
        <f t="shared" si="39"/>
        <v>70</v>
      </c>
      <c r="I118" s="15">
        <f t="shared" si="47"/>
        <v>0.12752112538650526</v>
      </c>
      <c r="J118" s="14">
        <f t="shared" si="48"/>
        <v>8.9264787770553689</v>
      </c>
      <c r="K118" s="14">
        <f>SUM($J118:J$127)</f>
        <v>17.621200508710743</v>
      </c>
      <c r="L118" s="16">
        <f t="shared" si="49"/>
        <v>1.9740371258154219</v>
      </c>
      <c r="M118" s="16"/>
      <c r="N118" s="6">
        <v>104</v>
      </c>
      <c r="O118" s="6">
        <f t="shared" si="40"/>
        <v>114</v>
      </c>
      <c r="P118" s="6">
        <f t="shared" si="41"/>
        <v>70</v>
      </c>
      <c r="Q118" s="6">
        <f t="shared" si="42"/>
        <v>70</v>
      </c>
      <c r="R118" s="5">
        <f t="shared" si="43"/>
        <v>7217.3477292928501</v>
      </c>
      <c r="S118" s="5">
        <f t="shared" si="50"/>
        <v>64425.501332161381</v>
      </c>
      <c r="T118" s="20">
        <f>SUM(S118:$S$136)</f>
        <v>100453.75858751616</v>
      </c>
      <c r="U118" s="6">
        <f t="shared" si="51"/>
        <v>1.5592235451859708</v>
      </c>
    </row>
    <row r="119" spans="1:21">
      <c r="A119" s="21">
        <v>105</v>
      </c>
      <c r="B119" s="22">
        <f>Absterbeordnung!B113</f>
        <v>36.200000000000003</v>
      </c>
      <c r="C119" s="15">
        <f t="shared" si="44"/>
        <v>0.12502071116324046</v>
      </c>
      <c r="D119" s="14">
        <f t="shared" si="45"/>
        <v>4.5257497441093051</v>
      </c>
      <c r="E119" s="14">
        <f>SUM(D119:$D$127)</f>
        <v>8.6947217316553722</v>
      </c>
      <c r="F119" s="16">
        <f t="shared" si="46"/>
        <v>1.9211671487077653</v>
      </c>
      <c r="G119" s="5"/>
      <c r="H119" s="14">
        <f t="shared" si="39"/>
        <v>36.200000000000003</v>
      </c>
      <c r="I119" s="15">
        <f t="shared" si="47"/>
        <v>0.12502071116324046</v>
      </c>
      <c r="J119" s="14">
        <f t="shared" si="48"/>
        <v>4.5257497441093051</v>
      </c>
      <c r="K119" s="14">
        <f>SUM($J119:J$127)</f>
        <v>8.6947217316553722</v>
      </c>
      <c r="L119" s="16">
        <f t="shared" si="49"/>
        <v>1.9211671487077653</v>
      </c>
      <c r="M119" s="16"/>
      <c r="N119" s="6">
        <v>105</v>
      </c>
      <c r="O119" s="6">
        <f t="shared" si="40"/>
        <v>115</v>
      </c>
      <c r="P119" s="6">
        <f t="shared" si="41"/>
        <v>36.200000000000003</v>
      </c>
      <c r="Q119" s="6">
        <f t="shared" si="42"/>
        <v>36.200000000000003</v>
      </c>
      <c r="R119" s="5">
        <f t="shared" si="43"/>
        <v>5269.3791369599912</v>
      </c>
      <c r="S119" s="5">
        <f t="shared" si="50"/>
        <v>23847.891280711592</v>
      </c>
      <c r="T119" s="20">
        <f>SUM(S119:$S$136)</f>
        <v>36028.257255354758</v>
      </c>
      <c r="U119" s="6">
        <f t="shared" si="51"/>
        <v>1.5107523273764152</v>
      </c>
    </row>
    <row r="120" spans="1:21">
      <c r="A120" s="21">
        <v>106</v>
      </c>
      <c r="B120" s="22">
        <f>Absterbeordnung!B114</f>
        <v>18.100000000000001</v>
      </c>
      <c r="C120" s="15">
        <f t="shared" si="44"/>
        <v>0.12256932466984359</v>
      </c>
      <c r="D120" s="14">
        <f t="shared" si="45"/>
        <v>2.2185047765241692</v>
      </c>
      <c r="E120" s="14">
        <f>SUM(D120:$D$127)</f>
        <v>4.1689719875460689</v>
      </c>
      <c r="F120" s="16">
        <f t="shared" si="46"/>
        <v>1.879180983363842</v>
      </c>
      <c r="G120" s="5"/>
      <c r="H120" s="14">
        <f t="shared" si="39"/>
        <v>18.100000000000001</v>
      </c>
      <c r="I120" s="15">
        <f t="shared" si="47"/>
        <v>0.12256932466984359</v>
      </c>
      <c r="J120" s="14">
        <f t="shared" si="48"/>
        <v>2.2185047765241692</v>
      </c>
      <c r="K120" s="14">
        <f>SUM($J120:J$127)</f>
        <v>4.1689719875460689</v>
      </c>
      <c r="L120" s="16">
        <f t="shared" si="49"/>
        <v>1.879180983363842</v>
      </c>
      <c r="M120" s="16"/>
      <c r="N120" s="6">
        <v>106</v>
      </c>
      <c r="O120" s="6">
        <f t="shared" si="40"/>
        <v>116</v>
      </c>
      <c r="P120" s="6">
        <f t="shared" si="41"/>
        <v>18.100000000000001</v>
      </c>
      <c r="Q120" s="6">
        <f t="shared" si="42"/>
        <v>18.100000000000001</v>
      </c>
      <c r="R120" s="5">
        <f t="shared" si="43"/>
        <v>3736.4313569922106</v>
      </c>
      <c r="S120" s="5">
        <f t="shared" si="50"/>
        <v>8289.2908126419024</v>
      </c>
      <c r="T120" s="20">
        <f>SUM(S120:$S$136)</f>
        <v>12180.365974643169</v>
      </c>
      <c r="U120" s="6">
        <f t="shared" si="51"/>
        <v>1.46940989886216</v>
      </c>
    </row>
    <row r="121" spans="1:21">
      <c r="A121" s="21">
        <v>107</v>
      </c>
      <c r="B121" s="22">
        <f>Absterbeordnung!B115</f>
        <v>8.8000000000000007</v>
      </c>
      <c r="C121" s="15">
        <f t="shared" si="44"/>
        <v>0.12016600457827803</v>
      </c>
      <c r="D121" s="14">
        <f t="shared" si="45"/>
        <v>1.0574608402888468</v>
      </c>
      <c r="E121" s="14">
        <f>SUM(D121:$D$127)</f>
        <v>1.9504672110218997</v>
      </c>
      <c r="F121" s="16">
        <f t="shared" si="46"/>
        <v>1.8444817403253695</v>
      </c>
      <c r="G121" s="5"/>
      <c r="H121" s="14">
        <f t="shared" si="39"/>
        <v>8.8000000000000007</v>
      </c>
      <c r="I121" s="15">
        <f t="shared" si="47"/>
        <v>0.12016600457827803</v>
      </c>
      <c r="J121" s="14">
        <f t="shared" si="48"/>
        <v>1.0574608402888468</v>
      </c>
      <c r="K121" s="14">
        <f>SUM($J121:J$127)</f>
        <v>1.9504672110218997</v>
      </c>
      <c r="L121" s="16">
        <f t="shared" si="49"/>
        <v>1.8444817403253695</v>
      </c>
      <c r="M121" s="16"/>
      <c r="N121" s="6">
        <v>107</v>
      </c>
      <c r="O121" s="6">
        <f t="shared" si="40"/>
        <v>117</v>
      </c>
      <c r="P121" s="6">
        <f t="shared" si="41"/>
        <v>8.8000000000000007</v>
      </c>
      <c r="Q121" s="6">
        <f t="shared" si="42"/>
        <v>8.8000000000000007</v>
      </c>
      <c r="R121" s="5">
        <f t="shared" si="43"/>
        <v>2561.1072555968713</v>
      </c>
      <c r="S121" s="5">
        <f t="shared" si="50"/>
        <v>2708.2706305733295</v>
      </c>
      <c r="T121" s="20">
        <f>SUM(S121:$S$136)</f>
        <v>3891.0751620012697</v>
      </c>
      <c r="U121" s="6">
        <f t="shared" si="51"/>
        <v>1.4367379382530709</v>
      </c>
    </row>
    <row r="122" spans="1:21">
      <c r="A122" s="21">
        <v>108</v>
      </c>
      <c r="B122" s="22">
        <f>Absterbeordnung!B116</f>
        <v>4.2</v>
      </c>
      <c r="C122" s="15">
        <f t="shared" si="44"/>
        <v>0.11780980841007649</v>
      </c>
      <c r="D122" s="14">
        <f t="shared" si="45"/>
        <v>0.49480119532232125</v>
      </c>
      <c r="E122" s="14">
        <f>SUM(D122:$D$127)</f>
        <v>0.89300637073305245</v>
      </c>
      <c r="F122" s="16">
        <f t="shared" si="46"/>
        <v>1.8047781193239318</v>
      </c>
      <c r="G122" s="5"/>
      <c r="H122" s="14">
        <f t="shared" si="39"/>
        <v>4.2</v>
      </c>
      <c r="I122" s="15">
        <f t="shared" si="47"/>
        <v>0.11780980841007649</v>
      </c>
      <c r="J122" s="14">
        <f t="shared" si="48"/>
        <v>0.49480119532232125</v>
      </c>
      <c r="K122" s="14">
        <f>SUM($J122:J$127)</f>
        <v>0.89300637073305245</v>
      </c>
      <c r="L122" s="16">
        <f t="shared" si="49"/>
        <v>1.8047781193239318</v>
      </c>
      <c r="M122" s="16"/>
      <c r="N122" s="6">
        <v>108</v>
      </c>
      <c r="O122" s="6">
        <f t="shared" si="40"/>
        <v>118</v>
      </c>
      <c r="P122" s="6">
        <f t="shared" si="41"/>
        <v>4.2</v>
      </c>
      <c r="Q122" s="6">
        <f t="shared" si="42"/>
        <v>4.2</v>
      </c>
      <c r="R122" s="5">
        <f t="shared" si="43"/>
        <v>1708.4013214617339</v>
      </c>
      <c r="S122" s="5">
        <f t="shared" si="50"/>
        <v>845.31901594949909</v>
      </c>
      <c r="T122" s="20">
        <f>SUM(S122:$S$136)</f>
        <v>1182.80453142794</v>
      </c>
      <c r="U122" s="6">
        <f t="shared" si="51"/>
        <v>1.3992404158793974</v>
      </c>
    </row>
    <row r="123" spans="1:21">
      <c r="A123" s="21">
        <v>109</v>
      </c>
      <c r="B123" s="22">
        <f>Absterbeordnung!B117</f>
        <v>1.9</v>
      </c>
      <c r="C123" s="15">
        <f t="shared" si="44"/>
        <v>0.11549981216674166</v>
      </c>
      <c r="D123" s="14">
        <f t="shared" si="45"/>
        <v>0.21944964311680915</v>
      </c>
      <c r="E123" s="14">
        <f>SUM(D123:$D$127)</f>
        <v>0.3982051754107313</v>
      </c>
      <c r="F123" s="16">
        <f t="shared" si="46"/>
        <v>1.8145628753598555</v>
      </c>
      <c r="G123" s="5"/>
      <c r="H123" s="14">
        <f t="shared" si="39"/>
        <v>1.9</v>
      </c>
      <c r="I123" s="15">
        <f t="shared" si="47"/>
        <v>0.11549981216674166</v>
      </c>
      <c r="J123" s="14">
        <f t="shared" si="48"/>
        <v>0.21944964311680915</v>
      </c>
      <c r="K123" s="14">
        <f>SUM($J123:J$127)</f>
        <v>0.3982051754107313</v>
      </c>
      <c r="L123" s="16">
        <f t="shared" si="49"/>
        <v>1.8145628753598555</v>
      </c>
      <c r="M123" s="16"/>
      <c r="N123" s="6">
        <v>109</v>
      </c>
      <c r="O123" s="6">
        <f t="shared" si="40"/>
        <v>119</v>
      </c>
      <c r="P123" s="6">
        <f t="shared" si="41"/>
        <v>1.9</v>
      </c>
      <c r="Q123" s="6">
        <f t="shared" si="42"/>
        <v>1.9</v>
      </c>
      <c r="R123" s="5">
        <f t="shared" si="43"/>
        <v>1106.9991799569293</v>
      </c>
      <c r="S123" s="5">
        <f t="shared" si="50"/>
        <v>242.93057497214852</v>
      </c>
      <c r="T123" s="20">
        <f>SUM(S123:$S$136)</f>
        <v>337.48551547844079</v>
      </c>
      <c r="U123" s="6">
        <f t="shared" si="51"/>
        <v>1.3892261833123838</v>
      </c>
    </row>
    <row r="124" spans="1:21">
      <c r="A124" s="21">
        <v>110</v>
      </c>
      <c r="B124" s="22">
        <f>Absterbeordnung!B118</f>
        <v>0.9</v>
      </c>
      <c r="C124" s="15">
        <f t="shared" si="44"/>
        <v>0.11323510996739378</v>
      </c>
      <c r="D124" s="14">
        <f t="shared" si="45"/>
        <v>0.1019115989706544</v>
      </c>
      <c r="E124" s="14">
        <f>SUM(D124:$D$127)</f>
        <v>0.17875553229392213</v>
      </c>
      <c r="F124" s="16">
        <f t="shared" si="46"/>
        <v>1.7540253916082218</v>
      </c>
      <c r="G124" s="5"/>
      <c r="H124" s="14">
        <f t="shared" si="39"/>
        <v>0.9</v>
      </c>
      <c r="I124" s="15">
        <f t="shared" si="47"/>
        <v>0.11323510996739378</v>
      </c>
      <c r="J124" s="14">
        <f t="shared" si="48"/>
        <v>0.1019115989706544</v>
      </c>
      <c r="K124" s="14">
        <f>SUM($J124:J$127)</f>
        <v>0.17875553229392213</v>
      </c>
      <c r="L124" s="16">
        <f t="shared" si="49"/>
        <v>1.7540253916082218</v>
      </c>
      <c r="M124" s="16"/>
      <c r="N124" s="6">
        <v>110</v>
      </c>
      <c r="O124" s="6">
        <f t="shared" si="40"/>
        <v>120</v>
      </c>
      <c r="P124" s="6">
        <f t="shared" si="41"/>
        <v>0.9</v>
      </c>
      <c r="Q124" s="6">
        <f t="shared" si="42"/>
        <v>0.9</v>
      </c>
      <c r="R124" s="5">
        <f t="shared" si="43"/>
        <v>685.55873029758004</v>
      </c>
      <c r="S124" s="5">
        <f t="shared" si="50"/>
        <v>69.866386392917988</v>
      </c>
      <c r="T124" s="20">
        <f>SUM(S124:$S$136)</f>
        <v>94.554940506292283</v>
      </c>
      <c r="U124" s="6">
        <f t="shared" si="51"/>
        <v>1.3533681271925186</v>
      </c>
    </row>
    <row r="125" spans="1:21">
      <c r="A125" s="21">
        <v>111</v>
      </c>
      <c r="B125" s="22">
        <f>Absterbeordnung!B119</f>
        <v>0.4</v>
      </c>
      <c r="C125" s="15">
        <f t="shared" si="44"/>
        <v>0.11101481369352335</v>
      </c>
      <c r="D125" s="14">
        <f t="shared" si="45"/>
        <v>4.4405925477409347E-2</v>
      </c>
      <c r="E125" s="14">
        <f>SUM(D125:$D$127)</f>
        <v>7.6843933323267763E-2</v>
      </c>
      <c r="F125" s="16">
        <f t="shared" si="46"/>
        <v>1.7304882737408687</v>
      </c>
      <c r="G125" s="25"/>
      <c r="H125" s="14">
        <f t="shared" si="39"/>
        <v>0.4</v>
      </c>
      <c r="I125" s="15">
        <f t="shared" si="47"/>
        <v>0.11101481369352335</v>
      </c>
      <c r="J125" s="14">
        <f t="shared" si="48"/>
        <v>4.4405925477409347E-2</v>
      </c>
      <c r="K125" s="14">
        <f>SUM($J125:J$127)</f>
        <v>7.6843933323267763E-2</v>
      </c>
      <c r="L125" s="16">
        <f t="shared" si="49"/>
        <v>1.7304882737408687</v>
      </c>
      <c r="M125" s="16"/>
      <c r="N125" s="6">
        <v>111</v>
      </c>
      <c r="O125" s="6">
        <f t="shared" si="40"/>
        <v>121</v>
      </c>
      <c r="P125" s="6">
        <f t="shared" si="41"/>
        <v>0.4</v>
      </c>
      <c r="Q125" s="6">
        <f t="shared" si="42"/>
        <v>0.4</v>
      </c>
      <c r="R125" s="5">
        <f t="shared" si="43"/>
        <v>409.2</v>
      </c>
      <c r="S125" s="5">
        <f t="shared" si="50"/>
        <v>18.170904705355902</v>
      </c>
      <c r="T125" s="20">
        <f>SUM(S125:$S$136)</f>
        <v>24.688554113374273</v>
      </c>
      <c r="U125" s="6">
        <f t="shared" si="51"/>
        <v>1.3586860155673639</v>
      </c>
    </row>
    <row r="126" spans="1:21">
      <c r="A126" s="21">
        <v>112</v>
      </c>
      <c r="B126" s="22">
        <f>Absterbeordnung!B120</f>
        <v>0.2</v>
      </c>
      <c r="C126" s="15">
        <f t="shared" si="44"/>
        <v>0.10883805264070914</v>
      </c>
      <c r="D126" s="14">
        <f t="shared" si="45"/>
        <v>2.1767610528141829E-2</v>
      </c>
      <c r="E126" s="14">
        <f>SUM(D126:$D$127)</f>
        <v>3.2438007845858416E-2</v>
      </c>
      <c r="F126" s="16">
        <f t="shared" si="46"/>
        <v>1.4901960784313728</v>
      </c>
      <c r="G126" s="5"/>
      <c r="H126" s="14">
        <f t="shared" si="39"/>
        <v>0.2</v>
      </c>
      <c r="I126" s="15">
        <f t="shared" si="47"/>
        <v>0.10883805264070914</v>
      </c>
      <c r="J126" s="14">
        <f t="shared" si="48"/>
        <v>2.1767610528141829E-2</v>
      </c>
      <c r="K126" s="14">
        <f>SUM($J126:J$127)</f>
        <v>3.2438007845858416E-2</v>
      </c>
      <c r="L126" s="16">
        <f t="shared" si="49"/>
        <v>1.4901960784313728</v>
      </c>
      <c r="M126" s="16"/>
      <c r="N126" s="6">
        <v>112</v>
      </c>
      <c r="O126" s="6">
        <f t="shared" si="40"/>
        <v>122</v>
      </c>
      <c r="P126" s="6">
        <f t="shared" si="41"/>
        <v>0.2</v>
      </c>
      <c r="Q126" s="6">
        <f t="shared" si="42"/>
        <v>0.2</v>
      </c>
      <c r="R126" s="5">
        <f t="shared" si="43"/>
        <v>235.4</v>
      </c>
      <c r="S126" s="5">
        <f t="shared" si="50"/>
        <v>5.1240955183245873</v>
      </c>
      <c r="T126" s="20">
        <f>SUM(S126:$S$136)</f>
        <v>6.5176494080183733</v>
      </c>
      <c r="U126" s="6">
        <f t="shared" si="51"/>
        <v>1.2719609509054259</v>
      </c>
    </row>
    <row r="127" spans="1:21">
      <c r="A127" s="26">
        <v>113</v>
      </c>
      <c r="B127" s="22">
        <f>Absterbeordnung!B121</f>
        <v>0.1</v>
      </c>
      <c r="C127" s="15">
        <f t="shared" si="44"/>
        <v>0.10670397317716583</v>
      </c>
      <c r="D127" s="14">
        <f t="shared" si="45"/>
        <v>1.0670397317716584E-2</v>
      </c>
      <c r="E127" s="14">
        <f>SUM(D127:$D$127)</f>
        <v>1.0670397317716584E-2</v>
      </c>
      <c r="F127" s="16">
        <f t="shared" si="46"/>
        <v>1</v>
      </c>
      <c r="G127" s="27"/>
      <c r="H127" s="14">
        <f t="shared" si="39"/>
        <v>0.1</v>
      </c>
      <c r="I127" s="15">
        <f t="shared" si="47"/>
        <v>0.10670397317716583</v>
      </c>
      <c r="J127" s="14">
        <f t="shared" si="48"/>
        <v>1.0670397317716584E-2</v>
      </c>
      <c r="K127" s="14">
        <f>SUM($J127:J$127)</f>
        <v>1.0670397317716584E-2</v>
      </c>
      <c r="L127" s="16">
        <f t="shared" si="49"/>
        <v>1</v>
      </c>
      <c r="M127" s="16"/>
      <c r="N127" s="28">
        <v>113</v>
      </c>
      <c r="O127" s="6">
        <f t="shared" si="40"/>
        <v>123</v>
      </c>
      <c r="P127" s="6">
        <f t="shared" si="41"/>
        <v>0.1</v>
      </c>
      <c r="Q127" s="6">
        <f t="shared" si="42"/>
        <v>0.1</v>
      </c>
      <c r="R127" s="5">
        <f t="shared" si="43"/>
        <v>130.6</v>
      </c>
      <c r="S127" s="5">
        <f t="shared" si="50"/>
        <v>1.3935538896937858</v>
      </c>
      <c r="T127" s="20">
        <f>SUM(S127:$S$136)</f>
        <v>1.3935538896937858</v>
      </c>
      <c r="U127" s="6">
        <f t="shared" si="51"/>
        <v>1</v>
      </c>
    </row>
    <row r="128" spans="1:21">
      <c r="A128" s="26">
        <v>114</v>
      </c>
      <c r="B128" s="22">
        <f>Absterbeordnung!B122</f>
        <v>0</v>
      </c>
      <c r="C128" s="15">
        <f t="shared" si="44"/>
        <v>0.10461173840898609</v>
      </c>
      <c r="D128" s="14">
        <f t="shared" si="45"/>
        <v>0</v>
      </c>
      <c r="E128" s="14">
        <f>SUM(D$127:$D128)</f>
        <v>1.0670397317716584E-2</v>
      </c>
      <c r="F128" s="16" t="e">
        <f t="shared" si="46"/>
        <v>#DIV/0!</v>
      </c>
      <c r="G128" s="27"/>
      <c r="H128" s="14">
        <f t="shared" si="39"/>
        <v>0</v>
      </c>
      <c r="I128" s="15">
        <f t="shared" si="47"/>
        <v>0.10461173840898609</v>
      </c>
      <c r="J128" s="14">
        <f t="shared" si="48"/>
        <v>0</v>
      </c>
      <c r="K128" s="14">
        <f>SUM($J$127:J128)</f>
        <v>1.0670397317716584E-2</v>
      </c>
      <c r="L128" s="16" t="e">
        <f t="shared" si="49"/>
        <v>#DIV/0!</v>
      </c>
      <c r="M128" s="16"/>
      <c r="N128" s="6">
        <v>114</v>
      </c>
      <c r="O128" s="6">
        <f t="shared" si="40"/>
        <v>124</v>
      </c>
      <c r="P128" s="6">
        <f t="shared" si="41"/>
        <v>0</v>
      </c>
      <c r="Q128" s="6">
        <f t="shared" si="42"/>
        <v>0</v>
      </c>
      <c r="R128" s="5">
        <f t="shared" si="43"/>
        <v>70</v>
      </c>
      <c r="S128" s="5">
        <f t="shared" si="50"/>
        <v>0</v>
      </c>
      <c r="T128" s="20">
        <f>SUM(S128:$S$136)</f>
        <v>0</v>
      </c>
      <c r="U128" s="6" t="e">
        <f t="shared" si="51"/>
        <v>#DIV/0!</v>
      </c>
    </row>
    <row r="129" spans="1:21">
      <c r="A129" s="26">
        <v>115</v>
      </c>
      <c r="B129" s="22">
        <f>Absterbeordnung!B123</f>
        <v>0</v>
      </c>
      <c r="C129" s="15">
        <f t="shared" si="44"/>
        <v>0.10256052785194716</v>
      </c>
      <c r="D129" s="14">
        <f t="shared" si="45"/>
        <v>0</v>
      </c>
      <c r="E129" s="14">
        <f>SUM(D$127:$D129)</f>
        <v>1.0670397317716584E-2</v>
      </c>
      <c r="F129" s="16" t="e">
        <f t="shared" si="46"/>
        <v>#DIV/0!</v>
      </c>
      <c r="G129" s="27"/>
      <c r="H129" s="14">
        <f t="shared" si="39"/>
        <v>0</v>
      </c>
      <c r="I129" s="15">
        <f t="shared" si="47"/>
        <v>0.10256052785194716</v>
      </c>
      <c r="J129" s="14">
        <f t="shared" si="48"/>
        <v>0</v>
      </c>
      <c r="K129" s="14">
        <f>SUM($J$127:J129)</f>
        <v>1.0670397317716584E-2</v>
      </c>
      <c r="L129" s="16" t="e">
        <f t="shared" si="49"/>
        <v>#DIV/0!</v>
      </c>
      <c r="M129" s="16"/>
      <c r="N129" s="6">
        <v>115</v>
      </c>
      <c r="O129" s="6">
        <f t="shared" si="40"/>
        <v>125</v>
      </c>
      <c r="P129" s="6">
        <f t="shared" si="41"/>
        <v>0</v>
      </c>
      <c r="Q129" s="6">
        <f t="shared" si="42"/>
        <v>0</v>
      </c>
      <c r="R129" s="5">
        <f t="shared" si="43"/>
        <v>36.200000000000003</v>
      </c>
      <c r="S129" s="5">
        <f t="shared" si="50"/>
        <v>0</v>
      </c>
      <c r="T129" s="20">
        <f>SUM(S129:$S$136)</f>
        <v>0</v>
      </c>
      <c r="U129" s="6" t="e">
        <f t="shared" si="51"/>
        <v>#DIV/0!</v>
      </c>
    </row>
    <row r="130" spans="1:21">
      <c r="A130" s="26">
        <v>116</v>
      </c>
      <c r="B130" s="22">
        <f>Absterbeordnung!B124</f>
        <v>0</v>
      </c>
      <c r="C130" s="15">
        <f t="shared" si="44"/>
        <v>0.1005495371097521</v>
      </c>
      <c r="D130" s="14">
        <f t="shared" si="45"/>
        <v>0</v>
      </c>
      <c r="E130" s="14">
        <f>SUM(D$127:$D130)</f>
        <v>1.0670397317716584E-2</v>
      </c>
      <c r="F130" s="16" t="e">
        <f t="shared" si="46"/>
        <v>#DIV/0!</v>
      </c>
      <c r="G130" s="27"/>
      <c r="H130" s="14">
        <f t="shared" si="39"/>
        <v>0</v>
      </c>
      <c r="I130" s="15">
        <f t="shared" si="47"/>
        <v>0.1005495371097521</v>
      </c>
      <c r="J130" s="14">
        <f t="shared" si="48"/>
        <v>0</v>
      </c>
      <c r="K130" s="14">
        <f>SUM($J$127:J130)</f>
        <v>1.0670397317716584E-2</v>
      </c>
      <c r="L130" s="16" t="e">
        <f t="shared" si="49"/>
        <v>#DIV/0!</v>
      </c>
      <c r="M130" s="16"/>
      <c r="N130" s="28">
        <v>116</v>
      </c>
      <c r="O130" s="6">
        <f t="shared" si="40"/>
        <v>126</v>
      </c>
      <c r="P130" s="6">
        <f t="shared" si="41"/>
        <v>0</v>
      </c>
      <c r="Q130" s="6">
        <f t="shared" si="42"/>
        <v>0</v>
      </c>
      <c r="R130" s="5">
        <f t="shared" si="43"/>
        <v>18.100000000000001</v>
      </c>
      <c r="S130" s="5">
        <f t="shared" si="50"/>
        <v>0</v>
      </c>
      <c r="T130" s="20">
        <f>SUM(S130:$S$136)</f>
        <v>0</v>
      </c>
      <c r="U130" s="6" t="e">
        <f t="shared" si="51"/>
        <v>#DIV/0!</v>
      </c>
    </row>
    <row r="131" spans="1:21">
      <c r="A131" s="26">
        <v>117</v>
      </c>
      <c r="B131" s="22">
        <f>Absterbeordnung!B125</f>
        <v>0</v>
      </c>
      <c r="C131" s="15">
        <f t="shared" si="44"/>
        <v>9.8577977558580526E-2</v>
      </c>
      <c r="D131" s="14">
        <f t="shared" si="45"/>
        <v>0</v>
      </c>
      <c r="E131" s="14">
        <f>SUM(D$127:$D131)</f>
        <v>1.0670397317716584E-2</v>
      </c>
      <c r="F131" s="16" t="e">
        <f t="shared" si="46"/>
        <v>#DIV/0!</v>
      </c>
      <c r="G131" s="27"/>
      <c r="H131" s="14">
        <f t="shared" si="39"/>
        <v>0</v>
      </c>
      <c r="I131" s="15">
        <f t="shared" si="47"/>
        <v>9.8577977558580526E-2</v>
      </c>
      <c r="J131" s="14">
        <f t="shared" si="48"/>
        <v>0</v>
      </c>
      <c r="K131" s="14">
        <f>SUM($J$127:J131)</f>
        <v>1.0670397317716584E-2</v>
      </c>
      <c r="L131" s="16" t="e">
        <f t="shared" si="49"/>
        <v>#DIV/0!</v>
      </c>
      <c r="M131" s="16"/>
      <c r="N131" s="6">
        <v>117</v>
      </c>
      <c r="O131" s="6">
        <f t="shared" si="40"/>
        <v>127</v>
      </c>
      <c r="P131" s="6">
        <f t="shared" si="41"/>
        <v>0</v>
      </c>
      <c r="Q131" s="6">
        <f t="shared" si="42"/>
        <v>0</v>
      </c>
      <c r="R131" s="5">
        <f t="shared" si="43"/>
        <v>8.8000000000000007</v>
      </c>
      <c r="S131" s="5">
        <f t="shared" si="50"/>
        <v>0</v>
      </c>
      <c r="T131" s="20">
        <f>SUM(S131:$S$136)</f>
        <v>0</v>
      </c>
      <c r="U131" s="6" t="e">
        <f t="shared" si="51"/>
        <v>#DIV/0!</v>
      </c>
    </row>
    <row r="132" spans="1:21">
      <c r="A132" s="26">
        <v>118</v>
      </c>
      <c r="B132" s="22">
        <f>Absterbeordnung!B126</f>
        <v>0</v>
      </c>
      <c r="C132" s="15">
        <f t="shared" si="44"/>
        <v>9.6645076037824032E-2</v>
      </c>
      <c r="D132" s="14">
        <f t="shared" si="45"/>
        <v>0</v>
      </c>
      <c r="E132" s="14">
        <f>SUM(D$127:$D132)</f>
        <v>1.0670397317716584E-2</v>
      </c>
      <c r="F132" s="16" t="e">
        <f t="shared" si="46"/>
        <v>#DIV/0!</v>
      </c>
      <c r="G132" s="27"/>
      <c r="H132" s="14">
        <f t="shared" si="39"/>
        <v>0</v>
      </c>
      <c r="I132" s="15">
        <f t="shared" si="47"/>
        <v>9.6645076037824032E-2</v>
      </c>
      <c r="J132" s="14">
        <f t="shared" si="48"/>
        <v>0</v>
      </c>
      <c r="K132" s="14">
        <f>SUM($J$127:J132)</f>
        <v>1.0670397317716584E-2</v>
      </c>
      <c r="L132" s="16" t="e">
        <f t="shared" si="49"/>
        <v>#DIV/0!</v>
      </c>
      <c r="M132" s="16"/>
      <c r="N132" s="6">
        <v>118</v>
      </c>
      <c r="O132" s="6">
        <f t="shared" si="40"/>
        <v>128</v>
      </c>
      <c r="P132" s="6">
        <f t="shared" si="41"/>
        <v>0</v>
      </c>
      <c r="Q132" s="6">
        <f t="shared" si="42"/>
        <v>0</v>
      </c>
      <c r="R132" s="5">
        <f t="shared" si="43"/>
        <v>4.2</v>
      </c>
      <c r="S132" s="5">
        <f t="shared" si="50"/>
        <v>0</v>
      </c>
      <c r="T132" s="20">
        <f>SUM(S132:$S$136)</f>
        <v>0</v>
      </c>
      <c r="U132" s="6" t="e">
        <f t="shared" si="51"/>
        <v>#DIV/0!</v>
      </c>
    </row>
    <row r="133" spans="1:21">
      <c r="A133" s="26">
        <v>119</v>
      </c>
      <c r="B133" s="22">
        <f>Absterbeordnung!B127</f>
        <v>0</v>
      </c>
      <c r="C133" s="15">
        <f t="shared" si="44"/>
        <v>9.4750074546886331E-2</v>
      </c>
      <c r="D133" s="14">
        <f t="shared" si="45"/>
        <v>0</v>
      </c>
      <c r="E133" s="14">
        <f>SUM(D$127:$D133)</f>
        <v>1.0670397317716584E-2</v>
      </c>
      <c r="F133" s="16" t="e">
        <f t="shared" si="46"/>
        <v>#DIV/0!</v>
      </c>
      <c r="G133" s="27"/>
      <c r="H133" s="14">
        <f t="shared" si="39"/>
        <v>0</v>
      </c>
      <c r="I133" s="15">
        <f t="shared" si="47"/>
        <v>9.4750074546886331E-2</v>
      </c>
      <c r="J133" s="14">
        <f t="shared" si="48"/>
        <v>0</v>
      </c>
      <c r="K133" s="14">
        <f>SUM($J$127:J133)</f>
        <v>1.0670397317716584E-2</v>
      </c>
      <c r="L133" s="16" t="e">
        <f t="shared" si="49"/>
        <v>#DIV/0!</v>
      </c>
      <c r="M133" s="16"/>
      <c r="N133" s="28">
        <v>119</v>
      </c>
      <c r="O133" s="6">
        <f t="shared" si="40"/>
        <v>129</v>
      </c>
      <c r="P133" s="6">
        <f t="shared" si="41"/>
        <v>0</v>
      </c>
      <c r="Q133" s="6">
        <f t="shared" si="42"/>
        <v>0</v>
      </c>
      <c r="R133" s="5">
        <f t="shared" si="43"/>
        <v>1.9</v>
      </c>
      <c r="S133" s="5">
        <f t="shared" si="50"/>
        <v>0</v>
      </c>
      <c r="T133" s="20">
        <f>SUM(S133:$S$136)</f>
        <v>0</v>
      </c>
      <c r="U133" s="6" t="e">
        <f t="shared" si="51"/>
        <v>#DIV/0!</v>
      </c>
    </row>
    <row r="134" spans="1:21">
      <c r="A134" s="26">
        <v>120</v>
      </c>
      <c r="B134" s="22">
        <f>Absterbeordnung!B128</f>
        <v>0</v>
      </c>
      <c r="C134" s="15">
        <f t="shared" si="44"/>
        <v>9.2892229947927757E-2</v>
      </c>
      <c r="D134" s="14">
        <f t="shared" si="45"/>
        <v>0</v>
      </c>
      <c r="E134" s="14">
        <f>SUM(D$127:$D134)</f>
        <v>1.0670397317716584E-2</v>
      </c>
      <c r="F134" s="16" t="e">
        <f t="shared" si="46"/>
        <v>#DIV/0!</v>
      </c>
      <c r="G134" s="27"/>
      <c r="H134" s="14">
        <f t="shared" si="39"/>
        <v>0</v>
      </c>
      <c r="I134" s="15">
        <f t="shared" si="47"/>
        <v>9.2892229947927757E-2</v>
      </c>
      <c r="J134" s="14">
        <f t="shared" si="48"/>
        <v>0</v>
      </c>
      <c r="K134" s="14">
        <f>SUM($J$127:J134)</f>
        <v>1.0670397317716584E-2</v>
      </c>
      <c r="L134" s="16" t="e">
        <f t="shared" si="49"/>
        <v>#DIV/0!</v>
      </c>
      <c r="M134" s="16"/>
      <c r="N134" s="6">
        <v>120</v>
      </c>
      <c r="O134" s="6">
        <f t="shared" si="40"/>
        <v>130</v>
      </c>
      <c r="P134" s="6">
        <f t="shared" si="41"/>
        <v>0</v>
      </c>
      <c r="Q134" s="6">
        <f t="shared" si="42"/>
        <v>0</v>
      </c>
      <c r="R134" s="5">
        <f t="shared" si="43"/>
        <v>0.9</v>
      </c>
      <c r="S134" s="5">
        <f t="shared" si="50"/>
        <v>0</v>
      </c>
      <c r="T134" s="20">
        <f>SUM(S134:$S$136)</f>
        <v>0</v>
      </c>
      <c r="U134" s="6" t="e">
        <f t="shared" si="51"/>
        <v>#DIV/0!</v>
      </c>
    </row>
    <row r="135" spans="1:21">
      <c r="A135" s="26"/>
      <c r="B135" s="22">
        <f>Absterbeordnung!B129</f>
        <v>0</v>
      </c>
      <c r="C135" s="15">
        <f t="shared" si="44"/>
        <v>1</v>
      </c>
      <c r="D135" s="14">
        <f t="shared" si="45"/>
        <v>0</v>
      </c>
      <c r="E135" s="14">
        <f>SUM(D$127:$D135)</f>
        <v>1.0670397317716584E-2</v>
      </c>
      <c r="F135" s="16" t="e">
        <f t="shared" si="46"/>
        <v>#DIV/0!</v>
      </c>
      <c r="G135" s="27"/>
      <c r="H135" s="14">
        <f t="shared" si="39"/>
        <v>0</v>
      </c>
      <c r="I135" s="15">
        <f t="shared" si="47"/>
        <v>1</v>
      </c>
      <c r="J135" s="14">
        <f t="shared" si="48"/>
        <v>0</v>
      </c>
      <c r="K135" s="14">
        <f>SUM($J$127:J135)</f>
        <v>1.0670397317716584E-2</v>
      </c>
      <c r="L135" s="16" t="e">
        <f t="shared" si="49"/>
        <v>#DIV/0!</v>
      </c>
      <c r="M135" s="16"/>
      <c r="N135" s="6">
        <v>121</v>
      </c>
      <c r="O135" s="6">
        <f t="shared" si="40"/>
        <v>131</v>
      </c>
      <c r="P135" s="6">
        <f t="shared" si="41"/>
        <v>0</v>
      </c>
      <c r="Q135" s="6">
        <f t="shared" si="42"/>
        <v>0</v>
      </c>
      <c r="R135" s="5">
        <f t="shared" si="43"/>
        <v>0.4</v>
      </c>
      <c r="S135" s="5">
        <f t="shared" si="50"/>
        <v>0</v>
      </c>
      <c r="T135" s="20">
        <f>SUM(S135:$S$136)</f>
        <v>0</v>
      </c>
      <c r="U135" s="6" t="e">
        <f t="shared" si="51"/>
        <v>#DIV/0!</v>
      </c>
    </row>
    <row r="136" spans="1:21">
      <c r="A136" s="26"/>
      <c r="B136" s="22">
        <f>Absterbeordnung!B130</f>
        <v>0</v>
      </c>
      <c r="C136" s="15">
        <f t="shared" si="44"/>
        <v>1</v>
      </c>
      <c r="D136" s="14">
        <f t="shared" si="45"/>
        <v>0</v>
      </c>
      <c r="E136" s="14">
        <f>SUM(D$127:$D136)</f>
        <v>1.0670397317716584E-2</v>
      </c>
      <c r="F136" s="16" t="e">
        <f t="shared" si="46"/>
        <v>#DIV/0!</v>
      </c>
      <c r="G136" s="27"/>
      <c r="H136" s="14">
        <f t="shared" si="39"/>
        <v>0</v>
      </c>
      <c r="I136" s="15">
        <f t="shared" si="47"/>
        <v>1</v>
      </c>
      <c r="J136" s="14">
        <f t="shared" si="48"/>
        <v>0</v>
      </c>
      <c r="K136" s="14">
        <f>SUM($J$127:J136)</f>
        <v>1.0670397317716584E-2</v>
      </c>
      <c r="L136" s="16" t="e">
        <f t="shared" si="49"/>
        <v>#DIV/0!</v>
      </c>
      <c r="M136" s="16"/>
      <c r="N136" s="28">
        <v>122</v>
      </c>
      <c r="O136" s="6">
        <f t="shared" si="40"/>
        <v>132</v>
      </c>
      <c r="P136" s="6">
        <f t="shared" si="41"/>
        <v>0</v>
      </c>
      <c r="Q136" s="6">
        <f t="shared" si="42"/>
        <v>0</v>
      </c>
      <c r="R136" s="5">
        <f t="shared" si="43"/>
        <v>0.2</v>
      </c>
      <c r="S136" s="5">
        <f t="shared" si="50"/>
        <v>0</v>
      </c>
      <c r="T136" s="20">
        <f>SUM(S136:$S$136)</f>
        <v>0</v>
      </c>
      <c r="U136" s="6" t="e">
        <f t="shared" si="51"/>
        <v>#DIV/0!</v>
      </c>
    </row>
    <row r="137" spans="1:21">
      <c r="B137" s="29"/>
      <c r="D137" s="29"/>
      <c r="E137" s="29"/>
      <c r="G137" s="29"/>
      <c r="H137" s="29"/>
      <c r="J137" s="29"/>
      <c r="K137" s="29"/>
    </row>
    <row r="138" spans="1:21">
      <c r="B138" s="29"/>
      <c r="D138" s="29"/>
      <c r="E138" s="29"/>
      <c r="G138" s="29"/>
      <c r="H138" s="29"/>
      <c r="J138" s="29"/>
      <c r="K138" s="29"/>
    </row>
    <row r="139" spans="1:21">
      <c r="B139" s="29"/>
      <c r="D139" s="29"/>
      <c r="E139" s="29"/>
      <c r="G139" s="29"/>
      <c r="H139" s="29"/>
      <c r="J139" s="29"/>
      <c r="K139" s="29"/>
    </row>
    <row r="140" spans="1:21">
      <c r="B140" s="29"/>
      <c r="D140" s="29"/>
      <c r="E140" s="29"/>
      <c r="G140" s="29"/>
      <c r="H140" s="29"/>
      <c r="J140" s="29"/>
      <c r="K140" s="29"/>
    </row>
    <row r="141" spans="1:21">
      <c r="B141" s="29"/>
      <c r="D141" s="29"/>
      <c r="E141" s="29"/>
      <c r="G141" s="29"/>
      <c r="H141" s="29"/>
      <c r="J141" s="29"/>
      <c r="K141" s="29"/>
    </row>
    <row r="142" spans="1:21">
      <c r="B142" s="29"/>
      <c r="D142" s="29"/>
      <c r="E142" s="29"/>
      <c r="G142" s="29"/>
      <c r="H142" s="29"/>
      <c r="J142" s="29"/>
      <c r="K142" s="29"/>
    </row>
    <row r="143" spans="1:21">
      <c r="B143" s="29"/>
      <c r="D143" s="29"/>
      <c r="E143" s="29"/>
      <c r="G143" s="29"/>
      <c r="H143" s="29"/>
      <c r="J143" s="29"/>
      <c r="K143" s="29"/>
    </row>
    <row r="144" spans="1:21">
      <c r="B144" s="29"/>
      <c r="D144" s="29"/>
      <c r="E144" s="29"/>
      <c r="G144" s="29"/>
      <c r="H144" s="29"/>
      <c r="J144" s="29"/>
      <c r="K144" s="29"/>
    </row>
    <row r="145" spans="2:11">
      <c r="B145" s="29"/>
      <c r="D145" s="29"/>
      <c r="E145" s="29"/>
      <c r="G145" s="29"/>
      <c r="H145" s="29"/>
      <c r="J145" s="29"/>
      <c r="K145" s="29"/>
    </row>
    <row r="146" spans="2:11">
      <c r="B146" s="29"/>
      <c r="D146" s="29"/>
      <c r="E146" s="29"/>
      <c r="G146" s="29"/>
      <c r="H146" s="29"/>
      <c r="J146" s="29"/>
      <c r="K146" s="29"/>
    </row>
    <row r="147" spans="2:11">
      <c r="B147" s="29"/>
      <c r="D147" s="29"/>
      <c r="E147" s="29"/>
      <c r="G147" s="29"/>
      <c r="H147" s="29"/>
      <c r="J147" s="29"/>
      <c r="K147" s="29"/>
    </row>
    <row r="148" spans="2:11">
      <c r="B148" s="29"/>
      <c r="D148" s="29"/>
      <c r="E148" s="29"/>
      <c r="G148" s="29"/>
      <c r="H148" s="29"/>
      <c r="J148" s="29"/>
      <c r="K148" s="29"/>
    </row>
    <row r="149" spans="2:11">
      <c r="B149" s="29"/>
      <c r="D149" s="29"/>
      <c r="E149" s="29"/>
      <c r="G149" s="29"/>
      <c r="H149" s="29"/>
      <c r="J149" s="29"/>
      <c r="K149" s="29"/>
    </row>
    <row r="150" spans="2:11">
      <c r="B150" s="29"/>
      <c r="D150" s="29"/>
      <c r="E150" s="29"/>
      <c r="G150" s="29"/>
      <c r="H150" s="29"/>
      <c r="J150" s="29"/>
      <c r="K150" s="29"/>
    </row>
    <row r="151" spans="2:11">
      <c r="B151" s="29"/>
      <c r="D151" s="29"/>
      <c r="E151" s="29"/>
      <c r="G151" s="29"/>
      <c r="H151" s="29"/>
      <c r="J151" s="29"/>
      <c r="K151" s="29"/>
    </row>
    <row r="152" spans="2:11">
      <c r="B152" s="29"/>
      <c r="D152" s="29"/>
      <c r="E152" s="29"/>
      <c r="G152" s="29"/>
      <c r="H152" s="29"/>
      <c r="J152" s="29"/>
      <c r="K152" s="29"/>
    </row>
    <row r="153" spans="2:11">
      <c r="B153" s="29"/>
      <c r="D153" s="29"/>
      <c r="E153" s="29"/>
      <c r="G153" s="29"/>
      <c r="H153" s="29"/>
      <c r="J153" s="29"/>
      <c r="K153" s="29"/>
    </row>
    <row r="154" spans="2:11">
      <c r="B154" s="29"/>
      <c r="D154" s="29"/>
      <c r="E154" s="29"/>
      <c r="G154" s="29"/>
      <c r="H154" s="29"/>
      <c r="J154" s="29"/>
      <c r="K154" s="29"/>
    </row>
    <row r="155" spans="2:11">
      <c r="B155" s="29"/>
      <c r="D155" s="29"/>
      <c r="E155" s="29"/>
      <c r="G155" s="29"/>
      <c r="H155" s="29"/>
      <c r="J155" s="29"/>
      <c r="K155" s="29"/>
    </row>
    <row r="156" spans="2:11">
      <c r="B156" s="29"/>
      <c r="D156" s="29"/>
      <c r="E156" s="29"/>
      <c r="G156" s="29"/>
      <c r="H156" s="29"/>
      <c r="J156" s="29"/>
      <c r="K156" s="29"/>
    </row>
    <row r="157" spans="2:11">
      <c r="B157" s="29"/>
      <c r="D157" s="29"/>
      <c r="E157" s="29"/>
      <c r="G157" s="29"/>
      <c r="H157" s="29"/>
      <c r="J157" s="29"/>
      <c r="K157" s="29"/>
    </row>
    <row r="158" spans="2:11">
      <c r="B158" s="29"/>
      <c r="D158" s="29"/>
      <c r="E158" s="29"/>
      <c r="G158" s="29"/>
      <c r="H158" s="29"/>
      <c r="J158" s="29"/>
      <c r="K158" s="29"/>
    </row>
    <row r="159" spans="2:11">
      <c r="B159" s="29"/>
      <c r="D159" s="29"/>
      <c r="E159" s="29"/>
      <c r="G159" s="29"/>
      <c r="H159" s="29"/>
      <c r="J159" s="29"/>
      <c r="K159" s="29"/>
    </row>
    <row r="160" spans="2:11">
      <c r="B160" s="29"/>
      <c r="D160" s="29"/>
      <c r="E160" s="29"/>
      <c r="G160" s="29"/>
      <c r="H160" s="29"/>
      <c r="J160" s="29"/>
      <c r="K160" s="29"/>
    </row>
    <row r="161" spans="2:11">
      <c r="B161" s="29"/>
      <c r="D161" s="29"/>
      <c r="E161" s="29"/>
      <c r="G161" s="29"/>
      <c r="H161" s="29"/>
      <c r="J161" s="29"/>
      <c r="K161" s="29"/>
    </row>
    <row r="162" spans="2:11">
      <c r="B162" s="29"/>
      <c r="D162" s="29"/>
      <c r="E162" s="29"/>
      <c r="G162" s="29"/>
      <c r="H162" s="29"/>
      <c r="J162" s="29"/>
      <c r="K162" s="29"/>
    </row>
    <row r="163" spans="2:11">
      <c r="B163" s="29"/>
      <c r="D163" s="29"/>
      <c r="E163" s="29"/>
      <c r="G163" s="29"/>
      <c r="H163" s="29"/>
      <c r="J163" s="29"/>
      <c r="K163" s="29"/>
    </row>
    <row r="164" spans="2:11">
      <c r="B164" s="29"/>
      <c r="D164" s="29"/>
      <c r="E164" s="29"/>
      <c r="G164" s="29"/>
      <c r="H164" s="29"/>
      <c r="J164" s="29"/>
      <c r="K164" s="29"/>
    </row>
    <row r="165" spans="2:11">
      <c r="B165" s="29"/>
      <c r="D165" s="29"/>
      <c r="E165" s="29"/>
      <c r="G165" s="29"/>
      <c r="H165" s="29"/>
      <c r="J165" s="29"/>
      <c r="K165" s="29"/>
    </row>
    <row r="166" spans="2:11">
      <c r="B166" s="29"/>
      <c r="D166" s="29"/>
      <c r="E166" s="29"/>
      <c r="G166" s="29"/>
      <c r="H166" s="29"/>
      <c r="J166" s="29"/>
      <c r="K166" s="29"/>
    </row>
    <row r="167" spans="2:11">
      <c r="B167" s="29"/>
      <c r="D167" s="29"/>
      <c r="E167" s="29"/>
      <c r="G167" s="29"/>
      <c r="H167" s="29"/>
      <c r="J167" s="29"/>
      <c r="K167" s="29"/>
    </row>
    <row r="168" spans="2:11">
      <c r="B168" s="29"/>
      <c r="D168" s="29"/>
      <c r="E168" s="29"/>
      <c r="G168" s="29"/>
      <c r="H168" s="29"/>
      <c r="J168" s="29"/>
      <c r="K168" s="29"/>
    </row>
    <row r="169" spans="2:11">
      <c r="B169" s="29"/>
      <c r="D169" s="29"/>
      <c r="E169" s="29"/>
      <c r="G169" s="29"/>
      <c r="H169" s="29"/>
      <c r="J169" s="29"/>
      <c r="K169" s="29"/>
    </row>
    <row r="170" spans="2:11">
      <c r="B170" s="29"/>
      <c r="D170" s="29"/>
      <c r="E170" s="29"/>
      <c r="G170" s="29"/>
      <c r="H170" s="29"/>
      <c r="J170" s="29"/>
      <c r="K170" s="29"/>
    </row>
    <row r="171" spans="2:11">
      <c r="B171" s="29"/>
      <c r="D171" s="29"/>
      <c r="E171" s="29"/>
      <c r="G171" s="29"/>
      <c r="H171" s="29"/>
      <c r="J171" s="29"/>
      <c r="K171" s="29"/>
    </row>
    <row r="172" spans="2:11">
      <c r="B172" s="29"/>
      <c r="D172" s="29"/>
      <c r="E172" s="29"/>
      <c r="G172" s="29"/>
      <c r="H172" s="29"/>
      <c r="J172" s="29"/>
      <c r="K172" s="29"/>
    </row>
    <row r="173" spans="2:11">
      <c r="B173" s="29"/>
      <c r="D173" s="29"/>
      <c r="E173" s="29"/>
      <c r="G173" s="29"/>
      <c r="H173" s="29"/>
      <c r="J173" s="29"/>
      <c r="K173" s="29"/>
    </row>
    <row r="174" spans="2:11">
      <c r="B174" s="29"/>
      <c r="D174" s="29"/>
      <c r="E174" s="29"/>
      <c r="G174" s="29"/>
      <c r="H174" s="29"/>
      <c r="J174" s="29"/>
      <c r="K174" s="29"/>
    </row>
    <row r="175" spans="2:11">
      <c r="B175" s="29"/>
      <c r="D175" s="29"/>
      <c r="E175" s="29"/>
      <c r="G175" s="29"/>
      <c r="H175" s="29"/>
      <c r="J175" s="29"/>
      <c r="K175" s="29"/>
    </row>
    <row r="176" spans="2:11">
      <c r="B176" s="29"/>
      <c r="D176" s="29"/>
      <c r="E176" s="29"/>
      <c r="G176" s="29"/>
      <c r="H176" s="29"/>
      <c r="J176" s="29"/>
      <c r="K176" s="29"/>
    </row>
    <row r="177" spans="2:11">
      <c r="B177" s="29"/>
      <c r="D177" s="29"/>
      <c r="E177" s="29"/>
      <c r="G177" s="29"/>
      <c r="H177" s="29"/>
      <c r="J177" s="29"/>
      <c r="K177" s="29"/>
    </row>
    <row r="178" spans="2:11">
      <c r="B178" s="29"/>
      <c r="D178" s="29"/>
      <c r="E178" s="29"/>
      <c r="G178" s="29"/>
      <c r="H178" s="29"/>
      <c r="J178" s="29"/>
      <c r="K178" s="29"/>
    </row>
    <row r="179" spans="2:11">
      <c r="B179" s="29"/>
      <c r="D179" s="29"/>
      <c r="E179" s="29"/>
      <c r="G179" s="29"/>
      <c r="H179" s="29"/>
      <c r="J179" s="29"/>
      <c r="K179" s="29"/>
    </row>
    <row r="180" spans="2:11">
      <c r="B180" s="29"/>
      <c r="D180" s="29"/>
      <c r="E180" s="29"/>
      <c r="G180" s="29"/>
      <c r="H180" s="29"/>
      <c r="J180" s="29"/>
      <c r="K180" s="29"/>
    </row>
    <row r="181" spans="2:11">
      <c r="B181" s="29"/>
      <c r="D181" s="29"/>
      <c r="E181" s="29"/>
      <c r="G181" s="29"/>
      <c r="H181" s="29"/>
      <c r="J181" s="29"/>
      <c r="K181" s="29"/>
    </row>
    <row r="182" spans="2:11">
      <c r="B182" s="29"/>
      <c r="D182" s="29"/>
      <c r="E182" s="29"/>
      <c r="G182" s="29"/>
      <c r="H182" s="29"/>
      <c r="J182" s="29"/>
      <c r="K182" s="29"/>
    </row>
    <row r="183" spans="2:11">
      <c r="B183" s="29"/>
      <c r="D183" s="29"/>
      <c r="E183" s="29"/>
      <c r="G183" s="29"/>
      <c r="H183" s="29"/>
      <c r="J183" s="29"/>
      <c r="K183" s="29"/>
    </row>
    <row r="184" spans="2:11">
      <c r="B184" s="29"/>
      <c r="D184" s="29"/>
      <c r="E184" s="29"/>
      <c r="G184" s="29"/>
      <c r="H184" s="29"/>
      <c r="J184" s="29"/>
      <c r="K184" s="29"/>
    </row>
    <row r="185" spans="2:11">
      <c r="B185" s="29"/>
      <c r="D185" s="29"/>
      <c r="E185" s="29"/>
      <c r="G185" s="29"/>
      <c r="H185" s="29"/>
      <c r="J185" s="29"/>
      <c r="K185" s="29"/>
    </row>
    <row r="186" spans="2:11">
      <c r="B186" s="29"/>
      <c r="D186" s="29"/>
      <c r="E186" s="29"/>
      <c r="G186" s="29"/>
      <c r="H186" s="29"/>
      <c r="J186" s="29"/>
      <c r="K186" s="29"/>
    </row>
    <row r="187" spans="2:11">
      <c r="B187" s="29"/>
      <c r="D187" s="29"/>
      <c r="E187" s="29"/>
      <c r="G187" s="29"/>
      <c r="H187" s="29"/>
      <c r="J187" s="29"/>
      <c r="K187" s="29"/>
    </row>
    <row r="188" spans="2:11">
      <c r="B188" s="29"/>
      <c r="D188" s="29"/>
      <c r="E188" s="29"/>
      <c r="G188" s="29"/>
      <c r="H188" s="29"/>
      <c r="J188" s="29"/>
      <c r="K188" s="29"/>
    </row>
    <row r="189" spans="2:11">
      <c r="B189" s="29"/>
      <c r="D189" s="29"/>
      <c r="E189" s="29"/>
      <c r="G189" s="29"/>
      <c r="H189" s="29"/>
      <c r="J189" s="29"/>
      <c r="K189" s="29"/>
    </row>
    <row r="190" spans="2:11">
      <c r="B190" s="29"/>
      <c r="D190" s="29"/>
      <c r="E190" s="29"/>
      <c r="G190" s="29"/>
      <c r="H190" s="29"/>
      <c r="J190" s="29"/>
      <c r="K190" s="29"/>
    </row>
    <row r="191" spans="2:11">
      <c r="B191" s="29"/>
      <c r="D191" s="29"/>
      <c r="E191" s="29"/>
      <c r="G191" s="29"/>
      <c r="H191" s="29"/>
      <c r="J191" s="29"/>
      <c r="K191" s="29"/>
    </row>
    <row r="192" spans="2:11">
      <c r="B192" s="29"/>
      <c r="D192" s="29"/>
      <c r="E192" s="29"/>
      <c r="G192" s="29"/>
      <c r="H192" s="29"/>
      <c r="J192" s="29"/>
      <c r="K192" s="29"/>
    </row>
    <row r="193" spans="2:11">
      <c r="B193" s="29"/>
      <c r="D193" s="29"/>
      <c r="E193" s="29"/>
      <c r="G193" s="29"/>
      <c r="H193" s="29"/>
      <c r="J193" s="29"/>
      <c r="K193" s="29"/>
    </row>
    <row r="194" spans="2:11">
      <c r="B194" s="29"/>
      <c r="D194" s="29"/>
      <c r="E194" s="29"/>
      <c r="G194" s="29"/>
      <c r="H194" s="29"/>
      <c r="J194" s="29"/>
      <c r="K194" s="29"/>
    </row>
    <row r="195" spans="2:11">
      <c r="B195" s="29"/>
      <c r="D195" s="29"/>
      <c r="E195" s="29"/>
      <c r="G195" s="29"/>
      <c r="H195" s="29"/>
      <c r="J195" s="29"/>
      <c r="K195" s="29"/>
    </row>
    <row r="196" spans="2:11">
      <c r="B196" s="29"/>
      <c r="D196" s="29"/>
      <c r="E196" s="29"/>
      <c r="G196" s="29"/>
      <c r="H196" s="29"/>
      <c r="J196" s="29"/>
      <c r="K196" s="29"/>
    </row>
    <row r="197" spans="2:11">
      <c r="B197" s="29"/>
      <c r="D197" s="29"/>
      <c r="E197" s="29"/>
      <c r="G197" s="29"/>
      <c r="H197" s="29"/>
      <c r="J197" s="29"/>
      <c r="K197" s="29"/>
    </row>
    <row r="198" spans="2:11">
      <c r="B198" s="29"/>
      <c r="D198" s="29"/>
      <c r="E198" s="29"/>
      <c r="G198" s="29"/>
      <c r="H198" s="29"/>
      <c r="J198" s="29"/>
      <c r="K198" s="29"/>
    </row>
    <row r="199" spans="2:11">
      <c r="B199" s="29"/>
      <c r="D199" s="29"/>
      <c r="E199" s="29"/>
      <c r="G199" s="29"/>
      <c r="H199" s="29"/>
      <c r="J199" s="29"/>
      <c r="K199" s="29"/>
    </row>
    <row r="200" spans="2:11">
      <c r="B200" s="29"/>
      <c r="D200" s="29"/>
      <c r="E200" s="29"/>
      <c r="G200" s="29"/>
      <c r="H200" s="29"/>
      <c r="J200" s="29"/>
      <c r="K200" s="29"/>
    </row>
    <row r="201" spans="2:11">
      <c r="B201" s="29"/>
      <c r="D201" s="29"/>
      <c r="E201" s="29"/>
      <c r="G201" s="29"/>
      <c r="H201" s="29"/>
      <c r="J201" s="29"/>
      <c r="K201" s="29"/>
    </row>
    <row r="202" spans="2:11">
      <c r="B202" s="29"/>
      <c r="D202" s="29"/>
      <c r="E202" s="29"/>
      <c r="G202" s="29"/>
      <c r="H202" s="29"/>
      <c r="J202" s="29"/>
      <c r="K202" s="29"/>
    </row>
    <row r="203" spans="2:11">
      <c r="B203" s="29"/>
      <c r="D203" s="29"/>
      <c r="E203" s="29"/>
      <c r="G203" s="29"/>
      <c r="H203" s="29"/>
      <c r="J203" s="29"/>
      <c r="K203" s="29"/>
    </row>
    <row r="204" spans="2:11">
      <c r="B204" s="29"/>
      <c r="D204" s="29"/>
      <c r="E204" s="29"/>
      <c r="G204" s="29"/>
      <c r="H204" s="29"/>
      <c r="J204" s="29"/>
      <c r="K204" s="29"/>
    </row>
    <row r="205" spans="2:11">
      <c r="B205" s="29"/>
      <c r="D205" s="29"/>
      <c r="E205" s="29"/>
      <c r="G205" s="29"/>
      <c r="H205" s="29"/>
      <c r="J205" s="29"/>
      <c r="K205" s="29"/>
    </row>
    <row r="206" spans="2:11">
      <c r="B206" s="29"/>
      <c r="D206" s="29"/>
      <c r="E206" s="29"/>
      <c r="G206" s="29"/>
      <c r="H206" s="29"/>
      <c r="J206" s="29"/>
      <c r="K206" s="29"/>
    </row>
    <row r="207" spans="2:11">
      <c r="B207" s="29"/>
      <c r="D207" s="29"/>
      <c r="E207" s="29"/>
      <c r="G207" s="29"/>
      <c r="H207" s="29"/>
      <c r="J207" s="29"/>
      <c r="K207" s="29"/>
    </row>
    <row r="208" spans="2:11">
      <c r="B208" s="29"/>
      <c r="D208" s="29"/>
      <c r="E208" s="29"/>
      <c r="G208" s="29"/>
      <c r="H208" s="29"/>
      <c r="J208" s="29"/>
      <c r="K208" s="29"/>
    </row>
    <row r="209" spans="2:11">
      <c r="B209" s="29"/>
      <c r="D209" s="29"/>
      <c r="E209" s="29"/>
      <c r="G209" s="29"/>
      <c r="H209" s="29"/>
      <c r="J209" s="29"/>
      <c r="K209" s="29"/>
    </row>
    <row r="210" spans="2:11">
      <c r="B210" s="29"/>
      <c r="D210" s="29"/>
      <c r="E210" s="29"/>
      <c r="G210" s="29"/>
      <c r="H210" s="29"/>
      <c r="J210" s="29"/>
      <c r="K210" s="29"/>
    </row>
    <row r="211" spans="2:11">
      <c r="B211" s="29"/>
      <c r="D211" s="29"/>
      <c r="E211" s="29"/>
      <c r="G211" s="29"/>
      <c r="H211" s="29"/>
      <c r="J211" s="29"/>
      <c r="K211" s="29"/>
    </row>
    <row r="212" spans="2:11">
      <c r="B212" s="29"/>
      <c r="D212" s="29"/>
      <c r="E212" s="29"/>
      <c r="G212" s="29"/>
      <c r="H212" s="29"/>
      <c r="J212" s="29"/>
      <c r="K212" s="29"/>
    </row>
    <row r="213" spans="2:11">
      <c r="B213" s="29"/>
      <c r="D213" s="29"/>
      <c r="E213" s="29"/>
      <c r="G213" s="29"/>
      <c r="H213" s="29"/>
      <c r="J213" s="29"/>
      <c r="K213" s="29"/>
    </row>
    <row r="214" spans="2:11">
      <c r="B214" s="29"/>
      <c r="D214" s="29"/>
      <c r="E214" s="29"/>
      <c r="G214" s="29"/>
      <c r="H214" s="29"/>
      <c r="J214" s="29"/>
      <c r="K214" s="29"/>
    </row>
    <row r="215" spans="2:11">
      <c r="B215" s="29"/>
      <c r="D215" s="29"/>
      <c r="E215" s="29"/>
      <c r="G215" s="29"/>
      <c r="H215" s="29"/>
      <c r="J215" s="29"/>
      <c r="K215" s="29"/>
    </row>
    <row r="216" spans="2:11">
      <c r="B216" s="29"/>
      <c r="D216" s="29"/>
      <c r="E216" s="29"/>
      <c r="G216" s="29"/>
      <c r="H216" s="29"/>
      <c r="J216" s="29"/>
      <c r="K216" s="29"/>
    </row>
    <row r="217" spans="2:11">
      <c r="B217" s="29"/>
      <c r="D217" s="29"/>
      <c r="E217" s="29"/>
      <c r="G217" s="29"/>
      <c r="H217" s="29"/>
      <c r="J217" s="29"/>
      <c r="K217" s="29"/>
    </row>
    <row r="218" spans="2:11">
      <c r="B218" s="29"/>
      <c r="D218" s="29"/>
      <c r="E218" s="29"/>
      <c r="G218" s="29"/>
      <c r="H218" s="29"/>
      <c r="J218" s="29"/>
      <c r="K218" s="29"/>
    </row>
    <row r="219" spans="2:11">
      <c r="B219" s="29"/>
      <c r="D219" s="29"/>
      <c r="E219" s="29"/>
      <c r="G219" s="29"/>
      <c r="H219" s="29"/>
      <c r="J219" s="29"/>
      <c r="K219" s="29"/>
    </row>
    <row r="220" spans="2:11">
      <c r="B220" s="29"/>
      <c r="D220" s="29"/>
      <c r="E220" s="29"/>
      <c r="G220" s="29"/>
      <c r="H220" s="29"/>
      <c r="J220" s="29"/>
      <c r="K220" s="29"/>
    </row>
    <row r="221" spans="2:11">
      <c r="B221" s="29"/>
      <c r="D221" s="29"/>
      <c r="E221" s="29"/>
      <c r="G221" s="29"/>
      <c r="H221" s="29"/>
      <c r="J221" s="29"/>
      <c r="K221" s="29"/>
    </row>
    <row r="222" spans="2:11">
      <c r="B222" s="29"/>
      <c r="D222" s="29"/>
      <c r="E222" s="29"/>
      <c r="G222" s="29"/>
      <c r="H222" s="29"/>
      <c r="J222" s="29"/>
      <c r="K222" s="29"/>
    </row>
    <row r="223" spans="2:11">
      <c r="B223" s="29"/>
      <c r="D223" s="29"/>
      <c r="E223" s="29"/>
      <c r="G223" s="29"/>
      <c r="H223" s="29"/>
      <c r="J223" s="29"/>
      <c r="K223" s="29"/>
    </row>
    <row r="224" spans="2:11">
      <c r="B224" s="29"/>
      <c r="D224" s="29"/>
      <c r="E224" s="29"/>
      <c r="G224" s="29"/>
      <c r="H224" s="29"/>
      <c r="J224" s="29"/>
      <c r="K224" s="29"/>
    </row>
    <row r="225" spans="2:11">
      <c r="B225" s="29"/>
      <c r="D225" s="29"/>
      <c r="E225" s="29"/>
      <c r="G225" s="29"/>
      <c r="H225" s="29"/>
      <c r="J225" s="29"/>
      <c r="K225" s="29"/>
    </row>
    <row r="226" spans="2:11">
      <c r="B226" s="29"/>
      <c r="D226" s="29"/>
      <c r="E226" s="29"/>
      <c r="G226" s="29"/>
      <c r="H226" s="29"/>
      <c r="J226" s="29"/>
      <c r="K226" s="29"/>
    </row>
    <row r="227" spans="2:11">
      <c r="B227" s="29"/>
      <c r="D227" s="29"/>
      <c r="E227" s="29"/>
      <c r="G227" s="29"/>
      <c r="H227" s="29"/>
      <c r="J227" s="29"/>
      <c r="K227" s="29"/>
    </row>
    <row r="228" spans="2:11">
      <c r="B228" s="29"/>
      <c r="D228" s="29"/>
      <c r="E228" s="29"/>
      <c r="G228" s="29"/>
      <c r="H228" s="29"/>
      <c r="J228" s="29"/>
      <c r="K228" s="29"/>
    </row>
    <row r="229" spans="2:11">
      <c r="B229" s="29"/>
      <c r="D229" s="29"/>
      <c r="E229" s="29"/>
      <c r="G229" s="29"/>
      <c r="H229" s="29"/>
      <c r="J229" s="29"/>
      <c r="K229" s="29"/>
    </row>
    <row r="230" spans="2:11">
      <c r="B230" s="29"/>
      <c r="D230" s="29"/>
      <c r="E230" s="29"/>
      <c r="G230" s="29"/>
      <c r="H230" s="29"/>
      <c r="J230" s="29"/>
      <c r="K230" s="29"/>
    </row>
    <row r="231" spans="2:11">
      <c r="B231" s="29"/>
      <c r="D231" s="29"/>
      <c r="E231" s="29"/>
      <c r="G231" s="29"/>
      <c r="H231" s="29"/>
      <c r="J231" s="29"/>
      <c r="K231" s="29"/>
    </row>
    <row r="232" spans="2:11">
      <c r="B232" s="29"/>
      <c r="D232" s="29"/>
      <c r="E232" s="29"/>
      <c r="G232" s="29"/>
      <c r="H232" s="29"/>
      <c r="J232" s="29"/>
      <c r="K232" s="29"/>
    </row>
    <row r="233" spans="2:11">
      <c r="B233" s="29"/>
      <c r="D233" s="29"/>
      <c r="E233" s="29"/>
      <c r="G233" s="29"/>
      <c r="H233" s="29"/>
      <c r="J233" s="29"/>
      <c r="K233" s="29"/>
    </row>
  </sheetData>
  <customSheetViews>
    <customSheetView guid="{AAA317AB-9C4F-4A7B-BD58-62DAAE088BDA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C77A39F-ABA0-4848-B5DA-4147A1099D4C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AB233"/>
  <sheetViews>
    <sheetView workbookViewId="0">
      <selection activeCell="M1" sqref="M1:M65536"/>
    </sheetView>
  </sheetViews>
  <sheetFormatPr baseColWidth="10" defaultColWidth="11.42578125" defaultRowHeight="12.75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5" style="5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>
      <c r="A1" s="2" t="s">
        <v>6</v>
      </c>
      <c r="B1" s="2">
        <f>Frau!D5</f>
        <v>69</v>
      </c>
    </row>
    <row r="2" spans="1:21">
      <c r="A2" s="2" t="s">
        <v>7</v>
      </c>
      <c r="B2" s="2">
        <f>'2 Frauen'!D6</f>
        <v>50</v>
      </c>
    </row>
    <row r="3" spans="1:21">
      <c r="A3" s="2" t="s">
        <v>14</v>
      </c>
      <c r="B3" s="2">
        <f>B1-B2</f>
        <v>19</v>
      </c>
    </row>
    <row r="4" spans="1:21">
      <c r="M4" s="7"/>
    </row>
    <row r="5" spans="1:21">
      <c r="A5" s="2" t="s">
        <v>3</v>
      </c>
      <c r="B5" s="2">
        <f>Frau!D8</f>
        <v>2</v>
      </c>
      <c r="M5" s="7"/>
    </row>
    <row r="6" spans="1:21">
      <c r="M6" s="7"/>
    </row>
    <row r="7" spans="1:21">
      <c r="M7" s="7"/>
    </row>
    <row r="8" spans="1:21">
      <c r="M8" s="7"/>
    </row>
    <row r="9" spans="1:21">
      <c r="M9" s="7"/>
    </row>
    <row r="10" spans="1:21" ht="13.5" thickBot="1">
      <c r="M10" s="7"/>
    </row>
    <row r="11" spans="1:21" ht="13.5" thickBot="1">
      <c r="B11" s="274" t="s">
        <v>0</v>
      </c>
      <c r="C11" s="274"/>
      <c r="D11" s="274"/>
      <c r="E11" s="274"/>
      <c r="F11" s="274"/>
      <c r="H11" s="271" t="s">
        <v>0</v>
      </c>
      <c r="I11" s="272"/>
      <c r="J11" s="272"/>
      <c r="K11" s="272"/>
      <c r="L11" s="273"/>
      <c r="M11" s="7"/>
    </row>
    <row r="12" spans="1:21">
      <c r="A12" s="8" t="s">
        <v>2</v>
      </c>
      <c r="B12" s="30" t="s">
        <v>9</v>
      </c>
      <c r="C12" s="30" t="s">
        <v>8</v>
      </c>
      <c r="D12" s="30" t="s">
        <v>10</v>
      </c>
      <c r="E12" s="30"/>
      <c r="F12" s="31" t="s">
        <v>12</v>
      </c>
      <c r="G12" s="8"/>
      <c r="H12" s="10" t="s">
        <v>9</v>
      </c>
      <c r="I12" s="10" t="s">
        <v>8</v>
      </c>
      <c r="J12" s="10" t="s">
        <v>10</v>
      </c>
      <c r="K12" s="10"/>
      <c r="L12" s="11" t="s">
        <v>12</v>
      </c>
      <c r="M12" s="8"/>
      <c r="N12" s="12" t="s">
        <v>2</v>
      </c>
      <c r="O12" s="12"/>
      <c r="P12" s="12" t="s">
        <v>0</v>
      </c>
      <c r="Q12" s="12" t="s">
        <v>0</v>
      </c>
    </row>
    <row r="13" spans="1:21">
      <c r="A13" s="13"/>
      <c r="B13" s="17"/>
      <c r="C13" s="18"/>
      <c r="D13" s="17"/>
      <c r="E13" s="17"/>
      <c r="F13" s="19"/>
      <c r="G13" s="5"/>
      <c r="H13" s="17"/>
      <c r="I13" s="18"/>
      <c r="J13" s="17"/>
      <c r="K13" s="17"/>
      <c r="L13" s="19"/>
      <c r="N13" s="20"/>
      <c r="O13" s="20"/>
      <c r="P13" s="20"/>
      <c r="Q13" s="20"/>
    </row>
    <row r="14" spans="1:21">
      <c r="A14" s="21">
        <v>0</v>
      </c>
      <c r="B14" s="17">
        <f>Absterbeordnung!C8</f>
        <v>100000</v>
      </c>
      <c r="C14" s="18"/>
      <c r="D14" s="24"/>
      <c r="E14" s="24"/>
      <c r="F14" s="19"/>
      <c r="G14" s="23"/>
      <c r="H14" s="17">
        <f>Absterbeordnung!C8</f>
        <v>100000</v>
      </c>
      <c r="I14" s="18"/>
      <c r="J14" s="24"/>
      <c r="K14" s="24"/>
      <c r="L14" s="19"/>
      <c r="N14" s="6">
        <v>0</v>
      </c>
      <c r="O14" s="6">
        <f t="shared" ref="O14:O45" si="0">N14+$B$3</f>
        <v>19</v>
      </c>
      <c r="P14" s="20">
        <f t="shared" ref="P14:P45" si="1">B14</f>
        <v>100000</v>
      </c>
      <c r="Q14" s="20">
        <f t="shared" ref="Q14:Q45" si="2">B14</f>
        <v>100000</v>
      </c>
      <c r="R14" s="5" t="e">
        <f t="shared" ref="R14:R45" si="3">LOOKUP(N14,$O$14:$O$136,$Q$14:$Q$136)</f>
        <v>#N/A</v>
      </c>
      <c r="T14" s="20" t="e">
        <f>SUM(S14:$S$127)</f>
        <v>#N/A</v>
      </c>
    </row>
    <row r="15" spans="1:21">
      <c r="A15" s="21">
        <v>1</v>
      </c>
      <c r="B15" s="17">
        <f>Absterbeordnung!C9</f>
        <v>99710.812858958248</v>
      </c>
      <c r="C15" s="18">
        <f t="shared" ref="C15:C46" si="4">1/(((1+($B$5/100))^A15))</f>
        <v>0.98039215686274506</v>
      </c>
      <c r="D15" s="17">
        <f t="shared" ref="D15:D46" si="5">B15*C15</f>
        <v>97755.698881331613</v>
      </c>
      <c r="E15" s="17">
        <f>SUM(D15:$D$136)</f>
        <v>3992361.8254226805</v>
      </c>
      <c r="F15" s="19">
        <f t="shared" ref="F15:F46" si="6">E15/D15</f>
        <v>40.840195212241497</v>
      </c>
      <c r="G15" s="5"/>
      <c r="H15" s="17">
        <f>Absterbeordnung!C9</f>
        <v>99710.812858958248</v>
      </c>
      <c r="I15" s="18">
        <f t="shared" ref="I15:I46" si="7">1/(((1+($B$5/100))^A15))</f>
        <v>0.98039215686274506</v>
      </c>
      <c r="J15" s="17">
        <f t="shared" ref="J15:J46" si="8">H15*I15</f>
        <v>97755.698881331613</v>
      </c>
      <c r="K15" s="17">
        <f>SUM($J15:J$136)</f>
        <v>3992361.8254226805</v>
      </c>
      <c r="L15" s="19">
        <f t="shared" ref="L15:L46" si="9">K15/J15</f>
        <v>40.840195212241497</v>
      </c>
      <c r="N15" s="6">
        <v>1</v>
      </c>
      <c r="O15" s="6">
        <f t="shared" si="0"/>
        <v>20</v>
      </c>
      <c r="P15" s="20">
        <f t="shared" si="1"/>
        <v>99710.812858958248</v>
      </c>
      <c r="Q15" s="20">
        <f t="shared" si="2"/>
        <v>99710.812858958248</v>
      </c>
      <c r="R15" s="5" t="e">
        <f t="shared" si="3"/>
        <v>#N/A</v>
      </c>
      <c r="S15" s="5" t="e">
        <f t="shared" ref="S15:S46" si="10">P15*R15*I15</f>
        <v>#N/A</v>
      </c>
      <c r="T15" s="20" t="e">
        <f>SUM(S15:$S$127)</f>
        <v>#N/A</v>
      </c>
      <c r="U15" s="6" t="e">
        <f t="shared" ref="U15:U46" si="11">T15/S15</f>
        <v>#N/A</v>
      </c>
    </row>
    <row r="16" spans="1:21">
      <c r="A16" s="21">
        <v>2</v>
      </c>
      <c r="B16" s="17">
        <f>Absterbeordnung!C10</f>
        <v>99688.635884888223</v>
      </c>
      <c r="C16" s="18">
        <f t="shared" si="4"/>
        <v>0.96116878123798544</v>
      </c>
      <c r="D16" s="17">
        <f t="shared" si="5"/>
        <v>95817.604656755313</v>
      </c>
      <c r="E16" s="17">
        <f>SUM(D16:$D$136)</f>
        <v>3894606.1265413486</v>
      </c>
      <c r="F16" s="19">
        <f t="shared" si="6"/>
        <v>40.646039321196618</v>
      </c>
      <c r="G16" s="5"/>
      <c r="H16" s="17">
        <f>Absterbeordnung!C10</f>
        <v>99688.635884888223</v>
      </c>
      <c r="I16" s="18">
        <f t="shared" si="7"/>
        <v>0.96116878123798544</v>
      </c>
      <c r="J16" s="17">
        <f t="shared" si="8"/>
        <v>95817.604656755313</v>
      </c>
      <c r="K16" s="17">
        <f>SUM($J16:J$136)</f>
        <v>3894606.1265413486</v>
      </c>
      <c r="L16" s="19">
        <f t="shared" si="9"/>
        <v>40.646039321196618</v>
      </c>
      <c r="N16" s="6">
        <v>2</v>
      </c>
      <c r="O16" s="6">
        <f t="shared" si="0"/>
        <v>21</v>
      </c>
      <c r="P16" s="20">
        <f t="shared" si="1"/>
        <v>99688.635884888223</v>
      </c>
      <c r="Q16" s="20">
        <f t="shared" si="2"/>
        <v>99688.635884888223</v>
      </c>
      <c r="R16" s="5" t="e">
        <f t="shared" si="3"/>
        <v>#N/A</v>
      </c>
      <c r="S16" s="5" t="e">
        <f t="shared" si="10"/>
        <v>#N/A</v>
      </c>
      <c r="T16" s="20" t="e">
        <f>SUM(S16:$S$127)</f>
        <v>#N/A</v>
      </c>
      <c r="U16" s="6" t="e">
        <f t="shared" si="11"/>
        <v>#N/A</v>
      </c>
    </row>
    <row r="17" spans="1:21">
      <c r="A17" s="21">
        <v>3</v>
      </c>
      <c r="B17" s="17">
        <f>Absterbeordnung!C11</f>
        <v>99675.536499312846</v>
      </c>
      <c r="C17" s="18">
        <f t="shared" si="4"/>
        <v>0.94232233454704462</v>
      </c>
      <c r="D17" s="17">
        <f t="shared" si="5"/>
        <v>93926.484251261631</v>
      </c>
      <c r="E17" s="17">
        <f>SUM(D17:$D$136)</f>
        <v>3798788.5218845927</v>
      </c>
      <c r="F17" s="19">
        <f t="shared" si="6"/>
        <v>40.444274606536943</v>
      </c>
      <c r="G17" s="5"/>
      <c r="H17" s="17">
        <f>Absterbeordnung!C11</f>
        <v>99675.536499312846</v>
      </c>
      <c r="I17" s="18">
        <f t="shared" si="7"/>
        <v>0.94232233454704462</v>
      </c>
      <c r="J17" s="17">
        <f t="shared" si="8"/>
        <v>93926.484251261631</v>
      </c>
      <c r="K17" s="17">
        <f>SUM($J17:J$136)</f>
        <v>3798788.5218845927</v>
      </c>
      <c r="L17" s="19">
        <f t="shared" si="9"/>
        <v>40.444274606536943</v>
      </c>
      <c r="N17" s="6">
        <v>3</v>
      </c>
      <c r="O17" s="6">
        <f t="shared" si="0"/>
        <v>22</v>
      </c>
      <c r="P17" s="20">
        <f t="shared" si="1"/>
        <v>99675.536499312846</v>
      </c>
      <c r="Q17" s="20">
        <f t="shared" si="2"/>
        <v>99675.536499312846</v>
      </c>
      <c r="R17" s="5" t="e">
        <f t="shared" si="3"/>
        <v>#N/A</v>
      </c>
      <c r="S17" s="5" t="e">
        <f t="shared" si="10"/>
        <v>#N/A</v>
      </c>
      <c r="T17" s="20" t="e">
        <f>SUM(S17:$S$127)</f>
        <v>#N/A</v>
      </c>
      <c r="U17" s="6" t="e">
        <f t="shared" si="11"/>
        <v>#N/A</v>
      </c>
    </row>
    <row r="18" spans="1:21">
      <c r="A18" s="21">
        <v>4</v>
      </c>
      <c r="B18" s="17">
        <f>Absterbeordnung!C12</f>
        <v>99665.598819193503</v>
      </c>
      <c r="C18" s="18">
        <f t="shared" si="4"/>
        <v>0.9238454260265142</v>
      </c>
      <c r="D18" s="17">
        <f t="shared" si="5"/>
        <v>92075.60760130547</v>
      </c>
      <c r="E18" s="17">
        <f>SUM(D18:$D$136)</f>
        <v>3704862.037633331</v>
      </c>
      <c r="F18" s="19">
        <f t="shared" si="6"/>
        <v>40.23717175645119</v>
      </c>
      <c r="G18" s="5"/>
      <c r="H18" s="17">
        <f>Absterbeordnung!C12</f>
        <v>99665.598819193503</v>
      </c>
      <c r="I18" s="18">
        <f t="shared" si="7"/>
        <v>0.9238454260265142</v>
      </c>
      <c r="J18" s="17">
        <f t="shared" si="8"/>
        <v>92075.60760130547</v>
      </c>
      <c r="K18" s="17">
        <f>SUM($J18:J$136)</f>
        <v>3704862.037633331</v>
      </c>
      <c r="L18" s="19">
        <f t="shared" si="9"/>
        <v>40.23717175645119</v>
      </c>
      <c r="N18" s="6">
        <v>4</v>
      </c>
      <c r="O18" s="6">
        <f t="shared" si="0"/>
        <v>23</v>
      </c>
      <c r="P18" s="20">
        <f t="shared" si="1"/>
        <v>99665.598819193503</v>
      </c>
      <c r="Q18" s="20">
        <f t="shared" si="2"/>
        <v>99665.598819193503</v>
      </c>
      <c r="R18" s="5" t="e">
        <f t="shared" si="3"/>
        <v>#N/A</v>
      </c>
      <c r="S18" s="5" t="e">
        <f t="shared" si="10"/>
        <v>#N/A</v>
      </c>
      <c r="T18" s="20" t="e">
        <f>SUM(S18:$S$127)</f>
        <v>#N/A</v>
      </c>
      <c r="U18" s="6" t="e">
        <f t="shared" si="11"/>
        <v>#N/A</v>
      </c>
    </row>
    <row r="19" spans="1:21">
      <c r="A19" s="21">
        <v>5</v>
      </c>
      <c r="B19" s="17">
        <f>Absterbeordnung!C13</f>
        <v>99656.424338945915</v>
      </c>
      <c r="C19" s="18">
        <f t="shared" si="4"/>
        <v>0.90573080982991594</v>
      </c>
      <c r="D19" s="17">
        <f t="shared" si="5"/>
        <v>90261.893921267227</v>
      </c>
      <c r="E19" s="17">
        <f>SUM(D19:$D$136)</f>
        <v>3612786.4300320256</v>
      </c>
      <c r="F19" s="19">
        <f t="shared" si="6"/>
        <v>40.025599653197531</v>
      </c>
      <c r="G19" s="5"/>
      <c r="H19" s="17">
        <f>Absterbeordnung!C13</f>
        <v>99656.424338945915</v>
      </c>
      <c r="I19" s="18">
        <f t="shared" si="7"/>
        <v>0.90573080982991594</v>
      </c>
      <c r="J19" s="17">
        <f t="shared" si="8"/>
        <v>90261.893921267227</v>
      </c>
      <c r="K19" s="17">
        <f>SUM($J19:J$136)</f>
        <v>3612786.4300320256</v>
      </c>
      <c r="L19" s="19">
        <f t="shared" si="9"/>
        <v>40.025599653197531</v>
      </c>
      <c r="N19" s="6">
        <v>5</v>
      </c>
      <c r="O19" s="6">
        <f t="shared" si="0"/>
        <v>24</v>
      </c>
      <c r="P19" s="20">
        <f t="shared" si="1"/>
        <v>99656.424338945915</v>
      </c>
      <c r="Q19" s="20">
        <f t="shared" si="2"/>
        <v>99656.424338945915</v>
      </c>
      <c r="R19" s="5" t="e">
        <f t="shared" si="3"/>
        <v>#N/A</v>
      </c>
      <c r="S19" s="5" t="e">
        <f t="shared" si="10"/>
        <v>#N/A</v>
      </c>
      <c r="T19" s="20" t="e">
        <f>SUM(S19:$S$127)</f>
        <v>#N/A</v>
      </c>
      <c r="U19" s="6" t="e">
        <f t="shared" si="11"/>
        <v>#N/A</v>
      </c>
    </row>
    <row r="20" spans="1:21">
      <c r="A20" s="21">
        <v>6</v>
      </c>
      <c r="B20" s="17">
        <f>Absterbeordnung!C14</f>
        <v>99649.653385719284</v>
      </c>
      <c r="C20" s="18">
        <f t="shared" si="4"/>
        <v>0.88797138218619198</v>
      </c>
      <c r="D20" s="17">
        <f t="shared" si="5"/>
        <v>88486.040451292094</v>
      </c>
      <c r="E20" s="17">
        <f>SUM(D20:$D$136)</f>
        <v>3522524.5361107588</v>
      </c>
      <c r="F20" s="19">
        <f t="shared" si="6"/>
        <v>39.80881637538932</v>
      </c>
      <c r="G20" s="5"/>
      <c r="H20" s="17">
        <f>Absterbeordnung!C14</f>
        <v>99649.653385719284</v>
      </c>
      <c r="I20" s="18">
        <f t="shared" si="7"/>
        <v>0.88797138218619198</v>
      </c>
      <c r="J20" s="17">
        <f t="shared" si="8"/>
        <v>88486.040451292094</v>
      </c>
      <c r="K20" s="17">
        <f>SUM($J20:J$136)</f>
        <v>3522524.5361107588</v>
      </c>
      <c r="L20" s="19">
        <f t="shared" si="9"/>
        <v>39.80881637538932</v>
      </c>
      <c r="N20" s="6">
        <v>6</v>
      </c>
      <c r="O20" s="6">
        <f t="shared" si="0"/>
        <v>25</v>
      </c>
      <c r="P20" s="20">
        <f t="shared" si="1"/>
        <v>99649.653385719284</v>
      </c>
      <c r="Q20" s="20">
        <f t="shared" si="2"/>
        <v>99649.653385719284</v>
      </c>
      <c r="R20" s="5" t="e">
        <f t="shared" si="3"/>
        <v>#N/A</v>
      </c>
      <c r="S20" s="5" t="e">
        <f t="shared" si="10"/>
        <v>#N/A</v>
      </c>
      <c r="T20" s="20" t="e">
        <f>SUM(S20:$S$127)</f>
        <v>#N/A</v>
      </c>
      <c r="U20" s="6" t="e">
        <f t="shared" si="11"/>
        <v>#N/A</v>
      </c>
    </row>
    <row r="21" spans="1:21">
      <c r="A21" s="21">
        <v>7</v>
      </c>
      <c r="B21" s="17">
        <f>Absterbeordnung!C15</f>
        <v>99642.377395947522</v>
      </c>
      <c r="C21" s="18">
        <f t="shared" si="4"/>
        <v>0.87056017861391388</v>
      </c>
      <c r="D21" s="17">
        <f t="shared" si="5"/>
        <v>86744.685863331091</v>
      </c>
      <c r="E21" s="17">
        <f>SUM(D21:$D$136)</f>
        <v>3434038.4956594668</v>
      </c>
      <c r="F21" s="19">
        <f t="shared" si="6"/>
        <v>39.587883240131845</v>
      </c>
      <c r="G21" s="5"/>
      <c r="H21" s="17">
        <f>Absterbeordnung!C15</f>
        <v>99642.377395947522</v>
      </c>
      <c r="I21" s="18">
        <f t="shared" si="7"/>
        <v>0.87056017861391388</v>
      </c>
      <c r="J21" s="17">
        <f t="shared" si="8"/>
        <v>86744.685863331091</v>
      </c>
      <c r="K21" s="17">
        <f>SUM($J21:J$136)</f>
        <v>3434038.4956594668</v>
      </c>
      <c r="L21" s="19">
        <f t="shared" si="9"/>
        <v>39.587883240131845</v>
      </c>
      <c r="N21" s="6">
        <v>7</v>
      </c>
      <c r="O21" s="6">
        <f t="shared" si="0"/>
        <v>26</v>
      </c>
      <c r="P21" s="20">
        <f t="shared" si="1"/>
        <v>99642.377395947522</v>
      </c>
      <c r="Q21" s="20">
        <f t="shared" si="2"/>
        <v>99642.377395947522</v>
      </c>
      <c r="R21" s="5" t="e">
        <f t="shared" si="3"/>
        <v>#N/A</v>
      </c>
      <c r="S21" s="5" t="e">
        <f t="shared" si="10"/>
        <v>#N/A</v>
      </c>
      <c r="T21" s="20" t="e">
        <f>SUM(S21:$S$127)</f>
        <v>#N/A</v>
      </c>
      <c r="U21" s="6" t="e">
        <f t="shared" si="11"/>
        <v>#N/A</v>
      </c>
    </row>
    <row r="22" spans="1:21">
      <c r="A22" s="21">
        <v>8</v>
      </c>
      <c r="B22" s="17">
        <f>Absterbeordnung!C16</f>
        <v>99637.631537097986</v>
      </c>
      <c r="C22" s="18">
        <f t="shared" si="4"/>
        <v>0.85349037119011162</v>
      </c>
      <c r="D22" s="17">
        <f t="shared" si="5"/>
        <v>85039.759125101336</v>
      </c>
      <c r="E22" s="17">
        <f>SUM(D22:$D$136)</f>
        <v>3347293.8097961354</v>
      </c>
      <c r="F22" s="19">
        <f t="shared" si="6"/>
        <v>39.361515651425556</v>
      </c>
      <c r="G22" s="5"/>
      <c r="H22" s="17">
        <f>Absterbeordnung!C16</f>
        <v>99637.631537097986</v>
      </c>
      <c r="I22" s="18">
        <f t="shared" si="7"/>
        <v>0.85349037119011162</v>
      </c>
      <c r="J22" s="17">
        <f t="shared" si="8"/>
        <v>85039.759125101336</v>
      </c>
      <c r="K22" s="17">
        <f>SUM($J22:J$136)</f>
        <v>3347293.8097961354</v>
      </c>
      <c r="L22" s="19">
        <f t="shared" si="9"/>
        <v>39.361515651425556</v>
      </c>
      <c r="N22" s="6">
        <v>8</v>
      </c>
      <c r="O22" s="6">
        <f t="shared" si="0"/>
        <v>27</v>
      </c>
      <c r="P22" s="20">
        <f t="shared" si="1"/>
        <v>99637.631537097986</v>
      </c>
      <c r="Q22" s="20">
        <f t="shared" si="2"/>
        <v>99637.631537097986</v>
      </c>
      <c r="R22" s="5" t="e">
        <f t="shared" si="3"/>
        <v>#N/A</v>
      </c>
      <c r="S22" s="5" t="e">
        <f t="shared" si="10"/>
        <v>#N/A</v>
      </c>
      <c r="T22" s="20" t="e">
        <f>SUM(S22:$S$127)</f>
        <v>#N/A</v>
      </c>
      <c r="U22" s="6" t="e">
        <f t="shared" si="11"/>
        <v>#N/A</v>
      </c>
    </row>
    <row r="23" spans="1:21">
      <c r="A23" s="21">
        <v>9</v>
      </c>
      <c r="B23" s="17">
        <f>Absterbeordnung!C17</f>
        <v>99630.450849804562</v>
      </c>
      <c r="C23" s="18">
        <f t="shared" si="4"/>
        <v>0.83675526587265847</v>
      </c>
      <c r="D23" s="17">
        <f t="shared" si="5"/>
        <v>83366.304389841054</v>
      </c>
      <c r="E23" s="17">
        <f>SUM(D23:$D$136)</f>
        <v>3262254.0506710345</v>
      </c>
      <c r="F23" s="19">
        <f t="shared" si="6"/>
        <v>39.131566099127333</v>
      </c>
      <c r="G23" s="5"/>
      <c r="H23" s="17">
        <f>Absterbeordnung!C17</f>
        <v>99630.450849804562</v>
      </c>
      <c r="I23" s="18">
        <f t="shared" si="7"/>
        <v>0.83675526587265847</v>
      </c>
      <c r="J23" s="17">
        <f t="shared" si="8"/>
        <v>83366.304389841054</v>
      </c>
      <c r="K23" s="17">
        <f>SUM($J23:J$136)</f>
        <v>3262254.0506710345</v>
      </c>
      <c r="L23" s="19">
        <f t="shared" si="9"/>
        <v>39.131566099127333</v>
      </c>
      <c r="N23" s="6">
        <v>9</v>
      </c>
      <c r="O23" s="6">
        <f t="shared" si="0"/>
        <v>28</v>
      </c>
      <c r="P23" s="20">
        <f t="shared" si="1"/>
        <v>99630.450849804562</v>
      </c>
      <c r="Q23" s="20">
        <f t="shared" si="2"/>
        <v>99630.450849804562</v>
      </c>
      <c r="R23" s="5" t="e">
        <f t="shared" si="3"/>
        <v>#N/A</v>
      </c>
      <c r="S23" s="5" t="e">
        <f t="shared" si="10"/>
        <v>#N/A</v>
      </c>
      <c r="T23" s="20" t="e">
        <f>SUM(S23:$S$127)</f>
        <v>#N/A</v>
      </c>
      <c r="U23" s="6" t="e">
        <f t="shared" si="11"/>
        <v>#N/A</v>
      </c>
    </row>
    <row r="24" spans="1:21">
      <c r="A24" s="21">
        <v>10</v>
      </c>
      <c r="B24" s="17">
        <f>Absterbeordnung!C18</f>
        <v>99625.155399990734</v>
      </c>
      <c r="C24" s="18">
        <f t="shared" si="4"/>
        <v>0.82034829987515534</v>
      </c>
      <c r="D24" s="17">
        <f t="shared" si="5"/>
        <v>81727.326857180553</v>
      </c>
      <c r="E24" s="17">
        <f>SUM(D24:$D$136)</f>
        <v>3178887.7462811936</v>
      </c>
      <c r="F24" s="19">
        <f t="shared" si="6"/>
        <v>38.896264793247632</v>
      </c>
      <c r="G24" s="5"/>
      <c r="H24" s="17">
        <f>Absterbeordnung!C18</f>
        <v>99625.155399990734</v>
      </c>
      <c r="I24" s="18">
        <f t="shared" si="7"/>
        <v>0.82034829987515534</v>
      </c>
      <c r="J24" s="17">
        <f t="shared" si="8"/>
        <v>81727.326857180553</v>
      </c>
      <c r="K24" s="17">
        <f>SUM($J24:J$136)</f>
        <v>3178887.7462811936</v>
      </c>
      <c r="L24" s="19">
        <f t="shared" si="9"/>
        <v>38.896264793247632</v>
      </c>
      <c r="N24" s="6">
        <v>10</v>
      </c>
      <c r="O24" s="6">
        <f t="shared" si="0"/>
        <v>29</v>
      </c>
      <c r="P24" s="20">
        <f t="shared" si="1"/>
        <v>99625.155399990734</v>
      </c>
      <c r="Q24" s="20">
        <f t="shared" si="2"/>
        <v>99625.155399990734</v>
      </c>
      <c r="R24" s="5" t="e">
        <f t="shared" si="3"/>
        <v>#N/A</v>
      </c>
      <c r="S24" s="5" t="e">
        <f t="shared" si="10"/>
        <v>#N/A</v>
      </c>
      <c r="T24" s="20" t="e">
        <f>SUM(S24:$S$127)</f>
        <v>#N/A</v>
      </c>
      <c r="U24" s="6" t="e">
        <f t="shared" si="11"/>
        <v>#N/A</v>
      </c>
    </row>
    <row r="25" spans="1:21">
      <c r="A25" s="21">
        <v>11</v>
      </c>
      <c r="B25" s="17">
        <f>Absterbeordnung!C19</f>
        <v>99619.616922970861</v>
      </c>
      <c r="C25" s="18">
        <f t="shared" si="4"/>
        <v>0.80426303909328967</v>
      </c>
      <c r="D25" s="17">
        <f t="shared" si="5"/>
        <v>80120.375859777851</v>
      </c>
      <c r="E25" s="17">
        <f>SUM(D25:$D$136)</f>
        <v>3097160.4194240128</v>
      </c>
      <c r="F25" s="19">
        <f t="shared" si="6"/>
        <v>38.656339117086617</v>
      </c>
      <c r="G25" s="5"/>
      <c r="H25" s="17">
        <f>Absterbeordnung!C19</f>
        <v>99619.616922970861</v>
      </c>
      <c r="I25" s="18">
        <f t="shared" si="7"/>
        <v>0.80426303909328967</v>
      </c>
      <c r="J25" s="17">
        <f t="shared" si="8"/>
        <v>80120.375859777851</v>
      </c>
      <c r="K25" s="17">
        <f>SUM($J25:J$136)</f>
        <v>3097160.4194240128</v>
      </c>
      <c r="L25" s="19">
        <f t="shared" si="9"/>
        <v>38.656339117086617</v>
      </c>
      <c r="N25" s="6">
        <v>11</v>
      </c>
      <c r="O25" s="6">
        <f t="shared" si="0"/>
        <v>30</v>
      </c>
      <c r="P25" s="20">
        <f t="shared" si="1"/>
        <v>99619.616922970861</v>
      </c>
      <c r="Q25" s="20">
        <f t="shared" si="2"/>
        <v>99619.616922970861</v>
      </c>
      <c r="R25" s="5" t="e">
        <f t="shared" si="3"/>
        <v>#N/A</v>
      </c>
      <c r="S25" s="5" t="e">
        <f t="shared" si="10"/>
        <v>#N/A</v>
      </c>
      <c r="T25" s="20" t="e">
        <f>SUM(S25:$S$127)</f>
        <v>#N/A</v>
      </c>
      <c r="U25" s="6" t="e">
        <f t="shared" si="11"/>
        <v>#N/A</v>
      </c>
    </row>
    <row r="26" spans="1:21">
      <c r="A26" s="21">
        <v>12</v>
      </c>
      <c r="B26" s="17">
        <f>Absterbeordnung!C20</f>
        <v>99611.955789023676</v>
      </c>
      <c r="C26" s="18">
        <f t="shared" si="4"/>
        <v>0.78849317558165644</v>
      </c>
      <c r="D26" s="17">
        <f t="shared" si="5"/>
        <v>78543.34734598684</v>
      </c>
      <c r="E26" s="17">
        <f>SUM(D26:$D$136)</f>
        <v>3017040.0435642353</v>
      </c>
      <c r="F26" s="19">
        <f t="shared" si="6"/>
        <v>38.412419963132507</v>
      </c>
      <c r="G26" s="5"/>
      <c r="H26" s="17">
        <f>Absterbeordnung!C20</f>
        <v>99611.955789023676</v>
      </c>
      <c r="I26" s="18">
        <f t="shared" si="7"/>
        <v>0.78849317558165644</v>
      </c>
      <c r="J26" s="17">
        <f t="shared" si="8"/>
        <v>78543.34734598684</v>
      </c>
      <c r="K26" s="17">
        <f>SUM($J26:J$136)</f>
        <v>3017040.0435642353</v>
      </c>
      <c r="L26" s="19">
        <f t="shared" si="9"/>
        <v>38.412419963132507</v>
      </c>
      <c r="N26" s="6">
        <v>12</v>
      </c>
      <c r="O26" s="6">
        <f t="shared" si="0"/>
        <v>31</v>
      </c>
      <c r="P26" s="20">
        <f t="shared" si="1"/>
        <v>99611.955789023676</v>
      </c>
      <c r="Q26" s="20">
        <f t="shared" si="2"/>
        <v>99611.955789023676</v>
      </c>
      <c r="R26" s="5" t="e">
        <f t="shared" si="3"/>
        <v>#N/A</v>
      </c>
      <c r="S26" s="5" t="e">
        <f t="shared" si="10"/>
        <v>#N/A</v>
      </c>
      <c r="T26" s="20" t="e">
        <f>SUM(S26:$S$127)</f>
        <v>#N/A</v>
      </c>
      <c r="U26" s="6" t="e">
        <f t="shared" si="11"/>
        <v>#N/A</v>
      </c>
    </row>
    <row r="27" spans="1:21">
      <c r="A27" s="21">
        <v>13</v>
      </c>
      <c r="B27" s="17">
        <f>Absterbeordnung!C21</f>
        <v>99605.660542379628</v>
      </c>
      <c r="C27" s="18">
        <f t="shared" si="4"/>
        <v>0.77303252508005538</v>
      </c>
      <c r="D27" s="17">
        <f t="shared" si="5"/>
        <v>76998.415281342561</v>
      </c>
      <c r="E27" s="17">
        <f>SUM(D27:$D$136)</f>
        <v>2938496.6962182485</v>
      </c>
      <c r="F27" s="19">
        <f t="shared" si="6"/>
        <v>38.163080181343339</v>
      </c>
      <c r="G27" s="5"/>
      <c r="H27" s="17">
        <f>Absterbeordnung!C21</f>
        <v>99605.660542379628</v>
      </c>
      <c r="I27" s="18">
        <f t="shared" si="7"/>
        <v>0.77303252508005538</v>
      </c>
      <c r="J27" s="17">
        <f t="shared" si="8"/>
        <v>76998.415281342561</v>
      </c>
      <c r="K27" s="17">
        <f>SUM($J27:J$136)</f>
        <v>2938496.6962182485</v>
      </c>
      <c r="L27" s="19">
        <f t="shared" si="9"/>
        <v>38.163080181343339</v>
      </c>
      <c r="N27" s="6">
        <v>13</v>
      </c>
      <c r="O27" s="6">
        <f t="shared" si="0"/>
        <v>32</v>
      </c>
      <c r="P27" s="20">
        <f t="shared" si="1"/>
        <v>99605.660542379628</v>
      </c>
      <c r="Q27" s="20">
        <f t="shared" si="2"/>
        <v>99605.660542379628</v>
      </c>
      <c r="R27" s="5" t="e">
        <f t="shared" si="3"/>
        <v>#N/A</v>
      </c>
      <c r="S27" s="5" t="e">
        <f t="shared" si="10"/>
        <v>#N/A</v>
      </c>
      <c r="T27" s="20" t="e">
        <f>SUM(S27:$S$127)</f>
        <v>#N/A</v>
      </c>
      <c r="U27" s="6" t="e">
        <f t="shared" si="11"/>
        <v>#N/A</v>
      </c>
    </row>
    <row r="28" spans="1:21">
      <c r="A28" s="21">
        <v>14</v>
      </c>
      <c r="B28" s="17">
        <f>Absterbeordnung!C22</f>
        <v>99597.787763253014</v>
      </c>
      <c r="C28" s="18">
        <f t="shared" si="4"/>
        <v>0.75787502458828948</v>
      </c>
      <c r="D28" s="17">
        <f t="shared" si="5"/>
        <v>75482.67585001461</v>
      </c>
      <c r="E28" s="17">
        <f>SUM(D28:$D$136)</f>
        <v>2861498.2809369061</v>
      </c>
      <c r="F28" s="19">
        <f t="shared" si="6"/>
        <v>37.909338119156679</v>
      </c>
      <c r="G28" s="5"/>
      <c r="H28" s="17">
        <f>Absterbeordnung!C22</f>
        <v>99597.787763253014</v>
      </c>
      <c r="I28" s="18">
        <f t="shared" si="7"/>
        <v>0.75787502458828948</v>
      </c>
      <c r="J28" s="17">
        <f t="shared" si="8"/>
        <v>75482.67585001461</v>
      </c>
      <c r="K28" s="17">
        <f>SUM($J28:J$136)</f>
        <v>2861498.2809369061</v>
      </c>
      <c r="L28" s="19">
        <f t="shared" si="9"/>
        <v>37.909338119156679</v>
      </c>
      <c r="N28" s="6">
        <v>14</v>
      </c>
      <c r="O28" s="6">
        <f t="shared" si="0"/>
        <v>33</v>
      </c>
      <c r="P28" s="20">
        <f t="shared" si="1"/>
        <v>99597.787763253014</v>
      </c>
      <c r="Q28" s="20">
        <f t="shared" si="2"/>
        <v>99597.787763253014</v>
      </c>
      <c r="R28" s="5" t="e">
        <f t="shared" si="3"/>
        <v>#N/A</v>
      </c>
      <c r="S28" s="5" t="e">
        <f t="shared" si="10"/>
        <v>#N/A</v>
      </c>
      <c r="T28" s="20" t="e">
        <f>SUM(S28:$S$127)</f>
        <v>#N/A</v>
      </c>
      <c r="U28" s="6" t="e">
        <f t="shared" si="11"/>
        <v>#N/A</v>
      </c>
    </row>
    <row r="29" spans="1:21">
      <c r="A29" s="21">
        <v>15</v>
      </c>
      <c r="B29" s="17">
        <f>Absterbeordnung!C23</f>
        <v>99588.599906828153</v>
      </c>
      <c r="C29" s="18">
        <f t="shared" si="4"/>
        <v>0.74301472998851925</v>
      </c>
      <c r="D29" s="17">
        <f t="shared" si="5"/>
        <v>73995.7966697066</v>
      </c>
      <c r="E29" s="17">
        <f>SUM(D29:$D$136)</f>
        <v>2786015.6050868914</v>
      </c>
      <c r="F29" s="19">
        <f t="shared" si="6"/>
        <v>37.650998171190288</v>
      </c>
      <c r="G29" s="5"/>
      <c r="H29" s="17">
        <f>Absterbeordnung!C23</f>
        <v>99588.599906828153</v>
      </c>
      <c r="I29" s="18">
        <f t="shared" si="7"/>
        <v>0.74301472998851925</v>
      </c>
      <c r="J29" s="17">
        <f t="shared" si="8"/>
        <v>73995.7966697066</v>
      </c>
      <c r="K29" s="17">
        <f>SUM($J29:J$136)</f>
        <v>2786015.6050868914</v>
      </c>
      <c r="L29" s="19">
        <f t="shared" si="9"/>
        <v>37.650998171190288</v>
      </c>
      <c r="N29" s="6">
        <v>15</v>
      </c>
      <c r="O29" s="6">
        <f t="shared" si="0"/>
        <v>34</v>
      </c>
      <c r="P29" s="20">
        <f t="shared" si="1"/>
        <v>99588.599906828153</v>
      </c>
      <c r="Q29" s="20">
        <f t="shared" si="2"/>
        <v>99588.599906828153</v>
      </c>
      <c r="R29" s="5" t="e">
        <f t="shared" si="3"/>
        <v>#N/A</v>
      </c>
      <c r="S29" s="5" t="e">
        <f t="shared" si="10"/>
        <v>#N/A</v>
      </c>
      <c r="T29" s="20" t="e">
        <f>SUM(S29:$S$127)</f>
        <v>#N/A</v>
      </c>
      <c r="U29" s="6" t="e">
        <f t="shared" si="11"/>
        <v>#N/A</v>
      </c>
    </row>
    <row r="30" spans="1:21">
      <c r="A30" s="21">
        <v>16</v>
      </c>
      <c r="B30" s="17">
        <f>Absterbeordnung!C24</f>
        <v>99577.07025948551</v>
      </c>
      <c r="C30" s="18">
        <f t="shared" si="4"/>
        <v>0.72844581371423445</v>
      </c>
      <c r="D30" s="17">
        <f t="shared" si="5"/>
        <v>72536.499972450416</v>
      </c>
      <c r="E30" s="17">
        <f>SUM(D30:$D$136)</f>
        <v>2712019.8084171847</v>
      </c>
      <c r="F30" s="19">
        <f t="shared" si="6"/>
        <v>37.388346686802066</v>
      </c>
      <c r="G30" s="5"/>
      <c r="H30" s="17">
        <f>Absterbeordnung!C24</f>
        <v>99577.07025948551</v>
      </c>
      <c r="I30" s="18">
        <f t="shared" si="7"/>
        <v>0.72844581371423445</v>
      </c>
      <c r="J30" s="17">
        <f t="shared" si="8"/>
        <v>72536.499972450416</v>
      </c>
      <c r="K30" s="17">
        <f>SUM($J30:J$136)</f>
        <v>2712019.8084171847</v>
      </c>
      <c r="L30" s="19">
        <f t="shared" si="9"/>
        <v>37.388346686802066</v>
      </c>
      <c r="N30" s="6">
        <v>16</v>
      </c>
      <c r="O30" s="6">
        <f t="shared" si="0"/>
        <v>35</v>
      </c>
      <c r="P30" s="20">
        <f t="shared" si="1"/>
        <v>99577.07025948551</v>
      </c>
      <c r="Q30" s="20">
        <f t="shared" si="2"/>
        <v>99577.07025948551</v>
      </c>
      <c r="R30" s="5" t="e">
        <f t="shared" si="3"/>
        <v>#N/A</v>
      </c>
      <c r="S30" s="5" t="e">
        <f t="shared" si="10"/>
        <v>#N/A</v>
      </c>
      <c r="T30" s="20" t="e">
        <f>SUM(S30:$S$127)</f>
        <v>#N/A</v>
      </c>
      <c r="U30" s="6" t="e">
        <f t="shared" si="11"/>
        <v>#N/A</v>
      </c>
    </row>
    <row r="31" spans="1:21">
      <c r="A31" s="21">
        <v>17</v>
      </c>
      <c r="B31" s="17">
        <f>Absterbeordnung!C25</f>
        <v>99564.340350268089</v>
      </c>
      <c r="C31" s="18">
        <f t="shared" si="4"/>
        <v>0.7141625624649357</v>
      </c>
      <c r="D31" s="17">
        <f t="shared" si="5"/>
        <v>71105.124434678452</v>
      </c>
      <c r="E31" s="17">
        <f>SUM(D31:$D$136)</f>
        <v>2639483.3084447351</v>
      </c>
      <c r="F31" s="19">
        <f t="shared" si="6"/>
        <v>37.120859142431108</v>
      </c>
      <c r="G31" s="5"/>
      <c r="H31" s="17">
        <f>Absterbeordnung!C25</f>
        <v>99564.340350268089</v>
      </c>
      <c r="I31" s="18">
        <f t="shared" si="7"/>
        <v>0.7141625624649357</v>
      </c>
      <c r="J31" s="17">
        <f t="shared" si="8"/>
        <v>71105.124434678452</v>
      </c>
      <c r="K31" s="17">
        <f>SUM($J31:J$136)</f>
        <v>2639483.3084447351</v>
      </c>
      <c r="L31" s="19">
        <f t="shared" si="9"/>
        <v>37.120859142431108</v>
      </c>
      <c r="N31" s="6">
        <v>17</v>
      </c>
      <c r="O31" s="6">
        <f t="shared" si="0"/>
        <v>36</v>
      </c>
      <c r="P31" s="20">
        <f t="shared" si="1"/>
        <v>99564.340350268089</v>
      </c>
      <c r="Q31" s="20">
        <f t="shared" si="2"/>
        <v>99564.340350268089</v>
      </c>
      <c r="R31" s="5" t="e">
        <f t="shared" si="3"/>
        <v>#N/A</v>
      </c>
      <c r="S31" s="5" t="e">
        <f t="shared" si="10"/>
        <v>#N/A</v>
      </c>
      <c r="T31" s="20" t="e">
        <f>SUM(S31:$S$127)</f>
        <v>#N/A</v>
      </c>
      <c r="U31" s="6" t="e">
        <f t="shared" si="11"/>
        <v>#N/A</v>
      </c>
    </row>
    <row r="32" spans="1:21">
      <c r="A32" s="21">
        <v>18</v>
      </c>
      <c r="B32" s="17">
        <f>Absterbeordnung!C26</f>
        <v>99551.431607796752</v>
      </c>
      <c r="C32" s="18">
        <f t="shared" si="4"/>
        <v>0.7001593749656233</v>
      </c>
      <c r="D32" s="17">
        <f t="shared" si="5"/>
        <v>69701.868131447976</v>
      </c>
      <c r="E32" s="17">
        <f>SUM(D32:$D$136)</f>
        <v>2568378.1840100568</v>
      </c>
      <c r="F32" s="19">
        <f t="shared" si="6"/>
        <v>36.848053758996166</v>
      </c>
      <c r="G32" s="5"/>
      <c r="H32" s="17">
        <f>Absterbeordnung!C26</f>
        <v>99551.431607796752</v>
      </c>
      <c r="I32" s="18">
        <f t="shared" si="7"/>
        <v>0.7001593749656233</v>
      </c>
      <c r="J32" s="17">
        <f t="shared" si="8"/>
        <v>69701.868131447976</v>
      </c>
      <c r="K32" s="17">
        <f>SUM($J32:J$136)</f>
        <v>2568378.1840100568</v>
      </c>
      <c r="L32" s="19">
        <f t="shared" si="9"/>
        <v>36.848053758996166</v>
      </c>
      <c r="N32" s="6">
        <v>18</v>
      </c>
      <c r="O32" s="6">
        <f t="shared" si="0"/>
        <v>37</v>
      </c>
      <c r="P32" s="20">
        <f t="shared" si="1"/>
        <v>99551.431607796752</v>
      </c>
      <c r="Q32" s="20">
        <f t="shared" si="2"/>
        <v>99551.431607796752</v>
      </c>
      <c r="R32" s="5" t="e">
        <f t="shared" si="3"/>
        <v>#N/A</v>
      </c>
      <c r="S32" s="5" t="e">
        <f t="shared" si="10"/>
        <v>#N/A</v>
      </c>
      <c r="T32" s="20" t="e">
        <f>SUM(S32:$S$127)</f>
        <v>#N/A</v>
      </c>
      <c r="U32" s="6" t="e">
        <f t="shared" si="11"/>
        <v>#N/A</v>
      </c>
    </row>
    <row r="33" spans="1:21">
      <c r="A33" s="21">
        <v>19</v>
      </c>
      <c r="B33" s="17">
        <f>Absterbeordnung!C27</f>
        <v>99535.272324806429</v>
      </c>
      <c r="C33" s="18">
        <f t="shared" si="4"/>
        <v>0.68643075977021895</v>
      </c>
      <c r="D33" s="17">
        <f t="shared" si="5"/>
        <v>68324.072605852518</v>
      </c>
      <c r="E33" s="17">
        <f>SUM(D33:$D$136)</f>
        <v>2498676.3158786083</v>
      </c>
      <c r="F33" s="19">
        <f t="shared" si="6"/>
        <v>36.570951065709394</v>
      </c>
      <c r="G33" s="5"/>
      <c r="H33" s="17">
        <f>Absterbeordnung!C27</f>
        <v>99535.272324806429</v>
      </c>
      <c r="I33" s="18">
        <f t="shared" si="7"/>
        <v>0.68643075977021895</v>
      </c>
      <c r="J33" s="17">
        <f t="shared" si="8"/>
        <v>68324.072605852518</v>
      </c>
      <c r="K33" s="17">
        <f>SUM($J33:J$136)</f>
        <v>2498676.3158786083</v>
      </c>
      <c r="L33" s="19">
        <f t="shared" si="9"/>
        <v>36.570951065709394</v>
      </c>
      <c r="N33" s="6">
        <v>19</v>
      </c>
      <c r="O33" s="6">
        <f t="shared" si="0"/>
        <v>38</v>
      </c>
      <c r="P33" s="20">
        <f t="shared" si="1"/>
        <v>99535.272324806429</v>
      </c>
      <c r="Q33" s="20">
        <f t="shared" si="2"/>
        <v>99535.272324806429</v>
      </c>
      <c r="R33" s="5">
        <f t="shared" si="3"/>
        <v>100000</v>
      </c>
      <c r="S33" s="5">
        <f t="shared" si="10"/>
        <v>6832407260.5852518</v>
      </c>
      <c r="T33" s="20">
        <f>SUM(S33:$S$127)</f>
        <v>246575816138.46664</v>
      </c>
      <c r="U33" s="6">
        <f t="shared" si="11"/>
        <v>36.089156681410323</v>
      </c>
    </row>
    <row r="34" spans="1:21">
      <c r="A34" s="21">
        <v>20</v>
      </c>
      <c r="B34" s="17">
        <f>Absterbeordnung!C28</f>
        <v>99518.911946723892</v>
      </c>
      <c r="C34" s="18">
        <f t="shared" si="4"/>
        <v>0.67297133310805779</v>
      </c>
      <c r="D34" s="17">
        <f t="shared" si="5"/>
        <v>66973.374842250196</v>
      </c>
      <c r="E34" s="17">
        <f>SUM(D34:$D$136)</f>
        <v>2430352.2432727553</v>
      </c>
      <c r="F34" s="19">
        <f t="shared" si="6"/>
        <v>36.288334715060024</v>
      </c>
      <c r="G34" s="5"/>
      <c r="H34" s="17">
        <f>Absterbeordnung!C28</f>
        <v>99518.911946723892</v>
      </c>
      <c r="I34" s="18">
        <f t="shared" si="7"/>
        <v>0.67297133310805779</v>
      </c>
      <c r="J34" s="17">
        <f t="shared" si="8"/>
        <v>66973.374842250196</v>
      </c>
      <c r="K34" s="17">
        <f>SUM($J34:J$136)</f>
        <v>2430352.2432727553</v>
      </c>
      <c r="L34" s="19">
        <f t="shared" si="9"/>
        <v>36.288334715060024</v>
      </c>
      <c r="N34" s="6">
        <v>20</v>
      </c>
      <c r="O34" s="6">
        <f t="shared" si="0"/>
        <v>39</v>
      </c>
      <c r="P34" s="20">
        <f t="shared" si="1"/>
        <v>99518.911946723892</v>
      </c>
      <c r="Q34" s="20">
        <f t="shared" si="2"/>
        <v>99518.911946723892</v>
      </c>
      <c r="R34" s="5">
        <f t="shared" si="3"/>
        <v>99710.812858958248</v>
      </c>
      <c r="S34" s="5">
        <f t="shared" si="10"/>
        <v>6677969645.4284716</v>
      </c>
      <c r="T34" s="20">
        <f>SUM(S34:$S$127)</f>
        <v>239743408877.88141</v>
      </c>
      <c r="U34" s="6">
        <f t="shared" si="11"/>
        <v>35.900643699691301</v>
      </c>
    </row>
    <row r="35" spans="1:21">
      <c r="A35" s="21">
        <v>21</v>
      </c>
      <c r="B35" s="17">
        <f>Absterbeordnung!C29</f>
        <v>99502.622520465491</v>
      </c>
      <c r="C35" s="18">
        <f t="shared" si="4"/>
        <v>0.65977581677260566</v>
      </c>
      <c r="D35" s="17">
        <f t="shared" si="5"/>
        <v>65649.424044456391</v>
      </c>
      <c r="E35" s="17">
        <f>SUM(D35:$D$136)</f>
        <v>2363378.8684305046</v>
      </c>
      <c r="F35" s="19">
        <f t="shared" si="6"/>
        <v>35.99999395013846</v>
      </c>
      <c r="G35" s="5"/>
      <c r="H35" s="17">
        <f>Absterbeordnung!C29</f>
        <v>99502.622520465491</v>
      </c>
      <c r="I35" s="18">
        <f t="shared" si="7"/>
        <v>0.65977581677260566</v>
      </c>
      <c r="J35" s="17">
        <f t="shared" si="8"/>
        <v>65649.424044456391</v>
      </c>
      <c r="K35" s="17">
        <f>SUM($J35:J$136)</f>
        <v>2363378.8684305046</v>
      </c>
      <c r="L35" s="19">
        <f t="shared" si="9"/>
        <v>35.99999395013846</v>
      </c>
      <c r="N35" s="6">
        <v>21</v>
      </c>
      <c r="O35" s="6">
        <f t="shared" si="0"/>
        <v>40</v>
      </c>
      <c r="P35" s="20">
        <f t="shared" si="1"/>
        <v>99502.622520465491</v>
      </c>
      <c r="Q35" s="20">
        <f t="shared" si="2"/>
        <v>99502.622520465491</v>
      </c>
      <c r="R35" s="5">
        <f t="shared" si="3"/>
        <v>99688.635884888223</v>
      </c>
      <c r="S35" s="5">
        <f t="shared" si="10"/>
        <v>6544501529.6204386</v>
      </c>
      <c r="T35" s="20">
        <f>SUM(S35:$S$127)</f>
        <v>233065439232.45294</v>
      </c>
      <c r="U35" s="6">
        <f t="shared" si="11"/>
        <v>35.61240503613574</v>
      </c>
    </row>
    <row r="36" spans="1:21">
      <c r="A36" s="21">
        <v>22</v>
      </c>
      <c r="B36" s="17">
        <f>Absterbeordnung!C30</f>
        <v>99485.727329371875</v>
      </c>
      <c r="C36" s="18">
        <f t="shared" si="4"/>
        <v>0.64683903605157411</v>
      </c>
      <c r="D36" s="17">
        <f t="shared" si="5"/>
        <v>64351.25196662065</v>
      </c>
      <c r="E36" s="17">
        <f>SUM(D36:$D$136)</f>
        <v>2297729.4443860487</v>
      </c>
      <c r="F36" s="19">
        <f t="shared" si="6"/>
        <v>35.706056590443552</v>
      </c>
      <c r="G36" s="5"/>
      <c r="H36" s="17">
        <f>Absterbeordnung!C30</f>
        <v>99485.727329371875</v>
      </c>
      <c r="I36" s="18">
        <f t="shared" si="7"/>
        <v>0.64683903605157411</v>
      </c>
      <c r="J36" s="17">
        <f t="shared" si="8"/>
        <v>64351.25196662065</v>
      </c>
      <c r="K36" s="17">
        <f>SUM($J36:J$136)</f>
        <v>2297729.4443860487</v>
      </c>
      <c r="L36" s="19">
        <f t="shared" si="9"/>
        <v>35.706056590443552</v>
      </c>
      <c r="N36" s="6">
        <v>22</v>
      </c>
      <c r="O36" s="6">
        <f t="shared" si="0"/>
        <v>41</v>
      </c>
      <c r="P36" s="20">
        <f t="shared" si="1"/>
        <v>99485.727329371875</v>
      </c>
      <c r="Q36" s="20">
        <f t="shared" si="2"/>
        <v>99485.727329371875</v>
      </c>
      <c r="R36" s="5">
        <f t="shared" si="3"/>
        <v>99675.536499312846</v>
      </c>
      <c r="S36" s="5">
        <f t="shared" si="10"/>
        <v>6414245564.175374</v>
      </c>
      <c r="T36" s="20">
        <f>SUM(S36:$S$127)</f>
        <v>226520937702.83252</v>
      </c>
      <c r="U36" s="6">
        <f t="shared" si="11"/>
        <v>35.315289294190663</v>
      </c>
    </row>
    <row r="37" spans="1:21">
      <c r="A37" s="21">
        <v>23</v>
      </c>
      <c r="B37" s="17">
        <f>Absterbeordnung!C31</f>
        <v>99469.035774468954</v>
      </c>
      <c r="C37" s="18">
        <f t="shared" si="4"/>
        <v>0.63415591769762181</v>
      </c>
      <c r="D37" s="17">
        <f t="shared" si="5"/>
        <v>63078.87766405593</v>
      </c>
      <c r="E37" s="17">
        <f>SUM(D37:$D$136)</f>
        <v>2233378.1924194284</v>
      </c>
      <c r="F37" s="19">
        <f t="shared" si="6"/>
        <v>35.406118103652759</v>
      </c>
      <c r="G37" s="5"/>
      <c r="H37" s="17">
        <f>Absterbeordnung!C31</f>
        <v>99469.035774468954</v>
      </c>
      <c r="I37" s="18">
        <f t="shared" si="7"/>
        <v>0.63415591769762181</v>
      </c>
      <c r="J37" s="17">
        <f t="shared" si="8"/>
        <v>63078.87766405593</v>
      </c>
      <c r="K37" s="17">
        <f>SUM($J37:J$136)</f>
        <v>2233378.1924194284</v>
      </c>
      <c r="L37" s="19">
        <f t="shared" si="9"/>
        <v>35.406118103652759</v>
      </c>
      <c r="N37" s="6">
        <v>23</v>
      </c>
      <c r="O37" s="6">
        <f t="shared" si="0"/>
        <v>42</v>
      </c>
      <c r="P37" s="20">
        <f t="shared" si="1"/>
        <v>99469.035774468954</v>
      </c>
      <c r="Q37" s="20">
        <f t="shared" si="2"/>
        <v>99469.035774468954</v>
      </c>
      <c r="R37" s="5">
        <f t="shared" si="3"/>
        <v>99665.598819193503</v>
      </c>
      <c r="S37" s="5">
        <f t="shared" si="10"/>
        <v>6286794115.2307844</v>
      </c>
      <c r="T37" s="20">
        <f>SUM(S37:$S$127)</f>
        <v>220106692138.65717</v>
      </c>
      <c r="U37" s="6">
        <f t="shared" si="11"/>
        <v>35.010959179562249</v>
      </c>
    </row>
    <row r="38" spans="1:21">
      <c r="A38" s="21">
        <v>24</v>
      </c>
      <c r="B38" s="17">
        <f>Absterbeordnung!C32</f>
        <v>99452.766781122831</v>
      </c>
      <c r="C38" s="18">
        <f t="shared" si="4"/>
        <v>0.62172148793884485</v>
      </c>
      <c r="D38" s="17">
        <f t="shared" si="5"/>
        <v>61831.92214279461</v>
      </c>
      <c r="E38" s="17">
        <f>SUM(D38:$D$136)</f>
        <v>2170299.3147553722</v>
      </c>
      <c r="F38" s="19">
        <f t="shared" si="6"/>
        <v>35.099981361460578</v>
      </c>
      <c r="G38" s="5"/>
      <c r="H38" s="17">
        <f>Absterbeordnung!C32</f>
        <v>99452.766781122831</v>
      </c>
      <c r="I38" s="18">
        <f t="shared" si="7"/>
        <v>0.62172148793884485</v>
      </c>
      <c r="J38" s="17">
        <f t="shared" si="8"/>
        <v>61831.92214279461</v>
      </c>
      <c r="K38" s="17">
        <f>SUM($J38:J$136)</f>
        <v>2170299.3147553722</v>
      </c>
      <c r="L38" s="19">
        <f t="shared" si="9"/>
        <v>35.099981361460578</v>
      </c>
      <c r="N38" s="6">
        <v>24</v>
      </c>
      <c r="O38" s="6">
        <f t="shared" si="0"/>
        <v>43</v>
      </c>
      <c r="P38" s="20">
        <f t="shared" si="1"/>
        <v>99452.766781122831</v>
      </c>
      <c r="Q38" s="20">
        <f t="shared" si="2"/>
        <v>99452.766781122831</v>
      </c>
      <c r="R38" s="5">
        <f t="shared" si="3"/>
        <v>99656.424338945915</v>
      </c>
      <c r="S38" s="5">
        <f t="shared" si="10"/>
        <v>6161948270.7550058</v>
      </c>
      <c r="T38" s="20">
        <f>SUM(S38:$S$127)</f>
        <v>213819898023.42636</v>
      </c>
      <c r="U38" s="6">
        <f t="shared" si="11"/>
        <v>34.700047554477052</v>
      </c>
    </row>
    <row r="39" spans="1:21">
      <c r="A39" s="21">
        <v>25</v>
      </c>
      <c r="B39" s="17">
        <f>Absterbeordnung!C33</f>
        <v>99436.429759197257</v>
      </c>
      <c r="C39" s="18">
        <f t="shared" si="4"/>
        <v>0.60953087052827937</v>
      </c>
      <c r="D39" s="17">
        <f t="shared" si="5"/>
        <v>60609.57359334761</v>
      </c>
      <c r="E39" s="17">
        <f>SUM(D39:$D$136)</f>
        <v>2108467.3926125774</v>
      </c>
      <c r="F39" s="19">
        <f t="shared" si="6"/>
        <v>34.787695534026966</v>
      </c>
      <c r="G39" s="5"/>
      <c r="H39" s="17">
        <f>Absterbeordnung!C33</f>
        <v>99436.429759197257</v>
      </c>
      <c r="I39" s="18">
        <f t="shared" si="7"/>
        <v>0.60953087052827937</v>
      </c>
      <c r="J39" s="17">
        <f t="shared" si="8"/>
        <v>60609.57359334761</v>
      </c>
      <c r="K39" s="17">
        <f>SUM($J39:J$136)</f>
        <v>2108467.3926125774</v>
      </c>
      <c r="L39" s="19">
        <f t="shared" si="9"/>
        <v>34.787695534026966</v>
      </c>
      <c r="N39" s="6">
        <v>25</v>
      </c>
      <c r="O39" s="6">
        <f t="shared" si="0"/>
        <v>44</v>
      </c>
      <c r="P39" s="20">
        <f t="shared" si="1"/>
        <v>99436.429759197257</v>
      </c>
      <c r="Q39" s="20">
        <f t="shared" si="2"/>
        <v>99436.429759197257</v>
      </c>
      <c r="R39" s="5">
        <f t="shared" si="3"/>
        <v>99649.653385719284</v>
      </c>
      <c r="S39" s="5">
        <f t="shared" si="10"/>
        <v>6039723000.4333334</v>
      </c>
      <c r="T39" s="20">
        <f>SUM(S39:$S$127)</f>
        <v>207657949752.67136</v>
      </c>
      <c r="U39" s="6">
        <f t="shared" si="11"/>
        <v>34.38203204646512</v>
      </c>
    </row>
    <row r="40" spans="1:21">
      <c r="A40" s="21">
        <v>26</v>
      </c>
      <c r="B40" s="17">
        <f>Absterbeordnung!C34</f>
        <v>99417.097842291972</v>
      </c>
      <c r="C40" s="18">
        <f t="shared" si="4"/>
        <v>0.59757928483164635</v>
      </c>
      <c r="D40" s="17">
        <f t="shared" si="5"/>
        <v>59409.598228634648</v>
      </c>
      <c r="E40" s="17">
        <f>SUM(D40:$D$136)</f>
        <v>2047857.8190192317</v>
      </c>
      <c r="F40" s="19">
        <f t="shared" si="6"/>
        <v>34.4701509533554</v>
      </c>
      <c r="G40" s="5"/>
      <c r="H40" s="17">
        <f>Absterbeordnung!C34</f>
        <v>99417.097842291972</v>
      </c>
      <c r="I40" s="18">
        <f t="shared" si="7"/>
        <v>0.59757928483164635</v>
      </c>
      <c r="J40" s="17">
        <f t="shared" si="8"/>
        <v>59409.598228634648</v>
      </c>
      <c r="K40" s="17">
        <f>SUM($J40:J$136)</f>
        <v>2047857.8190192317</v>
      </c>
      <c r="L40" s="19">
        <f t="shared" si="9"/>
        <v>34.4701509533554</v>
      </c>
      <c r="N40" s="6">
        <v>26</v>
      </c>
      <c r="O40" s="6">
        <f t="shared" si="0"/>
        <v>45</v>
      </c>
      <c r="P40" s="20">
        <f t="shared" si="1"/>
        <v>99417.097842291972</v>
      </c>
      <c r="Q40" s="20">
        <f t="shared" si="2"/>
        <v>99417.097842291972</v>
      </c>
      <c r="R40" s="5">
        <f t="shared" si="3"/>
        <v>99642.377395947522</v>
      </c>
      <c r="S40" s="5">
        <f t="shared" si="10"/>
        <v>5919713607.6392288</v>
      </c>
      <c r="T40" s="20">
        <f>SUM(S40:$S$127)</f>
        <v>201618226752.23804</v>
      </c>
      <c r="U40" s="6">
        <f t="shared" si="11"/>
        <v>34.058780561960837</v>
      </c>
    </row>
    <row r="41" spans="1:21">
      <c r="A41" s="21">
        <v>27</v>
      </c>
      <c r="B41" s="17">
        <f>Absterbeordnung!C35</f>
        <v>99399.377819519606</v>
      </c>
      <c r="C41" s="18">
        <f t="shared" si="4"/>
        <v>0.58586204395259456</v>
      </c>
      <c r="D41" s="17">
        <f t="shared" si="5"/>
        <v>58234.32265695995</v>
      </c>
      <c r="E41" s="17">
        <f>SUM(D41:$D$136)</f>
        <v>1988448.2207905967</v>
      </c>
      <c r="F41" s="19">
        <f t="shared" si="6"/>
        <v>34.14564006357417</v>
      </c>
      <c r="G41" s="5"/>
      <c r="H41" s="17">
        <f>Absterbeordnung!C35</f>
        <v>99399.377819519606</v>
      </c>
      <c r="I41" s="18">
        <f t="shared" si="7"/>
        <v>0.58586204395259456</v>
      </c>
      <c r="J41" s="17">
        <f t="shared" si="8"/>
        <v>58234.32265695995</v>
      </c>
      <c r="K41" s="17">
        <f>SUM($J41:J$136)</f>
        <v>1988448.2207905967</v>
      </c>
      <c r="L41" s="19">
        <f t="shared" si="9"/>
        <v>34.14564006357417</v>
      </c>
      <c r="N41" s="6">
        <v>27</v>
      </c>
      <c r="O41" s="6">
        <f t="shared" si="0"/>
        <v>46</v>
      </c>
      <c r="P41" s="20">
        <f t="shared" si="1"/>
        <v>99399.377819519606</v>
      </c>
      <c r="Q41" s="20">
        <f t="shared" si="2"/>
        <v>99399.377819519606</v>
      </c>
      <c r="R41" s="5">
        <f t="shared" si="3"/>
        <v>99637.631537097986</v>
      </c>
      <c r="S41" s="5">
        <f t="shared" si="10"/>
        <v>5802329983.7066517</v>
      </c>
      <c r="T41" s="20">
        <f>SUM(S41:$S$127)</f>
        <v>195698513144.59885</v>
      </c>
      <c r="U41" s="6">
        <f t="shared" si="11"/>
        <v>33.727573870175249</v>
      </c>
    </row>
    <row r="42" spans="1:21">
      <c r="A42" s="21">
        <v>28</v>
      </c>
      <c r="B42" s="17">
        <f>Absterbeordnung!C36</f>
        <v>99378.529184110841</v>
      </c>
      <c r="C42" s="18">
        <f t="shared" si="4"/>
        <v>0.57437455289470041</v>
      </c>
      <c r="D42" s="17">
        <f t="shared" si="5"/>
        <v>57080.498267456598</v>
      </c>
      <c r="E42" s="17">
        <f>SUM(D42:$D$136)</f>
        <v>1930213.8981336367</v>
      </c>
      <c r="F42" s="19">
        <f t="shared" si="6"/>
        <v>33.815645565836149</v>
      </c>
      <c r="G42" s="5"/>
      <c r="H42" s="17">
        <f>Absterbeordnung!C36</f>
        <v>99378.529184110841</v>
      </c>
      <c r="I42" s="18">
        <f t="shared" si="7"/>
        <v>0.57437455289470041</v>
      </c>
      <c r="J42" s="17">
        <f t="shared" si="8"/>
        <v>57080.498267456598</v>
      </c>
      <c r="K42" s="17">
        <f>SUM($J42:J$136)</f>
        <v>1930213.8981336367</v>
      </c>
      <c r="L42" s="19">
        <f t="shared" si="9"/>
        <v>33.815645565836149</v>
      </c>
      <c r="N42" s="6">
        <v>28</v>
      </c>
      <c r="O42" s="6">
        <f t="shared" si="0"/>
        <v>47</v>
      </c>
      <c r="P42" s="20">
        <f t="shared" si="1"/>
        <v>99378.529184110841</v>
      </c>
      <c r="Q42" s="20">
        <f t="shared" si="2"/>
        <v>99378.529184110841</v>
      </c>
      <c r="R42" s="5">
        <f t="shared" si="3"/>
        <v>99630.450849804562</v>
      </c>
      <c r="S42" s="5">
        <f t="shared" si="10"/>
        <v>5686955777.1181889</v>
      </c>
      <c r="T42" s="20">
        <f>SUM(S42:$S$127)</f>
        <v>189896183160.89218</v>
      </c>
      <c r="U42" s="6">
        <f t="shared" si="11"/>
        <v>33.391535050255001</v>
      </c>
    </row>
    <row r="43" spans="1:21">
      <c r="A43" s="21">
        <v>29</v>
      </c>
      <c r="B43" s="17">
        <f>Absterbeordnung!C37</f>
        <v>99354.878015009715</v>
      </c>
      <c r="C43" s="18">
        <f t="shared" si="4"/>
        <v>0.56311230675951029</v>
      </c>
      <c r="D43" s="17">
        <f t="shared" si="5"/>
        <v>55947.954546841873</v>
      </c>
      <c r="E43" s="17">
        <f>SUM(D43:$D$136)</f>
        <v>1873133.3998661803</v>
      </c>
      <c r="F43" s="19">
        <f t="shared" si="6"/>
        <v>33.47992638940746</v>
      </c>
      <c r="G43" s="5"/>
      <c r="H43" s="17">
        <f>Absterbeordnung!C37</f>
        <v>99354.878015009715</v>
      </c>
      <c r="I43" s="18">
        <f t="shared" si="7"/>
        <v>0.56311230675951029</v>
      </c>
      <c r="J43" s="17">
        <f t="shared" si="8"/>
        <v>55947.954546841873</v>
      </c>
      <c r="K43" s="17">
        <f>SUM($J43:J$136)</f>
        <v>1873133.3998661803</v>
      </c>
      <c r="L43" s="19">
        <f t="shared" si="9"/>
        <v>33.47992638940746</v>
      </c>
      <c r="N43" s="6">
        <v>29</v>
      </c>
      <c r="O43" s="6">
        <f t="shared" si="0"/>
        <v>48</v>
      </c>
      <c r="P43" s="20">
        <f t="shared" si="1"/>
        <v>99354.878015009715</v>
      </c>
      <c r="Q43" s="20">
        <f t="shared" si="2"/>
        <v>99354.878015009715</v>
      </c>
      <c r="R43" s="5">
        <f t="shared" si="3"/>
        <v>99625.155399990734</v>
      </c>
      <c r="S43" s="5">
        <f t="shared" si="10"/>
        <v>5573823666.04074</v>
      </c>
      <c r="T43" s="20">
        <f>SUM(S43:$S$127)</f>
        <v>184209227383.77399</v>
      </c>
      <c r="U43" s="6">
        <f t="shared" si="11"/>
        <v>33.048987269922648</v>
      </c>
    </row>
    <row r="44" spans="1:21">
      <c r="A44" s="21">
        <v>30</v>
      </c>
      <c r="B44" s="17">
        <f>Absterbeordnung!C38</f>
        <v>99330.360733905181</v>
      </c>
      <c r="C44" s="18">
        <f t="shared" si="4"/>
        <v>0.55207088897991197</v>
      </c>
      <c r="D44" s="17">
        <f t="shared" si="5"/>
        <v>54837.400553062376</v>
      </c>
      <c r="E44" s="17">
        <f>SUM(D44:$D$136)</f>
        <v>1817185.4453193385</v>
      </c>
      <c r="F44" s="19">
        <f t="shared" si="6"/>
        <v>33.137702133801426</v>
      </c>
      <c r="G44" s="5"/>
      <c r="H44" s="17">
        <f>Absterbeordnung!C38</f>
        <v>99330.360733905181</v>
      </c>
      <c r="I44" s="18">
        <f t="shared" si="7"/>
        <v>0.55207088897991197</v>
      </c>
      <c r="J44" s="17">
        <f t="shared" si="8"/>
        <v>54837.400553062376</v>
      </c>
      <c r="K44" s="17">
        <f>SUM($J44:J$136)</f>
        <v>1817185.4453193385</v>
      </c>
      <c r="L44" s="19">
        <f t="shared" si="9"/>
        <v>33.137702133801426</v>
      </c>
      <c r="N44" s="6">
        <v>30</v>
      </c>
      <c r="O44" s="6">
        <f t="shared" si="0"/>
        <v>49</v>
      </c>
      <c r="P44" s="20">
        <f t="shared" si="1"/>
        <v>99330.360733905181</v>
      </c>
      <c r="Q44" s="20">
        <f t="shared" si="2"/>
        <v>99330.360733905181</v>
      </c>
      <c r="R44" s="5">
        <f t="shared" si="3"/>
        <v>99619.616922970861</v>
      </c>
      <c r="S44" s="5">
        <f t="shared" si="10"/>
        <v>5462880836.147584</v>
      </c>
      <c r="T44" s="20">
        <f>SUM(S44:$S$127)</f>
        <v>178635403717.73325</v>
      </c>
      <c r="U44" s="6">
        <f t="shared" si="11"/>
        <v>32.699853625895067</v>
      </c>
    </row>
    <row r="45" spans="1:21">
      <c r="A45" s="21">
        <v>31</v>
      </c>
      <c r="B45" s="17">
        <f>Absterbeordnung!C39</f>
        <v>99302.27151537461</v>
      </c>
      <c r="C45" s="18">
        <f t="shared" si="4"/>
        <v>0.54124596958814919</v>
      </c>
      <c r="D45" s="17">
        <f t="shared" si="5"/>
        <v>53746.954228644579</v>
      </c>
      <c r="E45" s="17">
        <f>SUM(D45:$D$136)</f>
        <v>1762348.0447662761</v>
      </c>
      <c r="F45" s="19">
        <f t="shared" si="6"/>
        <v>32.789728647117052</v>
      </c>
      <c r="G45" s="5"/>
      <c r="H45" s="17">
        <f>Absterbeordnung!C39</f>
        <v>99302.27151537461</v>
      </c>
      <c r="I45" s="18">
        <f t="shared" si="7"/>
        <v>0.54124596958814919</v>
      </c>
      <c r="J45" s="17">
        <f t="shared" si="8"/>
        <v>53746.954228644579</v>
      </c>
      <c r="K45" s="17">
        <f>SUM($J45:J$136)</f>
        <v>1762348.0447662761</v>
      </c>
      <c r="L45" s="19">
        <f t="shared" si="9"/>
        <v>32.789728647117052</v>
      </c>
      <c r="N45" s="6">
        <v>31</v>
      </c>
      <c r="O45" s="6">
        <f t="shared" si="0"/>
        <v>50</v>
      </c>
      <c r="P45" s="20">
        <f t="shared" si="1"/>
        <v>99302.27151537461</v>
      </c>
      <c r="Q45" s="20">
        <f t="shared" si="2"/>
        <v>99302.27151537461</v>
      </c>
      <c r="R45" s="5">
        <f t="shared" si="3"/>
        <v>99611.955789023676</v>
      </c>
      <c r="S45" s="5">
        <f t="shared" si="10"/>
        <v>5353839228.4184237</v>
      </c>
      <c r="T45" s="20">
        <f>SUM(S45:$S$127)</f>
        <v>173172522881.58563</v>
      </c>
      <c r="U45" s="6">
        <f t="shared" si="11"/>
        <v>32.345484332510019</v>
      </c>
    </row>
    <row r="46" spans="1:21">
      <c r="A46" s="21">
        <v>32</v>
      </c>
      <c r="B46" s="17">
        <f>Absterbeordnung!C40</f>
        <v>99270.295782370886</v>
      </c>
      <c r="C46" s="18">
        <f t="shared" si="4"/>
        <v>0.53063330351779314</v>
      </c>
      <c r="D46" s="17">
        <f t="shared" si="5"/>
        <v>52676.124992187913</v>
      </c>
      <c r="E46" s="17">
        <f>SUM(D46:$D$136)</f>
        <v>1708601.0905376314</v>
      </c>
      <c r="F46" s="19">
        <f t="shared" si="6"/>
        <v>32.435967732839572</v>
      </c>
      <c r="G46" s="5"/>
      <c r="H46" s="17">
        <f>Absterbeordnung!C40</f>
        <v>99270.295782370886</v>
      </c>
      <c r="I46" s="18">
        <f t="shared" si="7"/>
        <v>0.53063330351779314</v>
      </c>
      <c r="J46" s="17">
        <f t="shared" si="8"/>
        <v>52676.124992187913</v>
      </c>
      <c r="K46" s="17">
        <f>SUM($J46:J$136)</f>
        <v>1708601.0905376314</v>
      </c>
      <c r="L46" s="19">
        <f t="shared" si="9"/>
        <v>32.435967732839572</v>
      </c>
      <c r="N46" s="6">
        <v>32</v>
      </c>
      <c r="O46" s="6">
        <f t="shared" ref="O46:O77" si="12">N46+$B$3</f>
        <v>51</v>
      </c>
      <c r="P46" s="20">
        <f t="shared" ref="P46:P77" si="13">B46</f>
        <v>99270.295782370886</v>
      </c>
      <c r="Q46" s="20">
        <f t="shared" ref="Q46:Q77" si="14">B46</f>
        <v>99270.295782370886</v>
      </c>
      <c r="R46" s="5">
        <f t="shared" ref="R46:R77" si="15">LOOKUP(N46,$O$14:$O$136,$Q$14:$Q$136)</f>
        <v>99605.660542379628</v>
      </c>
      <c r="S46" s="5">
        <f t="shared" si="10"/>
        <v>5246840224.6598291</v>
      </c>
      <c r="T46" s="20">
        <f>SUM(S46:$S$127)</f>
        <v>167818683653.16724</v>
      </c>
      <c r="U46" s="6">
        <f t="shared" si="11"/>
        <v>31.984713935909397</v>
      </c>
    </row>
    <row r="47" spans="1:21">
      <c r="A47" s="21">
        <v>33</v>
      </c>
      <c r="B47" s="17">
        <f>Absterbeordnung!C41</f>
        <v>99236.950116778346</v>
      </c>
      <c r="C47" s="18">
        <f t="shared" ref="C47:C78" si="16">1/(((1+($B$5/100))^A47))</f>
        <v>0.52022872893901284</v>
      </c>
      <c r="D47" s="17">
        <f t="shared" ref="D47:D78" si="17">B47*C47</f>
        <v>51625.912423035821</v>
      </c>
      <c r="E47" s="17">
        <f>SUM(D47:$D$136)</f>
        <v>1655924.9655454436</v>
      </c>
      <c r="F47" s="19">
        <f t="shared" ref="F47:F78" si="18">E47/D47</f>
        <v>32.075461484852305</v>
      </c>
      <c r="G47" s="5"/>
      <c r="H47" s="17">
        <f>Absterbeordnung!C41</f>
        <v>99236.950116778346</v>
      </c>
      <c r="I47" s="18">
        <f t="shared" ref="I47:I78" si="19">1/(((1+($B$5/100))^A47))</f>
        <v>0.52022872893901284</v>
      </c>
      <c r="J47" s="17">
        <f t="shared" ref="J47:J78" si="20">H47*I47</f>
        <v>51625.912423035821</v>
      </c>
      <c r="K47" s="17">
        <f>SUM($J47:J$136)</f>
        <v>1655924.9655454436</v>
      </c>
      <c r="L47" s="19">
        <f t="shared" ref="L47:L78" si="21">K47/J47</f>
        <v>32.075461484852305</v>
      </c>
      <c r="N47" s="6">
        <v>33</v>
      </c>
      <c r="O47" s="6">
        <f t="shared" si="12"/>
        <v>52</v>
      </c>
      <c r="P47" s="20">
        <f t="shared" si="13"/>
        <v>99236.950116778346</v>
      </c>
      <c r="Q47" s="20">
        <f t="shared" si="14"/>
        <v>99236.950116778346</v>
      </c>
      <c r="R47" s="5">
        <f t="shared" si="15"/>
        <v>99597.787763253014</v>
      </c>
      <c r="S47" s="5">
        <f t="shared" ref="S47:S78" si="22">P47*R47*I47</f>
        <v>5141826668.5938091</v>
      </c>
      <c r="T47" s="20">
        <f>SUM(S47:$S$127)</f>
        <v>162571843428.50739</v>
      </c>
      <c r="U47" s="6">
        <f t="shared" ref="U47:U78" si="23">T47/S47</f>
        <v>31.617526981509016</v>
      </c>
    </row>
    <row r="48" spans="1:21">
      <c r="A48" s="21">
        <v>34</v>
      </c>
      <c r="B48" s="17">
        <f>Absterbeordnung!C42</f>
        <v>99202.194658197332</v>
      </c>
      <c r="C48" s="18">
        <f t="shared" si="16"/>
        <v>0.51002816562648323</v>
      </c>
      <c r="D48" s="17">
        <f t="shared" si="17"/>
        <v>50595.913367641697</v>
      </c>
      <c r="E48" s="17">
        <f>SUM(D48:$D$136)</f>
        <v>1604299.0531224075</v>
      </c>
      <c r="F48" s="19">
        <f t="shared" si="18"/>
        <v>31.708075738552179</v>
      </c>
      <c r="G48" s="5"/>
      <c r="H48" s="17">
        <f>Absterbeordnung!C42</f>
        <v>99202.194658197332</v>
      </c>
      <c r="I48" s="18">
        <f t="shared" si="19"/>
        <v>0.51002816562648323</v>
      </c>
      <c r="J48" s="17">
        <f t="shared" si="20"/>
        <v>50595.913367641697</v>
      </c>
      <c r="K48" s="17">
        <f>SUM($J48:J$136)</f>
        <v>1604299.0531224075</v>
      </c>
      <c r="L48" s="19">
        <f t="shared" si="21"/>
        <v>31.708075738552179</v>
      </c>
      <c r="N48" s="6">
        <v>34</v>
      </c>
      <c r="O48" s="6">
        <f t="shared" si="12"/>
        <v>53</v>
      </c>
      <c r="P48" s="20">
        <f t="shared" si="13"/>
        <v>99202.194658197332</v>
      </c>
      <c r="Q48" s="20">
        <f t="shared" si="14"/>
        <v>99202.194658197332</v>
      </c>
      <c r="R48" s="5">
        <f t="shared" si="15"/>
        <v>99588.599906828153</v>
      </c>
      <c r="S48" s="5">
        <f t="shared" si="22"/>
        <v>5038776173.2906075</v>
      </c>
      <c r="T48" s="20">
        <f>SUM(S48:$S$127)</f>
        <v>157430016759.91357</v>
      </c>
      <c r="U48" s="6">
        <f t="shared" si="23"/>
        <v>31.243701118222685</v>
      </c>
    </row>
    <row r="49" spans="1:21">
      <c r="A49" s="21">
        <v>35</v>
      </c>
      <c r="B49" s="17">
        <f>Absterbeordnung!C43</f>
        <v>99164.319868565217</v>
      </c>
      <c r="C49" s="18">
        <f t="shared" si="16"/>
        <v>0.50002761335929735</v>
      </c>
      <c r="D49" s="17">
        <f t="shared" si="17"/>
        <v>49584.898194276619</v>
      </c>
      <c r="E49" s="17">
        <f>SUM(D49:$D$136)</f>
        <v>1553703.1397547659</v>
      </c>
      <c r="F49" s="19">
        <f t="shared" si="18"/>
        <v>31.334200458923267</v>
      </c>
      <c r="G49" s="5"/>
      <c r="H49" s="17">
        <f>Absterbeordnung!C43</f>
        <v>99164.319868565217</v>
      </c>
      <c r="I49" s="18">
        <f t="shared" si="19"/>
        <v>0.50002761335929735</v>
      </c>
      <c r="J49" s="17">
        <f t="shared" si="20"/>
        <v>49584.898194276619</v>
      </c>
      <c r="K49" s="17">
        <f>SUM($J49:J$136)</f>
        <v>1553703.1397547659</v>
      </c>
      <c r="L49" s="19">
        <f t="shared" si="21"/>
        <v>31.334200458923267</v>
      </c>
      <c r="N49" s="6">
        <v>35</v>
      </c>
      <c r="O49" s="6">
        <f t="shared" si="12"/>
        <v>54</v>
      </c>
      <c r="P49" s="20">
        <f t="shared" si="13"/>
        <v>99164.319868565217</v>
      </c>
      <c r="Q49" s="20">
        <f t="shared" si="14"/>
        <v>99164.319868565217</v>
      </c>
      <c r="R49" s="5">
        <f t="shared" si="15"/>
        <v>99577.07025948551</v>
      </c>
      <c r="S49" s="5">
        <f t="shared" si="22"/>
        <v>4937518891.3009186</v>
      </c>
      <c r="T49" s="20">
        <f>SUM(S49:$S$127)</f>
        <v>152391240586.62296</v>
      </c>
      <c r="U49" s="6">
        <f t="shared" si="23"/>
        <v>30.863930638343643</v>
      </c>
    </row>
    <row r="50" spans="1:21">
      <c r="A50" s="21">
        <v>36</v>
      </c>
      <c r="B50" s="17">
        <f>Absterbeordnung!C44</f>
        <v>99118.016317912537</v>
      </c>
      <c r="C50" s="18">
        <f t="shared" si="16"/>
        <v>0.49022315035225233</v>
      </c>
      <c r="D50" s="17">
        <f t="shared" si="17"/>
        <v>48589.946216033037</v>
      </c>
      <c r="E50" s="17">
        <f>SUM(D50:$D$136)</f>
        <v>1504118.2415604894</v>
      </c>
      <c r="F50" s="19">
        <f t="shared" si="18"/>
        <v>30.955338680004164</v>
      </c>
      <c r="G50" s="5"/>
      <c r="H50" s="17">
        <f>Absterbeordnung!C44</f>
        <v>99118.016317912537</v>
      </c>
      <c r="I50" s="18">
        <f t="shared" si="19"/>
        <v>0.49022315035225233</v>
      </c>
      <c r="J50" s="17">
        <f t="shared" si="20"/>
        <v>48589.946216033037</v>
      </c>
      <c r="K50" s="17">
        <f>SUM($J50:J$136)</f>
        <v>1504118.2415604894</v>
      </c>
      <c r="L50" s="19">
        <f t="shared" si="21"/>
        <v>30.955338680004164</v>
      </c>
      <c r="N50" s="6">
        <v>36</v>
      </c>
      <c r="O50" s="6">
        <f t="shared" si="12"/>
        <v>55</v>
      </c>
      <c r="P50" s="20">
        <f t="shared" si="13"/>
        <v>99118.016317912537</v>
      </c>
      <c r="Q50" s="20">
        <f t="shared" si="14"/>
        <v>99118.016317912537</v>
      </c>
      <c r="R50" s="5">
        <f t="shared" si="15"/>
        <v>99564.340350268089</v>
      </c>
      <c r="S50" s="5">
        <f t="shared" si="22"/>
        <v>4837825942.654335</v>
      </c>
      <c r="T50" s="20">
        <f>SUM(S50:$S$127)</f>
        <v>147453721695.32205</v>
      </c>
      <c r="U50" s="6">
        <f t="shared" si="23"/>
        <v>30.479335851099201</v>
      </c>
    </row>
    <row r="51" spans="1:21">
      <c r="A51" s="21">
        <v>37</v>
      </c>
      <c r="B51" s="17">
        <f>Absterbeordnung!C45</f>
        <v>99070.751242476414</v>
      </c>
      <c r="C51" s="18">
        <f t="shared" si="16"/>
        <v>0.48061093171789437</v>
      </c>
      <c r="D51" s="17">
        <f t="shared" si="17"/>
        <v>47614.48606063833</v>
      </c>
      <c r="E51" s="17">
        <f>SUM(D51:$D$136)</f>
        <v>1455528.2953444563</v>
      </c>
      <c r="F51" s="19">
        <f t="shared" si="18"/>
        <v>30.569022492247463</v>
      </c>
      <c r="G51" s="5"/>
      <c r="H51" s="17">
        <f>Absterbeordnung!C45</f>
        <v>99070.751242476414</v>
      </c>
      <c r="I51" s="18">
        <f t="shared" si="19"/>
        <v>0.48061093171789437</v>
      </c>
      <c r="J51" s="17">
        <f t="shared" si="20"/>
        <v>47614.48606063833</v>
      </c>
      <c r="K51" s="17">
        <f>SUM($J51:J$136)</f>
        <v>1455528.2953444563</v>
      </c>
      <c r="L51" s="19">
        <f t="shared" si="21"/>
        <v>30.569022492247463</v>
      </c>
      <c r="N51" s="6">
        <v>37</v>
      </c>
      <c r="O51" s="6">
        <f t="shared" si="12"/>
        <v>56</v>
      </c>
      <c r="P51" s="20">
        <f t="shared" si="13"/>
        <v>99070.751242476414</v>
      </c>
      <c r="Q51" s="20">
        <f t="shared" si="14"/>
        <v>99070.751242476414</v>
      </c>
      <c r="R51" s="5">
        <f t="shared" si="15"/>
        <v>99551.431607796752</v>
      </c>
      <c r="S51" s="5">
        <f t="shared" si="22"/>
        <v>4740090252.6060286</v>
      </c>
      <c r="T51" s="20">
        <f>SUM(S51:$S$127)</f>
        <v>142615895752.66772</v>
      </c>
      <c r="U51" s="6">
        <f t="shared" si="23"/>
        <v>30.087168841196579</v>
      </c>
    </row>
    <row r="52" spans="1:21">
      <c r="A52" s="21">
        <v>38</v>
      </c>
      <c r="B52" s="17">
        <f>Absterbeordnung!C46</f>
        <v>99020.727105137034</v>
      </c>
      <c r="C52" s="18">
        <f t="shared" si="16"/>
        <v>0.47118718795871989</v>
      </c>
      <c r="D52" s="17">
        <f t="shared" si="17"/>
        <v>46657.297954297312</v>
      </c>
      <c r="E52" s="17">
        <f>SUM(D52:$D$136)</f>
        <v>1407913.8092838184</v>
      </c>
      <c r="F52" s="19">
        <f t="shared" si="18"/>
        <v>30.175639632259163</v>
      </c>
      <c r="G52" s="5"/>
      <c r="H52" s="17">
        <f>Absterbeordnung!C46</f>
        <v>99020.727105137034</v>
      </c>
      <c r="I52" s="18">
        <f t="shared" si="19"/>
        <v>0.47118718795871989</v>
      </c>
      <c r="J52" s="17">
        <f t="shared" si="20"/>
        <v>46657.297954297312</v>
      </c>
      <c r="K52" s="17">
        <f>SUM($J52:J$136)</f>
        <v>1407913.8092838184</v>
      </c>
      <c r="L52" s="19">
        <f t="shared" si="21"/>
        <v>30.175639632259163</v>
      </c>
      <c r="N52" s="6">
        <v>38</v>
      </c>
      <c r="O52" s="6">
        <f t="shared" si="12"/>
        <v>57</v>
      </c>
      <c r="P52" s="20">
        <f t="shared" si="13"/>
        <v>99020.727105137034</v>
      </c>
      <c r="Q52" s="20">
        <f t="shared" si="14"/>
        <v>99020.727105137034</v>
      </c>
      <c r="R52" s="5">
        <f t="shared" si="15"/>
        <v>99535.272324806429</v>
      </c>
      <c r="S52" s="5">
        <f t="shared" si="22"/>
        <v>4644046857.8206167</v>
      </c>
      <c r="T52" s="20">
        <f>SUM(S52:$S$127)</f>
        <v>137875805500.06171</v>
      </c>
      <c r="U52" s="6">
        <f t="shared" si="23"/>
        <v>29.688719713901595</v>
      </c>
    </row>
    <row r="53" spans="1:21">
      <c r="A53" s="21">
        <v>39</v>
      </c>
      <c r="B53" s="17">
        <f>Absterbeordnung!C47</f>
        <v>98965.859095899548</v>
      </c>
      <c r="C53" s="18">
        <f t="shared" si="16"/>
        <v>0.46194822348894127</v>
      </c>
      <c r="D53" s="17">
        <f t="shared" si="17"/>
        <v>45717.102795407678</v>
      </c>
      <c r="E53" s="17">
        <f>SUM(D53:$D$136)</f>
        <v>1361256.511329521</v>
      </c>
      <c r="F53" s="19">
        <f t="shared" si="18"/>
        <v>29.775651301032582</v>
      </c>
      <c r="G53" s="5"/>
      <c r="H53" s="17">
        <f>Absterbeordnung!C47</f>
        <v>98965.859095899548</v>
      </c>
      <c r="I53" s="18">
        <f t="shared" si="19"/>
        <v>0.46194822348894127</v>
      </c>
      <c r="J53" s="17">
        <f t="shared" si="20"/>
        <v>45717.102795407678</v>
      </c>
      <c r="K53" s="17">
        <f>SUM($J53:J$136)</f>
        <v>1361256.511329521</v>
      </c>
      <c r="L53" s="19">
        <f t="shared" si="21"/>
        <v>29.775651301032582</v>
      </c>
      <c r="N53" s="6">
        <v>39</v>
      </c>
      <c r="O53" s="6">
        <f t="shared" si="12"/>
        <v>58</v>
      </c>
      <c r="P53" s="20">
        <f t="shared" si="13"/>
        <v>98965.859095899548</v>
      </c>
      <c r="Q53" s="20">
        <f t="shared" si="14"/>
        <v>98965.859095899548</v>
      </c>
      <c r="R53" s="5">
        <f t="shared" si="15"/>
        <v>99518.911946723892</v>
      </c>
      <c r="S53" s="5">
        <f t="shared" si="22"/>
        <v>4549716327.555501</v>
      </c>
      <c r="T53" s="20">
        <f>SUM(S53:$S$127)</f>
        <v>133231758642.24113</v>
      </c>
      <c r="U53" s="6">
        <f t="shared" si="23"/>
        <v>29.283530895172248</v>
      </c>
    </row>
    <row r="54" spans="1:21">
      <c r="A54" s="21">
        <v>40</v>
      </c>
      <c r="B54" s="17">
        <f>Absterbeordnung!C48</f>
        <v>98901.467227236673</v>
      </c>
      <c r="C54" s="18">
        <f t="shared" si="16"/>
        <v>0.45289041518523643</v>
      </c>
      <c r="D54" s="17">
        <f t="shared" si="17"/>
        <v>44791.526554972268</v>
      </c>
      <c r="E54" s="17">
        <f>SUM(D54:$D$136)</f>
        <v>1315539.4085341133</v>
      </c>
      <c r="F54" s="19">
        <f t="shared" si="18"/>
        <v>29.370274016438415</v>
      </c>
      <c r="G54" s="5"/>
      <c r="H54" s="17">
        <f>Absterbeordnung!C48</f>
        <v>98901.467227236673</v>
      </c>
      <c r="I54" s="18">
        <f t="shared" si="19"/>
        <v>0.45289041518523643</v>
      </c>
      <c r="J54" s="17">
        <f t="shared" si="20"/>
        <v>44791.526554972268</v>
      </c>
      <c r="K54" s="17">
        <f>SUM($J54:J$136)</f>
        <v>1315539.4085341133</v>
      </c>
      <c r="L54" s="19">
        <f t="shared" si="21"/>
        <v>29.370274016438415</v>
      </c>
      <c r="N54" s="6">
        <v>40</v>
      </c>
      <c r="O54" s="6">
        <f t="shared" si="12"/>
        <v>59</v>
      </c>
      <c r="P54" s="20">
        <f t="shared" si="13"/>
        <v>98901.467227236673</v>
      </c>
      <c r="Q54" s="20">
        <f t="shared" si="14"/>
        <v>98901.467227236673</v>
      </c>
      <c r="R54" s="5">
        <f t="shared" si="15"/>
        <v>99502.622520465491</v>
      </c>
      <c r="S54" s="5">
        <f t="shared" si="22"/>
        <v>4456874358.9148121</v>
      </c>
      <c r="T54" s="20">
        <f>SUM(S54:$S$127)</f>
        <v>128682042314.68564</v>
      </c>
      <c r="U54" s="6">
        <f t="shared" si="23"/>
        <v>28.872710323837342</v>
      </c>
    </row>
    <row r="55" spans="1:21">
      <c r="A55" s="21">
        <v>41</v>
      </c>
      <c r="B55" s="17">
        <f>Absterbeordnung!C49</f>
        <v>98838.850068505548</v>
      </c>
      <c r="C55" s="18">
        <f t="shared" si="16"/>
        <v>0.44401021096591808</v>
      </c>
      <c r="D55" s="17">
        <f t="shared" si="17"/>
        <v>43885.458670545893</v>
      </c>
      <c r="E55" s="17">
        <f>SUM(D55:$D$136)</f>
        <v>1270747.8819791412</v>
      </c>
      <c r="F55" s="19">
        <f t="shared" si="18"/>
        <v>28.95601232104735</v>
      </c>
      <c r="G55" s="5"/>
      <c r="H55" s="17">
        <f>Absterbeordnung!C49</f>
        <v>98838.850068505548</v>
      </c>
      <c r="I55" s="18">
        <f t="shared" si="19"/>
        <v>0.44401021096591808</v>
      </c>
      <c r="J55" s="17">
        <f t="shared" si="20"/>
        <v>43885.458670545893</v>
      </c>
      <c r="K55" s="17">
        <f>SUM($J55:J$136)</f>
        <v>1270747.8819791412</v>
      </c>
      <c r="L55" s="19">
        <f t="shared" si="21"/>
        <v>28.95601232104735</v>
      </c>
      <c r="N55" s="6">
        <v>41</v>
      </c>
      <c r="O55" s="6">
        <f t="shared" si="12"/>
        <v>60</v>
      </c>
      <c r="P55" s="20">
        <f t="shared" si="13"/>
        <v>98838.850068505548</v>
      </c>
      <c r="Q55" s="20">
        <f t="shared" si="14"/>
        <v>98838.850068505548</v>
      </c>
      <c r="R55" s="5">
        <f t="shared" si="15"/>
        <v>99485.727329371875</v>
      </c>
      <c r="S55" s="5">
        <f t="shared" si="22"/>
        <v>4365976775.0223484</v>
      </c>
      <c r="T55" s="20">
        <f>SUM(S55:$S$127)</f>
        <v>124225167955.77083</v>
      </c>
      <c r="U55" s="6">
        <f t="shared" si="23"/>
        <v>28.453007049066347</v>
      </c>
    </row>
    <row r="56" spans="1:21">
      <c r="A56" s="21">
        <v>42</v>
      </c>
      <c r="B56" s="17">
        <f>Absterbeordnung!C50</f>
        <v>98766.40687702311</v>
      </c>
      <c r="C56" s="18">
        <f t="shared" si="16"/>
        <v>0.4353041283979589</v>
      </c>
      <c r="D56" s="17">
        <f t="shared" si="17"/>
        <v>42993.424660600722</v>
      </c>
      <c r="E56" s="17">
        <f>SUM(D56:$D$136)</f>
        <v>1226862.4233085951</v>
      </c>
      <c r="F56" s="19">
        <f t="shared" si="18"/>
        <v>28.536047849030616</v>
      </c>
      <c r="G56" s="5"/>
      <c r="H56" s="17">
        <f>Absterbeordnung!C50</f>
        <v>98766.40687702311</v>
      </c>
      <c r="I56" s="18">
        <f t="shared" si="19"/>
        <v>0.4353041283979589</v>
      </c>
      <c r="J56" s="17">
        <f t="shared" si="20"/>
        <v>42993.424660600722</v>
      </c>
      <c r="K56" s="17">
        <f>SUM($J56:J$136)</f>
        <v>1226862.4233085951</v>
      </c>
      <c r="L56" s="19">
        <f t="shared" si="21"/>
        <v>28.536047849030616</v>
      </c>
      <c r="N56" s="6">
        <v>42</v>
      </c>
      <c r="O56" s="6">
        <f t="shared" si="12"/>
        <v>61</v>
      </c>
      <c r="P56" s="20">
        <f t="shared" si="13"/>
        <v>98766.40687702311</v>
      </c>
      <c r="Q56" s="20">
        <f t="shared" si="14"/>
        <v>98766.40687702311</v>
      </c>
      <c r="R56" s="5">
        <f t="shared" si="15"/>
        <v>99469.035774468954</v>
      </c>
      <c r="S56" s="5">
        <f t="shared" si="22"/>
        <v>4276514495.6322284</v>
      </c>
      <c r="T56" s="20">
        <f>SUM(S56:$S$127)</f>
        <v>119859191180.74847</v>
      </c>
      <c r="U56" s="6">
        <f t="shared" si="23"/>
        <v>28.027308525006838</v>
      </c>
    </row>
    <row r="57" spans="1:21">
      <c r="A57" s="21">
        <v>43</v>
      </c>
      <c r="B57" s="17">
        <f>Absterbeordnung!C51</f>
        <v>98686.716951997703</v>
      </c>
      <c r="C57" s="18">
        <f t="shared" si="16"/>
        <v>0.4267687533313323</v>
      </c>
      <c r="D57" s="17">
        <f t="shared" si="17"/>
        <v>42116.40716396612</v>
      </c>
      <c r="E57" s="17">
        <f>SUM(D57:$D$136)</f>
        <v>1183868.9986479944</v>
      </c>
      <c r="F57" s="19">
        <f t="shared" si="18"/>
        <v>28.109448985973497</v>
      </c>
      <c r="G57" s="5"/>
      <c r="H57" s="17">
        <f>Absterbeordnung!C51</f>
        <v>98686.716951997703</v>
      </c>
      <c r="I57" s="18">
        <f t="shared" si="19"/>
        <v>0.4267687533313323</v>
      </c>
      <c r="J57" s="17">
        <f t="shared" si="20"/>
        <v>42116.40716396612</v>
      </c>
      <c r="K57" s="17">
        <f>SUM($J57:J$136)</f>
        <v>1183868.9986479944</v>
      </c>
      <c r="L57" s="19">
        <f t="shared" si="21"/>
        <v>28.109448985973497</v>
      </c>
      <c r="N57" s="6">
        <v>43</v>
      </c>
      <c r="O57" s="6">
        <f t="shared" si="12"/>
        <v>62</v>
      </c>
      <c r="P57" s="20">
        <f t="shared" si="13"/>
        <v>98686.716951997703</v>
      </c>
      <c r="Q57" s="20">
        <f t="shared" si="14"/>
        <v>98686.716951997703</v>
      </c>
      <c r="R57" s="5">
        <f t="shared" si="15"/>
        <v>99452.766781122831</v>
      </c>
      <c r="S57" s="5">
        <f t="shared" si="22"/>
        <v>4188593219.3367333</v>
      </c>
      <c r="T57" s="20">
        <f>SUM(S57:$S$127)</f>
        <v>115582676685.11626</v>
      </c>
      <c r="U57" s="6">
        <f t="shared" si="23"/>
        <v>27.594629182782963</v>
      </c>
    </row>
    <row r="58" spans="1:21">
      <c r="A58" s="21">
        <v>44</v>
      </c>
      <c r="B58" s="17">
        <f>Absterbeordnung!C52</f>
        <v>98598.323766312576</v>
      </c>
      <c r="C58" s="18">
        <f t="shared" si="16"/>
        <v>0.41840073856012966</v>
      </c>
      <c r="D58" s="17">
        <f t="shared" si="17"/>
        <v>41253.611484615969</v>
      </c>
      <c r="E58" s="17">
        <f>SUM(D58:$D$136)</f>
        <v>1141752.5914840281</v>
      </c>
      <c r="F58" s="19">
        <f t="shared" si="18"/>
        <v>27.676427599794582</v>
      </c>
      <c r="G58" s="5"/>
      <c r="H58" s="17">
        <f>Absterbeordnung!C52</f>
        <v>98598.323766312576</v>
      </c>
      <c r="I58" s="18">
        <f t="shared" si="19"/>
        <v>0.41840073856012966</v>
      </c>
      <c r="J58" s="17">
        <f t="shared" si="20"/>
        <v>41253.611484615969</v>
      </c>
      <c r="K58" s="17">
        <f>SUM($J58:J$136)</f>
        <v>1141752.5914840281</v>
      </c>
      <c r="L58" s="19">
        <f t="shared" si="21"/>
        <v>27.676427599794582</v>
      </c>
      <c r="N58" s="6">
        <v>44</v>
      </c>
      <c r="O58" s="6">
        <f t="shared" si="12"/>
        <v>63</v>
      </c>
      <c r="P58" s="20">
        <f t="shared" si="13"/>
        <v>98598.323766312576</v>
      </c>
      <c r="Q58" s="20">
        <f t="shared" si="14"/>
        <v>98598.323766312576</v>
      </c>
      <c r="R58" s="5">
        <f t="shared" si="15"/>
        <v>99436.429759197257</v>
      </c>
      <c r="S58" s="5">
        <f t="shared" si="22"/>
        <v>4102111840.703229</v>
      </c>
      <c r="T58" s="20">
        <f>SUM(S58:$S$127)</f>
        <v>111394083465.77953</v>
      </c>
      <c r="U58" s="6">
        <f t="shared" si="23"/>
        <v>27.155301413401524</v>
      </c>
    </row>
    <row r="59" spans="1:21">
      <c r="A59" s="21">
        <v>45</v>
      </c>
      <c r="B59" s="17">
        <f>Absterbeordnung!C53</f>
        <v>98505.064533618031</v>
      </c>
      <c r="C59" s="18">
        <f t="shared" si="16"/>
        <v>0.41019680250993107</v>
      </c>
      <c r="D59" s="17">
        <f t="shared" si="17"/>
        <v>40406.462502724527</v>
      </c>
      <c r="E59" s="17">
        <f>SUM(D59:$D$136)</f>
        <v>1100498.9799994123</v>
      </c>
      <c r="F59" s="19">
        <f t="shared" si="18"/>
        <v>27.235717057022942</v>
      </c>
      <c r="G59" s="5"/>
      <c r="H59" s="17">
        <f>Absterbeordnung!C53</f>
        <v>98505.064533618031</v>
      </c>
      <c r="I59" s="18">
        <f t="shared" si="19"/>
        <v>0.41019680250993107</v>
      </c>
      <c r="J59" s="17">
        <f t="shared" si="20"/>
        <v>40406.462502724527</v>
      </c>
      <c r="K59" s="17">
        <f>SUM($J59:J$136)</f>
        <v>1100498.9799994123</v>
      </c>
      <c r="L59" s="19">
        <f t="shared" si="21"/>
        <v>27.235717057022942</v>
      </c>
      <c r="N59" s="6">
        <v>45</v>
      </c>
      <c r="O59" s="6">
        <f t="shared" si="12"/>
        <v>64</v>
      </c>
      <c r="P59" s="20">
        <f t="shared" si="13"/>
        <v>98505.064533618031</v>
      </c>
      <c r="Q59" s="20">
        <f t="shared" si="14"/>
        <v>98505.064533618031</v>
      </c>
      <c r="R59" s="5">
        <f t="shared" si="15"/>
        <v>99417.097842291972</v>
      </c>
      <c r="S59" s="5">
        <f t="shared" si="22"/>
        <v>4017093236.0942669</v>
      </c>
      <c r="T59" s="20">
        <f>SUM(S59:$S$127)</f>
        <v>107291971625.07631</v>
      </c>
      <c r="U59" s="6">
        <f t="shared" si="23"/>
        <v>26.708857703634976</v>
      </c>
    </row>
    <row r="60" spans="1:21">
      <c r="A60" s="21">
        <v>46</v>
      </c>
      <c r="B60" s="17">
        <f>Absterbeordnung!C54</f>
        <v>98399.106448174643</v>
      </c>
      <c r="C60" s="18">
        <f t="shared" si="16"/>
        <v>0.40215372795091275</v>
      </c>
      <c r="D60" s="17">
        <f t="shared" si="17"/>
        <v>39571.567485172127</v>
      </c>
      <c r="E60" s="17">
        <f>SUM(D60:$D$136)</f>
        <v>1060092.5174966878</v>
      </c>
      <c r="F60" s="19">
        <f t="shared" si="18"/>
        <v>26.789247554924767</v>
      </c>
      <c r="G60" s="5"/>
      <c r="H60" s="17">
        <f>Absterbeordnung!C54</f>
        <v>98399.106448174643</v>
      </c>
      <c r="I60" s="18">
        <f t="shared" si="19"/>
        <v>0.40215372795091275</v>
      </c>
      <c r="J60" s="17">
        <f t="shared" si="20"/>
        <v>39571.567485172127</v>
      </c>
      <c r="K60" s="17">
        <f>SUM($J60:J$136)</f>
        <v>1060092.5174966878</v>
      </c>
      <c r="L60" s="19">
        <f t="shared" si="21"/>
        <v>26.789247554924767</v>
      </c>
      <c r="N60" s="6">
        <v>46</v>
      </c>
      <c r="O60" s="6">
        <f t="shared" si="12"/>
        <v>65</v>
      </c>
      <c r="P60" s="20">
        <f t="shared" si="13"/>
        <v>98399.106448174643</v>
      </c>
      <c r="Q60" s="20">
        <f t="shared" si="14"/>
        <v>98399.106448174643</v>
      </c>
      <c r="R60" s="5">
        <f t="shared" si="15"/>
        <v>99399.377819519606</v>
      </c>
      <c r="S60" s="5">
        <f t="shared" si="22"/>
        <v>3933389187.3692422</v>
      </c>
      <c r="T60" s="20">
        <f>SUM(S60:$S$127)</f>
        <v>103274878388.98204</v>
      </c>
      <c r="U60" s="6">
        <f t="shared" si="23"/>
        <v>26.255952174937232</v>
      </c>
    </row>
    <row r="61" spans="1:21">
      <c r="A61" s="21">
        <v>47</v>
      </c>
      <c r="B61" s="17">
        <f>Absterbeordnung!C55</f>
        <v>98282.583209480305</v>
      </c>
      <c r="C61" s="18">
        <f t="shared" si="16"/>
        <v>0.39426836073618909</v>
      </c>
      <c r="D61" s="17">
        <f t="shared" si="17"/>
        <v>38749.7129709199</v>
      </c>
      <c r="E61" s="17">
        <f>SUM(D61:$D$136)</f>
        <v>1020520.9500115155</v>
      </c>
      <c r="F61" s="19">
        <f t="shared" si="18"/>
        <v>26.336219594126426</v>
      </c>
      <c r="G61" s="5"/>
      <c r="H61" s="17">
        <f>Absterbeordnung!C55</f>
        <v>98282.583209480305</v>
      </c>
      <c r="I61" s="18">
        <f t="shared" si="19"/>
        <v>0.39426836073618909</v>
      </c>
      <c r="J61" s="17">
        <f t="shared" si="20"/>
        <v>38749.7129709199</v>
      </c>
      <c r="K61" s="17">
        <f>SUM($J61:J$136)</f>
        <v>1020520.9500115155</v>
      </c>
      <c r="L61" s="19">
        <f t="shared" si="21"/>
        <v>26.336219594126426</v>
      </c>
      <c r="N61" s="6">
        <v>47</v>
      </c>
      <c r="O61" s="6">
        <f t="shared" si="12"/>
        <v>66</v>
      </c>
      <c r="P61" s="20">
        <f t="shared" si="13"/>
        <v>98282.583209480305</v>
      </c>
      <c r="Q61" s="20">
        <f t="shared" si="14"/>
        <v>98282.583209480305</v>
      </c>
      <c r="R61" s="5">
        <f t="shared" si="15"/>
        <v>99378.529184110841</v>
      </c>
      <c r="S61" s="5">
        <f t="shared" si="22"/>
        <v>3850889481.3564816</v>
      </c>
      <c r="T61" s="20">
        <f>SUM(S61:$S$127)</f>
        <v>99341489201.612793</v>
      </c>
      <c r="U61" s="6">
        <f t="shared" si="23"/>
        <v>25.797024215459853</v>
      </c>
    </row>
    <row r="62" spans="1:21">
      <c r="A62" s="21">
        <v>48</v>
      </c>
      <c r="B62" s="17">
        <f>Absterbeordnung!C56</f>
        <v>98154.877979902172</v>
      </c>
      <c r="C62" s="18">
        <f t="shared" si="16"/>
        <v>0.38653760856489122</v>
      </c>
      <c r="D62" s="17">
        <f t="shared" si="17"/>
        <v>37940.551803330083</v>
      </c>
      <c r="E62" s="17">
        <f>SUM(D62:$D$136)</f>
        <v>981771.23704059562</v>
      </c>
      <c r="F62" s="19">
        <f t="shared" si="18"/>
        <v>25.876567165647405</v>
      </c>
      <c r="G62" s="5"/>
      <c r="H62" s="17">
        <f>Absterbeordnung!C56</f>
        <v>98154.877979902172</v>
      </c>
      <c r="I62" s="18">
        <f t="shared" si="19"/>
        <v>0.38653760856489122</v>
      </c>
      <c r="J62" s="17">
        <f t="shared" si="20"/>
        <v>37940.551803330083</v>
      </c>
      <c r="K62" s="17">
        <f>SUM($J62:J$136)</f>
        <v>981771.23704059562</v>
      </c>
      <c r="L62" s="19">
        <f t="shared" si="21"/>
        <v>25.876567165647405</v>
      </c>
      <c r="N62" s="6">
        <v>48</v>
      </c>
      <c r="O62" s="6">
        <f t="shared" si="12"/>
        <v>67</v>
      </c>
      <c r="P62" s="20">
        <f t="shared" si="13"/>
        <v>98154.877979902172</v>
      </c>
      <c r="Q62" s="20">
        <f t="shared" si="14"/>
        <v>98154.877979902172</v>
      </c>
      <c r="R62" s="5">
        <f t="shared" si="15"/>
        <v>99354.878015009715</v>
      </c>
      <c r="S62" s="5">
        <f t="shared" si="22"/>
        <v>3769578896.2420177</v>
      </c>
      <c r="T62" s="20">
        <f>SUM(S62:$S$127)</f>
        <v>95490599720.256317</v>
      </c>
      <c r="U62" s="6">
        <f t="shared" si="23"/>
        <v>25.331901081962538</v>
      </c>
    </row>
    <row r="63" spans="1:21">
      <c r="A63" s="21">
        <v>49</v>
      </c>
      <c r="B63" s="17">
        <f>Absterbeordnung!C57</f>
        <v>98005.966295334889</v>
      </c>
      <c r="C63" s="18">
        <f t="shared" si="16"/>
        <v>0.37895843976950117</v>
      </c>
      <c r="D63" s="17">
        <f t="shared" si="17"/>
        <v>37140.18807538243</v>
      </c>
      <c r="E63" s="17">
        <f>SUM(D63:$D$136)</f>
        <v>943830.68523726566</v>
      </c>
      <c r="F63" s="19">
        <f t="shared" si="18"/>
        <v>25.412652281716994</v>
      </c>
      <c r="G63" s="5"/>
      <c r="H63" s="17">
        <f>Absterbeordnung!C57</f>
        <v>98005.966295334889</v>
      </c>
      <c r="I63" s="18">
        <f t="shared" si="19"/>
        <v>0.37895843976950117</v>
      </c>
      <c r="J63" s="17">
        <f t="shared" si="20"/>
        <v>37140.18807538243</v>
      </c>
      <c r="K63" s="17">
        <f>SUM($J63:J$136)</f>
        <v>943830.68523726566</v>
      </c>
      <c r="L63" s="19">
        <f t="shared" si="21"/>
        <v>25.412652281716994</v>
      </c>
      <c r="N63" s="6">
        <v>49</v>
      </c>
      <c r="O63" s="6">
        <f t="shared" si="12"/>
        <v>68</v>
      </c>
      <c r="P63" s="20">
        <f t="shared" si="13"/>
        <v>98005.966295334889</v>
      </c>
      <c r="Q63" s="20">
        <f t="shared" si="14"/>
        <v>98005.966295334889</v>
      </c>
      <c r="R63" s="5">
        <f t="shared" si="15"/>
        <v>99330.360733905181</v>
      </c>
      <c r="S63" s="5">
        <f t="shared" si="22"/>
        <v>3689148279.25282</v>
      </c>
      <c r="T63" s="20">
        <f>SUM(S63:$S$127)</f>
        <v>91721020824.014297</v>
      </c>
      <c r="U63" s="6">
        <f t="shared" si="23"/>
        <v>24.862383911169591</v>
      </c>
    </row>
    <row r="64" spans="1:21">
      <c r="A64" s="21">
        <v>50</v>
      </c>
      <c r="B64" s="17">
        <f>Absterbeordnung!C58</f>
        <v>97840.917749273474</v>
      </c>
      <c r="C64" s="18">
        <f t="shared" si="16"/>
        <v>0.37152788212696192</v>
      </c>
      <c r="D64" s="17">
        <f t="shared" si="17"/>
        <v>36350.628956745852</v>
      </c>
      <c r="E64" s="17">
        <f>SUM(D64:$D$136)</f>
        <v>906690.49716188316</v>
      </c>
      <c r="F64" s="19">
        <f t="shared" si="18"/>
        <v>24.942910843186993</v>
      </c>
      <c r="G64" s="5"/>
      <c r="H64" s="17">
        <f>Absterbeordnung!C58</f>
        <v>97840.917749273474</v>
      </c>
      <c r="I64" s="18">
        <f t="shared" si="19"/>
        <v>0.37152788212696192</v>
      </c>
      <c r="J64" s="17">
        <f t="shared" si="20"/>
        <v>36350.628956745852</v>
      </c>
      <c r="K64" s="17">
        <f>SUM($J64:J$136)</f>
        <v>906690.49716188316</v>
      </c>
      <c r="L64" s="19">
        <f t="shared" si="21"/>
        <v>24.942910843186993</v>
      </c>
      <c r="N64" s="6">
        <v>50</v>
      </c>
      <c r="O64" s="6">
        <f t="shared" si="12"/>
        <v>69</v>
      </c>
      <c r="P64" s="20">
        <f t="shared" si="13"/>
        <v>97840.917749273474</v>
      </c>
      <c r="Q64" s="20">
        <f t="shared" si="14"/>
        <v>97840.917749273474</v>
      </c>
      <c r="R64" s="5">
        <f t="shared" si="15"/>
        <v>99302.27151537461</v>
      </c>
      <c r="S64" s="5">
        <f t="shared" si="22"/>
        <v>3609700026.4174147</v>
      </c>
      <c r="T64" s="20">
        <f>SUM(S64:$S$127)</f>
        <v>88031872544.76149</v>
      </c>
      <c r="U64" s="6">
        <f t="shared" si="23"/>
        <v>24.387586752501456</v>
      </c>
    </row>
    <row r="65" spans="1:21">
      <c r="A65" s="21">
        <v>51</v>
      </c>
      <c r="B65" s="17">
        <f>Absterbeordnung!C59</f>
        <v>97660.509003051964</v>
      </c>
      <c r="C65" s="18">
        <f t="shared" si="16"/>
        <v>0.36424302169309997</v>
      </c>
      <c r="D65" s="17">
        <f t="shared" si="17"/>
        <v>35572.158899357841</v>
      </c>
      <c r="E65" s="17">
        <f>SUM(D65:$D$136)</f>
        <v>870339.86820513732</v>
      </c>
      <c r="F65" s="19">
        <f t="shared" si="18"/>
        <v>24.466883516053588</v>
      </c>
      <c r="G65" s="5"/>
      <c r="H65" s="17">
        <f>Absterbeordnung!C59</f>
        <v>97660.509003051964</v>
      </c>
      <c r="I65" s="18">
        <f t="shared" si="19"/>
        <v>0.36424302169309997</v>
      </c>
      <c r="J65" s="17">
        <f t="shared" si="20"/>
        <v>35572.158899357841</v>
      </c>
      <c r="K65" s="17">
        <f>SUM($J65:J$136)</f>
        <v>870339.86820513732</v>
      </c>
      <c r="L65" s="19">
        <f t="shared" si="21"/>
        <v>24.466883516053588</v>
      </c>
      <c r="N65" s="6">
        <v>51</v>
      </c>
      <c r="O65" s="6">
        <f t="shared" si="12"/>
        <v>70</v>
      </c>
      <c r="P65" s="20">
        <f t="shared" si="13"/>
        <v>97660.509003051964</v>
      </c>
      <c r="Q65" s="20">
        <f t="shared" si="14"/>
        <v>97660.509003051964</v>
      </c>
      <c r="R65" s="5">
        <f t="shared" si="15"/>
        <v>99270.295782370886</v>
      </c>
      <c r="S65" s="5">
        <f t="shared" si="22"/>
        <v>3531258735.5567493</v>
      </c>
      <c r="T65" s="20">
        <f>SUM(S65:$S$127)</f>
        <v>84422172518.344055</v>
      </c>
      <c r="U65" s="6">
        <f t="shared" si="23"/>
        <v>23.907104757939464</v>
      </c>
    </row>
    <row r="66" spans="1:21">
      <c r="A66" s="21">
        <v>52</v>
      </c>
      <c r="B66" s="17">
        <f>Absterbeordnung!C60</f>
        <v>97457.716323830624</v>
      </c>
      <c r="C66" s="18">
        <f t="shared" si="16"/>
        <v>0.35710100165990188</v>
      </c>
      <c r="D66" s="17">
        <f t="shared" si="17"/>
        <v>34802.248118726486</v>
      </c>
      <c r="E66" s="17">
        <f>SUM(D66:$D$136)</f>
        <v>834767.70930577954</v>
      </c>
      <c r="F66" s="19">
        <f t="shared" si="18"/>
        <v>23.986028329491898</v>
      </c>
      <c r="G66" s="5"/>
      <c r="H66" s="17">
        <f>Absterbeordnung!C60</f>
        <v>97457.716323830624</v>
      </c>
      <c r="I66" s="18">
        <f t="shared" si="19"/>
        <v>0.35710100165990188</v>
      </c>
      <c r="J66" s="17">
        <f t="shared" si="20"/>
        <v>34802.248118726486</v>
      </c>
      <c r="K66" s="17">
        <f>SUM($J66:J$136)</f>
        <v>834767.70930577954</v>
      </c>
      <c r="L66" s="19">
        <f t="shared" si="21"/>
        <v>23.986028329491898</v>
      </c>
      <c r="N66" s="6">
        <v>52</v>
      </c>
      <c r="O66" s="6">
        <f t="shared" si="12"/>
        <v>71</v>
      </c>
      <c r="P66" s="20">
        <f t="shared" si="13"/>
        <v>97457.716323830624</v>
      </c>
      <c r="Q66" s="20">
        <f t="shared" si="14"/>
        <v>97457.716323830624</v>
      </c>
      <c r="R66" s="5">
        <f t="shared" si="15"/>
        <v>99236.950116778346</v>
      </c>
      <c r="S66" s="5">
        <f t="shared" si="22"/>
        <v>3453668960.5098033</v>
      </c>
      <c r="T66" s="20">
        <f>SUM(S66:$S$127)</f>
        <v>80890913782.787323</v>
      </c>
      <c r="U66" s="6">
        <f t="shared" si="23"/>
        <v>23.421733439920324</v>
      </c>
    </row>
    <row r="67" spans="1:21">
      <c r="A67" s="21">
        <v>53</v>
      </c>
      <c r="B67" s="17">
        <f>Absterbeordnung!C61</f>
        <v>97242.878426130075</v>
      </c>
      <c r="C67" s="18">
        <f t="shared" si="16"/>
        <v>0.35009902123519798</v>
      </c>
      <c r="D67" s="17">
        <f t="shared" si="17"/>
        <v>34044.636559081489</v>
      </c>
      <c r="E67" s="17">
        <f>SUM(D67:$D$136)</f>
        <v>799965.46118705289</v>
      </c>
      <c r="F67" s="19">
        <f t="shared" si="18"/>
        <v>23.497547397775353</v>
      </c>
      <c r="G67" s="5"/>
      <c r="H67" s="17">
        <f>Absterbeordnung!C61</f>
        <v>97242.878426130075</v>
      </c>
      <c r="I67" s="18">
        <f t="shared" si="19"/>
        <v>0.35009902123519798</v>
      </c>
      <c r="J67" s="17">
        <f t="shared" si="20"/>
        <v>34044.636559081489</v>
      </c>
      <c r="K67" s="17">
        <f>SUM($J67:J$136)</f>
        <v>799965.46118705289</v>
      </c>
      <c r="L67" s="19">
        <f t="shared" si="21"/>
        <v>23.497547397775353</v>
      </c>
      <c r="N67" s="6">
        <v>53</v>
      </c>
      <c r="O67" s="6">
        <f t="shared" si="12"/>
        <v>72</v>
      </c>
      <c r="P67" s="20">
        <f t="shared" si="13"/>
        <v>97242.878426130075</v>
      </c>
      <c r="Q67" s="20">
        <f t="shared" si="14"/>
        <v>97242.878426130075</v>
      </c>
      <c r="R67" s="5">
        <f t="shared" si="15"/>
        <v>99202.194658197332</v>
      </c>
      <c r="S67" s="5">
        <f t="shared" si="22"/>
        <v>3377302663.0015831</v>
      </c>
      <c r="T67" s="20">
        <f>SUM(S67:$S$127)</f>
        <v>77437244822.277527</v>
      </c>
      <c r="U67" s="6">
        <f t="shared" si="23"/>
        <v>22.928725242959143</v>
      </c>
    </row>
    <row r="68" spans="1:21">
      <c r="A68" s="21">
        <v>54</v>
      </c>
      <c r="B68" s="17">
        <f>Absterbeordnung!C62</f>
        <v>97001.854406599319</v>
      </c>
      <c r="C68" s="18">
        <f t="shared" si="16"/>
        <v>0.34323433454431168</v>
      </c>
      <c r="D68" s="17">
        <f t="shared" si="17"/>
        <v>33294.366946813323</v>
      </c>
      <c r="E68" s="17">
        <f>SUM(D68:$D$136)</f>
        <v>765920.82462797139</v>
      </c>
      <c r="F68" s="19">
        <f t="shared" si="18"/>
        <v>23.004516825669196</v>
      </c>
      <c r="G68" s="5"/>
      <c r="H68" s="17">
        <f>Absterbeordnung!C62</f>
        <v>97001.854406599319</v>
      </c>
      <c r="I68" s="18">
        <f t="shared" si="19"/>
        <v>0.34323433454431168</v>
      </c>
      <c r="J68" s="17">
        <f t="shared" si="20"/>
        <v>33294.366946813323</v>
      </c>
      <c r="K68" s="17">
        <f>SUM($J68:J$136)</f>
        <v>765920.82462797139</v>
      </c>
      <c r="L68" s="19">
        <f t="shared" si="21"/>
        <v>23.004516825669196</v>
      </c>
      <c r="N68" s="6">
        <v>54</v>
      </c>
      <c r="O68" s="6">
        <f t="shared" si="12"/>
        <v>73</v>
      </c>
      <c r="P68" s="20">
        <f t="shared" si="13"/>
        <v>97001.854406599319</v>
      </c>
      <c r="Q68" s="20">
        <f t="shared" si="14"/>
        <v>97001.854406599319</v>
      </c>
      <c r="R68" s="5">
        <f t="shared" si="15"/>
        <v>99164.319868565217</v>
      </c>
      <c r="S68" s="5">
        <f t="shared" si="22"/>
        <v>3301613253.7351813</v>
      </c>
      <c r="T68" s="20">
        <f>SUM(S68:$S$127)</f>
        <v>74059942159.27594</v>
      </c>
      <c r="U68" s="6">
        <f t="shared" si="23"/>
        <v>22.431440773836986</v>
      </c>
    </row>
    <row r="69" spans="1:21">
      <c r="A69" s="21">
        <v>55</v>
      </c>
      <c r="B69" s="17">
        <f>Absterbeordnung!C63</f>
        <v>96734.684651324744</v>
      </c>
      <c r="C69" s="18">
        <f t="shared" si="16"/>
        <v>0.33650424955324687</v>
      </c>
      <c r="D69" s="17">
        <f t="shared" si="17"/>
        <v>32551.632464364022</v>
      </c>
      <c r="E69" s="17">
        <f>SUM(D69:$D$136)</f>
        <v>732626.45768115821</v>
      </c>
      <c r="F69" s="19">
        <f t="shared" si="18"/>
        <v>22.506596511963043</v>
      </c>
      <c r="G69" s="5"/>
      <c r="H69" s="17">
        <f>Absterbeordnung!C63</f>
        <v>96734.684651324744</v>
      </c>
      <c r="I69" s="18">
        <f t="shared" si="19"/>
        <v>0.33650424955324687</v>
      </c>
      <c r="J69" s="17">
        <f t="shared" si="20"/>
        <v>32551.632464364022</v>
      </c>
      <c r="K69" s="17">
        <f>SUM($J69:J$136)</f>
        <v>732626.45768115821</v>
      </c>
      <c r="L69" s="19">
        <f t="shared" si="21"/>
        <v>22.506596511963043</v>
      </c>
      <c r="N69" s="6">
        <v>55</v>
      </c>
      <c r="O69" s="6">
        <f t="shared" si="12"/>
        <v>74</v>
      </c>
      <c r="P69" s="20">
        <f t="shared" si="13"/>
        <v>96734.684651324744</v>
      </c>
      <c r="Q69" s="20">
        <f t="shared" si="14"/>
        <v>96734.684651324744</v>
      </c>
      <c r="R69" s="5">
        <f t="shared" si="15"/>
        <v>99118.016317912537</v>
      </c>
      <c r="S69" s="5">
        <f t="shared" si="22"/>
        <v>3226453237.7775245</v>
      </c>
      <c r="T69" s="20">
        <f>SUM(S69:$S$127)</f>
        <v>70758328905.540741</v>
      </c>
      <c r="U69" s="6">
        <f t="shared" si="23"/>
        <v>21.930684777034347</v>
      </c>
    </row>
    <row r="70" spans="1:21">
      <c r="A70" s="21">
        <v>56</v>
      </c>
      <c r="B70" s="17">
        <f>Absterbeordnung!C64</f>
        <v>96433.609581996629</v>
      </c>
      <c r="C70" s="18">
        <f t="shared" si="16"/>
        <v>0.3299061270129871</v>
      </c>
      <c r="D70" s="17">
        <f t="shared" si="17"/>
        <v>31814.03865107899</v>
      </c>
      <c r="E70" s="17">
        <f>SUM(D70:$D$136)</f>
        <v>700074.82521679415</v>
      </c>
      <c r="F70" s="19">
        <f t="shared" si="18"/>
        <v>22.005217033111599</v>
      </c>
      <c r="G70" s="5"/>
      <c r="H70" s="17">
        <f>Absterbeordnung!C64</f>
        <v>96433.609581996629</v>
      </c>
      <c r="I70" s="18">
        <f t="shared" si="19"/>
        <v>0.3299061270129871</v>
      </c>
      <c r="J70" s="17">
        <f t="shared" si="20"/>
        <v>31814.03865107899</v>
      </c>
      <c r="K70" s="17">
        <f>SUM($J70:J$136)</f>
        <v>700074.82521679415</v>
      </c>
      <c r="L70" s="19">
        <f t="shared" si="21"/>
        <v>22.005217033111599</v>
      </c>
      <c r="N70" s="6">
        <v>56</v>
      </c>
      <c r="O70" s="6">
        <f t="shared" si="12"/>
        <v>75</v>
      </c>
      <c r="P70" s="20">
        <f t="shared" si="13"/>
        <v>96433.609581996629</v>
      </c>
      <c r="Q70" s="20">
        <f t="shared" si="14"/>
        <v>96433.609581996629</v>
      </c>
      <c r="R70" s="5">
        <f t="shared" si="15"/>
        <v>99070.751242476414</v>
      </c>
      <c r="S70" s="5">
        <f t="shared" si="22"/>
        <v>3151840709.2195768</v>
      </c>
      <c r="T70" s="20">
        <f>SUM(S70:$S$127)</f>
        <v>67531875667.763214</v>
      </c>
      <c r="U70" s="6">
        <f t="shared" si="23"/>
        <v>21.42617025988115</v>
      </c>
    </row>
    <row r="71" spans="1:21">
      <c r="A71" s="21">
        <v>57</v>
      </c>
      <c r="B71" s="17">
        <f>Absterbeordnung!C65</f>
        <v>96107.510749439884</v>
      </c>
      <c r="C71" s="18">
        <f t="shared" si="16"/>
        <v>0.32343737942449713</v>
      </c>
      <c r="D71" s="17">
        <f t="shared" si="17"/>
        <v>31084.761419810526</v>
      </c>
      <c r="E71" s="17">
        <f>SUM(D71:$D$136)</f>
        <v>668260.7865657151</v>
      </c>
      <c r="F71" s="19">
        <f t="shared" si="18"/>
        <v>21.498018837610509</v>
      </c>
      <c r="G71" s="5"/>
      <c r="H71" s="17">
        <f>Absterbeordnung!C65</f>
        <v>96107.510749439884</v>
      </c>
      <c r="I71" s="18">
        <f t="shared" si="19"/>
        <v>0.32343737942449713</v>
      </c>
      <c r="J71" s="17">
        <f t="shared" si="20"/>
        <v>31084.761419810526</v>
      </c>
      <c r="K71" s="17">
        <f>SUM($J71:J$136)</f>
        <v>668260.7865657151</v>
      </c>
      <c r="L71" s="19">
        <f t="shared" si="21"/>
        <v>21.498018837610509</v>
      </c>
      <c r="N71" s="6">
        <v>57</v>
      </c>
      <c r="O71" s="6">
        <f t="shared" si="12"/>
        <v>76</v>
      </c>
      <c r="P71" s="20">
        <f t="shared" si="13"/>
        <v>96107.510749439884</v>
      </c>
      <c r="Q71" s="20">
        <f t="shared" si="14"/>
        <v>96107.510749439884</v>
      </c>
      <c r="R71" s="5">
        <f t="shared" si="15"/>
        <v>99020.727105137034</v>
      </c>
      <c r="S71" s="5">
        <f t="shared" si="22"/>
        <v>3078035677.6793499</v>
      </c>
      <c r="T71" s="20">
        <f>SUM(S71:$S$127)</f>
        <v>64380034958.54364</v>
      </c>
      <c r="U71" s="6">
        <f t="shared" si="23"/>
        <v>20.915948254076845</v>
      </c>
    </row>
    <row r="72" spans="1:21">
      <c r="A72" s="21">
        <v>58</v>
      </c>
      <c r="B72" s="17">
        <f>Absterbeordnung!C66</f>
        <v>95746.503183540161</v>
      </c>
      <c r="C72" s="18">
        <f t="shared" si="16"/>
        <v>0.31709547002401678</v>
      </c>
      <c r="D72" s="17">
        <f t="shared" si="17"/>
        <v>30360.782430140687</v>
      </c>
      <c r="E72" s="17">
        <f>SUM(D72:$D$136)</f>
        <v>637176.02514590463</v>
      </c>
      <c r="F72" s="19">
        <f t="shared" si="18"/>
        <v>20.986811740179256</v>
      </c>
      <c r="G72" s="5"/>
      <c r="H72" s="17">
        <f>Absterbeordnung!C66</f>
        <v>95746.503183540161</v>
      </c>
      <c r="I72" s="18">
        <f t="shared" si="19"/>
        <v>0.31709547002401678</v>
      </c>
      <c r="J72" s="17">
        <f t="shared" si="20"/>
        <v>30360.782430140687</v>
      </c>
      <c r="K72" s="17">
        <f>SUM($J72:J$136)</f>
        <v>637176.02514590463</v>
      </c>
      <c r="L72" s="19">
        <f t="shared" si="21"/>
        <v>20.986811740179256</v>
      </c>
      <c r="N72" s="6">
        <v>58</v>
      </c>
      <c r="O72" s="6">
        <f t="shared" si="12"/>
        <v>77</v>
      </c>
      <c r="P72" s="20">
        <f t="shared" si="13"/>
        <v>95746.503183540161</v>
      </c>
      <c r="Q72" s="20">
        <f t="shared" si="14"/>
        <v>95746.503183540161</v>
      </c>
      <c r="R72" s="5">
        <f t="shared" si="15"/>
        <v>98965.859095899548</v>
      </c>
      <c r="S72" s="5">
        <f t="shared" si="22"/>
        <v>3004680916.0225658</v>
      </c>
      <c r="T72" s="20">
        <f>SUM(S72:$S$127)</f>
        <v>61301999280.864288</v>
      </c>
      <c r="U72" s="6">
        <f t="shared" si="23"/>
        <v>20.40216615147693</v>
      </c>
    </row>
    <row r="73" spans="1:21">
      <c r="A73" s="21">
        <v>59</v>
      </c>
      <c r="B73" s="17">
        <f>Absterbeordnung!C67</f>
        <v>95346.897957909299</v>
      </c>
      <c r="C73" s="18">
        <f t="shared" si="16"/>
        <v>0.3108779117882518</v>
      </c>
      <c r="D73" s="17">
        <f t="shared" si="17"/>
        <v>29641.244532642373</v>
      </c>
      <c r="E73" s="17">
        <f>SUM(D73:$D$136)</f>
        <v>606815.24271576386</v>
      </c>
      <c r="F73" s="19">
        <f t="shared" si="18"/>
        <v>20.471989360888998</v>
      </c>
      <c r="G73" s="5"/>
      <c r="H73" s="17">
        <f>Absterbeordnung!C67</f>
        <v>95346.897957909299</v>
      </c>
      <c r="I73" s="18">
        <f t="shared" si="19"/>
        <v>0.3108779117882518</v>
      </c>
      <c r="J73" s="17">
        <f t="shared" si="20"/>
        <v>29641.244532642373</v>
      </c>
      <c r="K73" s="17">
        <f>SUM($J73:J$136)</f>
        <v>606815.24271576386</v>
      </c>
      <c r="L73" s="19">
        <f t="shared" si="21"/>
        <v>20.471989360888998</v>
      </c>
      <c r="N73" s="6">
        <v>59</v>
      </c>
      <c r="O73" s="6">
        <f t="shared" si="12"/>
        <v>78</v>
      </c>
      <c r="P73" s="20">
        <f t="shared" si="13"/>
        <v>95346.897957909299</v>
      </c>
      <c r="Q73" s="20">
        <f t="shared" si="14"/>
        <v>95346.897957909299</v>
      </c>
      <c r="R73" s="5">
        <f t="shared" si="15"/>
        <v>98901.467227236673</v>
      </c>
      <c r="S73" s="5">
        <f t="shared" si="22"/>
        <v>2931562574.7196379</v>
      </c>
      <c r="T73" s="20">
        <f>SUM(S73:$S$127)</f>
        <v>58297318364.841721</v>
      </c>
      <c r="U73" s="6">
        <f t="shared" si="23"/>
        <v>19.886090396831126</v>
      </c>
    </row>
    <row r="74" spans="1:21">
      <c r="A74" s="21">
        <v>60</v>
      </c>
      <c r="B74" s="17">
        <f>Absterbeordnung!C68</f>
        <v>94905.016251654903</v>
      </c>
      <c r="C74" s="18">
        <f t="shared" si="16"/>
        <v>0.30478226645907031</v>
      </c>
      <c r="D74" s="17">
        <f t="shared" si="17"/>
        <v>28925.365951514283</v>
      </c>
      <c r="E74" s="17">
        <f>SUM(D74:$D$136)</f>
        <v>577173.99818312144</v>
      </c>
      <c r="F74" s="19">
        <f t="shared" si="18"/>
        <v>19.953904788986968</v>
      </c>
      <c r="G74" s="5"/>
      <c r="H74" s="17">
        <f>Absterbeordnung!C68</f>
        <v>94905.016251654903</v>
      </c>
      <c r="I74" s="18">
        <f t="shared" si="19"/>
        <v>0.30478226645907031</v>
      </c>
      <c r="J74" s="17">
        <f t="shared" si="20"/>
        <v>28925.365951514283</v>
      </c>
      <c r="K74" s="17">
        <f>SUM($J74:J$136)</f>
        <v>577173.99818312144</v>
      </c>
      <c r="L74" s="19">
        <f t="shared" si="21"/>
        <v>19.953904788986968</v>
      </c>
      <c r="N74" s="6">
        <v>60</v>
      </c>
      <c r="O74" s="6">
        <f t="shared" si="12"/>
        <v>79</v>
      </c>
      <c r="P74" s="20">
        <f t="shared" si="13"/>
        <v>94905.016251654903</v>
      </c>
      <c r="Q74" s="20">
        <f t="shared" si="14"/>
        <v>94905.016251654903</v>
      </c>
      <c r="R74" s="5">
        <f t="shared" si="15"/>
        <v>98838.850068505548</v>
      </c>
      <c r="S74" s="5">
        <f t="shared" si="22"/>
        <v>2858949908.4583755</v>
      </c>
      <c r="T74" s="20">
        <f>SUM(S74:$S$127)</f>
        <v>55365755790.12207</v>
      </c>
      <c r="U74" s="6">
        <f t="shared" si="23"/>
        <v>19.365766299828881</v>
      </c>
    </row>
    <row r="75" spans="1:21">
      <c r="A75" s="21">
        <v>61</v>
      </c>
      <c r="B75" s="17">
        <f>Absterbeordnung!C69</f>
        <v>94418.456537325212</v>
      </c>
      <c r="C75" s="18">
        <f t="shared" si="16"/>
        <v>0.29880614358732388</v>
      </c>
      <c r="D75" s="17">
        <f t="shared" si="17"/>
        <v>28212.814881385497</v>
      </c>
      <c r="E75" s="17">
        <f>SUM(D75:$D$136)</f>
        <v>548248.63223160699</v>
      </c>
      <c r="F75" s="19">
        <f t="shared" si="18"/>
        <v>19.432610128999762</v>
      </c>
      <c r="G75" s="5"/>
      <c r="H75" s="17">
        <f>Absterbeordnung!C69</f>
        <v>94418.456537325212</v>
      </c>
      <c r="I75" s="18">
        <f t="shared" si="19"/>
        <v>0.29880614358732388</v>
      </c>
      <c r="J75" s="17">
        <f t="shared" si="20"/>
        <v>28212.814881385497</v>
      </c>
      <c r="K75" s="17">
        <f>SUM($J75:J$136)</f>
        <v>548248.63223160699</v>
      </c>
      <c r="L75" s="19">
        <f t="shared" si="21"/>
        <v>19.432610128999762</v>
      </c>
      <c r="N75" s="6">
        <v>61</v>
      </c>
      <c r="O75" s="6">
        <f t="shared" si="12"/>
        <v>80</v>
      </c>
      <c r="P75" s="20">
        <f t="shared" si="13"/>
        <v>94418.456537325212</v>
      </c>
      <c r="Q75" s="20">
        <f t="shared" si="14"/>
        <v>94418.456537325212</v>
      </c>
      <c r="R75" s="5">
        <f t="shared" si="15"/>
        <v>98766.40687702311</v>
      </c>
      <c r="S75" s="5">
        <f t="shared" si="22"/>
        <v>2786478353.7210526</v>
      </c>
      <c r="T75" s="20">
        <f>SUM(S75:$S$127)</f>
        <v>52506805881.663712</v>
      </c>
      <c r="U75" s="6">
        <f t="shared" si="23"/>
        <v>18.843428592060054</v>
      </c>
    </row>
    <row r="76" spans="1:21">
      <c r="A76" s="21">
        <v>62</v>
      </c>
      <c r="B76" s="17">
        <f>Absterbeordnung!C70</f>
        <v>93891.017643966174</v>
      </c>
      <c r="C76" s="18">
        <f t="shared" si="16"/>
        <v>0.29294719959541554</v>
      </c>
      <c r="D76" s="17">
        <f t="shared" si="17"/>
        <v>27505.110685963642</v>
      </c>
      <c r="E76" s="17">
        <f>SUM(D76:$D$136)</f>
        <v>520035.81735022122</v>
      </c>
      <c r="F76" s="19">
        <f t="shared" si="18"/>
        <v>18.906879644574744</v>
      </c>
      <c r="G76" s="5"/>
      <c r="H76" s="17">
        <f>Absterbeordnung!C70</f>
        <v>93891.017643966174</v>
      </c>
      <c r="I76" s="18">
        <f t="shared" si="19"/>
        <v>0.29294719959541554</v>
      </c>
      <c r="J76" s="17">
        <f t="shared" si="20"/>
        <v>27505.110685963642</v>
      </c>
      <c r="K76" s="17">
        <f>SUM($J76:J$136)</f>
        <v>520035.81735022122</v>
      </c>
      <c r="L76" s="19">
        <f t="shared" si="21"/>
        <v>18.906879644574744</v>
      </c>
      <c r="N76" s="6">
        <v>62</v>
      </c>
      <c r="O76" s="6">
        <f t="shared" si="12"/>
        <v>81</v>
      </c>
      <c r="P76" s="20">
        <f t="shared" si="13"/>
        <v>93891.017643966174</v>
      </c>
      <c r="Q76" s="20">
        <f t="shared" si="14"/>
        <v>93891.017643966174</v>
      </c>
      <c r="R76" s="5">
        <f t="shared" si="15"/>
        <v>98686.716951997703</v>
      </c>
      <c r="S76" s="5">
        <f t="shared" si="22"/>
        <v>2714389072.9990611</v>
      </c>
      <c r="T76" s="20">
        <f>SUM(S76:$S$127)</f>
        <v>49720327527.942657</v>
      </c>
      <c r="U76" s="6">
        <f t="shared" si="23"/>
        <v>18.317317890249203</v>
      </c>
    </row>
    <row r="77" spans="1:21">
      <c r="A77" s="21">
        <v>63</v>
      </c>
      <c r="B77" s="17">
        <f>Absterbeordnung!C71</f>
        <v>93316.224834550419</v>
      </c>
      <c r="C77" s="18">
        <f t="shared" si="16"/>
        <v>0.28720313685825061</v>
      </c>
      <c r="D77" s="17">
        <f t="shared" si="17"/>
        <v>26800.712492252667</v>
      </c>
      <c r="E77" s="17">
        <f>SUM(D77:$D$136)</f>
        <v>492530.70666425768</v>
      </c>
      <c r="F77" s="19">
        <f t="shared" si="18"/>
        <v>18.377522866477317</v>
      </c>
      <c r="G77" s="5"/>
      <c r="H77" s="17">
        <f>Absterbeordnung!C71</f>
        <v>93316.224834550419</v>
      </c>
      <c r="I77" s="18">
        <f t="shared" si="19"/>
        <v>0.28720313685825061</v>
      </c>
      <c r="J77" s="17">
        <f t="shared" si="20"/>
        <v>26800.712492252667</v>
      </c>
      <c r="K77" s="17">
        <f>SUM($J77:J$136)</f>
        <v>492530.70666425768</v>
      </c>
      <c r="L77" s="19">
        <f t="shared" si="21"/>
        <v>18.377522866477317</v>
      </c>
      <c r="N77" s="6">
        <v>63</v>
      </c>
      <c r="O77" s="6">
        <f t="shared" si="12"/>
        <v>82</v>
      </c>
      <c r="P77" s="20">
        <f t="shared" si="13"/>
        <v>93316.224834550419</v>
      </c>
      <c r="Q77" s="20">
        <f t="shared" si="14"/>
        <v>93316.224834550419</v>
      </c>
      <c r="R77" s="5">
        <f t="shared" si="15"/>
        <v>98598.323766312576</v>
      </c>
      <c r="S77" s="5">
        <f t="shared" si="22"/>
        <v>2642505327.4789867</v>
      </c>
      <c r="T77" s="20">
        <f>SUM(S77:$S$127)</f>
        <v>47005938454.943588</v>
      </c>
      <c r="U77" s="6">
        <f t="shared" si="23"/>
        <v>17.788398746498792</v>
      </c>
    </row>
    <row r="78" spans="1:21">
      <c r="A78" s="21">
        <v>64</v>
      </c>
      <c r="B78" s="17">
        <f>Absterbeordnung!C72</f>
        <v>92685.389760211649</v>
      </c>
      <c r="C78" s="18">
        <f t="shared" si="16"/>
        <v>0.28157170280220639</v>
      </c>
      <c r="D78" s="17">
        <f t="shared" si="17"/>
        <v>26097.583019668979</v>
      </c>
      <c r="E78" s="17">
        <f>SUM(D78:$D$136)</f>
        <v>465729.99417200498</v>
      </c>
      <c r="F78" s="19">
        <f t="shared" si="18"/>
        <v>17.845713674749039</v>
      </c>
      <c r="G78" s="5"/>
      <c r="H78" s="17">
        <f>Absterbeordnung!C72</f>
        <v>92685.389760211649</v>
      </c>
      <c r="I78" s="18">
        <f t="shared" si="19"/>
        <v>0.28157170280220639</v>
      </c>
      <c r="J78" s="17">
        <f t="shared" si="20"/>
        <v>26097.583019668979</v>
      </c>
      <c r="K78" s="17">
        <f>SUM($J78:J$136)</f>
        <v>465729.99417200498</v>
      </c>
      <c r="L78" s="19">
        <f t="shared" si="21"/>
        <v>17.845713674749039</v>
      </c>
      <c r="N78" s="6">
        <v>64</v>
      </c>
      <c r="O78" s="6">
        <f t="shared" ref="O78:O109" si="24">N78+$B$3</f>
        <v>83</v>
      </c>
      <c r="P78" s="20">
        <f t="shared" ref="P78:P109" si="25">B78</f>
        <v>92685.389760211649</v>
      </c>
      <c r="Q78" s="20">
        <f t="shared" ref="Q78:Q109" si="26">B78</f>
        <v>92685.389760211649</v>
      </c>
      <c r="R78" s="5">
        <f t="shared" ref="R78:R109" si="27">LOOKUP(N78,$O$14:$O$136,$Q$14:$Q$136)</f>
        <v>98505.064533618031</v>
      </c>
      <c r="S78" s="5">
        <f t="shared" si="22"/>
        <v>2570744099.5239468</v>
      </c>
      <c r="T78" s="20">
        <f>SUM(S78:$S$127)</f>
        <v>44363433127.4646</v>
      </c>
      <c r="U78" s="6">
        <f t="shared" si="23"/>
        <v>17.257039755796725</v>
      </c>
    </row>
    <row r="79" spans="1:21">
      <c r="A79" s="21">
        <v>65</v>
      </c>
      <c r="B79" s="17">
        <f>Absterbeordnung!C73</f>
        <v>91998.7025704673</v>
      </c>
      <c r="C79" s="18">
        <f t="shared" ref="C79:C110" si="28">1/(((1+($B$5/100))^A79))</f>
        <v>0.27605068902177099</v>
      </c>
      <c r="D79" s="17">
        <f t="shared" ref="D79:D110" si="29">B79*C79</f>
        <v>25396.305233686471</v>
      </c>
      <c r="E79" s="17">
        <f>SUM(D79:$D$136)</f>
        <v>439632.41115233605</v>
      </c>
      <c r="F79" s="19">
        <f t="shared" ref="F79:F110" si="30">E79/D79</f>
        <v>17.310880740604485</v>
      </c>
      <c r="G79" s="5"/>
      <c r="H79" s="17">
        <f>Absterbeordnung!C73</f>
        <v>91998.7025704673</v>
      </c>
      <c r="I79" s="18">
        <f t="shared" ref="I79:I110" si="31">1/(((1+($B$5/100))^A79))</f>
        <v>0.27605068902177099</v>
      </c>
      <c r="J79" s="17">
        <f t="shared" ref="J79:J110" si="32">H79*I79</f>
        <v>25396.305233686471</v>
      </c>
      <c r="K79" s="17">
        <f>SUM($J79:J$136)</f>
        <v>439632.41115233605</v>
      </c>
      <c r="L79" s="19">
        <f t="shared" ref="L79:L110" si="33">K79/J79</f>
        <v>17.310880740604485</v>
      </c>
      <c r="N79" s="6">
        <v>65</v>
      </c>
      <c r="O79" s="6">
        <f t="shared" si="24"/>
        <v>84</v>
      </c>
      <c r="P79" s="20">
        <f t="shared" si="25"/>
        <v>91998.7025704673</v>
      </c>
      <c r="Q79" s="20">
        <f t="shared" si="26"/>
        <v>91998.7025704673</v>
      </c>
      <c r="R79" s="5">
        <f t="shared" si="27"/>
        <v>98399.106448174643</v>
      </c>
      <c r="S79" s="5">
        <f t="shared" ref="S79:S110" si="34">P79*R79*I79</f>
        <v>2498973742.0798502</v>
      </c>
      <c r="T79" s="20">
        <f>SUM(S79:$S$136)</f>
        <v>41792689027.940659</v>
      </c>
      <c r="U79" s="6">
        <f t="shared" ref="U79:U110" si="35">T79/S79</f>
        <v>16.723940841874299</v>
      </c>
    </row>
    <row r="80" spans="1:21">
      <c r="A80" s="21">
        <v>66</v>
      </c>
      <c r="B80" s="17">
        <f>Absterbeordnung!C74</f>
        <v>91261.45304821941</v>
      </c>
      <c r="C80" s="18">
        <f t="shared" si="28"/>
        <v>0.27063793041350098</v>
      </c>
      <c r="D80" s="17">
        <f t="shared" si="29"/>
        <v>24698.810779498992</v>
      </c>
      <c r="E80" s="17">
        <f>SUM(D80:$D$136)</f>
        <v>414236.10591864958</v>
      </c>
      <c r="F80" s="19">
        <f t="shared" si="30"/>
        <v>16.771500037665064</v>
      </c>
      <c r="G80" s="5"/>
      <c r="H80" s="17">
        <f>Absterbeordnung!C74</f>
        <v>91261.45304821941</v>
      </c>
      <c r="I80" s="18">
        <f t="shared" si="31"/>
        <v>0.27063793041350098</v>
      </c>
      <c r="J80" s="17">
        <f t="shared" si="32"/>
        <v>24698.810779498992</v>
      </c>
      <c r="K80" s="17">
        <f>SUM($J80:J$136)</f>
        <v>414236.10591864958</v>
      </c>
      <c r="L80" s="19">
        <f t="shared" si="33"/>
        <v>16.771500037665064</v>
      </c>
      <c r="N80" s="6">
        <v>66</v>
      </c>
      <c r="O80" s="6">
        <f t="shared" si="24"/>
        <v>85</v>
      </c>
      <c r="P80" s="20">
        <f t="shared" si="25"/>
        <v>91261.45304821941</v>
      </c>
      <c r="Q80" s="20">
        <f t="shared" si="26"/>
        <v>91261.45304821941</v>
      </c>
      <c r="R80" s="5">
        <f t="shared" si="27"/>
        <v>98282.583209480305</v>
      </c>
      <c r="S80" s="5">
        <f t="shared" si="34"/>
        <v>2427462925.6113191</v>
      </c>
      <c r="T80" s="20">
        <f>SUM(S80:$S$136)</f>
        <v>39293715285.860809</v>
      </c>
      <c r="U80" s="6">
        <f t="shared" si="35"/>
        <v>16.18715362087983</v>
      </c>
    </row>
    <row r="81" spans="1:21">
      <c r="A81" s="21">
        <v>67</v>
      </c>
      <c r="B81" s="17">
        <f>Absterbeordnung!C75</f>
        <v>90462.207034386331</v>
      </c>
      <c r="C81" s="18">
        <f t="shared" si="28"/>
        <v>0.26533130432696173</v>
      </c>
      <c r="D81" s="17">
        <f t="shared" si="29"/>
        <v>24002.455384729376</v>
      </c>
      <c r="E81" s="17">
        <f>SUM(D81:$D$136)</f>
        <v>389537.29513915058</v>
      </c>
      <c r="F81" s="19">
        <f t="shared" si="30"/>
        <v>16.229060273016003</v>
      </c>
      <c r="G81" s="5"/>
      <c r="H81" s="17">
        <f>Absterbeordnung!C75</f>
        <v>90462.207034386331</v>
      </c>
      <c r="I81" s="18">
        <f t="shared" si="31"/>
        <v>0.26533130432696173</v>
      </c>
      <c r="J81" s="17">
        <f t="shared" si="32"/>
        <v>24002.455384729376</v>
      </c>
      <c r="K81" s="17">
        <f>SUM($J81:J$136)</f>
        <v>389537.29513915058</v>
      </c>
      <c r="L81" s="19">
        <f t="shared" si="33"/>
        <v>16.229060273016003</v>
      </c>
      <c r="N81" s="6">
        <v>67</v>
      </c>
      <c r="O81" s="6">
        <f t="shared" si="24"/>
        <v>86</v>
      </c>
      <c r="P81" s="20">
        <f t="shared" si="25"/>
        <v>90462.207034386331</v>
      </c>
      <c r="Q81" s="20">
        <f t="shared" si="26"/>
        <v>90462.207034386331</v>
      </c>
      <c r="R81" s="5">
        <f t="shared" si="27"/>
        <v>98154.877979902172</v>
      </c>
      <c r="S81" s="5">
        <f t="shared" si="34"/>
        <v>2355958079.5061579</v>
      </c>
      <c r="T81" s="20">
        <f>SUM(S81:$S$136)</f>
        <v>36866252360.249496</v>
      </c>
      <c r="U81" s="6">
        <f t="shared" si="35"/>
        <v>15.648093521246857</v>
      </c>
    </row>
    <row r="82" spans="1:21">
      <c r="A82" s="21">
        <v>68</v>
      </c>
      <c r="B82" s="17">
        <f>Absterbeordnung!C76</f>
        <v>89615.667800423253</v>
      </c>
      <c r="C82" s="18">
        <f t="shared" si="28"/>
        <v>0.26012872973231543</v>
      </c>
      <c r="D82" s="17">
        <f t="shared" si="29"/>
        <v>23311.609829037265</v>
      </c>
      <c r="E82" s="17">
        <f>SUM(D82:$D$136)</f>
        <v>365534.83975442126</v>
      </c>
      <c r="F82" s="19">
        <f t="shared" si="30"/>
        <v>15.68037739286053</v>
      </c>
      <c r="G82" s="5"/>
      <c r="H82" s="17">
        <f>Absterbeordnung!C76</f>
        <v>89615.667800423253</v>
      </c>
      <c r="I82" s="18">
        <f t="shared" si="31"/>
        <v>0.26012872973231543</v>
      </c>
      <c r="J82" s="17">
        <f t="shared" si="32"/>
        <v>23311.609829037265</v>
      </c>
      <c r="K82" s="17">
        <f>SUM($J82:J$136)</f>
        <v>365534.83975442126</v>
      </c>
      <c r="L82" s="19">
        <f t="shared" si="33"/>
        <v>15.68037739286053</v>
      </c>
      <c r="N82" s="6">
        <v>68</v>
      </c>
      <c r="O82" s="6">
        <f t="shared" si="24"/>
        <v>87</v>
      </c>
      <c r="P82" s="20">
        <f t="shared" si="25"/>
        <v>89615.667800423253</v>
      </c>
      <c r="Q82" s="20">
        <f t="shared" si="26"/>
        <v>89615.667800423253</v>
      </c>
      <c r="R82" s="5">
        <f t="shared" si="27"/>
        <v>98005.966295334889</v>
      </c>
      <c r="S82" s="5">
        <f t="shared" si="34"/>
        <v>2284676847.1946239</v>
      </c>
      <c r="T82" s="20">
        <f>SUM(S82:$S$136)</f>
        <v>34510294280.743332</v>
      </c>
      <c r="U82" s="6">
        <f t="shared" si="35"/>
        <v>15.105109645208181</v>
      </c>
    </row>
    <row r="83" spans="1:21">
      <c r="A83" s="21">
        <v>69</v>
      </c>
      <c r="B83" s="17">
        <f>Absterbeordnung!C77</f>
        <v>88701.231955769763</v>
      </c>
      <c r="C83" s="18">
        <f t="shared" si="28"/>
        <v>0.25502816640423082</v>
      </c>
      <c r="D83" s="17">
        <f t="shared" si="29"/>
        <v>22621.312543476328</v>
      </c>
      <c r="E83" s="17">
        <f>SUM(D83:$D$136)</f>
        <v>342223.22992538405</v>
      </c>
      <c r="F83" s="19">
        <f t="shared" si="30"/>
        <v>15.128354257413612</v>
      </c>
      <c r="G83" s="5"/>
      <c r="H83" s="17">
        <f>Absterbeordnung!C77</f>
        <v>88701.231955769763</v>
      </c>
      <c r="I83" s="18">
        <f t="shared" si="31"/>
        <v>0.25502816640423082</v>
      </c>
      <c r="J83" s="17">
        <f t="shared" si="32"/>
        <v>22621.312543476328</v>
      </c>
      <c r="K83" s="17">
        <f>SUM($J83:J$136)</f>
        <v>342223.22992538405</v>
      </c>
      <c r="L83" s="19">
        <f t="shared" si="33"/>
        <v>15.128354257413612</v>
      </c>
      <c r="N83" s="6">
        <v>69</v>
      </c>
      <c r="O83" s="6">
        <f t="shared" si="24"/>
        <v>88</v>
      </c>
      <c r="P83" s="20">
        <f t="shared" si="25"/>
        <v>88701.231955769763</v>
      </c>
      <c r="Q83" s="20">
        <f t="shared" si="26"/>
        <v>88701.231955769763</v>
      </c>
      <c r="R83" s="5">
        <f t="shared" si="27"/>
        <v>97840.917749273474</v>
      </c>
      <c r="S83" s="5">
        <f t="shared" si="34"/>
        <v>2213289979.9468756</v>
      </c>
      <c r="T83" s="20">
        <f>SUM(S83:$S$136)</f>
        <v>32225617433.548702</v>
      </c>
      <c r="U83" s="6">
        <f t="shared" si="35"/>
        <v>14.560052105925223</v>
      </c>
    </row>
    <row r="84" spans="1:21">
      <c r="A84" s="21">
        <v>70</v>
      </c>
      <c r="B84" s="17">
        <f>Absterbeordnung!C78</f>
        <v>87677.061465698222</v>
      </c>
      <c r="C84" s="18">
        <f t="shared" si="28"/>
        <v>0.25002761412179492</v>
      </c>
      <c r="D84" s="17">
        <f t="shared" si="29"/>
        <v>21921.686491478489</v>
      </c>
      <c r="E84" s="17">
        <f>SUM(D84:$D$136)</f>
        <v>319601.9173819077</v>
      </c>
      <c r="F84" s="19">
        <f t="shared" si="30"/>
        <v>14.579257736677558</v>
      </c>
      <c r="G84" s="5"/>
      <c r="H84" s="17">
        <f>Absterbeordnung!C78</f>
        <v>87677.061465698222</v>
      </c>
      <c r="I84" s="18">
        <f t="shared" si="31"/>
        <v>0.25002761412179492</v>
      </c>
      <c r="J84" s="17">
        <f t="shared" si="32"/>
        <v>21921.686491478489</v>
      </c>
      <c r="K84" s="17">
        <f>SUM($J84:J$136)</f>
        <v>319601.9173819077</v>
      </c>
      <c r="L84" s="19">
        <f t="shared" si="33"/>
        <v>14.579257736677558</v>
      </c>
      <c r="N84" s="6">
        <v>70</v>
      </c>
      <c r="O84" s="6">
        <f t="shared" si="24"/>
        <v>89</v>
      </c>
      <c r="P84" s="20">
        <f t="shared" si="25"/>
        <v>87677.061465698222</v>
      </c>
      <c r="Q84" s="20">
        <f t="shared" si="26"/>
        <v>87677.061465698222</v>
      </c>
      <c r="R84" s="5">
        <f t="shared" si="27"/>
        <v>97660.509003051964</v>
      </c>
      <c r="S84" s="5">
        <f t="shared" si="34"/>
        <v>2140883060.9631176</v>
      </c>
      <c r="T84" s="20">
        <f>SUM(S84:$S$136)</f>
        <v>30012327453.601826</v>
      </c>
      <c r="U84" s="6">
        <f t="shared" si="35"/>
        <v>14.018667343792332</v>
      </c>
    </row>
    <row r="85" spans="1:21">
      <c r="A85" s="21">
        <v>71</v>
      </c>
      <c r="B85" s="17">
        <f>Absterbeordnung!C79</f>
        <v>86576.55951630183</v>
      </c>
      <c r="C85" s="18">
        <f t="shared" si="28"/>
        <v>0.24512511188411268</v>
      </c>
      <c r="D85" s="17">
        <f t="shared" si="29"/>
        <v>21222.088837975025</v>
      </c>
      <c r="E85" s="17">
        <f>SUM(D85:$D$136)</f>
        <v>297680.23089042923</v>
      </c>
      <c r="F85" s="19">
        <f t="shared" si="30"/>
        <v>14.026905323181813</v>
      </c>
      <c r="G85" s="5"/>
      <c r="H85" s="17">
        <f>Absterbeordnung!C79</f>
        <v>86576.55951630183</v>
      </c>
      <c r="I85" s="18">
        <f t="shared" si="31"/>
        <v>0.24512511188411268</v>
      </c>
      <c r="J85" s="17">
        <f t="shared" si="32"/>
        <v>21222.088837975025</v>
      </c>
      <c r="K85" s="17">
        <f>SUM($J85:J$136)</f>
        <v>297680.23089042923</v>
      </c>
      <c r="L85" s="19">
        <f t="shared" si="33"/>
        <v>14.026905323181813</v>
      </c>
      <c r="N85" s="6">
        <v>71</v>
      </c>
      <c r="O85" s="6">
        <f t="shared" si="24"/>
        <v>90</v>
      </c>
      <c r="P85" s="20">
        <f t="shared" si="25"/>
        <v>86576.55951630183</v>
      </c>
      <c r="Q85" s="20">
        <f t="shared" si="26"/>
        <v>86576.55951630183</v>
      </c>
      <c r="R85" s="5">
        <f t="shared" si="27"/>
        <v>97457.716323830624</v>
      </c>
      <c r="S85" s="5">
        <f t="shared" si="34"/>
        <v>2068256313.7705023</v>
      </c>
      <c r="T85" s="20">
        <f>SUM(S85:$S$136)</f>
        <v>27871444392.638714</v>
      </c>
      <c r="U85" s="6">
        <f t="shared" si="35"/>
        <v>13.475817386399326</v>
      </c>
    </row>
    <row r="86" spans="1:21">
      <c r="A86" s="21">
        <v>72</v>
      </c>
      <c r="B86" s="17">
        <f>Absterbeordnung!C80</f>
        <v>85380.548481381338</v>
      </c>
      <c r="C86" s="18">
        <f t="shared" si="28"/>
        <v>0.24031873714128693</v>
      </c>
      <c r="D86" s="17">
        <f t="shared" si="29"/>
        <v>20518.545587475986</v>
      </c>
      <c r="E86" s="17">
        <f>SUM(D86:$D$136)</f>
        <v>276458.14205245418</v>
      </c>
      <c r="F86" s="19">
        <f t="shared" si="30"/>
        <v>13.473573985731104</v>
      </c>
      <c r="G86" s="5"/>
      <c r="H86" s="17">
        <f>Absterbeordnung!C80</f>
        <v>85380.548481381338</v>
      </c>
      <c r="I86" s="18">
        <f t="shared" si="31"/>
        <v>0.24031873714128693</v>
      </c>
      <c r="J86" s="17">
        <f t="shared" si="32"/>
        <v>20518.545587475986</v>
      </c>
      <c r="K86" s="17">
        <f>SUM($J86:J$136)</f>
        <v>276458.14205245418</v>
      </c>
      <c r="L86" s="19">
        <f t="shared" si="33"/>
        <v>13.473573985731104</v>
      </c>
      <c r="N86" s="6">
        <v>72</v>
      </c>
      <c r="O86" s="6">
        <f t="shared" si="24"/>
        <v>91</v>
      </c>
      <c r="P86" s="20">
        <f t="shared" si="25"/>
        <v>85380.548481381338</v>
      </c>
      <c r="Q86" s="20">
        <f t="shared" si="26"/>
        <v>85380.548481381338</v>
      </c>
      <c r="R86" s="5">
        <f t="shared" si="27"/>
        <v>97242.878426130075</v>
      </c>
      <c r="S86" s="5">
        <f t="shared" si="34"/>
        <v>1995282434.0439351</v>
      </c>
      <c r="T86" s="20">
        <f>SUM(S86:$S$136)</f>
        <v>25803188078.868206</v>
      </c>
      <c r="U86" s="6">
        <f t="shared" si="35"/>
        <v>12.932098052189856</v>
      </c>
    </row>
    <row r="87" spans="1:21">
      <c r="A87" s="21">
        <v>73</v>
      </c>
      <c r="B87" s="17">
        <f>Absterbeordnung!C81</f>
        <v>84104.288723088262</v>
      </c>
      <c r="C87" s="18">
        <f t="shared" si="28"/>
        <v>0.2356066050404774</v>
      </c>
      <c r="D87" s="17">
        <f t="shared" si="29"/>
        <v>19815.525935390935</v>
      </c>
      <c r="E87" s="17">
        <f>SUM(D87:$D$136)</f>
        <v>255939.59646497815</v>
      </c>
      <c r="F87" s="19">
        <f t="shared" si="30"/>
        <v>12.916114227776553</v>
      </c>
      <c r="G87" s="5"/>
      <c r="H87" s="17">
        <f>Absterbeordnung!C81</f>
        <v>84104.288723088262</v>
      </c>
      <c r="I87" s="18">
        <f t="shared" si="31"/>
        <v>0.2356066050404774</v>
      </c>
      <c r="J87" s="17">
        <f t="shared" si="32"/>
        <v>19815.525935390935</v>
      </c>
      <c r="K87" s="17">
        <f>SUM($J87:J$136)</f>
        <v>255939.59646497815</v>
      </c>
      <c r="L87" s="19">
        <f t="shared" si="33"/>
        <v>12.916114227776553</v>
      </c>
      <c r="N87" s="6">
        <v>73</v>
      </c>
      <c r="O87" s="6">
        <f t="shared" si="24"/>
        <v>92</v>
      </c>
      <c r="P87" s="20">
        <f t="shared" si="25"/>
        <v>84104.288723088262</v>
      </c>
      <c r="Q87" s="20">
        <f t="shared" si="26"/>
        <v>84104.288723088262</v>
      </c>
      <c r="R87" s="5">
        <f t="shared" si="27"/>
        <v>97001.854406599319</v>
      </c>
      <c r="S87" s="5">
        <f t="shared" si="34"/>
        <v>1922142761.7749839</v>
      </c>
      <c r="T87" s="20">
        <f>SUM(S87:$S$136)</f>
        <v>23807905644.824268</v>
      </c>
      <c r="U87" s="6">
        <f t="shared" si="35"/>
        <v>12.386127668706091</v>
      </c>
    </row>
    <row r="88" spans="1:21">
      <c r="A88" s="21">
        <v>74</v>
      </c>
      <c r="B88" s="17">
        <f>Absterbeordnung!C82</f>
        <v>82696.715393560618</v>
      </c>
      <c r="C88" s="18">
        <f t="shared" si="28"/>
        <v>0.23098686768674251</v>
      </c>
      <c r="D88" s="17">
        <f t="shared" si="29"/>
        <v>19101.85525674059</v>
      </c>
      <c r="E88" s="17">
        <f>SUM(D88:$D$136)</f>
        <v>236124.07052958722</v>
      </c>
      <c r="F88" s="19">
        <f t="shared" si="30"/>
        <v>12.361316079298877</v>
      </c>
      <c r="G88" s="5"/>
      <c r="H88" s="17">
        <f>Absterbeordnung!C82</f>
        <v>82696.715393560618</v>
      </c>
      <c r="I88" s="18">
        <f t="shared" si="31"/>
        <v>0.23098686768674251</v>
      </c>
      <c r="J88" s="17">
        <f t="shared" si="32"/>
        <v>19101.85525674059</v>
      </c>
      <c r="K88" s="17">
        <f>SUM($J88:J$136)</f>
        <v>236124.07052958722</v>
      </c>
      <c r="L88" s="19">
        <f t="shared" si="33"/>
        <v>12.361316079298877</v>
      </c>
      <c r="N88" s="6">
        <v>74</v>
      </c>
      <c r="O88" s="6">
        <f t="shared" si="24"/>
        <v>93</v>
      </c>
      <c r="P88" s="20">
        <f t="shared" si="25"/>
        <v>82696.715393560618</v>
      </c>
      <c r="Q88" s="20">
        <f t="shared" si="26"/>
        <v>82696.715393560618</v>
      </c>
      <c r="R88" s="5">
        <f t="shared" si="27"/>
        <v>96734.684651324744</v>
      </c>
      <c r="S88" s="5">
        <f t="shared" si="34"/>
        <v>1847811944.5160508</v>
      </c>
      <c r="T88" s="20">
        <f>SUM(S88:$S$136)</f>
        <v>21885762883.049286</v>
      </c>
      <c r="U88" s="6">
        <f t="shared" si="35"/>
        <v>11.844150563049451</v>
      </c>
    </row>
    <row r="89" spans="1:21">
      <c r="A89" s="21">
        <v>75</v>
      </c>
      <c r="B89" s="17">
        <f>Absterbeordnung!C83</f>
        <v>81192.287229209513</v>
      </c>
      <c r="C89" s="18">
        <f t="shared" si="28"/>
        <v>0.22645771341837509</v>
      </c>
      <c r="D89" s="17">
        <f t="shared" si="29"/>
        <v>18386.619713134722</v>
      </c>
      <c r="E89" s="17">
        <f>SUM(D89:$D$136)</f>
        <v>217022.21527284663</v>
      </c>
      <c r="F89" s="19">
        <f t="shared" si="30"/>
        <v>11.80326882585242</v>
      </c>
      <c r="G89" s="5"/>
      <c r="H89" s="17">
        <f>Absterbeordnung!C83</f>
        <v>81192.287229209513</v>
      </c>
      <c r="I89" s="18">
        <f t="shared" si="31"/>
        <v>0.22645771341837509</v>
      </c>
      <c r="J89" s="17">
        <f t="shared" si="32"/>
        <v>18386.619713134722</v>
      </c>
      <c r="K89" s="17">
        <f>SUM($J89:J$136)</f>
        <v>217022.21527284663</v>
      </c>
      <c r="L89" s="19">
        <f t="shared" si="33"/>
        <v>11.80326882585242</v>
      </c>
      <c r="N89" s="6">
        <v>75</v>
      </c>
      <c r="O89" s="6">
        <f t="shared" si="24"/>
        <v>94</v>
      </c>
      <c r="P89" s="20">
        <f t="shared" si="25"/>
        <v>81192.287229209513</v>
      </c>
      <c r="Q89" s="20">
        <f t="shared" si="26"/>
        <v>81192.287229209513</v>
      </c>
      <c r="R89" s="5">
        <f t="shared" si="27"/>
        <v>96433.609581996629</v>
      </c>
      <c r="S89" s="5">
        <f t="shared" si="34"/>
        <v>1773088106.9490767</v>
      </c>
      <c r="T89" s="20">
        <f>SUM(S89:$S$136)</f>
        <v>20037950938.533234</v>
      </c>
      <c r="U89" s="6">
        <f t="shared" si="35"/>
        <v>11.301159180979564</v>
      </c>
    </row>
    <row r="90" spans="1:21">
      <c r="A90" s="21">
        <v>76</v>
      </c>
      <c r="B90" s="17">
        <f>Absterbeordnung!C84</f>
        <v>79558.699572138328</v>
      </c>
      <c r="C90" s="18">
        <f t="shared" si="28"/>
        <v>0.22201736609644609</v>
      </c>
      <c r="D90" s="17">
        <f t="shared" si="29"/>
        <v>17663.412929064605</v>
      </c>
      <c r="E90" s="17">
        <f>SUM(D90:$D$136)</f>
        <v>198635.59555971192</v>
      </c>
      <c r="F90" s="19">
        <f t="shared" si="30"/>
        <v>11.245595421305195</v>
      </c>
      <c r="G90" s="5"/>
      <c r="H90" s="17">
        <f>Absterbeordnung!C84</f>
        <v>79558.699572138328</v>
      </c>
      <c r="I90" s="18">
        <f t="shared" si="31"/>
        <v>0.22201736609644609</v>
      </c>
      <c r="J90" s="17">
        <f t="shared" si="32"/>
        <v>17663.412929064605</v>
      </c>
      <c r="K90" s="17">
        <f>SUM($J90:J$136)</f>
        <v>198635.59555971192</v>
      </c>
      <c r="L90" s="19">
        <f t="shared" si="33"/>
        <v>11.245595421305195</v>
      </c>
      <c r="N90" s="6">
        <v>76</v>
      </c>
      <c r="O90" s="6">
        <f t="shared" si="24"/>
        <v>95</v>
      </c>
      <c r="P90" s="20">
        <f t="shared" si="25"/>
        <v>79558.699572138328</v>
      </c>
      <c r="Q90" s="20">
        <f t="shared" si="26"/>
        <v>79558.699572138328</v>
      </c>
      <c r="R90" s="5">
        <f t="shared" si="27"/>
        <v>96107.510749439884</v>
      </c>
      <c r="S90" s="5">
        <f t="shared" si="34"/>
        <v>1697586647.9518719</v>
      </c>
      <c r="T90" s="20">
        <f>SUM(S90:$S$136)</f>
        <v>18264862831.58416</v>
      </c>
      <c r="U90" s="6">
        <f t="shared" si="35"/>
        <v>10.759311080598216</v>
      </c>
    </row>
    <row r="91" spans="1:21">
      <c r="A91" s="21">
        <v>77</v>
      </c>
      <c r="B91" s="17">
        <f>Absterbeordnung!C85</f>
        <v>77796.568188518751</v>
      </c>
      <c r="C91" s="18">
        <f t="shared" si="28"/>
        <v>0.2176640844082805</v>
      </c>
      <c r="D91" s="17">
        <f t="shared" si="29"/>
        <v>16933.518784860295</v>
      </c>
      <c r="E91" s="17">
        <f>SUM(D91:$D$136)</f>
        <v>180972.18263064732</v>
      </c>
      <c r="F91" s="19">
        <f t="shared" si="30"/>
        <v>10.687216575000857</v>
      </c>
      <c r="G91" s="5"/>
      <c r="H91" s="17">
        <f>Absterbeordnung!C85</f>
        <v>77796.568188518751</v>
      </c>
      <c r="I91" s="18">
        <f t="shared" si="31"/>
        <v>0.2176640844082805</v>
      </c>
      <c r="J91" s="17">
        <f t="shared" si="32"/>
        <v>16933.518784860295</v>
      </c>
      <c r="K91" s="17">
        <f>SUM($J91:J$136)</f>
        <v>180972.18263064732</v>
      </c>
      <c r="L91" s="19">
        <f t="shared" si="33"/>
        <v>10.687216575000857</v>
      </c>
      <c r="N91" s="6">
        <v>77</v>
      </c>
      <c r="O91" s="6">
        <f t="shared" si="24"/>
        <v>96</v>
      </c>
      <c r="P91" s="20">
        <f t="shared" si="25"/>
        <v>77796.568188518751</v>
      </c>
      <c r="Q91" s="20">
        <f t="shared" si="26"/>
        <v>77796.568188518751</v>
      </c>
      <c r="R91" s="5">
        <f t="shared" si="27"/>
        <v>95746.503183540161</v>
      </c>
      <c r="S91" s="5">
        <f t="shared" si="34"/>
        <v>1621325210.2431633</v>
      </c>
      <c r="T91" s="20">
        <f>SUM(S91:$S$136)</f>
        <v>16567276183.632278</v>
      </c>
      <c r="U91" s="6">
        <f t="shared" si="35"/>
        <v>10.218354762489351</v>
      </c>
    </row>
    <row r="92" spans="1:21">
      <c r="A92" s="21">
        <v>78</v>
      </c>
      <c r="B92" s="17">
        <f>Absterbeordnung!C86</f>
        <v>75934.239746391351</v>
      </c>
      <c r="C92" s="18">
        <f t="shared" si="28"/>
        <v>0.21339616118458871</v>
      </c>
      <c r="D92" s="17">
        <f t="shared" si="29"/>
        <v>16204.075264350131</v>
      </c>
      <c r="E92" s="17">
        <f>SUM(D92:$D$136)</f>
        <v>164038.66384578703</v>
      </c>
      <c r="F92" s="19">
        <f t="shared" si="30"/>
        <v>10.123296835499231</v>
      </c>
      <c r="G92" s="5"/>
      <c r="H92" s="17">
        <f>Absterbeordnung!C86</f>
        <v>75934.239746391351</v>
      </c>
      <c r="I92" s="18">
        <f t="shared" si="31"/>
        <v>0.21339616118458871</v>
      </c>
      <c r="J92" s="17">
        <f t="shared" si="32"/>
        <v>16204.075264350131</v>
      </c>
      <c r="K92" s="17">
        <f>SUM($J92:J$136)</f>
        <v>164038.66384578703</v>
      </c>
      <c r="L92" s="19">
        <f t="shared" si="33"/>
        <v>10.123296835499231</v>
      </c>
      <c r="N92" s="6">
        <v>78</v>
      </c>
      <c r="O92" s="6">
        <f t="shared" si="24"/>
        <v>97</v>
      </c>
      <c r="P92" s="20">
        <f t="shared" si="25"/>
        <v>75934.239746391351</v>
      </c>
      <c r="Q92" s="20">
        <f t="shared" si="26"/>
        <v>75934.239746391351</v>
      </c>
      <c r="R92" s="5">
        <f t="shared" si="27"/>
        <v>95346.897957909299</v>
      </c>
      <c r="S92" s="5">
        <f t="shared" si="34"/>
        <v>1545008310.7322741</v>
      </c>
      <c r="T92" s="20">
        <f>SUM(S92:$S$136)</f>
        <v>14945950973.389114</v>
      </c>
      <c r="U92" s="6">
        <f t="shared" si="35"/>
        <v>9.6737026393762982</v>
      </c>
    </row>
    <row r="93" spans="1:21">
      <c r="A93" s="21">
        <v>79</v>
      </c>
      <c r="B93" s="17">
        <f>Absterbeordnung!C87</f>
        <v>73868.260017325709</v>
      </c>
      <c r="C93" s="18">
        <f t="shared" si="28"/>
        <v>0.20921192272998898</v>
      </c>
      <c r="D93" s="17">
        <f t="shared" si="29"/>
        <v>15454.12070694348</v>
      </c>
      <c r="E93" s="17">
        <f>SUM(D93:$D$136)</f>
        <v>147834.58858143692</v>
      </c>
      <c r="F93" s="19">
        <f t="shared" si="30"/>
        <v>9.5660304060531498</v>
      </c>
      <c r="G93" s="5"/>
      <c r="H93" s="17">
        <f>Absterbeordnung!C87</f>
        <v>73868.260017325709</v>
      </c>
      <c r="I93" s="18">
        <f t="shared" si="31"/>
        <v>0.20921192272998898</v>
      </c>
      <c r="J93" s="17">
        <f t="shared" si="32"/>
        <v>15454.12070694348</v>
      </c>
      <c r="K93" s="17">
        <f>SUM($J93:J$136)</f>
        <v>147834.58858143692</v>
      </c>
      <c r="L93" s="19">
        <f t="shared" si="33"/>
        <v>9.5660304060531498</v>
      </c>
      <c r="N93" s="6">
        <v>79</v>
      </c>
      <c r="O93" s="6">
        <f t="shared" si="24"/>
        <v>98</v>
      </c>
      <c r="P93" s="20">
        <f t="shared" si="25"/>
        <v>73868.260017325709</v>
      </c>
      <c r="Q93" s="20">
        <f t="shared" si="26"/>
        <v>73868.260017325709</v>
      </c>
      <c r="R93" s="5">
        <f t="shared" si="27"/>
        <v>94905.016251654903</v>
      </c>
      <c r="S93" s="5">
        <f t="shared" si="34"/>
        <v>1466673576.8475075</v>
      </c>
      <c r="T93" s="20">
        <f>SUM(S93:$S$136)</f>
        <v>13400942662.656841</v>
      </c>
      <c r="U93" s="6">
        <f t="shared" si="35"/>
        <v>9.1369633122191036</v>
      </c>
    </row>
    <row r="94" spans="1:21">
      <c r="A94" s="21">
        <v>80</v>
      </c>
      <c r="B94" s="17">
        <f>Absterbeordnung!C88</f>
        <v>71592.497809902197</v>
      </c>
      <c r="C94" s="18">
        <f t="shared" si="28"/>
        <v>0.20510972816665585</v>
      </c>
      <c r="D94" s="17">
        <f t="shared" si="29"/>
        <v>14684.317764560943</v>
      </c>
      <c r="E94" s="17">
        <f>SUM(D94:$D$136)</f>
        <v>132380.46787449339</v>
      </c>
      <c r="F94" s="19">
        <f t="shared" si="30"/>
        <v>9.0150914735705143</v>
      </c>
      <c r="G94" s="5"/>
      <c r="H94" s="17">
        <f>Absterbeordnung!C88</f>
        <v>71592.497809902197</v>
      </c>
      <c r="I94" s="18">
        <f t="shared" si="31"/>
        <v>0.20510972816665585</v>
      </c>
      <c r="J94" s="17">
        <f t="shared" si="32"/>
        <v>14684.317764560943</v>
      </c>
      <c r="K94" s="17">
        <f>SUM($J94:J$136)</f>
        <v>132380.46787449339</v>
      </c>
      <c r="L94" s="19">
        <f t="shared" si="33"/>
        <v>9.0150914735705143</v>
      </c>
      <c r="N94" s="6">
        <v>80</v>
      </c>
      <c r="O94" s="6">
        <f t="shared" si="24"/>
        <v>99</v>
      </c>
      <c r="P94" s="20">
        <f t="shared" si="25"/>
        <v>71592.497809902197</v>
      </c>
      <c r="Q94" s="20">
        <f t="shared" si="26"/>
        <v>71592.497809902197</v>
      </c>
      <c r="R94" s="5">
        <f t="shared" si="27"/>
        <v>94418.456537325212</v>
      </c>
      <c r="S94" s="5">
        <f t="shared" si="34"/>
        <v>1386470618.6334698</v>
      </c>
      <c r="T94" s="20">
        <f>SUM(S94:$S$136)</f>
        <v>11934269085.809334</v>
      </c>
      <c r="U94" s="6">
        <f t="shared" si="35"/>
        <v>8.6076610102073143</v>
      </c>
    </row>
    <row r="95" spans="1:21">
      <c r="A95" s="21">
        <v>81</v>
      </c>
      <c r="B95" s="17">
        <f>Absterbeordnung!C89</f>
        <v>69068.038103194966</v>
      </c>
      <c r="C95" s="18">
        <f t="shared" si="28"/>
        <v>0.20108796879083907</v>
      </c>
      <c r="D95" s="17">
        <f t="shared" si="29"/>
        <v>13888.751490539753</v>
      </c>
      <c r="E95" s="17">
        <f>SUM(D95:$D$136)</f>
        <v>117696.15010993242</v>
      </c>
      <c r="F95" s="19">
        <f t="shared" si="30"/>
        <v>8.4742066405393253</v>
      </c>
      <c r="G95" s="5"/>
      <c r="H95" s="17">
        <f>Absterbeordnung!C89</f>
        <v>69068.038103194966</v>
      </c>
      <c r="I95" s="18">
        <f t="shared" si="31"/>
        <v>0.20108796879083907</v>
      </c>
      <c r="J95" s="17">
        <f t="shared" si="32"/>
        <v>13888.751490539753</v>
      </c>
      <c r="K95" s="17">
        <f>SUM($J95:J$136)</f>
        <v>117696.15010993242</v>
      </c>
      <c r="L95" s="19">
        <f t="shared" si="33"/>
        <v>8.4742066405393253</v>
      </c>
      <c r="N95" s="6">
        <v>81</v>
      </c>
      <c r="O95" s="6">
        <f t="shared" si="24"/>
        <v>100</v>
      </c>
      <c r="P95" s="20">
        <f t="shared" si="25"/>
        <v>69068.038103194966</v>
      </c>
      <c r="Q95" s="20">
        <f t="shared" si="26"/>
        <v>69068.038103194966</v>
      </c>
      <c r="R95" s="5">
        <f t="shared" si="27"/>
        <v>93891.017643966174</v>
      </c>
      <c r="S95" s="5">
        <f t="shared" si="34"/>
        <v>1304029011.2509294</v>
      </c>
      <c r="T95" s="20">
        <f>SUM(S95:$S$136)</f>
        <v>10547798467.175863</v>
      </c>
      <c r="U95" s="6">
        <f t="shared" si="35"/>
        <v>8.0886225507035068</v>
      </c>
    </row>
    <row r="96" spans="1:21">
      <c r="A96" s="21">
        <v>82</v>
      </c>
      <c r="B96" s="17">
        <f>Absterbeordnung!C90</f>
        <v>66276.633467183128</v>
      </c>
      <c r="C96" s="18">
        <f t="shared" si="28"/>
        <v>0.19714506744199911</v>
      </c>
      <c r="D96" s="17">
        <f t="shared" si="29"/>
        <v>13066.111374716473</v>
      </c>
      <c r="E96" s="17">
        <f>SUM(D96:$D$136)</f>
        <v>103807.39861939268</v>
      </c>
      <c r="F96" s="19">
        <f t="shared" si="30"/>
        <v>7.9447813999400605</v>
      </c>
      <c r="G96" s="5"/>
      <c r="H96" s="17">
        <f>Absterbeordnung!C90</f>
        <v>66276.633467183128</v>
      </c>
      <c r="I96" s="18">
        <f t="shared" si="31"/>
        <v>0.19714506744199911</v>
      </c>
      <c r="J96" s="17">
        <f t="shared" si="32"/>
        <v>13066.111374716473</v>
      </c>
      <c r="K96" s="17">
        <f>SUM($J96:J$136)</f>
        <v>103807.39861939268</v>
      </c>
      <c r="L96" s="19">
        <f t="shared" si="33"/>
        <v>7.9447813999400605</v>
      </c>
      <c r="N96" s="6">
        <v>82</v>
      </c>
      <c r="O96" s="6">
        <f t="shared" si="24"/>
        <v>101</v>
      </c>
      <c r="P96" s="20">
        <f t="shared" si="25"/>
        <v>66276.633467183128</v>
      </c>
      <c r="Q96" s="20">
        <f t="shared" si="26"/>
        <v>66276.633467183128</v>
      </c>
      <c r="R96" s="5">
        <f t="shared" si="27"/>
        <v>93316.224834550419</v>
      </c>
      <c r="S96" s="5">
        <f t="shared" si="34"/>
        <v>1219280186.7563193</v>
      </c>
      <c r="T96" s="20">
        <f>SUM(S96:$S$136)</f>
        <v>9243769455.9249344</v>
      </c>
      <c r="U96" s="6">
        <f t="shared" si="35"/>
        <v>7.5813332787079553</v>
      </c>
    </row>
    <row r="97" spans="1:21">
      <c r="A97" s="21">
        <v>83</v>
      </c>
      <c r="B97" s="17">
        <f>Absterbeordnung!C91</f>
        <v>63161.4800195465</v>
      </c>
      <c r="C97" s="18">
        <f t="shared" si="28"/>
        <v>0.19327947788431285</v>
      </c>
      <c r="D97" s="17">
        <f t="shared" si="29"/>
        <v>12207.817880578406</v>
      </c>
      <c r="E97" s="17">
        <f>SUM(D97:$D$136)</f>
        <v>90741.287244676219</v>
      </c>
      <c r="F97" s="19">
        <f t="shared" si="30"/>
        <v>7.4330472597431063</v>
      </c>
      <c r="G97" s="5"/>
      <c r="H97" s="17">
        <f>Absterbeordnung!C91</f>
        <v>63161.4800195465</v>
      </c>
      <c r="I97" s="18">
        <f t="shared" si="31"/>
        <v>0.19327947788431285</v>
      </c>
      <c r="J97" s="17">
        <f t="shared" si="32"/>
        <v>12207.817880578406</v>
      </c>
      <c r="K97" s="17">
        <f>SUM($J97:J$136)</f>
        <v>90741.287244676219</v>
      </c>
      <c r="L97" s="19">
        <f t="shared" si="33"/>
        <v>7.4330472597431063</v>
      </c>
      <c r="N97" s="6">
        <v>83</v>
      </c>
      <c r="O97" s="6">
        <f t="shared" si="24"/>
        <v>102</v>
      </c>
      <c r="P97" s="20">
        <f t="shared" si="25"/>
        <v>63161.4800195465</v>
      </c>
      <c r="Q97" s="20">
        <f t="shared" si="26"/>
        <v>63161.4800195465</v>
      </c>
      <c r="R97" s="5">
        <f t="shared" si="27"/>
        <v>92685.389760211649</v>
      </c>
      <c r="S97" s="5">
        <f t="shared" si="34"/>
        <v>1131486358.3830905</v>
      </c>
      <c r="T97" s="20">
        <f>SUM(S97:$S$136)</f>
        <v>8024489269.1686182</v>
      </c>
      <c r="U97" s="6">
        <f t="shared" si="35"/>
        <v>7.0919894081937702</v>
      </c>
    </row>
    <row r="98" spans="1:21">
      <c r="A98" s="21">
        <v>84</v>
      </c>
      <c r="B98" s="17">
        <f>Absterbeordnung!C92</f>
        <v>59675.227480878333</v>
      </c>
      <c r="C98" s="18">
        <f t="shared" si="28"/>
        <v>0.18948968420030671</v>
      </c>
      <c r="D98" s="17">
        <f t="shared" si="29"/>
        <v>11307.840009933099</v>
      </c>
      <c r="E98" s="17">
        <f>SUM(D98:$D$136)</f>
        <v>78533.469364097793</v>
      </c>
      <c r="F98" s="19">
        <f t="shared" si="30"/>
        <v>6.9450460295787666</v>
      </c>
      <c r="G98" s="5"/>
      <c r="H98" s="17">
        <f>Absterbeordnung!C92</f>
        <v>59675.227480878333</v>
      </c>
      <c r="I98" s="18">
        <f t="shared" si="31"/>
        <v>0.18948968420030671</v>
      </c>
      <c r="J98" s="17">
        <f t="shared" si="32"/>
        <v>11307.840009933099</v>
      </c>
      <c r="K98" s="17">
        <f>SUM($J98:J$136)</f>
        <v>78533.469364097793</v>
      </c>
      <c r="L98" s="19">
        <f t="shared" si="33"/>
        <v>6.9450460295787666</v>
      </c>
      <c r="N98" s="6">
        <v>84</v>
      </c>
      <c r="O98" s="6">
        <f t="shared" si="24"/>
        <v>103</v>
      </c>
      <c r="P98" s="20">
        <f t="shared" si="25"/>
        <v>59675.227480878333</v>
      </c>
      <c r="Q98" s="20">
        <f t="shared" si="26"/>
        <v>59675.227480878333</v>
      </c>
      <c r="R98" s="5">
        <f t="shared" si="27"/>
        <v>91998.7025704673</v>
      </c>
      <c r="S98" s="5">
        <f t="shared" si="34"/>
        <v>1040306609.7882652</v>
      </c>
      <c r="T98" s="20">
        <f>SUM(S98:$S$136)</f>
        <v>6893002910.7855272</v>
      </c>
      <c r="U98" s="6">
        <f t="shared" si="35"/>
        <v>6.6259339755502156</v>
      </c>
    </row>
    <row r="99" spans="1:21">
      <c r="A99" s="21">
        <v>85</v>
      </c>
      <c r="B99" s="17">
        <f>Absterbeordnung!C93</f>
        <v>55868.663764125711</v>
      </c>
      <c r="C99" s="18">
        <f t="shared" si="28"/>
        <v>0.18577420019637911</v>
      </c>
      <c r="D99" s="17">
        <f t="shared" si="29"/>
        <v>10378.95632682088</v>
      </c>
      <c r="E99" s="17">
        <f>SUM(D99:$D$136)</f>
        <v>67225.629354164688</v>
      </c>
      <c r="F99" s="19">
        <f t="shared" si="30"/>
        <v>6.4771087995083789</v>
      </c>
      <c r="G99" s="5"/>
      <c r="H99" s="17">
        <f>Absterbeordnung!C93</f>
        <v>55868.663764125711</v>
      </c>
      <c r="I99" s="18">
        <f t="shared" si="31"/>
        <v>0.18577420019637911</v>
      </c>
      <c r="J99" s="17">
        <f t="shared" si="32"/>
        <v>10378.95632682088</v>
      </c>
      <c r="K99" s="17">
        <f>SUM($J99:J$136)</f>
        <v>67225.629354164688</v>
      </c>
      <c r="L99" s="19">
        <f t="shared" si="33"/>
        <v>6.4771087995083789</v>
      </c>
      <c r="N99" s="6">
        <v>85</v>
      </c>
      <c r="O99" s="6">
        <f t="shared" si="24"/>
        <v>104</v>
      </c>
      <c r="P99" s="20">
        <f t="shared" si="25"/>
        <v>55868.663764125711</v>
      </c>
      <c r="Q99" s="20">
        <f t="shared" si="26"/>
        <v>55868.663764125711</v>
      </c>
      <c r="R99" s="5">
        <f t="shared" si="27"/>
        <v>91261.45304821941</v>
      </c>
      <c r="S99" s="5">
        <f t="shared" si="34"/>
        <v>947198635.50968361</v>
      </c>
      <c r="T99" s="20">
        <f>SUM(S99:$S$136)</f>
        <v>5852696300.997262</v>
      </c>
      <c r="U99" s="6">
        <f t="shared" si="35"/>
        <v>6.1789534756328601</v>
      </c>
    </row>
    <row r="100" spans="1:21">
      <c r="A100" s="13">
        <v>86</v>
      </c>
      <c r="B100" s="17">
        <f>Absterbeordnung!C94</f>
        <v>51751.492572442578</v>
      </c>
      <c r="C100" s="18">
        <f t="shared" si="28"/>
        <v>0.18213156881997952</v>
      </c>
      <c r="D100" s="17">
        <f t="shared" si="29"/>
        <v>9425.5805309944844</v>
      </c>
      <c r="E100" s="17">
        <f>SUM(D100:$D$136)</f>
        <v>56846.67302734383</v>
      </c>
      <c r="F100" s="19">
        <f t="shared" si="30"/>
        <v>6.031105759524606</v>
      </c>
      <c r="G100" s="5"/>
      <c r="H100" s="17">
        <f>Absterbeordnung!C94</f>
        <v>51751.492572442578</v>
      </c>
      <c r="I100" s="18">
        <f t="shared" si="31"/>
        <v>0.18213156881997952</v>
      </c>
      <c r="J100" s="17">
        <f t="shared" si="32"/>
        <v>9425.5805309944844</v>
      </c>
      <c r="K100" s="17">
        <f>SUM($J100:J$136)</f>
        <v>56846.67302734383</v>
      </c>
      <c r="L100" s="19">
        <f t="shared" si="33"/>
        <v>6.031105759524606</v>
      </c>
      <c r="N100" s="20">
        <v>86</v>
      </c>
      <c r="O100" s="6">
        <f t="shared" si="24"/>
        <v>105</v>
      </c>
      <c r="P100" s="20">
        <f t="shared" si="25"/>
        <v>51751.492572442578</v>
      </c>
      <c r="Q100" s="20">
        <f t="shared" si="26"/>
        <v>51751.492572442578</v>
      </c>
      <c r="R100" s="5">
        <f t="shared" si="27"/>
        <v>90462.207034386331</v>
      </c>
      <c r="S100" s="5">
        <f t="shared" si="34"/>
        <v>852658817.41410398</v>
      </c>
      <c r="T100" s="20">
        <f>SUM(S100:$S$136)</f>
        <v>4905497665.4875774</v>
      </c>
      <c r="U100" s="6">
        <f t="shared" si="35"/>
        <v>5.7531776664958398</v>
      </c>
    </row>
    <row r="101" spans="1:21">
      <c r="A101" s="13">
        <v>87</v>
      </c>
      <c r="B101" s="17">
        <f>Absterbeordnung!C95</f>
        <v>47338.202266077584</v>
      </c>
      <c r="C101" s="18">
        <f t="shared" si="28"/>
        <v>0.17856036158821526</v>
      </c>
      <c r="D101" s="17">
        <f t="shared" si="29"/>
        <v>8452.726513566884</v>
      </c>
      <c r="E101" s="17">
        <f>SUM(D101:$D$136)</f>
        <v>47421.092496349345</v>
      </c>
      <c r="F101" s="19">
        <f t="shared" si="30"/>
        <v>5.6101534126576844</v>
      </c>
      <c r="G101" s="5"/>
      <c r="H101" s="17">
        <f>Absterbeordnung!C95</f>
        <v>47338.202266077584</v>
      </c>
      <c r="I101" s="18">
        <f t="shared" si="31"/>
        <v>0.17856036158821526</v>
      </c>
      <c r="J101" s="17">
        <f t="shared" si="32"/>
        <v>8452.726513566884</v>
      </c>
      <c r="K101" s="17">
        <f>SUM($J101:J$136)</f>
        <v>47421.092496349345</v>
      </c>
      <c r="L101" s="19">
        <f t="shared" si="33"/>
        <v>5.6101534126576844</v>
      </c>
      <c r="N101" s="20">
        <v>87</v>
      </c>
      <c r="O101" s="6">
        <f t="shared" si="24"/>
        <v>106</v>
      </c>
      <c r="P101" s="20">
        <f t="shared" si="25"/>
        <v>47338.202266077584</v>
      </c>
      <c r="Q101" s="20">
        <f t="shared" si="26"/>
        <v>47338.202266077584</v>
      </c>
      <c r="R101" s="5">
        <f t="shared" si="27"/>
        <v>89615.667800423253</v>
      </c>
      <c r="S101" s="5">
        <f t="shared" si="34"/>
        <v>757496731.24763978</v>
      </c>
      <c r="T101" s="20">
        <f>SUM(S101:$S$136)</f>
        <v>4052838848.0734754</v>
      </c>
      <c r="U101" s="6">
        <f t="shared" si="35"/>
        <v>5.3503053952433852</v>
      </c>
    </row>
    <row r="102" spans="1:21">
      <c r="A102" s="13">
        <v>88</v>
      </c>
      <c r="B102" s="17">
        <f>Absterbeordnung!C96</f>
        <v>42647.234467722628</v>
      </c>
      <c r="C102" s="18">
        <f t="shared" si="28"/>
        <v>0.17505917802766199</v>
      </c>
      <c r="D102" s="17">
        <f t="shared" si="29"/>
        <v>7465.7898110724982</v>
      </c>
      <c r="E102" s="17">
        <f>SUM(D102:$D$136)</f>
        <v>38968.365982782467</v>
      </c>
      <c r="F102" s="19">
        <f t="shared" si="30"/>
        <v>5.2195905549053307</v>
      </c>
      <c r="G102" s="5"/>
      <c r="H102" s="17">
        <f>Absterbeordnung!C96</f>
        <v>42647.234467722628</v>
      </c>
      <c r="I102" s="18">
        <f t="shared" si="31"/>
        <v>0.17505917802766199</v>
      </c>
      <c r="J102" s="17">
        <f t="shared" si="32"/>
        <v>7465.7898110724982</v>
      </c>
      <c r="K102" s="17">
        <f>SUM($J102:J$136)</f>
        <v>38968.365982782467</v>
      </c>
      <c r="L102" s="19">
        <f t="shared" si="33"/>
        <v>5.2195905549053307</v>
      </c>
      <c r="N102" s="20">
        <v>88</v>
      </c>
      <c r="O102" s="6">
        <f t="shared" si="24"/>
        <v>107</v>
      </c>
      <c r="P102" s="20">
        <f t="shared" si="25"/>
        <v>42647.234467722628</v>
      </c>
      <c r="Q102" s="20">
        <f t="shared" si="26"/>
        <v>42647.234467722628</v>
      </c>
      <c r="R102" s="5">
        <f t="shared" si="27"/>
        <v>88701.231955769763</v>
      </c>
      <c r="S102" s="5">
        <f t="shared" si="34"/>
        <v>662224753.7649641</v>
      </c>
      <c r="T102" s="20">
        <f>SUM(S102:$S$136)</f>
        <v>3295342116.8258362</v>
      </c>
      <c r="U102" s="6">
        <f t="shared" si="35"/>
        <v>4.9761687374123955</v>
      </c>
    </row>
    <row r="103" spans="1:21">
      <c r="A103" s="13">
        <v>89</v>
      </c>
      <c r="B103" s="17">
        <f>Absterbeordnung!C97</f>
        <v>37815.130499207364</v>
      </c>
      <c r="C103" s="18">
        <f t="shared" si="28"/>
        <v>0.17162664512515882</v>
      </c>
      <c r="D103" s="17">
        <f t="shared" si="29"/>
        <v>6490.083982549032</v>
      </c>
      <c r="E103" s="17">
        <f>SUM(D103:$D$136)</f>
        <v>31502.576171709974</v>
      </c>
      <c r="F103" s="19">
        <f t="shared" si="30"/>
        <v>4.8539550884728442</v>
      </c>
      <c r="G103" s="5"/>
      <c r="H103" s="17">
        <f>Absterbeordnung!C97</f>
        <v>37815.130499207364</v>
      </c>
      <c r="I103" s="18">
        <f t="shared" si="31"/>
        <v>0.17162664512515882</v>
      </c>
      <c r="J103" s="17">
        <f t="shared" si="32"/>
        <v>6490.083982549032</v>
      </c>
      <c r="K103" s="17">
        <f>SUM($J103:J$136)</f>
        <v>31502.576171709974</v>
      </c>
      <c r="L103" s="19">
        <f t="shared" si="33"/>
        <v>4.8539550884728442</v>
      </c>
      <c r="N103" s="20">
        <v>89</v>
      </c>
      <c r="O103" s="6">
        <f t="shared" si="24"/>
        <v>108</v>
      </c>
      <c r="P103" s="20">
        <f t="shared" si="25"/>
        <v>37815.130499207364</v>
      </c>
      <c r="Q103" s="20">
        <f t="shared" si="26"/>
        <v>37815.130499207364</v>
      </c>
      <c r="R103" s="5">
        <f t="shared" si="27"/>
        <v>87677.061465698222</v>
      </c>
      <c r="S103" s="5">
        <f t="shared" si="34"/>
        <v>569031492.25549495</v>
      </c>
      <c r="T103" s="20">
        <f>SUM(S103:$S$136)</f>
        <v>2633117363.0608721</v>
      </c>
      <c r="U103" s="6">
        <f t="shared" si="35"/>
        <v>4.6273666728424292</v>
      </c>
    </row>
    <row r="104" spans="1:21">
      <c r="A104" s="13">
        <v>90</v>
      </c>
      <c r="B104" s="17">
        <f>Absterbeordnung!C98</f>
        <v>32944.306118342458</v>
      </c>
      <c r="C104" s="18">
        <f t="shared" si="28"/>
        <v>0.16826141678937137</v>
      </c>
      <c r="D104" s="17">
        <f t="shared" si="29"/>
        <v>5543.2556226150573</v>
      </c>
      <c r="E104" s="17">
        <f>SUM(D104:$D$136)</f>
        <v>25012.492189160941</v>
      </c>
      <c r="F104" s="19">
        <f t="shared" si="30"/>
        <v>4.5122386359229774</v>
      </c>
      <c r="G104" s="5"/>
      <c r="H104" s="17">
        <f>Absterbeordnung!C98</f>
        <v>32944.306118342458</v>
      </c>
      <c r="I104" s="18">
        <f t="shared" si="31"/>
        <v>0.16826141678937137</v>
      </c>
      <c r="J104" s="17">
        <f t="shared" si="32"/>
        <v>5543.2556226150573</v>
      </c>
      <c r="K104" s="17">
        <f>SUM($J104:J$136)</f>
        <v>25012.492189160941</v>
      </c>
      <c r="L104" s="19">
        <f t="shared" si="33"/>
        <v>4.5122386359229774</v>
      </c>
      <c r="N104" s="20">
        <v>90</v>
      </c>
      <c r="O104" s="6">
        <f t="shared" si="24"/>
        <v>109</v>
      </c>
      <c r="P104" s="20">
        <f t="shared" si="25"/>
        <v>32944.306118342458</v>
      </c>
      <c r="Q104" s="20">
        <f t="shared" si="26"/>
        <v>32944.306118342458</v>
      </c>
      <c r="R104" s="5">
        <f t="shared" si="27"/>
        <v>86576.55951630183</v>
      </c>
      <c r="S104" s="5">
        <f t="shared" si="34"/>
        <v>479916000.32540727</v>
      </c>
      <c r="T104" s="20">
        <f>SUM(S104:$S$136)</f>
        <v>2064085870.8053761</v>
      </c>
      <c r="U104" s="6">
        <f t="shared" si="35"/>
        <v>4.3009315576180454</v>
      </c>
    </row>
    <row r="105" spans="1:21">
      <c r="A105" s="13">
        <v>91</v>
      </c>
      <c r="B105" s="17">
        <f>Absterbeordnung!C99</f>
        <v>28097.637507955522</v>
      </c>
      <c r="C105" s="18">
        <f t="shared" si="28"/>
        <v>0.16496217332291313</v>
      </c>
      <c r="D105" s="17">
        <f t="shared" si="29"/>
        <v>4635.0473485517441</v>
      </c>
      <c r="E105" s="17">
        <f>SUM(D105:$D$136)</f>
        <v>19469.236566545882</v>
      </c>
      <c r="F105" s="19">
        <f t="shared" si="30"/>
        <v>4.2004396293015631</v>
      </c>
      <c r="G105" s="5"/>
      <c r="H105" s="17">
        <f>Absterbeordnung!C99</f>
        <v>28097.637507955522</v>
      </c>
      <c r="I105" s="18">
        <f t="shared" si="31"/>
        <v>0.16496217332291313</v>
      </c>
      <c r="J105" s="17">
        <f t="shared" si="32"/>
        <v>4635.0473485517441</v>
      </c>
      <c r="K105" s="17">
        <f>SUM($J105:J$136)</f>
        <v>19469.236566545882</v>
      </c>
      <c r="L105" s="19">
        <f t="shared" si="33"/>
        <v>4.2004396293015631</v>
      </c>
      <c r="N105" s="20">
        <v>91</v>
      </c>
      <c r="O105" s="6">
        <f t="shared" si="24"/>
        <v>110</v>
      </c>
      <c r="P105" s="20">
        <f t="shared" si="25"/>
        <v>28097.637507955522</v>
      </c>
      <c r="Q105" s="20">
        <f t="shared" si="26"/>
        <v>28097.637507955522</v>
      </c>
      <c r="R105" s="5">
        <f t="shared" si="27"/>
        <v>85380.548481381338</v>
      </c>
      <c r="S105" s="5">
        <f t="shared" si="34"/>
        <v>395742884.85652018</v>
      </c>
      <c r="T105" s="20">
        <f>SUM(S105:$S$136)</f>
        <v>1584169870.4799688</v>
      </c>
      <c r="U105" s="6">
        <f t="shared" si="35"/>
        <v>4.0030280545772099</v>
      </c>
    </row>
    <row r="106" spans="1:21">
      <c r="A106" s="13">
        <v>92</v>
      </c>
      <c r="B106" s="17">
        <f>Absterbeordnung!C100</f>
        <v>23435.447269820768</v>
      </c>
      <c r="C106" s="18">
        <f t="shared" si="28"/>
        <v>0.16172762090481677</v>
      </c>
      <c r="D106" s="17">
        <f t="shared" si="29"/>
        <v>3790.1591317883963</v>
      </c>
      <c r="E106" s="17">
        <f>SUM(D106:$D$136)</f>
        <v>14834.189217994141</v>
      </c>
      <c r="F106" s="19">
        <f t="shared" si="30"/>
        <v>3.9138697617148837</v>
      </c>
      <c r="G106" s="5"/>
      <c r="H106" s="17">
        <f>Absterbeordnung!C100</f>
        <v>23435.447269820768</v>
      </c>
      <c r="I106" s="18">
        <f t="shared" si="31"/>
        <v>0.16172762090481677</v>
      </c>
      <c r="J106" s="17">
        <f t="shared" si="32"/>
        <v>3790.1591317883963</v>
      </c>
      <c r="K106" s="17">
        <f>SUM($J106:J$136)</f>
        <v>14834.189217994141</v>
      </c>
      <c r="L106" s="19">
        <f t="shared" si="33"/>
        <v>3.9138697617148837</v>
      </c>
      <c r="N106" s="20">
        <v>92</v>
      </c>
      <c r="O106" s="6">
        <f t="shared" si="24"/>
        <v>111</v>
      </c>
      <c r="P106" s="20">
        <f t="shared" si="25"/>
        <v>23435.447269820768</v>
      </c>
      <c r="Q106" s="20">
        <f t="shared" si="26"/>
        <v>23435.447269820768</v>
      </c>
      <c r="R106" s="5">
        <f t="shared" si="27"/>
        <v>84104.288723088262</v>
      </c>
      <c r="S106" s="5">
        <f t="shared" si="34"/>
        <v>318768637.92638081</v>
      </c>
      <c r="T106" s="20">
        <f>SUM(S106:$S$136)</f>
        <v>1188426985.6234484</v>
      </c>
      <c r="U106" s="6">
        <f t="shared" si="35"/>
        <v>3.7281803923819945</v>
      </c>
    </row>
    <row r="107" spans="1:21">
      <c r="A107" s="13">
        <v>93</v>
      </c>
      <c r="B107" s="17">
        <f>Absterbeordnung!C101</f>
        <v>19030.85367580568</v>
      </c>
      <c r="C107" s="18">
        <f t="shared" si="28"/>
        <v>0.15855649108315373</v>
      </c>
      <c r="D107" s="17">
        <f t="shared" si="29"/>
        <v>3017.4653811526864</v>
      </c>
      <c r="E107" s="17">
        <f>SUM(D107:$D$136)</f>
        <v>11044.030086205745</v>
      </c>
      <c r="F107" s="19">
        <f t="shared" si="30"/>
        <v>3.6600353910230683</v>
      </c>
      <c r="G107" s="5"/>
      <c r="H107" s="17">
        <f>Absterbeordnung!C101</f>
        <v>19030.85367580568</v>
      </c>
      <c r="I107" s="18">
        <f t="shared" si="31"/>
        <v>0.15855649108315373</v>
      </c>
      <c r="J107" s="17">
        <f t="shared" si="32"/>
        <v>3017.4653811526864</v>
      </c>
      <c r="K107" s="17">
        <f>SUM($J107:J$136)</f>
        <v>11044.030086205745</v>
      </c>
      <c r="L107" s="19">
        <f t="shared" si="33"/>
        <v>3.6600353910230683</v>
      </c>
      <c r="N107" s="20">
        <v>93</v>
      </c>
      <c r="O107" s="6">
        <f t="shared" si="24"/>
        <v>112</v>
      </c>
      <c r="P107" s="20">
        <f t="shared" si="25"/>
        <v>19030.85367580568</v>
      </c>
      <c r="Q107" s="20">
        <f t="shared" si="26"/>
        <v>19030.85367580568</v>
      </c>
      <c r="R107" s="5">
        <f t="shared" si="27"/>
        <v>82696.715393560618</v>
      </c>
      <c r="S107" s="5">
        <f t="shared" si="34"/>
        <v>249534475.83510563</v>
      </c>
      <c r="T107" s="20">
        <f>SUM(S107:$S$136)</f>
        <v>869658347.69706798</v>
      </c>
      <c r="U107" s="6">
        <f t="shared" si="35"/>
        <v>3.4851230267345708</v>
      </c>
    </row>
    <row r="108" spans="1:21">
      <c r="A108" s="13">
        <v>94</v>
      </c>
      <c r="B108" s="17">
        <f>Absterbeordnung!C102</f>
        <v>15044.674374025981</v>
      </c>
      <c r="C108" s="18">
        <f t="shared" si="28"/>
        <v>0.15544754027760166</v>
      </c>
      <c r="D108" s="17">
        <f t="shared" si="29"/>
        <v>2338.6576257198053</v>
      </c>
      <c r="E108" s="17">
        <f>SUM(D108:$D$136)</f>
        <v>8026.5647050530588</v>
      </c>
      <c r="F108" s="19">
        <f t="shared" si="30"/>
        <v>3.4321247440324223</v>
      </c>
      <c r="G108" s="5"/>
      <c r="H108" s="17">
        <f>Absterbeordnung!C102</f>
        <v>15044.674374025981</v>
      </c>
      <c r="I108" s="18">
        <f t="shared" si="31"/>
        <v>0.15544754027760166</v>
      </c>
      <c r="J108" s="17">
        <f t="shared" si="32"/>
        <v>2338.6576257198053</v>
      </c>
      <c r="K108" s="17">
        <f>SUM($J108:J$136)</f>
        <v>8026.5647050530588</v>
      </c>
      <c r="L108" s="19">
        <f t="shared" si="33"/>
        <v>3.4321247440324223</v>
      </c>
      <c r="N108" s="20">
        <v>94</v>
      </c>
      <c r="O108" s="6">
        <f t="shared" si="24"/>
        <v>113</v>
      </c>
      <c r="P108" s="20">
        <f t="shared" si="25"/>
        <v>15044.674374025981</v>
      </c>
      <c r="Q108" s="20">
        <f t="shared" si="26"/>
        <v>15044.674374025981</v>
      </c>
      <c r="R108" s="5">
        <f t="shared" si="27"/>
        <v>81192.287229209513</v>
      </c>
      <c r="S108" s="5">
        <f t="shared" si="34"/>
        <v>189880961.67822358</v>
      </c>
      <c r="T108" s="20">
        <f>SUM(S108:$S$136)</f>
        <v>620123871.86196232</v>
      </c>
      <c r="U108" s="6">
        <f t="shared" si="35"/>
        <v>3.2658559677659404</v>
      </c>
    </row>
    <row r="109" spans="1:21">
      <c r="A109" s="13">
        <v>95</v>
      </c>
      <c r="B109" s="17">
        <f>Absterbeordnung!C103</f>
        <v>11592.576253733219</v>
      </c>
      <c r="C109" s="18">
        <f t="shared" si="28"/>
        <v>0.15239954929176638</v>
      </c>
      <c r="D109" s="17">
        <f t="shared" si="29"/>
        <v>1766.7033961993764</v>
      </c>
      <c r="E109" s="17">
        <f>SUM(D109:$D$136)</f>
        <v>5687.9070793332539</v>
      </c>
      <c r="F109" s="19">
        <f t="shared" si="30"/>
        <v>3.2195031104651597</v>
      </c>
      <c r="G109" s="5"/>
      <c r="H109" s="17">
        <f>Absterbeordnung!C103</f>
        <v>11592.576253733219</v>
      </c>
      <c r="I109" s="18">
        <f t="shared" si="31"/>
        <v>0.15239954929176638</v>
      </c>
      <c r="J109" s="17">
        <f t="shared" si="32"/>
        <v>1766.7033961993764</v>
      </c>
      <c r="K109" s="17">
        <f>SUM($J109:J$136)</f>
        <v>5687.9070793332539</v>
      </c>
      <c r="L109" s="19">
        <f t="shared" si="33"/>
        <v>3.2195031104651597</v>
      </c>
      <c r="N109" s="20">
        <v>95</v>
      </c>
      <c r="O109" s="6">
        <f t="shared" si="24"/>
        <v>114</v>
      </c>
      <c r="P109" s="20">
        <f t="shared" si="25"/>
        <v>11592.576253733219</v>
      </c>
      <c r="Q109" s="20">
        <f t="shared" si="26"/>
        <v>11592.576253733219</v>
      </c>
      <c r="R109" s="5">
        <f t="shared" si="27"/>
        <v>79558.699572138328</v>
      </c>
      <c r="S109" s="5">
        <f t="shared" si="34"/>
        <v>140556624.73130265</v>
      </c>
      <c r="T109" s="20">
        <f>SUM(S109:$S$136)</f>
        <v>430242910.18373871</v>
      </c>
      <c r="U109" s="6">
        <f t="shared" si="35"/>
        <v>3.0609934679793254</v>
      </c>
    </row>
    <row r="110" spans="1:21">
      <c r="A110" s="13">
        <v>96</v>
      </c>
      <c r="B110" s="17">
        <f>Absterbeordnung!C104</f>
        <v>8645.1214835875599</v>
      </c>
      <c r="C110" s="18">
        <f t="shared" si="28"/>
        <v>0.14941132283506506</v>
      </c>
      <c r="D110" s="17">
        <f t="shared" si="29"/>
        <v>1291.6790369326575</v>
      </c>
      <c r="E110" s="17">
        <f>SUM(D110:$D$136)</f>
        <v>3921.2036831338751</v>
      </c>
      <c r="F110" s="19">
        <f t="shared" si="30"/>
        <v>3.035741520157774</v>
      </c>
      <c r="G110" s="5"/>
      <c r="H110" s="17">
        <f>Absterbeordnung!C104</f>
        <v>8645.1214835875599</v>
      </c>
      <c r="I110" s="18">
        <f t="shared" si="31"/>
        <v>0.14941132283506506</v>
      </c>
      <c r="J110" s="17">
        <f t="shared" si="32"/>
        <v>1291.6790369326575</v>
      </c>
      <c r="K110" s="17">
        <f>SUM($J110:J$136)</f>
        <v>3921.2036831338751</v>
      </c>
      <c r="L110" s="19">
        <f t="shared" si="33"/>
        <v>3.035741520157774</v>
      </c>
      <c r="N110" s="20">
        <v>96</v>
      </c>
      <c r="O110" s="6">
        <f t="shared" ref="O110:O136" si="36">N110+$B$3</f>
        <v>115</v>
      </c>
      <c r="P110" s="20">
        <f t="shared" ref="P110:P136" si="37">B110</f>
        <v>8645.1214835875599</v>
      </c>
      <c r="Q110" s="20">
        <f t="shared" ref="Q110:Q136" si="38">B110</f>
        <v>8645.1214835875599</v>
      </c>
      <c r="R110" s="5">
        <f t="shared" ref="R110:R136" si="39">LOOKUP(N110,$O$14:$O$136,$Q$14:$Q$136)</f>
        <v>77796.568188518751</v>
      </c>
      <c r="S110" s="5">
        <f t="shared" si="34"/>
        <v>100488196.27441171</v>
      </c>
      <c r="T110" s="20">
        <f>SUM(S110:$S$136)</f>
        <v>289686285.45243603</v>
      </c>
      <c r="U110" s="6">
        <f t="shared" si="35"/>
        <v>2.882789185123444</v>
      </c>
    </row>
    <row r="111" spans="1:21">
      <c r="A111" s="13">
        <v>97</v>
      </c>
      <c r="B111" s="17">
        <f>Absterbeordnung!C105</f>
        <v>6230.4283283281493</v>
      </c>
      <c r="C111" s="18">
        <f t="shared" ref="C111:C136" si="40">1/(((1+($B$5/100))^A111))</f>
        <v>0.14648168905398534</v>
      </c>
      <c r="D111" s="17">
        <f t="shared" ref="D111:D136" si="41">B111*C111</f>
        <v>912.64366506330566</v>
      </c>
      <c r="E111" s="17">
        <f>SUM(D111:$D$136)</f>
        <v>2629.5246462012174</v>
      </c>
      <c r="F111" s="19">
        <f t="shared" ref="F111:F136" si="42">E111/D111</f>
        <v>2.8812172229550512</v>
      </c>
      <c r="G111" s="5"/>
      <c r="H111" s="17">
        <f>Absterbeordnung!C105</f>
        <v>6230.4283283281493</v>
      </c>
      <c r="I111" s="18">
        <f t="shared" ref="I111:I136" si="43">1/(((1+($B$5/100))^A111))</f>
        <v>0.14648168905398534</v>
      </c>
      <c r="J111" s="17">
        <f t="shared" ref="J111:J136" si="44">H111*I111</f>
        <v>912.64366506330566</v>
      </c>
      <c r="K111" s="17">
        <f>SUM($J111:J$136)</f>
        <v>2629.5246462012174</v>
      </c>
      <c r="L111" s="19">
        <f t="shared" ref="L111:L136" si="45">K111/J111</f>
        <v>2.8812172229550512</v>
      </c>
      <c r="N111" s="20">
        <v>97</v>
      </c>
      <c r="O111" s="6">
        <f t="shared" si="36"/>
        <v>116</v>
      </c>
      <c r="P111" s="20">
        <f t="shared" si="37"/>
        <v>6230.4283283281493</v>
      </c>
      <c r="Q111" s="20">
        <f t="shared" si="38"/>
        <v>6230.4283283281493</v>
      </c>
      <c r="R111" s="5">
        <f t="shared" si="39"/>
        <v>75934.239746391351</v>
      </c>
      <c r="S111" s="5">
        <f t="shared" ref="S111:S136" si="46">P111*R111*I111</f>
        <v>69300902.865942344</v>
      </c>
      <c r="T111" s="20">
        <f>SUM(S111:$S$136)</f>
        <v>189198089.17802435</v>
      </c>
      <c r="U111" s="6">
        <f t="shared" ref="U111:U136" si="47">T111/S111</f>
        <v>2.7300955882784756</v>
      </c>
    </row>
    <row r="112" spans="1:21">
      <c r="A112" s="13">
        <v>98</v>
      </c>
      <c r="B112" s="17">
        <f>Absterbeordnung!C106</f>
        <v>4394.0692701975368</v>
      </c>
      <c r="C112" s="18">
        <f t="shared" si="40"/>
        <v>0.14360949907253467</v>
      </c>
      <c r="D112" s="17">
        <f t="shared" si="41"/>
        <v>631.03008678308629</v>
      </c>
      <c r="E112" s="17">
        <f>SUM(D112:$D$136)</f>
        <v>1716.8809811379119</v>
      </c>
      <c r="F112" s="19">
        <f t="shared" si="42"/>
        <v>2.7207593062485498</v>
      </c>
      <c r="G112" s="5"/>
      <c r="H112" s="17">
        <f>Absterbeordnung!C106</f>
        <v>4394.0692701975368</v>
      </c>
      <c r="I112" s="18">
        <f t="shared" si="43"/>
        <v>0.14360949907253467</v>
      </c>
      <c r="J112" s="17">
        <f t="shared" si="44"/>
        <v>631.03008678308629</v>
      </c>
      <c r="K112" s="17">
        <f>SUM($J112:J$136)</f>
        <v>1716.8809811379119</v>
      </c>
      <c r="L112" s="19">
        <f t="shared" si="45"/>
        <v>2.7207593062485498</v>
      </c>
      <c r="N112" s="20">
        <v>98</v>
      </c>
      <c r="O112" s="6">
        <f t="shared" si="36"/>
        <v>117</v>
      </c>
      <c r="P112" s="20">
        <f t="shared" si="37"/>
        <v>4394.0692701975368</v>
      </c>
      <c r="Q112" s="20">
        <f t="shared" si="38"/>
        <v>4394.0692701975368</v>
      </c>
      <c r="R112" s="5">
        <f t="shared" si="39"/>
        <v>73868.260017325709</v>
      </c>
      <c r="S112" s="5">
        <f t="shared" si="46"/>
        <v>46613094.529248625</v>
      </c>
      <c r="T112" s="20">
        <f>SUM(S112:$S$136)</f>
        <v>119897186.31208201</v>
      </c>
      <c r="U112" s="6">
        <f t="shared" si="47"/>
        <v>2.5721782156481656</v>
      </c>
    </row>
    <row r="113" spans="1:21">
      <c r="A113" s="13">
        <v>99</v>
      </c>
      <c r="B113" s="17">
        <f>Absterbeordnung!C107</f>
        <v>2992.2568946067804</v>
      </c>
      <c r="C113" s="18">
        <f t="shared" si="40"/>
        <v>0.14079362654170063</v>
      </c>
      <c r="D113" s="17">
        <f t="shared" si="41"/>
        <v>421.29069973609592</v>
      </c>
      <c r="E113" s="17">
        <f>SUM(D113:$D$136)</f>
        <v>1085.8508943548259</v>
      </c>
      <c r="F113" s="19">
        <f t="shared" si="42"/>
        <v>2.5774385597285256</v>
      </c>
      <c r="G113" s="5"/>
      <c r="H113" s="17">
        <f>Absterbeordnung!C107</f>
        <v>2992.2568946067804</v>
      </c>
      <c r="I113" s="18">
        <f t="shared" si="43"/>
        <v>0.14079362654170063</v>
      </c>
      <c r="J113" s="17">
        <f t="shared" si="44"/>
        <v>421.29069973609592</v>
      </c>
      <c r="K113" s="17">
        <f>SUM($J113:J$136)</f>
        <v>1085.8508943548259</v>
      </c>
      <c r="L113" s="19">
        <f t="shared" si="45"/>
        <v>2.5774385597285256</v>
      </c>
      <c r="N113" s="20">
        <v>99</v>
      </c>
      <c r="O113" s="6">
        <f t="shared" si="36"/>
        <v>118</v>
      </c>
      <c r="P113" s="20">
        <f t="shared" si="37"/>
        <v>2992.2568946067804</v>
      </c>
      <c r="Q113" s="20">
        <f t="shared" si="38"/>
        <v>2992.2568946067804</v>
      </c>
      <c r="R113" s="5">
        <f t="shared" si="39"/>
        <v>71592.497809902197</v>
      </c>
      <c r="S113" s="5">
        <f t="shared" si="46"/>
        <v>30161253.498188611</v>
      </c>
      <c r="T113" s="20">
        <f>SUM(S113:$S$136)</f>
        <v>73284091.782833382</v>
      </c>
      <c r="U113" s="6">
        <f t="shared" si="47"/>
        <v>2.4297429079741195</v>
      </c>
    </row>
    <row r="114" spans="1:21">
      <c r="A114" s="13">
        <v>100</v>
      </c>
      <c r="B114" s="17">
        <f>Absterbeordnung!C108</f>
        <v>1965.1491290273345</v>
      </c>
      <c r="C114" s="18">
        <f t="shared" si="40"/>
        <v>0.13803296719774574</v>
      </c>
      <c r="D114" s="17">
        <f t="shared" si="41"/>
        <v>271.25536526570869</v>
      </c>
      <c r="E114" s="17">
        <f>SUM(D114:$D$136)</f>
        <v>664.56019461872995</v>
      </c>
      <c r="F114" s="19">
        <f t="shared" si="42"/>
        <v>2.4499430415607035</v>
      </c>
      <c r="G114" s="5"/>
      <c r="H114" s="17">
        <f>Absterbeordnung!C108</f>
        <v>1965.1491290273345</v>
      </c>
      <c r="I114" s="18">
        <f t="shared" si="43"/>
        <v>0.13803296719774574</v>
      </c>
      <c r="J114" s="17">
        <f t="shared" si="44"/>
        <v>271.25536526570869</v>
      </c>
      <c r="K114" s="17">
        <f>SUM($J114:J$136)</f>
        <v>664.56019461872995</v>
      </c>
      <c r="L114" s="19">
        <f t="shared" si="45"/>
        <v>2.4499430415607035</v>
      </c>
      <c r="N114" s="20">
        <v>100</v>
      </c>
      <c r="O114" s="6">
        <f t="shared" si="36"/>
        <v>119</v>
      </c>
      <c r="P114" s="20">
        <f t="shared" si="37"/>
        <v>1965.1491290273345</v>
      </c>
      <c r="Q114" s="20">
        <f t="shared" si="38"/>
        <v>1965.1491290273345</v>
      </c>
      <c r="R114" s="5">
        <f t="shared" si="39"/>
        <v>69068.038103194966</v>
      </c>
      <c r="S114" s="5">
        <f t="shared" si="46"/>
        <v>18735075.903868034</v>
      </c>
      <c r="T114" s="20">
        <f>SUM(S114:$S$136)</f>
        <v>43122838.284644783</v>
      </c>
      <c r="U114" s="6">
        <f t="shared" si="47"/>
        <v>2.3017167641013754</v>
      </c>
    </row>
    <row r="115" spans="1:21">
      <c r="A115" s="13">
        <v>101</v>
      </c>
      <c r="B115" s="17">
        <f>Absterbeordnung!C109</f>
        <v>1243.5999999999999</v>
      </c>
      <c r="C115" s="18">
        <f t="shared" si="40"/>
        <v>0.13532643842916248</v>
      </c>
      <c r="D115" s="17">
        <f t="shared" si="41"/>
        <v>168.29195883050645</v>
      </c>
      <c r="E115" s="17">
        <f>SUM(D115:$D$136)</f>
        <v>393.30482935302138</v>
      </c>
      <c r="F115" s="19">
        <f t="shared" si="42"/>
        <v>2.3370387515016948</v>
      </c>
      <c r="G115" s="5"/>
      <c r="H115" s="17">
        <f>Absterbeordnung!C109</f>
        <v>1243.5999999999999</v>
      </c>
      <c r="I115" s="18">
        <f t="shared" si="43"/>
        <v>0.13532643842916248</v>
      </c>
      <c r="J115" s="17">
        <f t="shared" si="44"/>
        <v>168.29195883050645</v>
      </c>
      <c r="K115" s="17">
        <f>SUM($J115:J$136)</f>
        <v>393.30482935302138</v>
      </c>
      <c r="L115" s="19">
        <f t="shared" si="45"/>
        <v>2.3370387515016948</v>
      </c>
      <c r="N115" s="20">
        <v>101</v>
      </c>
      <c r="O115" s="6">
        <f t="shared" si="36"/>
        <v>120</v>
      </c>
      <c r="P115" s="20">
        <f t="shared" si="37"/>
        <v>1243.5999999999999</v>
      </c>
      <c r="Q115" s="20">
        <f t="shared" si="38"/>
        <v>1243.5999999999999</v>
      </c>
      <c r="R115" s="5">
        <f t="shared" si="39"/>
        <v>66276.633467183128</v>
      </c>
      <c r="S115" s="5">
        <f t="shared" si="46"/>
        <v>11153824.470883749</v>
      </c>
      <c r="T115" s="20">
        <f>SUM(S115:$S$136)</f>
        <v>24387762.380776756</v>
      </c>
      <c r="U115" s="6">
        <f t="shared" si="47"/>
        <v>2.1864932915556672</v>
      </c>
    </row>
    <row r="116" spans="1:21">
      <c r="A116" s="21">
        <v>102</v>
      </c>
      <c r="B116" s="17">
        <f>Absterbeordnung!C110</f>
        <v>758.1</v>
      </c>
      <c r="C116" s="18">
        <f t="shared" si="40"/>
        <v>0.13267297885212007</v>
      </c>
      <c r="D116" s="17">
        <f t="shared" si="41"/>
        <v>100.57938526779222</v>
      </c>
      <c r="E116" s="17">
        <f>SUM(D116:$D$136)</f>
        <v>225.01287052251496</v>
      </c>
      <c r="F116" s="19">
        <f t="shared" si="42"/>
        <v>2.2371668898494366</v>
      </c>
      <c r="G116" s="5"/>
      <c r="H116" s="17">
        <f>Absterbeordnung!C110</f>
        <v>758.1</v>
      </c>
      <c r="I116" s="18">
        <f t="shared" si="43"/>
        <v>0.13267297885212007</v>
      </c>
      <c r="J116" s="17">
        <f t="shared" si="44"/>
        <v>100.57938526779222</v>
      </c>
      <c r="K116" s="17">
        <f>SUM($J116:J$136)</f>
        <v>225.01287052251496</v>
      </c>
      <c r="L116" s="19">
        <f t="shared" si="45"/>
        <v>2.2371668898494366</v>
      </c>
      <c r="N116" s="6">
        <v>102</v>
      </c>
      <c r="O116" s="6">
        <f t="shared" si="36"/>
        <v>121</v>
      </c>
      <c r="P116" s="20">
        <f t="shared" si="37"/>
        <v>758.1</v>
      </c>
      <c r="Q116" s="20">
        <f t="shared" si="38"/>
        <v>758.1</v>
      </c>
      <c r="R116" s="5">
        <f t="shared" si="39"/>
        <v>63161.4800195465</v>
      </c>
      <c r="S116" s="5">
        <f t="shared" si="46"/>
        <v>6352742.8329699282</v>
      </c>
      <c r="T116" s="20">
        <f>SUM(S116:$S$136)</f>
        <v>13233937.909893</v>
      </c>
      <c r="U116" s="6">
        <f t="shared" si="47"/>
        <v>2.0831848947529474</v>
      </c>
    </row>
    <row r="117" spans="1:21">
      <c r="A117" s="21">
        <v>103</v>
      </c>
      <c r="B117" s="17">
        <f>Absterbeordnung!C111</f>
        <v>445.1</v>
      </c>
      <c r="C117" s="18">
        <f t="shared" si="40"/>
        <v>0.13007154789423539</v>
      </c>
      <c r="D117" s="17">
        <f t="shared" si="41"/>
        <v>57.894845967724173</v>
      </c>
      <c r="E117" s="17">
        <f>SUM(D117:$D$136)</f>
        <v>124.4334852547227</v>
      </c>
      <c r="F117" s="19">
        <f t="shared" si="42"/>
        <v>2.1493016031874959</v>
      </c>
      <c r="G117" s="5"/>
      <c r="H117" s="17">
        <f>Absterbeordnung!C111</f>
        <v>445.1</v>
      </c>
      <c r="I117" s="18">
        <f t="shared" si="43"/>
        <v>0.13007154789423539</v>
      </c>
      <c r="J117" s="17">
        <f t="shared" si="44"/>
        <v>57.894845967724173</v>
      </c>
      <c r="K117" s="17">
        <f>SUM($J117:J$136)</f>
        <v>124.4334852547227</v>
      </c>
      <c r="L117" s="19">
        <f t="shared" si="45"/>
        <v>2.1493016031874959</v>
      </c>
      <c r="N117" s="6">
        <v>103</v>
      </c>
      <c r="O117" s="6">
        <f t="shared" si="36"/>
        <v>122</v>
      </c>
      <c r="P117" s="20">
        <f t="shared" si="37"/>
        <v>445.1</v>
      </c>
      <c r="Q117" s="20">
        <f t="shared" si="38"/>
        <v>445.1</v>
      </c>
      <c r="R117" s="5">
        <f t="shared" si="39"/>
        <v>59675.227480878333</v>
      </c>
      <c r="S117" s="5">
        <f t="shared" si="46"/>
        <v>3454888.1030943519</v>
      </c>
      <c r="T117" s="20">
        <f>SUM(S117:$S$136)</f>
        <v>6881195.0769230742</v>
      </c>
      <c r="U117" s="6">
        <f t="shared" si="47"/>
        <v>1.9917273357594327</v>
      </c>
    </row>
    <row r="118" spans="1:21">
      <c r="A118" s="21">
        <v>104</v>
      </c>
      <c r="B118" s="17">
        <f>Absterbeordnung!C112</f>
        <v>251.8</v>
      </c>
      <c r="C118" s="18">
        <f t="shared" si="40"/>
        <v>0.12752112538650526</v>
      </c>
      <c r="D118" s="17">
        <f t="shared" si="41"/>
        <v>32.109819372322022</v>
      </c>
      <c r="E118" s="17">
        <f>SUM(D118:$D$136)</f>
        <v>66.538639286998531</v>
      </c>
      <c r="F118" s="19">
        <f t="shared" si="42"/>
        <v>2.0722209152117941</v>
      </c>
      <c r="G118" s="5"/>
      <c r="H118" s="17">
        <f>Absterbeordnung!C112</f>
        <v>251.8</v>
      </c>
      <c r="I118" s="18">
        <f t="shared" si="43"/>
        <v>0.12752112538650526</v>
      </c>
      <c r="J118" s="17">
        <f t="shared" si="44"/>
        <v>32.109819372322022</v>
      </c>
      <c r="K118" s="17">
        <f>SUM($J118:J$136)</f>
        <v>66.538639286998531</v>
      </c>
      <c r="L118" s="19">
        <f t="shared" si="45"/>
        <v>2.0722209152117941</v>
      </c>
      <c r="N118" s="6">
        <v>104</v>
      </c>
      <c r="O118" s="6">
        <f t="shared" si="36"/>
        <v>123</v>
      </c>
      <c r="P118" s="20">
        <f t="shared" si="37"/>
        <v>251.8</v>
      </c>
      <c r="Q118" s="20">
        <f t="shared" si="38"/>
        <v>251.8</v>
      </c>
      <c r="R118" s="5">
        <f t="shared" si="39"/>
        <v>55868.663764125711</v>
      </c>
      <c r="S118" s="5">
        <f t="shared" si="46"/>
        <v>1793932.7020390695</v>
      </c>
      <c r="T118" s="20">
        <f>SUM(S118:$S$136)</f>
        <v>3426306.9738287218</v>
      </c>
      <c r="U118" s="6">
        <f t="shared" si="47"/>
        <v>1.9099417553034279</v>
      </c>
    </row>
    <row r="119" spans="1:21">
      <c r="A119" s="21">
        <v>105</v>
      </c>
      <c r="B119" s="17">
        <f>Absterbeordnung!C113</f>
        <v>137.4</v>
      </c>
      <c r="C119" s="18">
        <f t="shared" si="40"/>
        <v>0.12502071116324046</v>
      </c>
      <c r="D119" s="17">
        <f t="shared" si="41"/>
        <v>17.177845713829239</v>
      </c>
      <c r="E119" s="17">
        <f>SUM(D119:$D$136)</f>
        <v>34.428819914676509</v>
      </c>
      <c r="F119" s="19">
        <f t="shared" si="42"/>
        <v>2.0042571395876001</v>
      </c>
      <c r="G119" s="5"/>
      <c r="H119" s="17">
        <f>Absterbeordnung!C113</f>
        <v>137.4</v>
      </c>
      <c r="I119" s="18">
        <f t="shared" si="43"/>
        <v>0.12502071116324046</v>
      </c>
      <c r="J119" s="17">
        <f t="shared" si="44"/>
        <v>17.177845713829239</v>
      </c>
      <c r="K119" s="17">
        <f>SUM($J119:J$136)</f>
        <v>34.428819914676509</v>
      </c>
      <c r="L119" s="19">
        <f t="shared" si="45"/>
        <v>2.0042571395876001</v>
      </c>
      <c r="N119" s="6">
        <v>105</v>
      </c>
      <c r="O119" s="6">
        <f t="shared" si="36"/>
        <v>124</v>
      </c>
      <c r="P119" s="20">
        <f t="shared" si="37"/>
        <v>137.4</v>
      </c>
      <c r="Q119" s="20">
        <f t="shared" si="38"/>
        <v>137.4</v>
      </c>
      <c r="R119" s="5">
        <f t="shared" si="39"/>
        <v>51751.492572442578</v>
      </c>
      <c r="S119" s="5">
        <f t="shared" si="46"/>
        <v>888979.15486979845</v>
      </c>
      <c r="T119" s="20">
        <f>SUM(S119:$S$136)</f>
        <v>1632374.2717896525</v>
      </c>
      <c r="U119" s="6">
        <f t="shared" si="47"/>
        <v>1.8362345875576049</v>
      </c>
    </row>
    <row r="120" spans="1:21">
      <c r="A120" s="21">
        <v>106</v>
      </c>
      <c r="B120" s="17">
        <f>Absterbeordnung!C114</f>
        <v>72.400000000000006</v>
      </c>
      <c r="C120" s="18">
        <f t="shared" si="40"/>
        <v>0.12256932466984359</v>
      </c>
      <c r="D120" s="17">
        <f t="shared" si="41"/>
        <v>8.8740191060966769</v>
      </c>
      <c r="E120" s="17">
        <f>SUM(D120:$D$136)</f>
        <v>17.250974200847271</v>
      </c>
      <c r="F120" s="19">
        <f t="shared" si="42"/>
        <v>1.943986596670207</v>
      </c>
      <c r="G120" s="5"/>
      <c r="H120" s="17">
        <f>Absterbeordnung!C114</f>
        <v>72.400000000000006</v>
      </c>
      <c r="I120" s="18">
        <f t="shared" si="43"/>
        <v>0.12256932466984359</v>
      </c>
      <c r="J120" s="17">
        <f t="shared" si="44"/>
        <v>8.8740191060966769</v>
      </c>
      <c r="K120" s="17">
        <f>SUM($J120:J$136)</f>
        <v>17.250974200847271</v>
      </c>
      <c r="L120" s="19">
        <f t="shared" si="45"/>
        <v>1.943986596670207</v>
      </c>
      <c r="N120" s="6">
        <v>106</v>
      </c>
      <c r="O120" s="6">
        <f t="shared" si="36"/>
        <v>125</v>
      </c>
      <c r="P120" s="20">
        <f t="shared" si="37"/>
        <v>72.400000000000006</v>
      </c>
      <c r="Q120" s="20">
        <f t="shared" si="38"/>
        <v>72.400000000000006</v>
      </c>
      <c r="R120" s="5">
        <f t="shared" si="39"/>
        <v>47338.202266077584</v>
      </c>
      <c r="S120" s="5">
        <f t="shared" si="46"/>
        <v>420080.11135744146</v>
      </c>
      <c r="T120" s="20">
        <f>SUM(S120:$S$136)</f>
        <v>743395.11691985407</v>
      </c>
      <c r="U120" s="6">
        <f t="shared" si="47"/>
        <v>1.7696508280709997</v>
      </c>
    </row>
    <row r="121" spans="1:21">
      <c r="A121" s="21">
        <v>107</v>
      </c>
      <c r="B121" s="17">
        <f>Absterbeordnung!C115</f>
        <v>36.9</v>
      </c>
      <c r="C121" s="18">
        <f t="shared" si="40"/>
        <v>0.12016600457827803</v>
      </c>
      <c r="D121" s="17">
        <f t="shared" si="41"/>
        <v>4.4341255689384589</v>
      </c>
      <c r="E121" s="17">
        <f>SUM(D121:$D$136)</f>
        <v>8.3769550947505937</v>
      </c>
      <c r="F121" s="19">
        <f t="shared" si="42"/>
        <v>1.8892011433848632</v>
      </c>
      <c r="G121" s="5"/>
      <c r="H121" s="17">
        <f>Absterbeordnung!C115</f>
        <v>36.9</v>
      </c>
      <c r="I121" s="18">
        <f t="shared" si="43"/>
        <v>0.12016600457827803</v>
      </c>
      <c r="J121" s="17">
        <f t="shared" si="44"/>
        <v>4.4341255689384589</v>
      </c>
      <c r="K121" s="17">
        <f>SUM($J121:J$136)</f>
        <v>8.3769550947505937</v>
      </c>
      <c r="L121" s="19">
        <f t="shared" si="45"/>
        <v>1.8892011433848632</v>
      </c>
      <c r="N121" s="6">
        <v>107</v>
      </c>
      <c r="O121" s="6">
        <f t="shared" si="36"/>
        <v>126</v>
      </c>
      <c r="P121" s="20">
        <f t="shared" si="37"/>
        <v>36.9</v>
      </c>
      <c r="Q121" s="20">
        <f t="shared" si="38"/>
        <v>36.9</v>
      </c>
      <c r="R121" s="5">
        <f t="shared" si="39"/>
        <v>42647.234467722628</v>
      </c>
      <c r="S121" s="5">
        <f t="shared" si="46"/>
        <v>189103.19279784246</v>
      </c>
      <c r="T121" s="20">
        <f>SUM(S121:$S$136)</f>
        <v>323315.00556241255</v>
      </c>
      <c r="U121" s="6">
        <f t="shared" si="47"/>
        <v>1.7097279045311886</v>
      </c>
    </row>
    <row r="122" spans="1:21">
      <c r="A122" s="21">
        <v>108</v>
      </c>
      <c r="B122" s="17">
        <f>Absterbeordnung!C116</f>
        <v>18.2</v>
      </c>
      <c r="C122" s="18">
        <f t="shared" si="40"/>
        <v>0.11780980841007649</v>
      </c>
      <c r="D122" s="17">
        <f t="shared" si="41"/>
        <v>2.1441385130633921</v>
      </c>
      <c r="E122" s="17">
        <f>SUM(D122:$D$136)</f>
        <v>3.9428295258121344</v>
      </c>
      <c r="F122" s="19">
        <f t="shared" si="42"/>
        <v>1.8388875074021691</v>
      </c>
      <c r="G122" s="5"/>
      <c r="H122" s="17">
        <f>Absterbeordnung!C116</f>
        <v>18.2</v>
      </c>
      <c r="I122" s="18">
        <f t="shared" si="43"/>
        <v>0.11780980841007649</v>
      </c>
      <c r="J122" s="17">
        <f t="shared" si="44"/>
        <v>2.1441385130633921</v>
      </c>
      <c r="K122" s="17">
        <f>SUM($J122:J$136)</f>
        <v>3.9428295258121344</v>
      </c>
      <c r="L122" s="19">
        <f t="shared" si="45"/>
        <v>1.8388875074021691</v>
      </c>
      <c r="N122" s="6">
        <v>108</v>
      </c>
      <c r="O122" s="6">
        <f t="shared" si="36"/>
        <v>127</v>
      </c>
      <c r="P122" s="20">
        <f t="shared" si="37"/>
        <v>18.2</v>
      </c>
      <c r="Q122" s="20">
        <f t="shared" si="38"/>
        <v>18.2</v>
      </c>
      <c r="R122" s="5">
        <f t="shared" si="39"/>
        <v>37815.130499207364</v>
      </c>
      <c r="S122" s="5">
        <f t="shared" si="46"/>
        <v>81080.877679868601</v>
      </c>
      <c r="T122" s="20">
        <f>SUM(S122:$S$136)</f>
        <v>134211.81276457012</v>
      </c>
      <c r="U122" s="6">
        <f t="shared" si="47"/>
        <v>1.6552831765644944</v>
      </c>
    </row>
    <row r="123" spans="1:21">
      <c r="A123" s="21">
        <v>109</v>
      </c>
      <c r="B123" s="17">
        <f>Absterbeordnung!C117</f>
        <v>8.6999999999999993</v>
      </c>
      <c r="C123" s="18">
        <f t="shared" si="40"/>
        <v>0.11549981216674166</v>
      </c>
      <c r="D123" s="17">
        <f t="shared" si="41"/>
        <v>1.0048483658506524</v>
      </c>
      <c r="E123" s="17">
        <f>SUM(D123:$D$136)</f>
        <v>1.7986910127487423</v>
      </c>
      <c r="F123" s="19">
        <f t="shared" si="42"/>
        <v>1.790012377863663</v>
      </c>
      <c r="G123" s="5"/>
      <c r="H123" s="17">
        <f>Absterbeordnung!C117</f>
        <v>8.6999999999999993</v>
      </c>
      <c r="I123" s="18">
        <f t="shared" si="43"/>
        <v>0.11549981216674166</v>
      </c>
      <c r="J123" s="17">
        <f t="shared" si="44"/>
        <v>1.0048483658506524</v>
      </c>
      <c r="K123" s="17">
        <f>SUM($J123:J$136)</f>
        <v>1.7986910127487423</v>
      </c>
      <c r="L123" s="19">
        <f t="shared" si="45"/>
        <v>1.790012377863663</v>
      </c>
      <c r="N123" s="6">
        <v>109</v>
      </c>
      <c r="O123" s="6">
        <f t="shared" si="36"/>
        <v>128</v>
      </c>
      <c r="P123" s="20">
        <f t="shared" si="37"/>
        <v>8.6999999999999993</v>
      </c>
      <c r="Q123" s="20">
        <f t="shared" si="38"/>
        <v>8.6999999999999993</v>
      </c>
      <c r="R123" s="5">
        <f t="shared" si="39"/>
        <v>32944.306118342458</v>
      </c>
      <c r="S123" s="5">
        <f t="shared" si="46"/>
        <v>33104.032167100071</v>
      </c>
      <c r="T123" s="20">
        <f>SUM(S123:$S$136)</f>
        <v>53130.935084701508</v>
      </c>
      <c r="U123" s="6">
        <f t="shared" si="47"/>
        <v>1.6049686883009033</v>
      </c>
    </row>
    <row r="124" spans="1:21">
      <c r="A124" s="21">
        <v>110</v>
      </c>
      <c r="B124" s="17">
        <f>Absterbeordnung!C118</f>
        <v>4.0999999999999996</v>
      </c>
      <c r="C124" s="18">
        <f t="shared" si="40"/>
        <v>0.11323510996739378</v>
      </c>
      <c r="D124" s="17">
        <f t="shared" si="41"/>
        <v>0.46426395086631445</v>
      </c>
      <c r="E124" s="17">
        <f>SUM(D124:$D$136)</f>
        <v>0.79384264689809003</v>
      </c>
      <c r="F124" s="19">
        <f t="shared" si="42"/>
        <v>1.7098950832102799</v>
      </c>
      <c r="G124" s="5"/>
      <c r="H124" s="17">
        <f>Absterbeordnung!C118</f>
        <v>4.0999999999999996</v>
      </c>
      <c r="I124" s="18">
        <f t="shared" si="43"/>
        <v>0.11323510996739378</v>
      </c>
      <c r="J124" s="17">
        <f t="shared" si="44"/>
        <v>0.46426395086631445</v>
      </c>
      <c r="K124" s="17">
        <f>SUM($J124:J$136)</f>
        <v>0.79384264689809003</v>
      </c>
      <c r="L124" s="19">
        <f t="shared" si="45"/>
        <v>1.7098950832102799</v>
      </c>
      <c r="N124" s="6">
        <v>110</v>
      </c>
      <c r="O124" s="6">
        <f t="shared" si="36"/>
        <v>129</v>
      </c>
      <c r="P124" s="20">
        <f t="shared" si="37"/>
        <v>4.0999999999999996</v>
      </c>
      <c r="Q124" s="20">
        <f t="shared" si="38"/>
        <v>4.0999999999999996</v>
      </c>
      <c r="R124" s="5">
        <f t="shared" si="39"/>
        <v>28097.637507955522</v>
      </c>
      <c r="S124" s="5">
        <f t="shared" si="46"/>
        <v>13044.720199452975</v>
      </c>
      <c r="T124" s="20">
        <f>SUM(S124:$S$136)</f>
        <v>20026.902917601437</v>
      </c>
      <c r="U124" s="6">
        <f t="shared" si="47"/>
        <v>1.5352497111008374</v>
      </c>
    </row>
    <row r="125" spans="1:21">
      <c r="A125" s="21">
        <v>111</v>
      </c>
      <c r="B125" s="17">
        <f>Absterbeordnung!C119</f>
        <v>1.8</v>
      </c>
      <c r="C125" s="18">
        <f t="shared" si="40"/>
        <v>0.11101481369352335</v>
      </c>
      <c r="D125" s="17">
        <f t="shared" si="41"/>
        <v>0.19982666464834203</v>
      </c>
      <c r="E125" s="17">
        <f>SUM(D125:$D$136)</f>
        <v>0.3295786960317757</v>
      </c>
      <c r="F125" s="19">
        <f t="shared" si="42"/>
        <v>1.6493229099918834</v>
      </c>
      <c r="G125" s="25"/>
      <c r="H125" s="17">
        <f>Absterbeordnung!C119</f>
        <v>1.8</v>
      </c>
      <c r="I125" s="18">
        <f t="shared" si="43"/>
        <v>0.11101481369352335</v>
      </c>
      <c r="J125" s="17">
        <f t="shared" si="44"/>
        <v>0.19982666464834203</v>
      </c>
      <c r="K125" s="17">
        <f>SUM($J125:J$136)</f>
        <v>0.3295786960317757</v>
      </c>
      <c r="L125" s="19">
        <f t="shared" si="45"/>
        <v>1.6493229099918834</v>
      </c>
      <c r="N125" s="6">
        <v>111</v>
      </c>
      <c r="O125" s="6">
        <f t="shared" si="36"/>
        <v>130</v>
      </c>
      <c r="P125" s="20">
        <f t="shared" si="37"/>
        <v>1.8</v>
      </c>
      <c r="Q125" s="20">
        <f t="shared" si="38"/>
        <v>1.8</v>
      </c>
      <c r="R125" s="5">
        <f t="shared" si="39"/>
        <v>23435.447269820768</v>
      </c>
      <c r="S125" s="5">
        <f t="shared" si="46"/>
        <v>4683.0272624703775</v>
      </c>
      <c r="T125" s="20">
        <f>SUM(S125:$S$136)</f>
        <v>6982.1827181484605</v>
      </c>
      <c r="U125" s="6">
        <f t="shared" si="47"/>
        <v>1.4909549585806252</v>
      </c>
    </row>
    <row r="126" spans="1:21">
      <c r="A126" s="21">
        <v>112</v>
      </c>
      <c r="B126" s="17">
        <f>Absterbeordnung!C120</f>
        <v>0.8</v>
      </c>
      <c r="C126" s="18">
        <f t="shared" si="40"/>
        <v>0.10883805264070914</v>
      </c>
      <c r="D126" s="17">
        <f t="shared" si="41"/>
        <v>8.7070442112567314E-2</v>
      </c>
      <c r="E126" s="17">
        <f>SUM(D126:$D$136)</f>
        <v>0.12975203138343366</v>
      </c>
      <c r="F126" s="19">
        <f t="shared" si="42"/>
        <v>1.4901960784313728</v>
      </c>
      <c r="G126" s="5"/>
      <c r="H126" s="17">
        <f>Absterbeordnung!C120</f>
        <v>0.8</v>
      </c>
      <c r="I126" s="18">
        <f t="shared" si="43"/>
        <v>0.10883805264070914</v>
      </c>
      <c r="J126" s="17">
        <f t="shared" si="44"/>
        <v>8.7070442112567314E-2</v>
      </c>
      <c r="K126" s="17">
        <f>SUM($J126:J$136)</f>
        <v>0.12975203138343366</v>
      </c>
      <c r="L126" s="19">
        <f t="shared" si="45"/>
        <v>1.4901960784313728</v>
      </c>
      <c r="N126" s="6">
        <v>112</v>
      </c>
      <c r="O126" s="6">
        <f t="shared" si="36"/>
        <v>131</v>
      </c>
      <c r="P126" s="20">
        <f t="shared" si="37"/>
        <v>0.8</v>
      </c>
      <c r="Q126" s="20">
        <f t="shared" si="38"/>
        <v>0.8</v>
      </c>
      <c r="R126" s="5">
        <f t="shared" si="39"/>
        <v>19030.85367580568</v>
      </c>
      <c r="S126" s="5">
        <f t="shared" si="46"/>
        <v>1657.0248433319775</v>
      </c>
      <c r="T126" s="20">
        <f>SUM(S126:$S$136)</f>
        <v>2299.1554556780825</v>
      </c>
      <c r="U126" s="6">
        <f t="shared" si="47"/>
        <v>1.3875202082395435</v>
      </c>
    </row>
    <row r="127" spans="1:21">
      <c r="A127" s="21">
        <v>113</v>
      </c>
      <c r="B127" s="17">
        <f>Absterbeordnung!C121</f>
        <v>0.4</v>
      </c>
      <c r="C127" s="18">
        <f t="shared" si="40"/>
        <v>0.10670397317716583</v>
      </c>
      <c r="D127" s="17">
        <f t="shared" si="41"/>
        <v>4.2681589270866335E-2</v>
      </c>
      <c r="E127" s="17">
        <f>SUM(D127:$D$136)</f>
        <v>4.2681589270866335E-2</v>
      </c>
      <c r="F127" s="19">
        <f t="shared" si="42"/>
        <v>1</v>
      </c>
      <c r="G127" s="27"/>
      <c r="H127" s="17">
        <f>Absterbeordnung!C121</f>
        <v>0.4</v>
      </c>
      <c r="I127" s="18">
        <f t="shared" si="43"/>
        <v>0.10670397317716583</v>
      </c>
      <c r="J127" s="17">
        <f t="shared" si="44"/>
        <v>4.2681589270866335E-2</v>
      </c>
      <c r="K127" s="17">
        <f>SUM($J127:J$136)</f>
        <v>4.2681589270866335E-2</v>
      </c>
      <c r="L127" s="19">
        <f t="shared" si="45"/>
        <v>1</v>
      </c>
      <c r="N127" s="6">
        <v>113</v>
      </c>
      <c r="O127" s="6">
        <f t="shared" si="36"/>
        <v>132</v>
      </c>
      <c r="P127" s="20">
        <f t="shared" si="37"/>
        <v>0.4</v>
      </c>
      <c r="Q127" s="20">
        <f t="shared" si="38"/>
        <v>0.4</v>
      </c>
      <c r="R127" s="5">
        <f t="shared" si="39"/>
        <v>15044.674374025981</v>
      </c>
      <c r="S127" s="5">
        <f t="shared" si="46"/>
        <v>642.13061234610495</v>
      </c>
      <c r="T127" s="20">
        <f>SUM(S127:$S$136)</f>
        <v>642.13061234610495</v>
      </c>
      <c r="U127" s="6">
        <f t="shared" si="47"/>
        <v>1</v>
      </c>
    </row>
    <row r="128" spans="1:21">
      <c r="A128" s="21">
        <v>114</v>
      </c>
      <c r="B128" s="17">
        <f>Absterbeordnung!C122</f>
        <v>0</v>
      </c>
      <c r="C128" s="18">
        <f t="shared" si="40"/>
        <v>0.10461173840898609</v>
      </c>
      <c r="D128" s="17">
        <f t="shared" si="41"/>
        <v>0</v>
      </c>
      <c r="E128" s="17">
        <f>SUM(D128:$D$136)</f>
        <v>0</v>
      </c>
      <c r="F128" s="19" t="e">
        <f t="shared" si="42"/>
        <v>#DIV/0!</v>
      </c>
      <c r="G128" s="27"/>
      <c r="H128" s="17">
        <f>Absterbeordnung!C122</f>
        <v>0</v>
      </c>
      <c r="I128" s="18">
        <f t="shared" si="43"/>
        <v>0.10461173840898609</v>
      </c>
      <c r="J128" s="17">
        <f t="shared" si="44"/>
        <v>0</v>
      </c>
      <c r="K128" s="17">
        <f>SUM($J128:J$136)</f>
        <v>0</v>
      </c>
      <c r="L128" s="19" t="e">
        <f t="shared" si="45"/>
        <v>#DIV/0!</v>
      </c>
      <c r="N128" s="6">
        <v>114</v>
      </c>
      <c r="O128" s="6">
        <f t="shared" si="36"/>
        <v>133</v>
      </c>
      <c r="P128" s="20">
        <f t="shared" si="37"/>
        <v>0</v>
      </c>
      <c r="Q128" s="20">
        <f t="shared" si="38"/>
        <v>0</v>
      </c>
      <c r="R128" s="5">
        <f t="shared" si="39"/>
        <v>11592.576253733219</v>
      </c>
      <c r="S128" s="5">
        <f t="shared" si="46"/>
        <v>0</v>
      </c>
      <c r="T128" s="20">
        <f>SUM(S128:$S$136)</f>
        <v>0</v>
      </c>
      <c r="U128" s="6" t="e">
        <f t="shared" si="47"/>
        <v>#DIV/0!</v>
      </c>
    </row>
    <row r="129" spans="1:21">
      <c r="A129" s="21">
        <v>115</v>
      </c>
      <c r="B129" s="17">
        <f>Absterbeordnung!C123</f>
        <v>0</v>
      </c>
      <c r="C129" s="18">
        <f t="shared" si="40"/>
        <v>0.10256052785194716</v>
      </c>
      <c r="D129" s="17">
        <f t="shared" si="41"/>
        <v>0</v>
      </c>
      <c r="E129" s="17">
        <f>SUM(D129:$D$136)</f>
        <v>0</v>
      </c>
      <c r="F129" s="19" t="e">
        <f t="shared" si="42"/>
        <v>#DIV/0!</v>
      </c>
      <c r="G129" s="27"/>
      <c r="H129" s="17">
        <f>Absterbeordnung!C123</f>
        <v>0</v>
      </c>
      <c r="I129" s="18">
        <f t="shared" si="43"/>
        <v>0.10256052785194716</v>
      </c>
      <c r="J129" s="17">
        <f t="shared" si="44"/>
        <v>0</v>
      </c>
      <c r="K129" s="17">
        <f>SUM($J129:J$136)</f>
        <v>0</v>
      </c>
      <c r="L129" s="19" t="e">
        <f t="shared" si="45"/>
        <v>#DIV/0!</v>
      </c>
      <c r="N129" s="6">
        <v>115</v>
      </c>
      <c r="O129" s="6">
        <f t="shared" si="36"/>
        <v>134</v>
      </c>
      <c r="P129" s="20">
        <f t="shared" si="37"/>
        <v>0</v>
      </c>
      <c r="Q129" s="20">
        <f t="shared" si="38"/>
        <v>0</v>
      </c>
      <c r="R129" s="5">
        <f t="shared" si="39"/>
        <v>8645.1214835875599</v>
      </c>
      <c r="S129" s="5">
        <f t="shared" si="46"/>
        <v>0</v>
      </c>
      <c r="T129" s="20">
        <f>SUM(S129:$S$136)</f>
        <v>0</v>
      </c>
      <c r="U129" s="6" t="e">
        <f t="shared" si="47"/>
        <v>#DIV/0!</v>
      </c>
    </row>
    <row r="130" spans="1:21">
      <c r="A130" s="21">
        <v>116</v>
      </c>
      <c r="B130" s="17">
        <f>Absterbeordnung!C124</f>
        <v>0</v>
      </c>
      <c r="C130" s="18">
        <f t="shared" si="40"/>
        <v>0.1005495371097521</v>
      </c>
      <c r="D130" s="17">
        <f t="shared" si="41"/>
        <v>0</v>
      </c>
      <c r="E130" s="17">
        <f>SUM(D130:$D$136)</f>
        <v>0</v>
      </c>
      <c r="F130" s="19" t="e">
        <f t="shared" si="42"/>
        <v>#DIV/0!</v>
      </c>
      <c r="G130" s="27"/>
      <c r="H130" s="17">
        <f>Absterbeordnung!C124</f>
        <v>0</v>
      </c>
      <c r="I130" s="18">
        <f t="shared" si="43"/>
        <v>0.1005495371097521</v>
      </c>
      <c r="J130" s="17">
        <f t="shared" si="44"/>
        <v>0</v>
      </c>
      <c r="K130" s="17">
        <f>SUM($J130:J$136)</f>
        <v>0</v>
      </c>
      <c r="L130" s="19" t="e">
        <f t="shared" si="45"/>
        <v>#DIV/0!</v>
      </c>
      <c r="N130" s="6">
        <v>116</v>
      </c>
      <c r="O130" s="6">
        <f t="shared" si="36"/>
        <v>135</v>
      </c>
      <c r="P130" s="20">
        <f t="shared" si="37"/>
        <v>0</v>
      </c>
      <c r="Q130" s="20">
        <f t="shared" si="38"/>
        <v>0</v>
      </c>
      <c r="R130" s="5">
        <f t="shared" si="39"/>
        <v>6230.4283283281493</v>
      </c>
      <c r="S130" s="5">
        <f t="shared" si="46"/>
        <v>0</v>
      </c>
      <c r="T130" s="20">
        <f>SUM(S130:$S$136)</f>
        <v>0</v>
      </c>
      <c r="U130" s="6" t="e">
        <f t="shared" si="47"/>
        <v>#DIV/0!</v>
      </c>
    </row>
    <row r="131" spans="1:21">
      <c r="A131" s="21">
        <v>117</v>
      </c>
      <c r="B131" s="17">
        <f>Absterbeordnung!C125</f>
        <v>0</v>
      </c>
      <c r="C131" s="18">
        <f t="shared" si="40"/>
        <v>9.8577977558580526E-2</v>
      </c>
      <c r="D131" s="17">
        <f t="shared" si="41"/>
        <v>0</v>
      </c>
      <c r="E131" s="17">
        <f>SUM(D131:$D$136)</f>
        <v>0</v>
      </c>
      <c r="F131" s="19" t="e">
        <f t="shared" si="42"/>
        <v>#DIV/0!</v>
      </c>
      <c r="G131" s="27"/>
      <c r="H131" s="17">
        <f>Absterbeordnung!C125</f>
        <v>0</v>
      </c>
      <c r="I131" s="18">
        <f t="shared" si="43"/>
        <v>9.8577977558580526E-2</v>
      </c>
      <c r="J131" s="17">
        <f t="shared" si="44"/>
        <v>0</v>
      </c>
      <c r="K131" s="17">
        <f>SUM($J131:J$136)</f>
        <v>0</v>
      </c>
      <c r="L131" s="19" t="e">
        <f t="shared" si="45"/>
        <v>#DIV/0!</v>
      </c>
      <c r="N131" s="6">
        <v>117</v>
      </c>
      <c r="O131" s="6">
        <f t="shared" si="36"/>
        <v>136</v>
      </c>
      <c r="P131" s="20">
        <f t="shared" si="37"/>
        <v>0</v>
      </c>
      <c r="Q131" s="20">
        <f t="shared" si="38"/>
        <v>0</v>
      </c>
      <c r="R131" s="5">
        <f t="shared" si="39"/>
        <v>4394.0692701975368</v>
      </c>
      <c r="S131" s="5">
        <f t="shared" si="46"/>
        <v>0</v>
      </c>
      <c r="T131" s="20">
        <f>SUM(S131:$S$136)</f>
        <v>0</v>
      </c>
      <c r="U131" s="6" t="e">
        <f t="shared" si="47"/>
        <v>#DIV/0!</v>
      </c>
    </row>
    <row r="132" spans="1:21">
      <c r="A132" s="21">
        <v>118</v>
      </c>
      <c r="B132" s="17">
        <f>Absterbeordnung!C126</f>
        <v>0</v>
      </c>
      <c r="C132" s="18">
        <f t="shared" si="40"/>
        <v>9.6645076037824032E-2</v>
      </c>
      <c r="D132" s="17">
        <f t="shared" si="41"/>
        <v>0</v>
      </c>
      <c r="E132" s="17">
        <f>SUM(D132:$D$136)</f>
        <v>0</v>
      </c>
      <c r="F132" s="19" t="e">
        <f t="shared" si="42"/>
        <v>#DIV/0!</v>
      </c>
      <c r="G132" s="27"/>
      <c r="H132" s="17">
        <f>Absterbeordnung!C126</f>
        <v>0</v>
      </c>
      <c r="I132" s="18">
        <f t="shared" si="43"/>
        <v>9.6645076037824032E-2</v>
      </c>
      <c r="J132" s="17">
        <f t="shared" si="44"/>
        <v>0</v>
      </c>
      <c r="K132" s="17">
        <f>SUM($J132:J$136)</f>
        <v>0</v>
      </c>
      <c r="L132" s="19" t="e">
        <f t="shared" si="45"/>
        <v>#DIV/0!</v>
      </c>
      <c r="N132" s="6">
        <v>118</v>
      </c>
      <c r="O132" s="6">
        <f t="shared" si="36"/>
        <v>137</v>
      </c>
      <c r="P132" s="20">
        <f t="shared" si="37"/>
        <v>0</v>
      </c>
      <c r="Q132" s="20">
        <f t="shared" si="38"/>
        <v>0</v>
      </c>
      <c r="R132" s="5">
        <f t="shared" si="39"/>
        <v>2992.2568946067804</v>
      </c>
      <c r="S132" s="5">
        <f t="shared" si="46"/>
        <v>0</v>
      </c>
      <c r="T132" s="20">
        <f>SUM(S132:$S$136)</f>
        <v>0</v>
      </c>
      <c r="U132" s="6" t="e">
        <f t="shared" si="47"/>
        <v>#DIV/0!</v>
      </c>
    </row>
    <row r="133" spans="1:21">
      <c r="A133" s="21">
        <v>119</v>
      </c>
      <c r="B133" s="17">
        <f>Absterbeordnung!C127</f>
        <v>0</v>
      </c>
      <c r="C133" s="18">
        <f t="shared" si="40"/>
        <v>9.4750074546886331E-2</v>
      </c>
      <c r="D133" s="17">
        <f t="shared" si="41"/>
        <v>0</v>
      </c>
      <c r="E133" s="17">
        <f>SUM(D133:$D$136)</f>
        <v>0</v>
      </c>
      <c r="F133" s="19" t="e">
        <f t="shared" si="42"/>
        <v>#DIV/0!</v>
      </c>
      <c r="G133" s="27"/>
      <c r="H133" s="17">
        <f>Absterbeordnung!C127</f>
        <v>0</v>
      </c>
      <c r="I133" s="18">
        <f t="shared" si="43"/>
        <v>9.4750074546886331E-2</v>
      </c>
      <c r="J133" s="17">
        <f t="shared" si="44"/>
        <v>0</v>
      </c>
      <c r="K133" s="17">
        <f>SUM($J133:J$136)</f>
        <v>0</v>
      </c>
      <c r="L133" s="19" t="e">
        <f t="shared" si="45"/>
        <v>#DIV/0!</v>
      </c>
      <c r="N133" s="6">
        <v>119</v>
      </c>
      <c r="O133" s="6">
        <f t="shared" si="36"/>
        <v>138</v>
      </c>
      <c r="P133" s="20">
        <f t="shared" si="37"/>
        <v>0</v>
      </c>
      <c r="Q133" s="20">
        <f t="shared" si="38"/>
        <v>0</v>
      </c>
      <c r="R133" s="5">
        <f t="shared" si="39"/>
        <v>1965.1491290273345</v>
      </c>
      <c r="S133" s="5">
        <f t="shared" si="46"/>
        <v>0</v>
      </c>
      <c r="T133" s="20">
        <f>SUM(S133:$S$136)</f>
        <v>0</v>
      </c>
      <c r="U133" s="6" t="e">
        <f t="shared" si="47"/>
        <v>#DIV/0!</v>
      </c>
    </row>
    <row r="134" spans="1:21">
      <c r="A134" s="21">
        <v>120</v>
      </c>
      <c r="B134" s="17">
        <f>Absterbeordnung!C128</f>
        <v>0</v>
      </c>
      <c r="C134" s="18">
        <f t="shared" si="40"/>
        <v>9.2892229947927757E-2</v>
      </c>
      <c r="D134" s="17">
        <f t="shared" si="41"/>
        <v>0</v>
      </c>
      <c r="E134" s="17">
        <f>SUM(D134:$D$136)</f>
        <v>0</v>
      </c>
      <c r="F134" s="19" t="e">
        <f t="shared" si="42"/>
        <v>#DIV/0!</v>
      </c>
      <c r="G134" s="27"/>
      <c r="H134" s="17">
        <f>Absterbeordnung!C128</f>
        <v>0</v>
      </c>
      <c r="I134" s="18">
        <f t="shared" si="43"/>
        <v>9.2892229947927757E-2</v>
      </c>
      <c r="J134" s="17">
        <f t="shared" si="44"/>
        <v>0</v>
      </c>
      <c r="K134" s="17">
        <f>SUM($J134:J$136)</f>
        <v>0</v>
      </c>
      <c r="L134" s="19" t="e">
        <f t="shared" si="45"/>
        <v>#DIV/0!</v>
      </c>
      <c r="N134" s="6">
        <v>120</v>
      </c>
      <c r="O134" s="6">
        <f t="shared" si="36"/>
        <v>139</v>
      </c>
      <c r="P134" s="20">
        <f t="shared" si="37"/>
        <v>0</v>
      </c>
      <c r="Q134" s="20">
        <f t="shared" si="38"/>
        <v>0</v>
      </c>
      <c r="R134" s="5">
        <f t="shared" si="39"/>
        <v>1243.5999999999999</v>
      </c>
      <c r="S134" s="5">
        <f t="shared" si="46"/>
        <v>0</v>
      </c>
      <c r="T134" s="20">
        <f>SUM(S134:$S$136)</f>
        <v>0</v>
      </c>
      <c r="U134" s="6" t="e">
        <f t="shared" si="47"/>
        <v>#DIV/0!</v>
      </c>
    </row>
    <row r="135" spans="1:21">
      <c r="A135" s="21">
        <v>121</v>
      </c>
      <c r="B135" s="17">
        <f>Absterbeordnung!C129</f>
        <v>0</v>
      </c>
      <c r="C135" s="18">
        <f t="shared" si="40"/>
        <v>9.1070813674438977E-2</v>
      </c>
      <c r="D135" s="17">
        <f t="shared" si="41"/>
        <v>0</v>
      </c>
      <c r="E135" s="17">
        <f>SUM(D135:$D$136)</f>
        <v>0</v>
      </c>
      <c r="F135" s="19" t="e">
        <f t="shared" si="42"/>
        <v>#DIV/0!</v>
      </c>
      <c r="G135" s="27"/>
      <c r="H135" s="17">
        <f>Absterbeordnung!C129</f>
        <v>0</v>
      </c>
      <c r="I135" s="18">
        <f t="shared" si="43"/>
        <v>9.1070813674438977E-2</v>
      </c>
      <c r="J135" s="17">
        <f t="shared" si="44"/>
        <v>0</v>
      </c>
      <c r="K135" s="17">
        <f>SUM($J135:J$136)</f>
        <v>0</v>
      </c>
      <c r="L135" s="19" t="e">
        <f t="shared" si="45"/>
        <v>#DIV/0!</v>
      </c>
      <c r="N135" s="6">
        <v>121</v>
      </c>
      <c r="O135" s="6">
        <f t="shared" si="36"/>
        <v>140</v>
      </c>
      <c r="P135" s="20">
        <f t="shared" si="37"/>
        <v>0</v>
      </c>
      <c r="Q135" s="20">
        <f t="shared" si="38"/>
        <v>0</v>
      </c>
      <c r="R135" s="5">
        <f t="shared" si="39"/>
        <v>758.1</v>
      </c>
      <c r="S135" s="5">
        <f t="shared" si="46"/>
        <v>0</v>
      </c>
      <c r="T135" s="20">
        <f>SUM(S135:$S$136)</f>
        <v>0</v>
      </c>
      <c r="U135" s="6" t="e">
        <f t="shared" si="47"/>
        <v>#DIV/0!</v>
      </c>
    </row>
    <row r="136" spans="1:21">
      <c r="A136" s="21">
        <v>122</v>
      </c>
      <c r="B136" s="17">
        <f>Absterbeordnung!C130</f>
        <v>0</v>
      </c>
      <c r="C136" s="18">
        <f t="shared" si="40"/>
        <v>8.9285111445528406E-2</v>
      </c>
      <c r="D136" s="17">
        <f t="shared" si="41"/>
        <v>0</v>
      </c>
      <c r="E136" s="17">
        <f>SUM(D136:$D$136)</f>
        <v>0</v>
      </c>
      <c r="F136" s="19" t="e">
        <f t="shared" si="42"/>
        <v>#DIV/0!</v>
      </c>
      <c r="G136" s="27"/>
      <c r="H136" s="17">
        <f>Absterbeordnung!C130</f>
        <v>0</v>
      </c>
      <c r="I136" s="18">
        <f t="shared" si="43"/>
        <v>8.9285111445528406E-2</v>
      </c>
      <c r="J136" s="17">
        <f t="shared" si="44"/>
        <v>0</v>
      </c>
      <c r="K136" s="17">
        <f>SUM($J136:J$136)</f>
        <v>0</v>
      </c>
      <c r="L136" s="19" t="e">
        <f t="shared" si="45"/>
        <v>#DIV/0!</v>
      </c>
      <c r="N136" s="6">
        <v>122</v>
      </c>
      <c r="O136" s="6">
        <f t="shared" si="36"/>
        <v>141</v>
      </c>
      <c r="P136" s="20">
        <f t="shared" si="37"/>
        <v>0</v>
      </c>
      <c r="Q136" s="20">
        <f t="shared" si="38"/>
        <v>0</v>
      </c>
      <c r="R136" s="5">
        <f t="shared" si="39"/>
        <v>445.1</v>
      </c>
      <c r="S136" s="5">
        <f t="shared" si="46"/>
        <v>0</v>
      </c>
      <c r="T136" s="20">
        <f>SUM(S136:$S$136)</f>
        <v>0</v>
      </c>
      <c r="U136" s="6" t="e">
        <f t="shared" si="47"/>
        <v>#DIV/0!</v>
      </c>
    </row>
    <row r="137" spans="1:21">
      <c r="B137" s="29"/>
      <c r="D137" s="29"/>
      <c r="E137" s="29"/>
      <c r="G137" s="29"/>
      <c r="H137" s="29"/>
      <c r="J137" s="29"/>
      <c r="K137" s="29"/>
    </row>
    <row r="138" spans="1:21">
      <c r="B138" s="29"/>
      <c r="D138" s="29"/>
      <c r="E138" s="29"/>
      <c r="G138" s="29"/>
      <c r="H138" s="29"/>
      <c r="J138" s="29"/>
      <c r="K138" s="29"/>
    </row>
    <row r="139" spans="1:21">
      <c r="B139" s="29"/>
      <c r="D139" s="29"/>
      <c r="E139" s="29"/>
      <c r="G139" s="29"/>
      <c r="H139" s="29"/>
      <c r="J139" s="29"/>
      <c r="K139" s="29"/>
    </row>
    <row r="140" spans="1:21">
      <c r="B140" s="29"/>
      <c r="D140" s="29"/>
      <c r="E140" s="29"/>
      <c r="G140" s="29"/>
      <c r="H140" s="29"/>
      <c r="J140" s="29"/>
      <c r="K140" s="29"/>
    </row>
    <row r="141" spans="1:21">
      <c r="B141" s="29"/>
      <c r="D141" s="29"/>
      <c r="E141" s="29"/>
      <c r="G141" s="29"/>
      <c r="H141" s="29"/>
      <c r="J141" s="29"/>
      <c r="K141" s="29"/>
    </row>
    <row r="142" spans="1:21">
      <c r="B142" s="29"/>
      <c r="D142" s="29"/>
      <c r="E142" s="29"/>
      <c r="G142" s="29"/>
      <c r="H142" s="29"/>
      <c r="J142" s="29"/>
      <c r="K142" s="29"/>
    </row>
    <row r="143" spans="1:21">
      <c r="B143" s="29"/>
      <c r="D143" s="29"/>
      <c r="E143" s="29"/>
      <c r="G143" s="29"/>
      <c r="H143" s="29"/>
      <c r="J143" s="29"/>
      <c r="K143" s="29"/>
    </row>
    <row r="144" spans="1:21">
      <c r="B144" s="29"/>
      <c r="D144" s="29"/>
      <c r="E144" s="29"/>
      <c r="G144" s="29"/>
      <c r="H144" s="29"/>
      <c r="J144" s="29"/>
      <c r="K144" s="29"/>
    </row>
    <row r="145" spans="2:11">
      <c r="B145" s="29"/>
      <c r="D145" s="29"/>
      <c r="E145" s="29"/>
      <c r="G145" s="29"/>
      <c r="H145" s="29"/>
      <c r="J145" s="29"/>
      <c r="K145" s="29"/>
    </row>
    <row r="146" spans="2:11">
      <c r="B146" s="29"/>
      <c r="D146" s="29"/>
      <c r="E146" s="29"/>
      <c r="G146" s="29"/>
      <c r="H146" s="29"/>
      <c r="J146" s="29"/>
      <c r="K146" s="29"/>
    </row>
    <row r="147" spans="2:11">
      <c r="B147" s="29"/>
      <c r="D147" s="29"/>
      <c r="E147" s="29"/>
      <c r="G147" s="29"/>
      <c r="H147" s="29"/>
      <c r="J147" s="29"/>
      <c r="K147" s="29"/>
    </row>
    <row r="148" spans="2:11">
      <c r="B148" s="29"/>
      <c r="D148" s="29"/>
      <c r="E148" s="29"/>
      <c r="G148" s="29"/>
      <c r="H148" s="29"/>
      <c r="J148" s="29"/>
      <c r="K148" s="29"/>
    </row>
    <row r="149" spans="2:11">
      <c r="B149" s="29"/>
      <c r="D149" s="29"/>
      <c r="E149" s="29"/>
      <c r="G149" s="29"/>
      <c r="H149" s="29"/>
      <c r="J149" s="29"/>
      <c r="K149" s="29"/>
    </row>
    <row r="150" spans="2:11">
      <c r="B150" s="29"/>
      <c r="D150" s="29"/>
      <c r="E150" s="29"/>
      <c r="G150" s="29"/>
      <c r="H150" s="29"/>
      <c r="J150" s="29"/>
      <c r="K150" s="29"/>
    </row>
    <row r="151" spans="2:11">
      <c r="B151" s="29"/>
      <c r="D151" s="29"/>
      <c r="E151" s="29"/>
      <c r="G151" s="29"/>
      <c r="H151" s="29"/>
      <c r="J151" s="29"/>
      <c r="K151" s="29"/>
    </row>
    <row r="152" spans="2:11">
      <c r="B152" s="29"/>
      <c r="D152" s="29"/>
      <c r="E152" s="29"/>
      <c r="G152" s="29"/>
      <c r="H152" s="29"/>
      <c r="J152" s="29"/>
      <c r="K152" s="29"/>
    </row>
    <row r="153" spans="2:11">
      <c r="B153" s="29"/>
      <c r="D153" s="29"/>
      <c r="E153" s="29"/>
      <c r="G153" s="29"/>
      <c r="H153" s="29"/>
      <c r="J153" s="29"/>
      <c r="K153" s="29"/>
    </row>
    <row r="154" spans="2:11">
      <c r="B154" s="29"/>
      <c r="D154" s="29"/>
      <c r="E154" s="29"/>
      <c r="G154" s="29"/>
      <c r="H154" s="29"/>
      <c r="J154" s="29"/>
      <c r="K154" s="29"/>
    </row>
    <row r="155" spans="2:11">
      <c r="B155" s="29"/>
      <c r="D155" s="29"/>
      <c r="E155" s="29"/>
      <c r="G155" s="29"/>
      <c r="H155" s="29"/>
      <c r="J155" s="29"/>
      <c r="K155" s="29"/>
    </row>
    <row r="156" spans="2:11">
      <c r="B156" s="29"/>
      <c r="D156" s="29"/>
      <c r="E156" s="29"/>
      <c r="G156" s="29"/>
      <c r="H156" s="29"/>
      <c r="J156" s="29"/>
      <c r="K156" s="29"/>
    </row>
    <row r="157" spans="2:11">
      <c r="B157" s="29"/>
      <c r="D157" s="29"/>
      <c r="E157" s="29"/>
      <c r="G157" s="29"/>
      <c r="H157" s="29"/>
      <c r="J157" s="29"/>
      <c r="K157" s="29"/>
    </row>
    <row r="158" spans="2:11">
      <c r="B158" s="29"/>
      <c r="D158" s="29"/>
      <c r="E158" s="29"/>
      <c r="G158" s="29"/>
      <c r="H158" s="29"/>
      <c r="J158" s="29"/>
      <c r="K158" s="29"/>
    </row>
    <row r="159" spans="2:11">
      <c r="B159" s="29"/>
      <c r="D159" s="29"/>
      <c r="E159" s="29"/>
      <c r="G159" s="29"/>
      <c r="H159" s="29"/>
      <c r="J159" s="29"/>
      <c r="K159" s="29"/>
    </row>
    <row r="160" spans="2:11">
      <c r="B160" s="29"/>
      <c r="D160" s="29"/>
      <c r="E160" s="29"/>
      <c r="G160" s="29"/>
      <c r="H160" s="29"/>
      <c r="J160" s="29"/>
      <c r="K160" s="29"/>
    </row>
    <row r="161" spans="2:11">
      <c r="B161" s="29"/>
      <c r="D161" s="29"/>
      <c r="E161" s="29"/>
      <c r="G161" s="29"/>
      <c r="H161" s="29"/>
      <c r="J161" s="29"/>
      <c r="K161" s="29"/>
    </row>
    <row r="162" spans="2:11">
      <c r="B162" s="29"/>
      <c r="D162" s="29"/>
      <c r="E162" s="29"/>
      <c r="G162" s="29"/>
      <c r="H162" s="29"/>
      <c r="J162" s="29"/>
      <c r="K162" s="29"/>
    </row>
    <row r="163" spans="2:11">
      <c r="B163" s="29"/>
      <c r="D163" s="29"/>
      <c r="E163" s="29"/>
      <c r="G163" s="29"/>
      <c r="H163" s="29"/>
      <c r="J163" s="29"/>
      <c r="K163" s="29"/>
    </row>
    <row r="164" spans="2:11">
      <c r="B164" s="29"/>
      <c r="D164" s="29"/>
      <c r="E164" s="29"/>
      <c r="G164" s="29"/>
      <c r="H164" s="29"/>
      <c r="J164" s="29"/>
      <c r="K164" s="29"/>
    </row>
    <row r="165" spans="2:11">
      <c r="B165" s="29"/>
      <c r="D165" s="29"/>
      <c r="E165" s="29"/>
      <c r="G165" s="29"/>
      <c r="H165" s="29"/>
      <c r="J165" s="29"/>
      <c r="K165" s="29"/>
    </row>
    <row r="166" spans="2:11">
      <c r="B166" s="29"/>
      <c r="D166" s="29"/>
      <c r="E166" s="29"/>
      <c r="G166" s="29"/>
      <c r="H166" s="29"/>
      <c r="J166" s="29"/>
      <c r="K166" s="29"/>
    </row>
    <row r="167" spans="2:11">
      <c r="B167" s="29"/>
      <c r="D167" s="29"/>
      <c r="E167" s="29"/>
      <c r="G167" s="29"/>
      <c r="H167" s="29"/>
      <c r="J167" s="29"/>
      <c r="K167" s="29"/>
    </row>
    <row r="168" spans="2:11">
      <c r="B168" s="29"/>
      <c r="D168" s="29"/>
      <c r="E168" s="29"/>
      <c r="G168" s="29"/>
      <c r="H168" s="29"/>
      <c r="J168" s="29"/>
      <c r="K168" s="29"/>
    </row>
    <row r="169" spans="2:11">
      <c r="B169" s="29"/>
      <c r="D169" s="29"/>
      <c r="E169" s="29"/>
      <c r="G169" s="29"/>
      <c r="H169" s="29"/>
      <c r="J169" s="29"/>
      <c r="K169" s="29"/>
    </row>
    <row r="170" spans="2:11">
      <c r="B170" s="29"/>
      <c r="D170" s="29"/>
      <c r="E170" s="29"/>
      <c r="G170" s="29"/>
      <c r="H170" s="29"/>
      <c r="J170" s="29"/>
      <c r="K170" s="29"/>
    </row>
    <row r="171" spans="2:11">
      <c r="B171" s="29"/>
      <c r="D171" s="29"/>
      <c r="E171" s="29"/>
      <c r="G171" s="29"/>
      <c r="H171" s="29"/>
      <c r="J171" s="29"/>
      <c r="K171" s="29"/>
    </row>
    <row r="172" spans="2:11">
      <c r="B172" s="29"/>
      <c r="D172" s="29"/>
      <c r="E172" s="29"/>
      <c r="G172" s="29"/>
      <c r="H172" s="29"/>
      <c r="J172" s="29"/>
      <c r="K172" s="29"/>
    </row>
    <row r="173" spans="2:11">
      <c r="B173" s="29"/>
      <c r="D173" s="29"/>
      <c r="E173" s="29"/>
      <c r="G173" s="29"/>
      <c r="H173" s="29"/>
      <c r="J173" s="29"/>
      <c r="K173" s="29"/>
    </row>
    <row r="174" spans="2:11">
      <c r="B174" s="29"/>
      <c r="D174" s="29"/>
      <c r="E174" s="29"/>
      <c r="G174" s="29"/>
      <c r="H174" s="29"/>
      <c r="J174" s="29"/>
      <c r="K174" s="29"/>
    </row>
    <row r="175" spans="2:11">
      <c r="B175" s="29"/>
      <c r="D175" s="29"/>
      <c r="E175" s="29"/>
      <c r="G175" s="29"/>
      <c r="H175" s="29"/>
      <c r="J175" s="29"/>
      <c r="K175" s="29"/>
    </row>
    <row r="176" spans="2:11">
      <c r="B176" s="29"/>
      <c r="D176" s="29"/>
      <c r="E176" s="29"/>
      <c r="G176" s="29"/>
      <c r="H176" s="29"/>
      <c r="J176" s="29"/>
      <c r="K176" s="29"/>
    </row>
    <row r="177" spans="2:11">
      <c r="B177" s="29"/>
      <c r="D177" s="29"/>
      <c r="E177" s="29"/>
      <c r="G177" s="29"/>
      <c r="H177" s="29"/>
      <c r="J177" s="29"/>
      <c r="K177" s="29"/>
    </row>
    <row r="178" spans="2:11">
      <c r="B178" s="29"/>
      <c r="D178" s="29"/>
      <c r="E178" s="29"/>
      <c r="G178" s="29"/>
      <c r="H178" s="29"/>
      <c r="J178" s="29"/>
      <c r="K178" s="29"/>
    </row>
    <row r="179" spans="2:11">
      <c r="B179" s="29"/>
      <c r="D179" s="29"/>
      <c r="E179" s="29"/>
      <c r="G179" s="29"/>
      <c r="H179" s="29"/>
      <c r="J179" s="29"/>
      <c r="K179" s="29"/>
    </row>
    <row r="180" spans="2:11">
      <c r="B180" s="29"/>
      <c r="D180" s="29"/>
      <c r="E180" s="29"/>
      <c r="G180" s="29"/>
      <c r="H180" s="29"/>
      <c r="J180" s="29"/>
      <c r="K180" s="29"/>
    </row>
    <row r="181" spans="2:11">
      <c r="B181" s="29"/>
      <c r="D181" s="29"/>
      <c r="E181" s="29"/>
      <c r="G181" s="29"/>
      <c r="H181" s="29"/>
      <c r="J181" s="29"/>
      <c r="K181" s="29"/>
    </row>
    <row r="182" spans="2:11">
      <c r="B182" s="29"/>
      <c r="D182" s="29"/>
      <c r="E182" s="29"/>
      <c r="G182" s="29"/>
      <c r="H182" s="29"/>
      <c r="J182" s="29"/>
      <c r="K182" s="29"/>
    </row>
    <row r="183" spans="2:11">
      <c r="B183" s="29"/>
      <c r="D183" s="29"/>
      <c r="E183" s="29"/>
      <c r="G183" s="29"/>
      <c r="H183" s="29"/>
      <c r="J183" s="29"/>
      <c r="K183" s="29"/>
    </row>
    <row r="184" spans="2:11">
      <c r="B184" s="29"/>
      <c r="D184" s="29"/>
      <c r="E184" s="29"/>
      <c r="G184" s="29"/>
      <c r="H184" s="29"/>
      <c r="J184" s="29"/>
      <c r="K184" s="29"/>
    </row>
    <row r="185" spans="2:11">
      <c r="B185" s="29"/>
      <c r="D185" s="29"/>
      <c r="E185" s="29"/>
      <c r="G185" s="29"/>
      <c r="H185" s="29"/>
      <c r="J185" s="29"/>
      <c r="K185" s="29"/>
    </row>
    <row r="186" spans="2:11">
      <c r="B186" s="29"/>
      <c r="D186" s="29"/>
      <c r="E186" s="29"/>
      <c r="G186" s="29"/>
      <c r="H186" s="29"/>
      <c r="J186" s="29"/>
      <c r="K186" s="29"/>
    </row>
    <row r="187" spans="2:11">
      <c r="B187" s="29"/>
      <c r="D187" s="29"/>
      <c r="E187" s="29"/>
      <c r="G187" s="29"/>
      <c r="H187" s="29"/>
      <c r="J187" s="29"/>
      <c r="K187" s="29"/>
    </row>
    <row r="188" spans="2:11">
      <c r="B188" s="29"/>
      <c r="D188" s="29"/>
      <c r="E188" s="29"/>
      <c r="G188" s="29"/>
      <c r="H188" s="29"/>
      <c r="J188" s="29"/>
      <c r="K188" s="29"/>
    </row>
    <row r="189" spans="2:11">
      <c r="B189" s="29"/>
      <c r="D189" s="29"/>
      <c r="E189" s="29"/>
      <c r="G189" s="29"/>
      <c r="H189" s="29"/>
      <c r="J189" s="29"/>
      <c r="K189" s="29"/>
    </row>
    <row r="190" spans="2:11">
      <c r="B190" s="29"/>
      <c r="D190" s="29"/>
      <c r="E190" s="29"/>
      <c r="G190" s="29"/>
      <c r="H190" s="29"/>
      <c r="J190" s="29"/>
      <c r="K190" s="29"/>
    </row>
    <row r="191" spans="2:11">
      <c r="B191" s="29"/>
      <c r="D191" s="29"/>
      <c r="E191" s="29"/>
      <c r="G191" s="29"/>
      <c r="H191" s="29"/>
      <c r="J191" s="29"/>
      <c r="K191" s="29"/>
    </row>
    <row r="192" spans="2:11">
      <c r="B192" s="29"/>
      <c r="D192" s="29"/>
      <c r="E192" s="29"/>
      <c r="G192" s="29"/>
      <c r="H192" s="29"/>
      <c r="J192" s="29"/>
      <c r="K192" s="29"/>
    </row>
    <row r="193" spans="2:11">
      <c r="B193" s="29"/>
      <c r="D193" s="29"/>
      <c r="E193" s="29"/>
      <c r="G193" s="29"/>
      <c r="H193" s="29"/>
      <c r="J193" s="29"/>
      <c r="K193" s="29"/>
    </row>
    <row r="194" spans="2:11">
      <c r="B194" s="29"/>
      <c r="D194" s="29"/>
      <c r="E194" s="29"/>
      <c r="G194" s="29"/>
      <c r="H194" s="29"/>
      <c r="J194" s="29"/>
      <c r="K194" s="29"/>
    </row>
    <row r="195" spans="2:11">
      <c r="B195" s="29"/>
      <c r="D195" s="29"/>
      <c r="E195" s="29"/>
      <c r="G195" s="29"/>
      <c r="H195" s="29"/>
      <c r="J195" s="29"/>
      <c r="K195" s="29"/>
    </row>
    <row r="196" spans="2:11">
      <c r="B196" s="29"/>
      <c r="D196" s="29"/>
      <c r="E196" s="29"/>
      <c r="G196" s="29"/>
      <c r="H196" s="29"/>
      <c r="J196" s="29"/>
      <c r="K196" s="29"/>
    </row>
    <row r="197" spans="2:11">
      <c r="B197" s="29"/>
      <c r="D197" s="29"/>
      <c r="E197" s="29"/>
      <c r="G197" s="29"/>
      <c r="H197" s="29"/>
      <c r="J197" s="29"/>
      <c r="K197" s="29"/>
    </row>
    <row r="198" spans="2:11">
      <c r="B198" s="29"/>
      <c r="D198" s="29"/>
      <c r="E198" s="29"/>
      <c r="G198" s="29"/>
      <c r="H198" s="29"/>
      <c r="J198" s="29"/>
      <c r="K198" s="29"/>
    </row>
    <row r="199" spans="2:11">
      <c r="B199" s="29"/>
      <c r="D199" s="29"/>
      <c r="E199" s="29"/>
      <c r="G199" s="29"/>
      <c r="H199" s="29"/>
      <c r="J199" s="29"/>
      <c r="K199" s="29"/>
    </row>
    <row r="200" spans="2:11">
      <c r="B200" s="29"/>
      <c r="D200" s="29"/>
      <c r="E200" s="29"/>
      <c r="G200" s="29"/>
      <c r="H200" s="29"/>
      <c r="J200" s="29"/>
      <c r="K200" s="29"/>
    </row>
    <row r="201" spans="2:11">
      <c r="B201" s="29"/>
      <c r="D201" s="29"/>
      <c r="E201" s="29"/>
      <c r="G201" s="29"/>
      <c r="H201" s="29"/>
      <c r="J201" s="29"/>
      <c r="K201" s="29"/>
    </row>
    <row r="202" spans="2:11">
      <c r="B202" s="29"/>
      <c r="D202" s="29"/>
      <c r="E202" s="29"/>
      <c r="G202" s="29"/>
      <c r="H202" s="29"/>
      <c r="J202" s="29"/>
      <c r="K202" s="29"/>
    </row>
    <row r="203" spans="2:11">
      <c r="B203" s="29"/>
      <c r="D203" s="29"/>
      <c r="E203" s="29"/>
      <c r="G203" s="29"/>
      <c r="H203" s="29"/>
      <c r="J203" s="29"/>
      <c r="K203" s="29"/>
    </row>
    <row r="204" spans="2:11">
      <c r="B204" s="29"/>
      <c r="D204" s="29"/>
      <c r="E204" s="29"/>
      <c r="G204" s="29"/>
      <c r="H204" s="29"/>
      <c r="J204" s="29"/>
      <c r="K204" s="29"/>
    </row>
    <row r="205" spans="2:11">
      <c r="B205" s="29"/>
      <c r="D205" s="29"/>
      <c r="E205" s="29"/>
      <c r="G205" s="29"/>
      <c r="H205" s="29"/>
      <c r="J205" s="29"/>
      <c r="K205" s="29"/>
    </row>
    <row r="206" spans="2:11">
      <c r="B206" s="29"/>
      <c r="D206" s="29"/>
      <c r="E206" s="29"/>
      <c r="G206" s="29"/>
      <c r="H206" s="29"/>
      <c r="J206" s="29"/>
      <c r="K206" s="29"/>
    </row>
    <row r="207" spans="2:11">
      <c r="B207" s="29"/>
      <c r="D207" s="29"/>
      <c r="E207" s="29"/>
      <c r="G207" s="29"/>
      <c r="H207" s="29"/>
      <c r="J207" s="29"/>
      <c r="K207" s="29"/>
    </row>
    <row r="208" spans="2:11">
      <c r="B208" s="29"/>
      <c r="D208" s="29"/>
      <c r="E208" s="29"/>
      <c r="G208" s="29"/>
      <c r="H208" s="29"/>
      <c r="J208" s="29"/>
      <c r="K208" s="29"/>
    </row>
    <row r="209" spans="2:11">
      <c r="B209" s="29"/>
      <c r="D209" s="29"/>
      <c r="E209" s="29"/>
      <c r="G209" s="29"/>
      <c r="H209" s="29"/>
      <c r="J209" s="29"/>
      <c r="K209" s="29"/>
    </row>
    <row r="210" spans="2:11">
      <c r="B210" s="29"/>
      <c r="D210" s="29"/>
      <c r="E210" s="29"/>
      <c r="G210" s="29"/>
      <c r="H210" s="29"/>
      <c r="J210" s="29"/>
      <c r="K210" s="29"/>
    </row>
    <row r="211" spans="2:11">
      <c r="B211" s="29"/>
      <c r="D211" s="29"/>
      <c r="E211" s="29"/>
      <c r="G211" s="29"/>
      <c r="H211" s="29"/>
      <c r="J211" s="29"/>
      <c r="K211" s="29"/>
    </row>
    <row r="212" spans="2:11">
      <c r="B212" s="29"/>
      <c r="D212" s="29"/>
      <c r="E212" s="29"/>
      <c r="G212" s="29"/>
      <c r="H212" s="29"/>
      <c r="J212" s="29"/>
      <c r="K212" s="29"/>
    </row>
    <row r="213" spans="2:11">
      <c r="B213" s="29"/>
      <c r="D213" s="29"/>
      <c r="E213" s="29"/>
      <c r="G213" s="29"/>
      <c r="H213" s="29"/>
      <c r="J213" s="29"/>
      <c r="K213" s="29"/>
    </row>
    <row r="214" spans="2:11">
      <c r="B214" s="29"/>
      <c r="D214" s="29"/>
      <c r="E214" s="29"/>
      <c r="G214" s="29"/>
      <c r="H214" s="29"/>
      <c r="J214" s="29"/>
      <c r="K214" s="29"/>
    </row>
    <row r="215" spans="2:11">
      <c r="B215" s="29"/>
      <c r="D215" s="29"/>
      <c r="E215" s="29"/>
      <c r="G215" s="29"/>
      <c r="H215" s="29"/>
      <c r="J215" s="29"/>
      <c r="K215" s="29"/>
    </row>
    <row r="216" spans="2:11">
      <c r="B216" s="29"/>
      <c r="D216" s="29"/>
      <c r="E216" s="29"/>
      <c r="G216" s="29"/>
      <c r="H216" s="29"/>
      <c r="J216" s="29"/>
      <c r="K216" s="29"/>
    </row>
    <row r="217" spans="2:11">
      <c r="B217" s="29"/>
      <c r="D217" s="29"/>
      <c r="E217" s="29"/>
      <c r="G217" s="29"/>
      <c r="H217" s="29"/>
      <c r="J217" s="29"/>
      <c r="K217" s="29"/>
    </row>
    <row r="218" spans="2:11">
      <c r="B218" s="29"/>
      <c r="D218" s="29"/>
      <c r="E218" s="29"/>
      <c r="G218" s="29"/>
      <c r="H218" s="29"/>
      <c r="J218" s="29"/>
      <c r="K218" s="29"/>
    </row>
    <row r="219" spans="2:11">
      <c r="B219" s="29"/>
      <c r="D219" s="29"/>
      <c r="E219" s="29"/>
      <c r="G219" s="29"/>
      <c r="H219" s="29"/>
      <c r="J219" s="29"/>
      <c r="K219" s="29"/>
    </row>
    <row r="220" spans="2:11">
      <c r="B220" s="29"/>
      <c r="D220" s="29"/>
      <c r="E220" s="29"/>
      <c r="G220" s="29"/>
      <c r="H220" s="29"/>
      <c r="J220" s="29"/>
      <c r="K220" s="29"/>
    </row>
    <row r="221" spans="2:11">
      <c r="B221" s="29"/>
      <c r="D221" s="29"/>
      <c r="E221" s="29"/>
      <c r="G221" s="29"/>
      <c r="H221" s="29"/>
      <c r="J221" s="29"/>
      <c r="K221" s="29"/>
    </row>
    <row r="222" spans="2:11">
      <c r="B222" s="29"/>
      <c r="D222" s="29"/>
      <c r="E222" s="29"/>
      <c r="G222" s="29"/>
      <c r="H222" s="29"/>
      <c r="J222" s="29"/>
      <c r="K222" s="29"/>
    </row>
    <row r="223" spans="2:11">
      <c r="B223" s="29"/>
      <c r="D223" s="29"/>
      <c r="E223" s="29"/>
      <c r="G223" s="29"/>
      <c r="H223" s="29"/>
      <c r="J223" s="29"/>
      <c r="K223" s="29"/>
    </row>
    <row r="224" spans="2:11">
      <c r="B224" s="29"/>
      <c r="D224" s="29"/>
      <c r="E224" s="29"/>
      <c r="G224" s="29"/>
      <c r="H224" s="29"/>
      <c r="J224" s="29"/>
      <c r="K224" s="29"/>
    </row>
    <row r="225" spans="2:11">
      <c r="B225" s="29"/>
      <c r="D225" s="29"/>
      <c r="E225" s="29"/>
      <c r="G225" s="29"/>
      <c r="H225" s="29"/>
      <c r="J225" s="29"/>
      <c r="K225" s="29"/>
    </row>
    <row r="226" spans="2:11">
      <c r="B226" s="29"/>
      <c r="D226" s="29"/>
      <c r="E226" s="29"/>
      <c r="G226" s="29"/>
      <c r="H226" s="29"/>
      <c r="J226" s="29"/>
      <c r="K226" s="29"/>
    </row>
    <row r="227" spans="2:11">
      <c r="B227" s="29"/>
      <c r="D227" s="29"/>
      <c r="E227" s="29"/>
      <c r="G227" s="29"/>
      <c r="H227" s="29"/>
      <c r="J227" s="29"/>
      <c r="K227" s="29"/>
    </row>
    <row r="228" spans="2:11">
      <c r="B228" s="29"/>
      <c r="D228" s="29"/>
      <c r="E228" s="29"/>
      <c r="G228" s="29"/>
      <c r="H228" s="29"/>
      <c r="J228" s="29"/>
      <c r="K228" s="29"/>
    </row>
    <row r="229" spans="2:11">
      <c r="B229" s="29"/>
      <c r="D229" s="29"/>
      <c r="E229" s="29"/>
      <c r="G229" s="29"/>
      <c r="H229" s="29"/>
      <c r="J229" s="29"/>
      <c r="K229" s="29"/>
    </row>
    <row r="230" spans="2:11">
      <c r="B230" s="29"/>
      <c r="D230" s="29"/>
      <c r="E230" s="29"/>
      <c r="G230" s="29"/>
      <c r="H230" s="29"/>
      <c r="J230" s="29"/>
      <c r="K230" s="29"/>
    </row>
    <row r="231" spans="2:11">
      <c r="B231" s="29"/>
      <c r="D231" s="29"/>
      <c r="E231" s="29"/>
      <c r="G231" s="29"/>
      <c r="H231" s="29"/>
      <c r="J231" s="29"/>
      <c r="K231" s="29"/>
    </row>
    <row r="232" spans="2:11">
      <c r="B232" s="29"/>
      <c r="D232" s="29"/>
      <c r="E232" s="29"/>
      <c r="G232" s="29"/>
      <c r="H232" s="29"/>
      <c r="J232" s="29"/>
      <c r="K232" s="29"/>
    </row>
    <row r="233" spans="2:11">
      <c r="B233" s="29"/>
      <c r="D233" s="29"/>
      <c r="E233" s="29"/>
      <c r="G233" s="29"/>
      <c r="H233" s="29"/>
      <c r="J233" s="29"/>
      <c r="K233" s="29"/>
    </row>
  </sheetData>
  <customSheetViews>
    <customSheetView guid="{AAA317AB-9C4F-4A7B-BD58-62DAAE088BDA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C77A39F-ABA0-4848-B5DA-4147A1099D4C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N53"/>
  <sheetViews>
    <sheetView showGridLines="0" showRowColHeaders="0" showOutlineSymbols="0" zoomScale="105" zoomScaleNormal="105" workbookViewId="0">
      <selection activeCell="D5" sqref="D5"/>
    </sheetView>
  </sheetViews>
  <sheetFormatPr baseColWidth="10" defaultColWidth="11.42578125" defaultRowHeight="12.75"/>
  <cols>
    <col min="1" max="1" width="50.42578125" style="181" customWidth="1"/>
    <col min="2" max="2" width="15" style="181" customWidth="1"/>
    <col min="3" max="3" width="16.5703125" style="181" customWidth="1"/>
    <col min="4" max="4" width="18.42578125" style="185" customWidth="1"/>
    <col min="5" max="5" width="23" style="185" customWidth="1"/>
    <col min="6" max="6" width="15.5703125" style="185" customWidth="1"/>
    <col min="7" max="16384" width="11.42578125" style="181"/>
  </cols>
  <sheetData>
    <row r="1" spans="1:7" s="160" customFormat="1" ht="18.75" customHeight="1" thickBot="1">
      <c r="A1" s="224" t="s">
        <v>55</v>
      </c>
      <c r="B1" s="225"/>
      <c r="C1" s="225"/>
      <c r="D1" s="225"/>
      <c r="E1" s="225"/>
      <c r="F1" s="226"/>
    </row>
    <row r="2" spans="1:7" s="160" customFormat="1" ht="18.75" customHeight="1" thickBot="1">
      <c r="A2" s="227" t="s">
        <v>56</v>
      </c>
      <c r="B2" s="228"/>
      <c r="C2" s="228"/>
      <c r="D2" s="228"/>
      <c r="E2" s="228"/>
      <c r="F2" s="229"/>
    </row>
    <row r="3" spans="1:7" s="161" customFormat="1" ht="57" customHeight="1" thickBot="1">
      <c r="A3" s="221" t="str">
        <f>"Leibrentenbarwertfaktor "&amp;Absterbeordnung!B6&amp; " - Eine Person - weiblich"</f>
        <v>Leibrentenbarwertfaktor 2018-2020 - Eine Person - weiblich</v>
      </c>
      <c r="B3" s="222"/>
      <c r="C3" s="222"/>
      <c r="D3" s="222"/>
      <c r="E3" s="222"/>
      <c r="F3" s="223"/>
    </row>
    <row r="4" spans="1:7" s="161" customFormat="1" ht="18.75" thickBot="1">
      <c r="A4" s="162"/>
      <c r="B4" s="163"/>
      <c r="C4" s="163"/>
      <c r="D4" s="164"/>
      <c r="E4" s="165" t="s">
        <v>33</v>
      </c>
      <c r="F4" s="209">
        <f>Absterbeordnung!E1</f>
        <v>44386</v>
      </c>
    </row>
    <row r="5" spans="1:7" s="161" customFormat="1" ht="18.75" thickBot="1">
      <c r="A5" s="162" t="s">
        <v>5</v>
      </c>
      <c r="B5" s="166"/>
      <c r="C5" s="163"/>
      <c r="D5" s="195">
        <v>69</v>
      </c>
      <c r="E5" s="164"/>
      <c r="F5" s="167"/>
    </row>
    <row r="6" spans="1:7" s="161" customFormat="1" ht="17.25" customHeight="1">
      <c r="A6" s="162"/>
      <c r="B6" s="166"/>
      <c r="C6" s="163"/>
      <c r="D6" s="164"/>
      <c r="E6" s="164"/>
      <c r="F6" s="167"/>
    </row>
    <row r="7" spans="1:7" s="161" customFormat="1" ht="18.75" thickBot="1">
      <c r="A7" s="162"/>
      <c r="B7" s="166"/>
      <c r="C7" s="163"/>
      <c r="D7" s="164"/>
      <c r="E7" s="164"/>
      <c r="F7" s="167"/>
    </row>
    <row r="8" spans="1:7" s="161" customFormat="1" ht="18.75" thickBot="1">
      <c r="A8" s="162" t="s">
        <v>3</v>
      </c>
      <c r="B8" s="166"/>
      <c r="C8" s="163"/>
      <c r="D8" s="202">
        <v>2</v>
      </c>
      <c r="E8" s="164"/>
      <c r="F8" s="167"/>
    </row>
    <row r="9" spans="1:7" s="161" customFormat="1" ht="18.75" thickBot="1">
      <c r="A9" s="162" t="s">
        <v>54</v>
      </c>
      <c r="B9" s="166"/>
      <c r="C9" s="163"/>
      <c r="D9" s="195" t="s">
        <v>17</v>
      </c>
      <c r="E9" s="164"/>
      <c r="F9" s="167"/>
    </row>
    <row r="10" spans="1:7" s="161" customFormat="1" ht="18.75" thickBot="1">
      <c r="A10" s="162" t="s">
        <v>52</v>
      </c>
      <c r="B10" s="166"/>
      <c r="C10" s="163"/>
      <c r="D10" s="196">
        <v>1</v>
      </c>
      <c r="E10" s="164"/>
      <c r="F10" s="167"/>
    </row>
    <row r="11" spans="1:7" s="161" customFormat="1" ht="18">
      <c r="A11" s="162"/>
      <c r="B11" s="166"/>
      <c r="C11" s="163"/>
      <c r="D11" s="168"/>
      <c r="E11" s="169" t="s">
        <v>40</v>
      </c>
      <c r="F11" s="170" t="s">
        <v>35</v>
      </c>
    </row>
    <row r="12" spans="1:7" s="161" customFormat="1" ht="27" thickBot="1">
      <c r="A12" s="162"/>
      <c r="B12" s="166"/>
      <c r="C12" s="163"/>
      <c r="D12" s="171" t="s">
        <v>34</v>
      </c>
      <c r="E12" s="172" t="s">
        <v>36</v>
      </c>
      <c r="F12" s="173" t="s">
        <v>30</v>
      </c>
    </row>
    <row r="13" spans="1:7" s="161" customFormat="1" ht="18.75" thickBot="1">
      <c r="A13" s="162" t="s">
        <v>42</v>
      </c>
      <c r="B13" s="174"/>
      <c r="C13" s="163"/>
      <c r="D13" s="197">
        <f>LOOKUP(D5,Daten1F!A15:A136,Daten1F!F15:F136)</f>
        <v>15.128354257413612</v>
      </c>
      <c r="E13" s="189">
        <f>IF(D9="vorschüssig",B39,IF(D9="nachschüssig",B40))</f>
        <v>-1</v>
      </c>
      <c r="F13" s="198">
        <f>D13+E13</f>
        <v>14.128354257413612</v>
      </c>
    </row>
    <row r="14" spans="1:7" s="161" customFormat="1" ht="18.75" thickBot="1">
      <c r="A14" s="175"/>
      <c r="B14" s="176"/>
      <c r="C14" s="177"/>
      <c r="D14" s="178"/>
      <c r="E14" s="179"/>
      <c r="F14" s="180"/>
      <c r="G14" s="181"/>
    </row>
    <row r="15" spans="1:7" ht="18.75" thickBot="1">
      <c r="A15" s="190" t="s">
        <v>49</v>
      </c>
      <c r="B15" s="191"/>
      <c r="C15" s="191"/>
      <c r="D15" s="192">
        <f>1-((D13-1)*(D8/100))</f>
        <v>0.71743291485172778</v>
      </c>
      <c r="E15" s="193" t="s">
        <v>51</v>
      </c>
      <c r="F15" s="194"/>
    </row>
    <row r="16" spans="1:7" ht="18">
      <c r="A16" s="182"/>
      <c r="B16" s="182"/>
      <c r="C16" s="182"/>
      <c r="D16" s="183"/>
      <c r="E16" s="184"/>
    </row>
    <row r="17" spans="1:5" ht="18">
      <c r="A17" s="182"/>
      <c r="B17" s="182"/>
      <c r="C17" s="182"/>
      <c r="D17" s="183"/>
      <c r="E17" s="184"/>
    </row>
    <row r="18" spans="1:5" ht="18">
      <c r="A18" s="182"/>
      <c r="B18" s="182"/>
      <c r="C18" s="182"/>
      <c r="D18" s="183"/>
      <c r="E18" s="184"/>
    </row>
    <row r="19" spans="1:5" ht="18">
      <c r="A19" s="182"/>
      <c r="B19" s="182"/>
      <c r="C19" s="182"/>
      <c r="D19" s="183"/>
      <c r="E19" s="184"/>
    </row>
    <row r="20" spans="1:5" ht="18">
      <c r="A20" s="182"/>
      <c r="B20" s="182"/>
      <c r="C20" s="182"/>
      <c r="D20" s="183"/>
      <c r="E20" s="184"/>
    </row>
    <row r="21" spans="1:5" ht="18">
      <c r="A21" s="182"/>
      <c r="B21" s="182"/>
      <c r="C21" s="182"/>
      <c r="D21" s="183"/>
      <c r="E21" s="184"/>
    </row>
    <row r="22" spans="1:5" ht="18">
      <c r="A22" s="182"/>
      <c r="B22" s="182"/>
      <c r="C22" s="182"/>
      <c r="D22" s="183"/>
      <c r="E22" s="184"/>
    </row>
    <row r="23" spans="1:5" ht="18">
      <c r="A23" s="182"/>
      <c r="B23" s="182"/>
      <c r="C23" s="182"/>
      <c r="D23" s="183"/>
      <c r="E23" s="184"/>
    </row>
    <row r="24" spans="1:5" ht="18">
      <c r="A24" s="182"/>
      <c r="B24" s="182"/>
      <c r="C24" s="182"/>
      <c r="D24" s="183"/>
      <c r="E24" s="184"/>
    </row>
    <row r="25" spans="1:5" ht="18">
      <c r="A25" s="182"/>
      <c r="B25" s="182"/>
      <c r="C25" s="182"/>
      <c r="D25" s="183"/>
      <c r="E25" s="184"/>
    </row>
    <row r="26" spans="1:5" ht="18">
      <c r="A26" s="182"/>
      <c r="B26" s="182"/>
      <c r="C26" s="182"/>
      <c r="D26" s="183"/>
      <c r="E26" s="184"/>
    </row>
    <row r="27" spans="1:5" ht="18">
      <c r="A27" s="182"/>
      <c r="B27" s="182"/>
      <c r="C27" s="182"/>
      <c r="D27" s="183"/>
      <c r="E27" s="184"/>
    </row>
    <row r="28" spans="1:5" ht="18">
      <c r="A28" s="182"/>
      <c r="B28" s="182"/>
      <c r="C28" s="182"/>
      <c r="D28" s="183"/>
      <c r="E28" s="184"/>
    </row>
    <row r="29" spans="1:5" ht="18">
      <c r="A29" s="182"/>
      <c r="B29" s="182"/>
      <c r="C29" s="182"/>
      <c r="D29" s="183"/>
      <c r="E29" s="184"/>
    </row>
    <row r="30" spans="1:5" ht="18">
      <c r="A30" s="185"/>
      <c r="B30" s="185"/>
      <c r="C30" s="182"/>
      <c r="D30" s="183"/>
      <c r="E30" s="184"/>
    </row>
    <row r="31" spans="1:5" ht="18">
      <c r="A31" s="185"/>
      <c r="B31" s="185"/>
      <c r="C31" s="182"/>
      <c r="D31" s="183"/>
      <c r="E31" s="184"/>
    </row>
    <row r="32" spans="1:5" ht="18">
      <c r="A32" s="185"/>
      <c r="B32" s="185"/>
      <c r="C32" s="182"/>
      <c r="D32" s="183"/>
      <c r="E32" s="184"/>
    </row>
    <row r="33" spans="1:6" ht="18">
      <c r="A33" s="185"/>
      <c r="B33" s="185"/>
      <c r="C33" s="182"/>
      <c r="D33" s="183"/>
      <c r="E33" s="184"/>
    </row>
    <row r="34" spans="1:6" ht="18">
      <c r="A34" s="185"/>
      <c r="B34" s="185"/>
      <c r="C34" s="182"/>
      <c r="D34" s="183"/>
      <c r="E34" s="184"/>
    </row>
    <row r="35" spans="1:6" ht="18">
      <c r="A35" s="185" t="s">
        <v>25</v>
      </c>
      <c r="B35" s="185">
        <f>LOOKUP(D5,'Daten (F)'!N15:N127,'Daten (F)'!U15:U127)</f>
        <v>12.081522412525112</v>
      </c>
      <c r="C35" s="182"/>
      <c r="D35" s="186"/>
      <c r="E35" s="184"/>
      <c r="F35" s="186"/>
    </row>
    <row r="36" spans="1:6" ht="18">
      <c r="A36" s="185"/>
      <c r="B36" s="185"/>
      <c r="C36" s="182"/>
      <c r="D36" s="186"/>
      <c r="E36" s="184"/>
      <c r="F36" s="186"/>
    </row>
    <row r="37" spans="1:6" ht="18">
      <c r="A37" s="185" t="s">
        <v>52</v>
      </c>
      <c r="B37" s="185">
        <f>D10</f>
        <v>1</v>
      </c>
      <c r="C37" s="182"/>
      <c r="D37" s="186"/>
      <c r="E37" s="184"/>
      <c r="F37" s="186"/>
    </row>
    <row r="38" spans="1:6" ht="18">
      <c r="A38" s="185" t="s">
        <v>53</v>
      </c>
      <c r="B38" s="185">
        <f>D8</f>
        <v>2</v>
      </c>
      <c r="C38" s="182"/>
      <c r="D38" s="187">
        <f>D13+D14-B35</f>
        <v>3.0468318448884997</v>
      </c>
      <c r="E38" s="184"/>
      <c r="F38" s="187">
        <f>D38+E13</f>
        <v>2.0468318448884997</v>
      </c>
    </row>
    <row r="39" spans="1:6" ht="18">
      <c r="A39" s="185" t="s">
        <v>18</v>
      </c>
      <c r="B39" s="185">
        <f>(-1*((B37-1)/(2*B37)))-(((B37*B37-1)/(6*B37^2))*(B38/100))+(((B37^2-1)/(12*B37^2))*((B38/100)^2))</f>
        <v>0</v>
      </c>
      <c r="C39" s="182"/>
      <c r="D39" s="188"/>
      <c r="E39" s="188"/>
    </row>
    <row r="40" spans="1:6" ht="22.5" customHeight="1">
      <c r="A40" s="185" t="s">
        <v>17</v>
      </c>
      <c r="B40" s="185">
        <f>(-1+((B37-1)/(2*B37)))-(((B37*B37-1)/(6*B37^2))*(B38/100))+(((B37^2-1)/(12*B37^2))*((B38/100)^2))</f>
        <v>-1</v>
      </c>
      <c r="C40" s="182"/>
      <c r="D40" s="188"/>
      <c r="E40" s="188"/>
    </row>
    <row r="41" spans="1:6" ht="18">
      <c r="A41" s="185"/>
      <c r="B41" s="185"/>
      <c r="C41" s="182"/>
      <c r="D41" s="181"/>
      <c r="E41" s="181"/>
    </row>
    <row r="42" spans="1:6">
      <c r="A42" s="185"/>
      <c r="B42" s="185"/>
    </row>
    <row r="43" spans="1:6">
      <c r="A43" s="185"/>
      <c r="B43" s="185"/>
    </row>
    <row r="44" spans="1:6">
      <c r="A44" s="185"/>
      <c r="B44" s="185"/>
    </row>
    <row r="47" spans="1:6">
      <c r="B47" s="181" t="s">
        <v>15</v>
      </c>
      <c r="C47" s="181">
        <v>1</v>
      </c>
    </row>
    <row r="48" spans="1:6">
      <c r="B48" s="181" t="s">
        <v>19</v>
      </c>
      <c r="C48" s="181">
        <v>2</v>
      </c>
    </row>
    <row r="49" spans="2:14">
      <c r="C49" s="181">
        <v>4</v>
      </c>
    </row>
    <row r="50" spans="2:14">
      <c r="C50" s="181">
        <v>12</v>
      </c>
    </row>
    <row r="53" spans="2:14">
      <c r="B53" s="185">
        <v>2</v>
      </c>
      <c r="C53" s="185">
        <v>2.5</v>
      </c>
      <c r="D53" s="185">
        <v>3</v>
      </c>
      <c r="E53" s="185">
        <v>3.5</v>
      </c>
      <c r="F53" s="185">
        <v>4</v>
      </c>
      <c r="G53" s="185">
        <v>4.5</v>
      </c>
      <c r="H53" s="185">
        <v>5</v>
      </c>
      <c r="I53" s="185">
        <v>5.5</v>
      </c>
      <c r="J53" s="185">
        <v>6</v>
      </c>
      <c r="K53" s="185">
        <v>7</v>
      </c>
      <c r="L53" s="185">
        <v>8</v>
      </c>
      <c r="M53" s="185">
        <v>9</v>
      </c>
      <c r="N53" s="185">
        <v>10</v>
      </c>
    </row>
  </sheetData>
  <sheetProtection password="851D" sheet="1" objects="1" scenarios="1"/>
  <dataConsolidate/>
  <customSheetViews>
    <customSheetView guid="{AAA317AB-9C4F-4A7B-BD58-62DAAE088BDA}" scale="104" showPageBreaks="1" showGridLines="0" showRowCol="0" outlineSymbols="0" zeroValues="0" fitToPage="1" printArea="1">
      <selection activeCell="B44" sqref="A30:B44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C77A39F-ABA0-4848-B5DA-4147A1099D4C}" scale="104" showPageBreaks="1" showGridLines="0" showRowCol="0" outlineSymbols="0" zeroValues="0" fitToPage="1" printArea="1">
      <selection activeCell="B44" sqref="A30:B44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3">
    <mergeCell ref="A3:F3"/>
    <mergeCell ref="A1:F1"/>
    <mergeCell ref="A2:F2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$A$39:$A$40</formula1>
    </dataValidation>
    <dataValidation type="decimal" allowBlank="1" showInputMessage="1" showErrorMessage="1" error="Die Zahlen zwischen 1 und 12 sind zulässig!" sqref="D10">
      <formula1>1</formula1>
      <formula2>12</formula2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N1212"/>
  <sheetViews>
    <sheetView showGridLines="0" showRowColHeaders="0" zoomScale="105" zoomScaleNormal="105" workbookViewId="0">
      <selection activeCell="D5" sqref="D5"/>
    </sheetView>
  </sheetViews>
  <sheetFormatPr baseColWidth="10" defaultColWidth="11.42578125" defaultRowHeight="12.75"/>
  <cols>
    <col min="1" max="1" width="51.85546875" style="72" customWidth="1"/>
    <col min="2" max="2" width="15" style="72" customWidth="1"/>
    <col min="3" max="3" width="16.5703125" style="72" customWidth="1"/>
    <col min="4" max="4" width="18.42578125" style="118" customWidth="1"/>
    <col min="5" max="5" width="23" style="118" customWidth="1"/>
    <col min="6" max="6" width="15" style="118" customWidth="1"/>
    <col min="7" max="16384" width="11.42578125" style="72"/>
  </cols>
  <sheetData>
    <row r="1" spans="1:6" ht="18.75" customHeight="1" thickBot="1">
      <c r="A1" s="218" t="s">
        <v>55</v>
      </c>
      <c r="B1" s="219"/>
      <c r="C1" s="219"/>
      <c r="D1" s="219"/>
      <c r="E1" s="219"/>
      <c r="F1" s="220"/>
    </row>
    <row r="2" spans="1:6" s="117" customFormat="1" ht="18.75" customHeight="1" thickBot="1">
      <c r="A2" s="212" t="s">
        <v>56</v>
      </c>
      <c r="B2" s="213"/>
      <c r="C2" s="213"/>
      <c r="D2" s="213"/>
      <c r="E2" s="213"/>
      <c r="F2" s="214"/>
    </row>
    <row r="3" spans="1:6" s="117" customFormat="1" ht="57" customHeight="1" thickBot="1">
      <c r="A3" s="230" t="str">
        <f>"Leibrentenbarwertfaktor "&amp;Absterbeordnung!B6&amp; " -   Mann - Frau "</f>
        <v xml:space="preserve">Leibrentenbarwertfaktor 2018-2020 -   Mann - Frau </v>
      </c>
      <c r="B3" s="231"/>
      <c r="C3" s="231"/>
      <c r="D3" s="232" t="s">
        <v>39</v>
      </c>
      <c r="E3" s="232"/>
      <c r="F3" s="233"/>
    </row>
    <row r="4" spans="1:6" s="117" customFormat="1" ht="18.75" thickBot="1">
      <c r="A4" s="40"/>
      <c r="B4" s="41"/>
      <c r="C4" s="41"/>
      <c r="D4" s="42"/>
      <c r="E4" s="81" t="s">
        <v>33</v>
      </c>
      <c r="F4" s="208">
        <f>Absterbeordnung!E1</f>
        <v>44386</v>
      </c>
    </row>
    <row r="5" spans="1:6" s="117" customFormat="1" ht="18.75" thickBot="1">
      <c r="A5" s="40" t="s">
        <v>4</v>
      </c>
      <c r="B5" s="93"/>
      <c r="C5" s="41"/>
      <c r="D5" s="44">
        <v>50</v>
      </c>
      <c r="E5" s="42"/>
      <c r="F5" s="94"/>
    </row>
    <row r="6" spans="1:6" s="117" customFormat="1" ht="18.75" thickBot="1">
      <c r="A6" s="40" t="s">
        <v>5</v>
      </c>
      <c r="B6" s="93"/>
      <c r="C6" s="41"/>
      <c r="D6" s="44">
        <v>50</v>
      </c>
      <c r="E6" s="42"/>
      <c r="F6" s="94"/>
    </row>
    <row r="7" spans="1:6" s="117" customFormat="1" ht="18.75" thickBot="1">
      <c r="A7" s="40"/>
      <c r="B7" s="93"/>
      <c r="C7" s="41"/>
      <c r="D7" s="42"/>
      <c r="E7" s="42"/>
      <c r="F7" s="94"/>
    </row>
    <row r="8" spans="1:6" s="117" customFormat="1" ht="18.75" thickBot="1">
      <c r="A8" s="40" t="s">
        <v>3</v>
      </c>
      <c r="B8" s="93"/>
      <c r="C8" s="41"/>
      <c r="D8" s="203">
        <v>2</v>
      </c>
      <c r="E8" s="42"/>
      <c r="F8" s="94"/>
    </row>
    <row r="9" spans="1:6" s="117" customFormat="1" ht="18.75" thickBot="1">
      <c r="A9" s="40" t="s">
        <v>54</v>
      </c>
      <c r="B9" s="93"/>
      <c r="C9" s="41"/>
      <c r="D9" s="44" t="s">
        <v>18</v>
      </c>
      <c r="E9" s="42"/>
      <c r="F9" s="94"/>
    </row>
    <row r="10" spans="1:6" s="117" customFormat="1" ht="18.75" thickBot="1">
      <c r="A10" s="40" t="s">
        <v>52</v>
      </c>
      <c r="B10" s="93"/>
      <c r="C10" s="41"/>
      <c r="D10" s="95">
        <v>12</v>
      </c>
      <c r="E10" s="42"/>
      <c r="F10" s="94"/>
    </row>
    <row r="11" spans="1:6" s="117" customFormat="1" ht="18">
      <c r="A11" s="40"/>
      <c r="B11" s="93"/>
      <c r="C11" s="41"/>
      <c r="D11" s="237" t="s">
        <v>34</v>
      </c>
      <c r="E11" s="144" t="s">
        <v>40</v>
      </c>
      <c r="F11" s="86" t="s">
        <v>35</v>
      </c>
    </row>
    <row r="12" spans="1:6" s="117" customFormat="1" ht="18.75" thickBot="1">
      <c r="A12" s="40"/>
      <c r="B12" s="93"/>
      <c r="C12" s="41"/>
      <c r="D12" s="238"/>
      <c r="E12" s="145" t="s">
        <v>36</v>
      </c>
      <c r="F12" s="87" t="s">
        <v>30</v>
      </c>
    </row>
    <row r="13" spans="1:6" s="117" customFormat="1" ht="18.75" thickBot="1">
      <c r="A13" s="40" t="s">
        <v>41</v>
      </c>
      <c r="B13" s="108"/>
      <c r="C13" s="89"/>
      <c r="D13" s="111">
        <f>LOOKUP(D5,Daten!A15:A136,Daten!F15:F136)</f>
        <v>22.629618721650484</v>
      </c>
      <c r="E13" s="234">
        <f>IF(D9="vorschüssig",B48,IF(D9="nachschüssig",B49))</f>
        <v>-0.46161041666666663</v>
      </c>
      <c r="F13" s="112">
        <f>D13+E13</f>
        <v>22.168008304983818</v>
      </c>
    </row>
    <row r="14" spans="1:6" s="117" customFormat="1" ht="18.75" thickBot="1">
      <c r="A14" s="40"/>
      <c r="B14" s="108"/>
      <c r="C14" s="89"/>
      <c r="D14" s="47"/>
      <c r="E14" s="235"/>
      <c r="F14" s="109"/>
    </row>
    <row r="15" spans="1:6" s="117" customFormat="1" ht="18.75" thickBot="1">
      <c r="A15" s="40" t="s">
        <v>43</v>
      </c>
      <c r="B15" s="108"/>
      <c r="C15" s="89"/>
      <c r="D15" s="111">
        <f>LOOKUP(D6,Daten!A15:A136,Daten!L15:L136)</f>
        <v>24.942910843186993</v>
      </c>
      <c r="E15" s="235"/>
      <c r="F15" s="112">
        <f>D15+E13</f>
        <v>24.481300426520328</v>
      </c>
    </row>
    <row r="16" spans="1:6" s="117" customFormat="1" ht="18">
      <c r="A16" s="40"/>
      <c r="B16" s="89"/>
      <c r="C16" s="89"/>
      <c r="D16" s="90"/>
      <c r="E16" s="235"/>
      <c r="F16" s="110"/>
    </row>
    <row r="17" spans="1:7" s="117" customFormat="1" ht="18">
      <c r="A17" s="40"/>
      <c r="B17" s="89"/>
      <c r="C17" s="89"/>
      <c r="D17" s="90"/>
      <c r="E17" s="235"/>
      <c r="F17" s="110"/>
    </row>
    <row r="18" spans="1:7" s="117" customFormat="1" ht="18">
      <c r="A18" s="154"/>
      <c r="B18" s="155"/>
      <c r="C18" s="89"/>
      <c r="D18" s="90"/>
      <c r="E18" s="235"/>
      <c r="F18" s="110"/>
    </row>
    <row r="19" spans="1:7" s="117" customFormat="1" ht="18.75" thickBot="1">
      <c r="A19" s="40" t="s">
        <v>29</v>
      </c>
      <c r="B19" s="47"/>
      <c r="C19" s="89"/>
      <c r="D19" s="90"/>
      <c r="E19" s="235"/>
      <c r="F19" s="110"/>
    </row>
    <row r="20" spans="1:7" s="117" customFormat="1" ht="18.75" customHeight="1" thickBot="1">
      <c r="A20" s="40" t="s">
        <v>28</v>
      </c>
      <c r="B20" s="108"/>
      <c r="C20" s="89"/>
      <c r="D20" s="111">
        <f>D13+D15-B1212</f>
        <v>27.222025605068826</v>
      </c>
      <c r="E20" s="235"/>
      <c r="F20" s="112">
        <f>D20+E13</f>
        <v>26.76041518840216</v>
      </c>
    </row>
    <row r="21" spans="1:7" s="117" customFormat="1" ht="18.75" customHeight="1" thickBot="1">
      <c r="A21" s="48" t="s">
        <v>38</v>
      </c>
      <c r="B21" s="96"/>
      <c r="C21" s="49"/>
      <c r="D21" s="111">
        <f>B1212</f>
        <v>20.350503959768655</v>
      </c>
      <c r="E21" s="236"/>
      <c r="F21" s="112">
        <f>D21+E13</f>
        <v>19.88889354310199</v>
      </c>
    </row>
    <row r="22" spans="1:7" s="117" customFormat="1" ht="22.5" customHeight="1" thickBot="1">
      <c r="A22" s="40"/>
      <c r="B22" s="43"/>
      <c r="C22" s="41"/>
      <c r="D22" s="42"/>
      <c r="E22" s="42"/>
      <c r="F22" s="156"/>
      <c r="G22" s="72"/>
    </row>
    <row r="23" spans="1:7" ht="18.75" thickBot="1">
      <c r="A23" s="151" t="s">
        <v>47</v>
      </c>
      <c r="B23" s="150"/>
      <c r="C23" s="150"/>
      <c r="D23" s="148">
        <f>1-((D20-1)*(D8/100))</f>
        <v>0.47555948789862346</v>
      </c>
      <c r="E23" s="151" t="s">
        <v>51</v>
      </c>
      <c r="F23" s="152"/>
    </row>
    <row r="24" spans="1:7" ht="18.75" thickBot="1">
      <c r="A24" s="151" t="s">
        <v>48</v>
      </c>
      <c r="B24" s="150"/>
      <c r="C24" s="150"/>
      <c r="D24" s="148">
        <f>1-((D21-1)*(D8/100))</f>
        <v>0.61298992080462689</v>
      </c>
      <c r="E24" s="151" t="s">
        <v>51</v>
      </c>
      <c r="F24" s="152"/>
    </row>
    <row r="46" spans="1:3">
      <c r="A46" s="72" t="s">
        <v>52</v>
      </c>
      <c r="B46" s="72">
        <f>nachschüssig</f>
        <v>12</v>
      </c>
    </row>
    <row r="47" spans="1:3">
      <c r="A47" s="72" t="s">
        <v>53</v>
      </c>
      <c r="B47" s="72">
        <f>D8</f>
        <v>2</v>
      </c>
    </row>
    <row r="48" spans="1:3">
      <c r="A48" s="72" t="s">
        <v>18</v>
      </c>
      <c r="B48" s="72">
        <f>(-1*((B46-1)/(2*B46)))-(((B46*B46-1)/(6*B46^2))*(B47/100))+(((B46^2-1)/(12*B46^2))*((B47/100)^2))</f>
        <v>-0.46161041666666663</v>
      </c>
      <c r="C48" s="72">
        <v>1</v>
      </c>
    </row>
    <row r="49" spans="1:14">
      <c r="A49" s="72" t="s">
        <v>17</v>
      </c>
      <c r="B49" s="72">
        <f>(-1+((B46-1)/(2*B46)))-(((B46*B46-1)/(6*B46^2))*(B47/100))+(((B46^2-1)/(12*B46^2))*((B47/100)^2))</f>
        <v>-0.54494375000000006</v>
      </c>
      <c r="C49" s="72">
        <v>2</v>
      </c>
    </row>
    <row r="50" spans="1:14">
      <c r="C50" s="72">
        <v>4</v>
      </c>
    </row>
    <row r="51" spans="1:14">
      <c r="C51" s="72">
        <v>12</v>
      </c>
    </row>
    <row r="54" spans="1:14">
      <c r="B54" s="118">
        <v>2</v>
      </c>
      <c r="C54" s="118">
        <v>2.5</v>
      </c>
      <c r="D54" s="118">
        <v>3</v>
      </c>
      <c r="E54" s="118">
        <v>3.5</v>
      </c>
      <c r="F54" s="118">
        <v>4</v>
      </c>
      <c r="G54" s="118">
        <v>4.5</v>
      </c>
      <c r="H54" s="118">
        <v>5</v>
      </c>
      <c r="I54" s="118">
        <v>5.5</v>
      </c>
      <c r="J54" s="118">
        <v>6</v>
      </c>
      <c r="K54" s="118">
        <v>7</v>
      </c>
      <c r="L54" s="118">
        <v>8</v>
      </c>
      <c r="M54" s="118">
        <v>9</v>
      </c>
      <c r="N54" s="118">
        <v>10</v>
      </c>
    </row>
    <row r="1212" spans="1:2" ht="14.25">
      <c r="A1212" s="45" t="s">
        <v>16</v>
      </c>
      <c r="B1212" s="46">
        <f>LOOKUP(D5,Daten!N15:N127,Daten!U15:U127)</f>
        <v>20.350503959768655</v>
      </c>
    </row>
  </sheetData>
  <sheetProtection password="851D" sheet="1" objects="1" scenarios="1"/>
  <dataConsolidate/>
  <customSheetViews>
    <customSheetView guid="{AAA317AB-9C4F-4A7B-BD58-62DAAE088BDA}" scale="101" showPageBreaks="1" showGridLines="0" zeroValues="0" fitToPage="1" printArea="1">
      <selection activeCell="C33" sqref="C33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C77A39F-ABA0-4848-B5DA-4147A1099D4C}" scale="101" showPageBreaks="1" showGridLines="0" zeroValues="0" fitToPage="1" printArea="1">
      <selection activeCell="C33" sqref="C33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6">
    <mergeCell ref="A1:F1"/>
    <mergeCell ref="A3:C3"/>
    <mergeCell ref="D3:F3"/>
    <mergeCell ref="A2:F2"/>
    <mergeCell ref="E13:E21"/>
    <mergeCell ref="D11:D12"/>
  </mergeCells>
  <phoneticPr fontId="0" type="noConversion"/>
  <dataValidations count="2">
    <dataValidation type="list" allowBlank="1" showInputMessage="1" showErrorMessage="1" errorTitle="Raten pro Jahr" error="Die Zahlen zwischen 1 und 12 sind zulässig!_x000a_" sqref="D10">
      <formula1>$C$48:$C$51</formula1>
    </dataValidation>
    <dataValidation type="list" allowBlank="1" showInputMessage="1" showErrorMessage="1" errorTitle="Rente Vor. - bzw. Nachschüssig" error="Lediglich vorschüssig oder nachschüssig zulässig" sqref="D9">
      <formula1>$A$48:$A$49</formula1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N1073"/>
  <sheetViews>
    <sheetView showGridLines="0" showRowColHeaders="0" showOutlineSymbols="0" zoomScale="105" zoomScaleNormal="105" workbookViewId="0">
      <selection activeCell="D5" sqref="D5"/>
    </sheetView>
  </sheetViews>
  <sheetFormatPr baseColWidth="10" defaultColWidth="11.42578125" defaultRowHeight="12.75"/>
  <cols>
    <col min="1" max="1" width="50.5703125" style="123" customWidth="1"/>
    <col min="2" max="2" width="15" style="123" customWidth="1"/>
    <col min="3" max="3" width="16.5703125" style="123" customWidth="1"/>
    <col min="4" max="4" width="18.42578125" style="130" customWidth="1"/>
    <col min="5" max="5" width="23" style="130" customWidth="1"/>
    <col min="6" max="6" width="15.28515625" style="130" customWidth="1"/>
    <col min="7" max="16384" width="11.42578125" style="123"/>
  </cols>
  <sheetData>
    <row r="1" spans="1:6" ht="18.75" customHeight="1" thickBot="1">
      <c r="A1" s="239" t="s">
        <v>55</v>
      </c>
      <c r="B1" s="240"/>
      <c r="C1" s="240"/>
      <c r="D1" s="240"/>
      <c r="E1" s="240"/>
      <c r="F1" s="241"/>
    </row>
    <row r="2" spans="1:6" ht="18.75" customHeight="1" thickBot="1">
      <c r="A2" s="246" t="s">
        <v>56</v>
      </c>
      <c r="B2" s="247"/>
      <c r="C2" s="247"/>
      <c r="D2" s="247"/>
      <c r="E2" s="247"/>
      <c r="F2" s="248"/>
    </row>
    <row r="3" spans="1:6" ht="57" customHeight="1" thickBot="1">
      <c r="A3" s="242" t="str">
        <f>"Leibrentenbarwertfaktor "&amp;Absterbeordnung!B6&amp; " - Zwei Männer "</f>
        <v xml:space="preserve">Leibrentenbarwertfaktor 2018-2020 - Zwei Männer </v>
      </c>
      <c r="B3" s="243"/>
      <c r="C3" s="243"/>
      <c r="D3" s="244" t="s">
        <v>39</v>
      </c>
      <c r="E3" s="244"/>
      <c r="F3" s="245"/>
    </row>
    <row r="4" spans="1:6" ht="18.75" thickBot="1">
      <c r="A4" s="50"/>
      <c r="B4" s="51"/>
      <c r="C4" s="51"/>
      <c r="D4" s="52"/>
      <c r="E4" s="83" t="s">
        <v>33</v>
      </c>
      <c r="F4" s="210">
        <f>Absterbeordnung!E1</f>
        <v>44386</v>
      </c>
    </row>
    <row r="5" spans="1:6" ht="18.75" thickBot="1">
      <c r="A5" s="54" t="s">
        <v>23</v>
      </c>
      <c r="B5" s="55"/>
      <c r="C5" s="51"/>
      <c r="D5" s="44">
        <v>50</v>
      </c>
      <c r="E5" s="52"/>
      <c r="F5" s="53"/>
    </row>
    <row r="6" spans="1:6" ht="18.75" thickBot="1">
      <c r="A6" s="54" t="s">
        <v>20</v>
      </c>
      <c r="B6" s="55"/>
      <c r="C6" s="51"/>
      <c r="D6" s="44">
        <v>50</v>
      </c>
      <c r="E6" s="52"/>
      <c r="F6" s="53"/>
    </row>
    <row r="7" spans="1:6" ht="18.75" thickBot="1">
      <c r="A7" s="54"/>
      <c r="B7" s="55"/>
      <c r="C7" s="51"/>
      <c r="D7" s="52"/>
      <c r="E7" s="52"/>
      <c r="F7" s="53"/>
    </row>
    <row r="8" spans="1:6" ht="18.75" thickBot="1">
      <c r="A8" s="54" t="s">
        <v>3</v>
      </c>
      <c r="B8" s="55"/>
      <c r="C8" s="51"/>
      <c r="D8" s="201">
        <v>2</v>
      </c>
      <c r="E8" s="52"/>
      <c r="F8" s="53"/>
    </row>
    <row r="9" spans="1:6" ht="18.75" thickBot="1">
      <c r="A9" s="54" t="s">
        <v>54</v>
      </c>
      <c r="B9" s="55"/>
      <c r="C9" s="51"/>
      <c r="D9" s="44" t="s">
        <v>18</v>
      </c>
      <c r="E9" s="52"/>
      <c r="F9" s="53"/>
    </row>
    <row r="10" spans="1:6" ht="18.75" thickBot="1">
      <c r="A10" s="54" t="s">
        <v>52</v>
      </c>
      <c r="B10" s="55"/>
      <c r="C10" s="51"/>
      <c r="D10" s="95">
        <v>5</v>
      </c>
      <c r="E10" s="52"/>
      <c r="F10" s="53"/>
    </row>
    <row r="11" spans="1:6" ht="18">
      <c r="A11" s="54"/>
      <c r="B11" s="55"/>
      <c r="C11" s="51"/>
      <c r="D11" s="249" t="s">
        <v>34</v>
      </c>
      <c r="E11" s="142" t="s">
        <v>40</v>
      </c>
      <c r="F11" s="113" t="s">
        <v>35</v>
      </c>
    </row>
    <row r="12" spans="1:6" ht="18.75" thickBot="1">
      <c r="A12" s="54"/>
      <c r="B12" s="55"/>
      <c r="C12" s="51"/>
      <c r="D12" s="250"/>
      <c r="E12" s="143" t="s">
        <v>36</v>
      </c>
      <c r="F12" s="114" t="s">
        <v>30</v>
      </c>
    </row>
    <row r="13" spans="1:6" ht="18.75" thickBot="1">
      <c r="A13" s="54" t="s">
        <v>44</v>
      </c>
      <c r="B13" s="55"/>
      <c r="C13" s="51"/>
      <c r="D13" s="132">
        <f>LOOKUP(D5,'Daten (M)'!A15:A136,'Daten (M)'!F15:F136)</f>
        <v>22.629618721650484</v>
      </c>
      <c r="E13" s="234">
        <f>IF(D9="vorschüssig",B43,IF(D9="nachschüssig",B44))</f>
        <v>-0.40316800000000003</v>
      </c>
      <c r="F13" s="134">
        <f>D13+E13</f>
        <v>22.226450721650483</v>
      </c>
    </row>
    <row r="14" spans="1:6" ht="18.75" thickBot="1">
      <c r="A14" s="54" t="s">
        <v>45</v>
      </c>
      <c r="B14" s="55"/>
      <c r="C14" s="51"/>
      <c r="D14" s="132">
        <f>LOOKUP(D6,'Daten (M)'!A15:A136,'Daten (M)'!L15:L136)</f>
        <v>22.629618721650484</v>
      </c>
      <c r="E14" s="235"/>
      <c r="F14" s="134">
        <f>D14+E13</f>
        <v>22.226450721650483</v>
      </c>
    </row>
    <row r="15" spans="1:6" ht="18">
      <c r="A15" s="54"/>
      <c r="B15" s="51"/>
      <c r="C15" s="51"/>
      <c r="D15" s="91"/>
      <c r="E15" s="235"/>
      <c r="F15" s="133"/>
    </row>
    <row r="16" spans="1:6" ht="18">
      <c r="A16" s="54"/>
      <c r="B16" s="51"/>
      <c r="C16" s="51"/>
      <c r="D16" s="91"/>
      <c r="E16" s="235"/>
      <c r="F16" s="133"/>
    </row>
    <row r="17" spans="1:7" ht="18">
      <c r="A17" s="157"/>
      <c r="B17" s="126"/>
      <c r="C17" s="51"/>
      <c r="D17" s="91"/>
      <c r="E17" s="235"/>
      <c r="F17" s="133"/>
    </row>
    <row r="18" spans="1:7" ht="18">
      <c r="A18" s="56"/>
      <c r="B18" s="57"/>
      <c r="C18" s="51"/>
      <c r="D18" s="91"/>
      <c r="E18" s="235"/>
      <c r="F18" s="133"/>
    </row>
    <row r="19" spans="1:7" ht="18.75" thickBot="1">
      <c r="A19" s="54" t="s">
        <v>26</v>
      </c>
      <c r="B19" s="58"/>
      <c r="C19" s="51"/>
      <c r="D19" s="91"/>
      <c r="E19" s="235"/>
      <c r="F19" s="133"/>
    </row>
    <row r="20" spans="1:7" ht="18.75" customHeight="1" thickBot="1">
      <c r="A20" s="54" t="s">
        <v>28</v>
      </c>
      <c r="B20" s="55"/>
      <c r="C20" s="51"/>
      <c r="D20" s="132">
        <f>D13+D14-B1073</f>
        <v>26.186713130414702</v>
      </c>
      <c r="E20" s="235"/>
      <c r="F20" s="134">
        <f>D20+E13</f>
        <v>25.783545130414701</v>
      </c>
    </row>
    <row r="21" spans="1:7" ht="18.75" customHeight="1" thickBot="1">
      <c r="A21" s="59" t="s">
        <v>38</v>
      </c>
      <c r="B21" s="60"/>
      <c r="C21" s="61"/>
      <c r="D21" s="132">
        <f>B1073</f>
        <v>19.072524312886266</v>
      </c>
      <c r="E21" s="236"/>
      <c r="F21" s="134">
        <f>D21+E13</f>
        <v>18.669356312886265</v>
      </c>
    </row>
    <row r="22" spans="1:7" ht="22.5" customHeight="1" thickBot="1">
      <c r="A22" s="127"/>
      <c r="B22" s="126"/>
      <c r="C22" s="128"/>
      <c r="D22" s="129"/>
      <c r="E22" s="129"/>
      <c r="F22" s="125"/>
      <c r="G22" s="126"/>
    </row>
    <row r="23" spans="1:7" s="126" customFormat="1" ht="18.75" thickBot="1">
      <c r="A23" s="151" t="s">
        <v>47</v>
      </c>
      <c r="B23" s="150"/>
      <c r="C23" s="150"/>
      <c r="D23" s="148">
        <f>1-((D20-1)*(D8/100))</f>
        <v>0.49626573739170599</v>
      </c>
      <c r="E23" s="151" t="s">
        <v>51</v>
      </c>
      <c r="F23" s="152"/>
    </row>
    <row r="24" spans="1:7" s="126" customFormat="1" ht="18.75" thickBot="1">
      <c r="A24" s="151" t="s">
        <v>48</v>
      </c>
      <c r="B24" s="150"/>
      <c r="C24" s="150"/>
      <c r="D24" s="148">
        <f>1-((D21-1)*(D8/100))</f>
        <v>0.63854951374227475</v>
      </c>
      <c r="E24" s="151" t="s">
        <v>51</v>
      </c>
      <c r="F24" s="152"/>
    </row>
    <row r="25" spans="1:7" s="126" customFormat="1">
      <c r="D25" s="124"/>
      <c r="E25" s="124"/>
      <c r="F25" s="124"/>
    </row>
    <row r="26" spans="1:7" s="126" customFormat="1">
      <c r="D26" s="124"/>
      <c r="E26" s="124"/>
      <c r="F26" s="124"/>
    </row>
    <row r="27" spans="1:7" s="126" customFormat="1">
      <c r="D27" s="124"/>
      <c r="E27" s="124"/>
      <c r="F27" s="124"/>
    </row>
    <row r="28" spans="1:7" s="126" customFormat="1">
      <c r="D28" s="124"/>
      <c r="E28" s="124"/>
      <c r="F28" s="124"/>
    </row>
    <row r="29" spans="1:7" s="126" customFormat="1">
      <c r="D29" s="124"/>
      <c r="E29" s="124"/>
      <c r="F29" s="124"/>
    </row>
    <row r="30" spans="1:7" s="126" customFormat="1">
      <c r="D30" s="124"/>
      <c r="E30" s="124"/>
      <c r="F30" s="124"/>
    </row>
    <row r="31" spans="1:7" s="126" customFormat="1">
      <c r="D31" s="124"/>
      <c r="E31" s="124"/>
      <c r="F31" s="124"/>
    </row>
    <row r="32" spans="1:7" s="126" customFormat="1">
      <c r="D32" s="124"/>
      <c r="E32" s="124"/>
      <c r="F32" s="124"/>
    </row>
    <row r="33" spans="1:14" s="126" customFormat="1">
      <c r="D33" s="124"/>
      <c r="E33" s="124"/>
      <c r="F33" s="124"/>
    </row>
    <row r="34" spans="1:14" s="126" customFormat="1">
      <c r="D34" s="124"/>
      <c r="E34" s="124"/>
      <c r="F34" s="124"/>
    </row>
    <row r="35" spans="1:14" s="126" customFormat="1">
      <c r="D35" s="124"/>
      <c r="E35" s="124"/>
      <c r="F35" s="124"/>
    </row>
    <row r="36" spans="1:14" s="126" customFormat="1">
      <c r="D36" s="124"/>
      <c r="E36" s="124"/>
      <c r="F36" s="124"/>
    </row>
    <row r="37" spans="1:14" s="126" customFormat="1">
      <c r="D37" s="124"/>
      <c r="E37" s="124"/>
      <c r="F37" s="124"/>
    </row>
    <row r="38" spans="1:14" s="126" customFormat="1">
      <c r="D38" s="124"/>
      <c r="E38" s="124"/>
      <c r="F38" s="124"/>
    </row>
    <row r="41" spans="1:14">
      <c r="A41" s="123" t="s">
        <v>52</v>
      </c>
      <c r="B41" s="124">
        <f>D10</f>
        <v>5</v>
      </c>
    </row>
    <row r="42" spans="1:14">
      <c r="A42" s="123" t="s">
        <v>53</v>
      </c>
      <c r="B42" s="123">
        <f>D8</f>
        <v>2</v>
      </c>
      <c r="C42" s="123">
        <v>1</v>
      </c>
    </row>
    <row r="43" spans="1:14">
      <c r="A43" s="123" t="s">
        <v>18</v>
      </c>
      <c r="B43" s="123">
        <f>(-1*((B41-1)/(2*B41)))-(((B41*B41-1)/(6*B41^2))*(B42/100))+(((B41^2-1)/(12*B41^2))*((B42/100)^2))</f>
        <v>-0.40316800000000003</v>
      </c>
      <c r="C43" s="123">
        <v>2</v>
      </c>
    </row>
    <row r="44" spans="1:14">
      <c r="A44" s="123" t="s">
        <v>17</v>
      </c>
      <c r="B44" s="123">
        <f>(-1+((B41-1)/(2*B41)))-(((B41*B41-1)/(6*B41^2))*(B42/100))+(((B41^2-1)/(12*B41^2))*((B42/100)^2))</f>
        <v>-0.60316799999999993</v>
      </c>
      <c r="C44" s="123">
        <v>4</v>
      </c>
    </row>
    <row r="45" spans="1:14">
      <c r="C45" s="123">
        <v>12</v>
      </c>
    </row>
    <row r="47" spans="1:14">
      <c r="B47" s="124"/>
    </row>
    <row r="48" spans="1:14">
      <c r="B48" s="124">
        <v>2</v>
      </c>
      <c r="C48" s="124">
        <v>2.5</v>
      </c>
      <c r="D48" s="124">
        <v>3</v>
      </c>
      <c r="E48" s="124">
        <v>3.5</v>
      </c>
      <c r="F48" s="124">
        <v>4</v>
      </c>
      <c r="G48" s="124">
        <v>4.5</v>
      </c>
      <c r="H48" s="124">
        <v>5</v>
      </c>
      <c r="I48" s="124">
        <v>5.5</v>
      </c>
      <c r="J48" s="124">
        <v>6</v>
      </c>
      <c r="K48" s="124">
        <v>7</v>
      </c>
      <c r="L48" s="124">
        <v>8</v>
      </c>
      <c r="M48" s="124">
        <v>9</v>
      </c>
      <c r="N48" s="125">
        <v>10</v>
      </c>
    </row>
    <row r="1073" spans="1:2" ht="14.25">
      <c r="A1073" s="56" t="s">
        <v>24</v>
      </c>
      <c r="B1073" s="57">
        <f>LOOKUP(D5,'Daten (M)'!N15:N127,'Daten (M)'!U15:U127)</f>
        <v>19.072524312886266</v>
      </c>
    </row>
  </sheetData>
  <sheetProtection password="851D" sheet="1" objects="1" scenarios="1"/>
  <dataConsolidate/>
  <customSheetViews>
    <customSheetView guid="{AAA317AB-9C4F-4A7B-BD58-62DAAE088BDA}" scale="105" showPageBreaks="1" showGridLines="0" outlineSymbols="0" zeroValues="0" fitToPage="1" printArea="1" topLeftCell="A25">
      <selection activeCell="D39" sqref="D39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C77A39F-ABA0-4848-B5DA-4147A1099D4C}" scale="105" showPageBreaks="1" showGridLines="0" outlineSymbols="0" zeroValues="0" fitToPage="1" printArea="1" topLeftCell="A25">
      <selection activeCell="D39" sqref="D39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6">
    <mergeCell ref="A1:F1"/>
    <mergeCell ref="A3:C3"/>
    <mergeCell ref="D3:F3"/>
    <mergeCell ref="A2:F2"/>
    <mergeCell ref="E13:E21"/>
    <mergeCell ref="D11:D12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$A$43:$A$44</formula1>
    </dataValidation>
    <dataValidation type="whole" allowBlank="1" showInputMessage="1" showErrorMessage="1" errorTitle="Raten pro Jahr" error="Die Zahlen von 1 bis 12 sind zulässig!_x000a_" sqref="D10">
      <formula1>1</formula1>
      <formula2>12</formula2>
    </dataValidation>
  </dataValidations>
  <hyperlinks>
    <hyperlink ref="A2" r:id="rId3"/>
  </hyperlinks>
  <pageMargins left="0.78740157499999996" right="0.78740157499999996" top="0.984251969" bottom="0.984251969" header="0.4921259845" footer="0.4921259845"/>
  <pageSetup paperSize="9" scale="94" orientation="landscape" r:id="rId4"/>
  <headerFooter alignWithMargins="0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pageSetUpPr fitToPage="1"/>
  </sheetPr>
  <dimension ref="A1:N88"/>
  <sheetViews>
    <sheetView showRowColHeaders="0" tabSelected="1" showOutlineSymbols="0" zoomScale="105" zoomScaleNormal="105" workbookViewId="0">
      <selection activeCell="D5" sqref="D5"/>
    </sheetView>
  </sheetViews>
  <sheetFormatPr baseColWidth="10" defaultColWidth="11.42578125" defaultRowHeight="12.75"/>
  <cols>
    <col min="1" max="1" width="50.42578125" style="79" customWidth="1"/>
    <col min="2" max="2" width="15" style="79" customWidth="1"/>
    <col min="3" max="3" width="16.5703125" style="79" customWidth="1"/>
    <col min="4" max="4" width="18.42578125" style="85" customWidth="1"/>
    <col min="5" max="5" width="23" style="85" customWidth="1"/>
    <col min="6" max="6" width="15.5703125" style="85" customWidth="1"/>
    <col min="7" max="16384" width="11.42578125" style="79"/>
  </cols>
  <sheetData>
    <row r="1" spans="1:7" s="116" customFormat="1" ht="18.75" customHeight="1" thickBot="1">
      <c r="A1" s="251" t="s">
        <v>57</v>
      </c>
      <c r="B1" s="252"/>
      <c r="C1" s="252"/>
      <c r="D1" s="252"/>
      <c r="E1" s="252"/>
      <c r="F1" s="253"/>
      <c r="G1" s="79"/>
    </row>
    <row r="2" spans="1:7" s="116" customFormat="1" ht="18.75" customHeight="1" thickBot="1">
      <c r="A2" s="254" t="s">
        <v>56</v>
      </c>
      <c r="B2" s="255"/>
      <c r="C2" s="255"/>
      <c r="D2" s="255"/>
      <c r="E2" s="255"/>
      <c r="F2" s="256"/>
      <c r="G2" s="79"/>
    </row>
    <row r="3" spans="1:7" s="116" customFormat="1" ht="57" customHeight="1" thickBot="1">
      <c r="A3" s="257" t="str">
        <f>"Leibrentenbarwertfaktor "&amp;Absterbeordnung!B6&amp; " - Zwei Frauen "</f>
        <v xml:space="preserve">Leibrentenbarwertfaktor 2018-2020 - Zwei Frauen </v>
      </c>
      <c r="B3" s="258"/>
      <c r="C3" s="258"/>
      <c r="D3" s="259" t="s">
        <v>39</v>
      </c>
      <c r="E3" s="259"/>
      <c r="F3" s="260"/>
      <c r="G3" s="79"/>
    </row>
    <row r="4" spans="1:7" s="116" customFormat="1" ht="18.75" thickBot="1">
      <c r="A4" s="62"/>
      <c r="B4" s="63"/>
      <c r="C4" s="63"/>
      <c r="D4" s="64"/>
      <c r="E4" s="82" t="s">
        <v>33</v>
      </c>
      <c r="F4" s="211">
        <f>Absterbeordnung!E1</f>
        <v>44386</v>
      </c>
      <c r="G4" s="79"/>
    </row>
    <row r="5" spans="1:7" s="116" customFormat="1" ht="18.75" thickBot="1">
      <c r="A5" s="62" t="s">
        <v>22</v>
      </c>
      <c r="B5" s="104"/>
      <c r="C5" s="63"/>
      <c r="D5" s="44">
        <v>50</v>
      </c>
      <c r="E5" s="64"/>
      <c r="F5" s="105"/>
      <c r="G5" s="79"/>
    </row>
    <row r="6" spans="1:7" s="116" customFormat="1" ht="18.75" thickBot="1">
      <c r="A6" s="62" t="s">
        <v>21</v>
      </c>
      <c r="B6" s="104"/>
      <c r="C6" s="63"/>
      <c r="D6" s="44">
        <v>50</v>
      </c>
      <c r="E6" s="64"/>
      <c r="F6" s="105"/>
      <c r="G6" s="79"/>
    </row>
    <row r="7" spans="1:7" s="116" customFormat="1" ht="18.75" thickBot="1">
      <c r="A7" s="62"/>
      <c r="B7" s="104"/>
      <c r="C7" s="63"/>
      <c r="D7" s="64"/>
      <c r="E7" s="64"/>
      <c r="F7" s="105"/>
      <c r="G7" s="79"/>
    </row>
    <row r="8" spans="1:7" s="116" customFormat="1" ht="18.75" thickBot="1">
      <c r="A8" s="62" t="s">
        <v>3</v>
      </c>
      <c r="B8" s="104"/>
      <c r="C8" s="63"/>
      <c r="D8" s="201">
        <v>2</v>
      </c>
      <c r="E8" s="64"/>
      <c r="F8" s="105"/>
      <c r="G8" s="79"/>
    </row>
    <row r="9" spans="1:7" s="116" customFormat="1" ht="18.75" thickBot="1">
      <c r="A9" s="62" t="s">
        <v>54</v>
      </c>
      <c r="B9" s="104"/>
      <c r="C9" s="63"/>
      <c r="D9" s="44" t="s">
        <v>18</v>
      </c>
      <c r="E9" s="64"/>
      <c r="F9" s="105"/>
      <c r="G9" s="79"/>
    </row>
    <row r="10" spans="1:7" s="116" customFormat="1" ht="18.75" thickBot="1">
      <c r="A10" s="62" t="s">
        <v>52</v>
      </c>
      <c r="B10" s="104"/>
      <c r="C10" s="63"/>
      <c r="D10" s="95">
        <v>4</v>
      </c>
      <c r="E10" s="64"/>
      <c r="F10" s="105"/>
      <c r="G10" s="79"/>
    </row>
    <row r="11" spans="1:7" s="116" customFormat="1" ht="18">
      <c r="A11" s="62"/>
      <c r="B11" s="104"/>
      <c r="C11" s="63"/>
      <c r="D11" s="261" t="s">
        <v>34</v>
      </c>
      <c r="E11" s="140" t="s">
        <v>40</v>
      </c>
      <c r="F11" s="107" t="s">
        <v>35</v>
      </c>
      <c r="G11" s="79"/>
    </row>
    <row r="12" spans="1:7" s="116" customFormat="1" ht="18.75" thickBot="1">
      <c r="A12" s="62"/>
      <c r="B12" s="104"/>
      <c r="C12" s="63"/>
      <c r="D12" s="262"/>
      <c r="E12" s="141" t="s">
        <v>36</v>
      </c>
      <c r="F12" s="115" t="s">
        <v>30</v>
      </c>
      <c r="G12" s="79"/>
    </row>
    <row r="13" spans="1:7" s="116" customFormat="1" ht="18.75" thickBot="1">
      <c r="A13" s="62" t="s">
        <v>42</v>
      </c>
      <c r="B13" s="104"/>
      <c r="C13" s="63"/>
      <c r="D13" s="135">
        <f>LOOKUP(D5,'Daten (F)'!A15:A136,'Daten (F)'!F15:F136)</f>
        <v>24.942910843186993</v>
      </c>
      <c r="E13" s="234">
        <f>IF(D9="vorschüssig",B44,IF(D9="nachschüssig",B45))</f>
        <v>-0.37809375000000001</v>
      </c>
      <c r="F13" s="137">
        <f>D13+E13</f>
        <v>24.564817093186992</v>
      </c>
      <c r="G13" s="79"/>
    </row>
    <row r="14" spans="1:7" s="116" customFormat="1" ht="18.75" thickBot="1">
      <c r="A14" s="62" t="s">
        <v>46</v>
      </c>
      <c r="B14" s="104"/>
      <c r="C14" s="63"/>
      <c r="D14" s="136">
        <f>LOOKUP(D6,'Daten (F)'!A15:A136,'Daten (F)'!L15:L136)</f>
        <v>24.942910843186993</v>
      </c>
      <c r="E14" s="235"/>
      <c r="F14" s="138">
        <f>D14+E13</f>
        <v>24.564817093186992</v>
      </c>
      <c r="G14" s="79"/>
    </row>
    <row r="15" spans="1:7" s="116" customFormat="1" ht="18">
      <c r="A15" s="62"/>
      <c r="B15" s="63"/>
      <c r="C15" s="63"/>
      <c r="D15" s="92"/>
      <c r="E15" s="235"/>
      <c r="F15" s="139"/>
      <c r="G15" s="79"/>
    </row>
    <row r="16" spans="1:7" s="116" customFormat="1" ht="18">
      <c r="A16" s="62"/>
      <c r="B16" s="63"/>
      <c r="C16" s="63"/>
      <c r="D16" s="92"/>
      <c r="E16" s="235"/>
      <c r="F16" s="139"/>
      <c r="G16" s="79"/>
    </row>
    <row r="17" spans="1:7" s="116" customFormat="1" ht="18">
      <c r="A17" s="158"/>
      <c r="B17" s="79"/>
      <c r="C17" s="63"/>
      <c r="D17" s="92"/>
      <c r="E17" s="235"/>
      <c r="F17" s="139"/>
      <c r="G17" s="79"/>
    </row>
    <row r="18" spans="1:7" s="116" customFormat="1" ht="18">
      <c r="A18" s="67"/>
      <c r="B18" s="68"/>
      <c r="C18" s="63"/>
      <c r="D18" s="92"/>
      <c r="E18" s="235"/>
      <c r="F18" s="139"/>
      <c r="G18" s="79"/>
    </row>
    <row r="19" spans="1:7" s="116" customFormat="1" ht="18.75" thickBot="1">
      <c r="A19" s="62" t="s">
        <v>27</v>
      </c>
      <c r="B19" s="68"/>
      <c r="C19" s="63"/>
      <c r="D19" s="92"/>
      <c r="E19" s="235"/>
      <c r="F19" s="139"/>
      <c r="G19" s="79"/>
    </row>
    <row r="20" spans="1:7" s="116" customFormat="1" ht="18.75" customHeight="1" thickBot="1">
      <c r="A20" s="62" t="s">
        <v>28</v>
      </c>
      <c r="B20" s="104"/>
      <c r="C20" s="63"/>
      <c r="D20" s="136">
        <f>D13+D14-B88</f>
        <v>27.981585439536428</v>
      </c>
      <c r="E20" s="235"/>
      <c r="F20" s="112">
        <f>D20+E13</f>
        <v>27.603491689536426</v>
      </c>
      <c r="G20" s="79"/>
    </row>
    <row r="21" spans="1:7" ht="18.75" customHeight="1" thickBot="1">
      <c r="A21" s="69" t="s">
        <v>38</v>
      </c>
      <c r="B21" s="106"/>
      <c r="C21" s="70"/>
      <c r="D21" s="136">
        <f>B88</f>
        <v>21.904236246837559</v>
      </c>
      <c r="E21" s="236"/>
      <c r="F21" s="112">
        <f>D21+E13</f>
        <v>21.526142496837558</v>
      </c>
    </row>
    <row r="22" spans="1:7" ht="22.5" customHeight="1" thickBot="1">
      <c r="A22" s="78"/>
      <c r="C22" s="80"/>
      <c r="D22" s="131"/>
      <c r="E22" s="131"/>
      <c r="F22" s="159"/>
    </row>
    <row r="23" spans="1:7" ht="18.75" thickBot="1">
      <c r="A23" s="151" t="s">
        <v>47</v>
      </c>
      <c r="B23" s="150"/>
      <c r="C23" s="150"/>
      <c r="D23" s="148">
        <f>1-((D20-1)*(D8/100))</f>
        <v>0.46036829120927147</v>
      </c>
      <c r="E23" s="151" t="s">
        <v>51</v>
      </c>
      <c r="F23" s="152"/>
    </row>
    <row r="24" spans="1:7" ht="18.75" thickBot="1">
      <c r="A24" s="151" t="s">
        <v>48</v>
      </c>
      <c r="B24" s="150"/>
      <c r="C24" s="150"/>
      <c r="D24" s="148">
        <f>1-((D21-1)*(D8/100))</f>
        <v>0.5819152750632488</v>
      </c>
      <c r="E24" s="151" t="s">
        <v>51</v>
      </c>
      <c r="F24" s="152"/>
    </row>
    <row r="39" spans="1:14">
      <c r="A39" s="85"/>
      <c r="B39" s="85"/>
    </row>
    <row r="40" spans="1:14">
      <c r="A40" s="85"/>
      <c r="B40" s="85"/>
    </row>
    <row r="41" spans="1:14">
      <c r="A41" s="85"/>
      <c r="B41" s="85"/>
    </row>
    <row r="42" spans="1:14">
      <c r="A42" s="85" t="s">
        <v>52</v>
      </c>
      <c r="B42" s="85">
        <f>D10</f>
        <v>4</v>
      </c>
    </row>
    <row r="43" spans="1:14">
      <c r="A43" s="85" t="s">
        <v>53</v>
      </c>
      <c r="B43" s="85">
        <f>D8</f>
        <v>2</v>
      </c>
      <c r="C43" s="79">
        <v>1</v>
      </c>
    </row>
    <row r="44" spans="1:14">
      <c r="A44" s="85" t="s">
        <v>18</v>
      </c>
      <c r="B44" s="85">
        <f>(-1*((B42-1)/(2*B42)))-(((B42*B42-1)/(6*B42^2))*(B43/100))+(((B42^2-1)/(12*B42^2))*((B43/100)^2))</f>
        <v>-0.37809375000000001</v>
      </c>
      <c r="C44" s="79">
        <v>2</v>
      </c>
    </row>
    <row r="45" spans="1:14">
      <c r="A45" s="85" t="s">
        <v>17</v>
      </c>
      <c r="B45" s="85">
        <f>(-1+((B42-1)/(2*B42)))-(((B42*B42-1)/(6*B42^2))*(B43/100))+(((B42^2-1)/(12*B42^2))*((B43/100)^2))</f>
        <v>-0.62809375000000001</v>
      </c>
      <c r="C45" s="79">
        <v>4</v>
      </c>
    </row>
    <row r="46" spans="1:14">
      <c r="A46" s="85"/>
      <c r="B46" s="85"/>
      <c r="C46" s="79">
        <v>12</v>
      </c>
    </row>
    <row r="47" spans="1:14">
      <c r="A47" s="85"/>
      <c r="B47" s="85"/>
      <c r="G47" s="85">
        <v>4.5</v>
      </c>
      <c r="H47" s="85">
        <v>5</v>
      </c>
      <c r="I47" s="85">
        <v>5.5</v>
      </c>
      <c r="J47" s="85">
        <v>6</v>
      </c>
      <c r="K47" s="85">
        <v>7</v>
      </c>
      <c r="L47" s="85">
        <v>8</v>
      </c>
      <c r="M47" s="85">
        <v>9</v>
      </c>
      <c r="N47" s="85">
        <v>10</v>
      </c>
    </row>
    <row r="49" spans="2:6">
      <c r="B49" s="85">
        <v>2</v>
      </c>
      <c r="C49" s="85">
        <v>2.5</v>
      </c>
      <c r="D49" s="85">
        <v>3</v>
      </c>
      <c r="E49" s="85">
        <v>3.5</v>
      </c>
      <c r="F49" s="85">
        <v>4</v>
      </c>
    </row>
    <row r="88" spans="1:2" ht="14.25">
      <c r="A88" s="65" t="s">
        <v>25</v>
      </c>
      <c r="B88" s="66">
        <f>LOOKUP(D5,'Daten (F)'!N15:N127,'Daten (F)'!U15:U127)</f>
        <v>21.904236246837559</v>
      </c>
    </row>
  </sheetData>
  <sheetProtection password="851D" sheet="1" objects="1" scenarios="1"/>
  <dataConsolidate/>
  <customSheetViews>
    <customSheetView guid="{AAA317AB-9C4F-4A7B-BD58-62DAAE088BDA}" scale="104" showPageBreaks="1" outlineSymbols="0" zeroValues="0" fitToPage="1" printArea="1" topLeftCell="A16">
      <selection activeCell="E36" sqref="E36"/>
      <pageMargins left="0.78740157480314965" right="0.78740157480314965" top="0.98425196850393704" bottom="0.98425196850393704" header="0.51181102362204722" footer="0.51181102362204722"/>
      <pageSetup paperSize="9" scale="94" orientation="landscape" r:id="rId1"/>
      <headerFooter alignWithMargins="0"/>
    </customSheetView>
    <customSheetView guid="{AC77A39F-ABA0-4848-B5DA-4147A1099D4C}" scale="104" showPageBreaks="1" outlineSymbols="0" zeroValues="0" fitToPage="1" printArea="1" topLeftCell="A16">
      <selection activeCell="E36" sqref="E36"/>
      <pageMargins left="0.78740157480314965" right="0.78740157480314965" top="0.98425196850393704" bottom="0.98425196850393704" header="0.51181102362204722" footer="0.51181102362204722"/>
      <pageSetup paperSize="9" scale="94" orientation="landscape" r:id="rId2"/>
      <headerFooter alignWithMargins="0"/>
    </customSheetView>
  </customSheetViews>
  <mergeCells count="6">
    <mergeCell ref="A1:F1"/>
    <mergeCell ref="A2:F2"/>
    <mergeCell ref="A3:C3"/>
    <mergeCell ref="D3:F3"/>
    <mergeCell ref="E13:E21"/>
    <mergeCell ref="D11:D12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$A$44:$A$45</formula1>
    </dataValidation>
    <dataValidation type="whole" allowBlank="1" showInputMessage="1" showErrorMessage="1" errorTitle="Raten pro Jahr" error="Die Zahlen zwischen 1 und 12 sind zulässig!_x000a_" sqref="D10">
      <formula1>1</formula1>
      <formula2>12</formula2>
    </dataValidation>
  </dataValidations>
  <hyperlinks>
    <hyperlink ref="A2" r:id="rId3"/>
  </hyperlinks>
  <pageMargins left="0.78740157480314965" right="0.78740157480314965" top="0.98425196850393704" bottom="0.98425196850393704" header="0.51181102362204722" footer="0.51181102362204722"/>
  <pageSetup paperSize="9" scale="94" orientation="landscape" r:id="rId4"/>
  <headerFooter alignWithMargins="0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E128"/>
  <sheetViews>
    <sheetView topLeftCell="A4" workbookViewId="0">
      <selection activeCell="F6" sqref="F6"/>
    </sheetView>
  </sheetViews>
  <sheetFormatPr baseColWidth="10" defaultRowHeight="12.75"/>
  <cols>
    <col min="1" max="3" width="11.42578125" style="1"/>
    <col min="5" max="5" width="18.5703125" customWidth="1"/>
  </cols>
  <sheetData>
    <row r="1" spans="1:5">
      <c r="B1" s="263" t="s">
        <v>58</v>
      </c>
      <c r="C1" s="264"/>
      <c r="D1" t="s">
        <v>32</v>
      </c>
      <c r="E1" s="207">
        <v>44386</v>
      </c>
    </row>
    <row r="2" spans="1:5" ht="12.75" customHeight="1">
      <c r="A2" s="34"/>
      <c r="B2" s="265" t="s">
        <v>59</v>
      </c>
      <c r="C2" s="265"/>
    </row>
    <row r="3" spans="1:5">
      <c r="A3" s="34"/>
      <c r="B3" s="265"/>
      <c r="C3" s="265"/>
    </row>
    <row r="4" spans="1:5">
      <c r="A4" s="34"/>
      <c r="B4" s="265"/>
      <c r="C4" s="265"/>
    </row>
    <row r="5" spans="1:5">
      <c r="A5" s="34"/>
      <c r="B5" s="265"/>
      <c r="C5" s="265"/>
    </row>
    <row r="6" spans="1:5">
      <c r="A6" s="34"/>
      <c r="B6" s="266" t="s">
        <v>58</v>
      </c>
      <c r="C6" s="266"/>
    </row>
    <row r="7" spans="1:5">
      <c r="A7" s="8" t="s">
        <v>2</v>
      </c>
      <c r="B7" s="36" t="s">
        <v>13</v>
      </c>
      <c r="C7" s="37" t="s">
        <v>9</v>
      </c>
    </row>
    <row r="8" spans="1:5">
      <c r="A8" s="204">
        <v>0</v>
      </c>
      <c r="B8" s="206">
        <v>100000</v>
      </c>
      <c r="C8" s="206">
        <v>100000</v>
      </c>
    </row>
    <row r="9" spans="1:5">
      <c r="A9" s="204">
        <v>1</v>
      </c>
      <c r="B9" s="206">
        <v>99661.40231136186</v>
      </c>
      <c r="C9" s="206">
        <v>99710.812858958248</v>
      </c>
    </row>
    <row r="10" spans="1:5">
      <c r="A10" s="204">
        <v>2</v>
      </c>
      <c r="B10" s="206">
        <v>99637.316670295637</v>
      </c>
      <c r="C10" s="206">
        <v>99688.635884888223</v>
      </c>
    </row>
    <row r="11" spans="1:5">
      <c r="A11" s="204">
        <v>3</v>
      </c>
      <c r="B11" s="206">
        <v>99624.062745243762</v>
      </c>
      <c r="C11" s="206">
        <v>99675.536499312846</v>
      </c>
    </row>
    <row r="12" spans="1:5">
      <c r="A12" s="204">
        <v>4</v>
      </c>
      <c r="B12" s="206">
        <v>99612.253354330955</v>
      </c>
      <c r="C12" s="206">
        <v>99665.598819193503</v>
      </c>
    </row>
    <row r="13" spans="1:5">
      <c r="A13" s="204">
        <v>5</v>
      </c>
      <c r="B13" s="206">
        <v>99600.887582897689</v>
      </c>
      <c r="C13" s="206">
        <v>99656.424338945915</v>
      </c>
    </row>
    <row r="14" spans="1:5">
      <c r="A14" s="204">
        <v>6</v>
      </c>
      <c r="B14" s="206">
        <v>99591.835693281304</v>
      </c>
      <c r="C14" s="206">
        <v>99649.653385719284</v>
      </c>
    </row>
    <row r="15" spans="1:5">
      <c r="A15" s="204">
        <v>7</v>
      </c>
      <c r="B15" s="206">
        <v>99582.868103165616</v>
      </c>
      <c r="C15" s="206">
        <v>99642.377395947522</v>
      </c>
    </row>
    <row r="16" spans="1:5">
      <c r="A16" s="204">
        <v>8</v>
      </c>
      <c r="B16" s="206">
        <v>99573.190476331336</v>
      </c>
      <c r="C16" s="206">
        <v>99637.631537097986</v>
      </c>
    </row>
    <row r="17" spans="1:3">
      <c r="A17" s="204">
        <v>9</v>
      </c>
      <c r="B17" s="206">
        <v>99565.607085024822</v>
      </c>
      <c r="C17" s="206">
        <v>99630.450849804562</v>
      </c>
    </row>
    <row r="18" spans="1:3">
      <c r="A18" s="204">
        <v>10</v>
      </c>
      <c r="B18" s="206">
        <v>99557.6151204622</v>
      </c>
      <c r="C18" s="206">
        <v>99625.155399990734</v>
      </c>
    </row>
    <row r="19" spans="1:3">
      <c r="A19" s="204">
        <v>11</v>
      </c>
      <c r="B19" s="206">
        <v>99550.201352469972</v>
      </c>
      <c r="C19" s="206">
        <v>99619.616922970861</v>
      </c>
    </row>
    <row r="20" spans="1:3">
      <c r="A20" s="204">
        <v>12</v>
      </c>
      <c r="B20" s="206">
        <v>99543.321319518072</v>
      </c>
      <c r="C20" s="206">
        <v>99611.955789023676</v>
      </c>
    </row>
    <row r="21" spans="1:3">
      <c r="A21" s="204">
        <v>13</v>
      </c>
      <c r="B21" s="206">
        <v>99534.508963964603</v>
      </c>
      <c r="C21" s="206">
        <v>99605.660542379628</v>
      </c>
    </row>
    <row r="22" spans="1:3">
      <c r="A22" s="204">
        <v>14</v>
      </c>
      <c r="B22" s="206">
        <v>99525.259489683172</v>
      </c>
      <c r="C22" s="206">
        <v>99597.787763253014</v>
      </c>
    </row>
    <row r="23" spans="1:3">
      <c r="A23" s="204">
        <v>15</v>
      </c>
      <c r="B23" s="206">
        <v>99512.964216278662</v>
      </c>
      <c r="C23" s="206">
        <v>99588.599906828153</v>
      </c>
    </row>
    <row r="24" spans="1:3">
      <c r="A24" s="204">
        <v>16</v>
      </c>
      <c r="B24" s="206">
        <v>99497.497821306795</v>
      </c>
      <c r="C24" s="206">
        <v>99577.07025948551</v>
      </c>
    </row>
    <row r="25" spans="1:3">
      <c r="A25" s="204">
        <v>17</v>
      </c>
      <c r="B25" s="206">
        <v>99474.745672428267</v>
      </c>
      <c r="C25" s="206">
        <v>99564.340350268089</v>
      </c>
    </row>
    <row r="26" spans="1:3">
      <c r="A26" s="204">
        <v>18</v>
      </c>
      <c r="B26" s="206">
        <v>99448.221978946865</v>
      </c>
      <c r="C26" s="206">
        <v>99551.431607796752</v>
      </c>
    </row>
    <row r="27" spans="1:3">
      <c r="A27" s="204">
        <v>19</v>
      </c>
      <c r="B27" s="206">
        <v>99409.834290669591</v>
      </c>
      <c r="C27" s="206">
        <v>99535.272324806429</v>
      </c>
    </row>
    <row r="28" spans="1:3">
      <c r="A28" s="204">
        <v>20</v>
      </c>
      <c r="B28" s="206">
        <v>99369.719975838161</v>
      </c>
      <c r="C28" s="206">
        <v>99518.911946723892</v>
      </c>
    </row>
    <row r="29" spans="1:3">
      <c r="A29" s="204">
        <v>21</v>
      </c>
      <c r="B29" s="206">
        <v>99328.716368358015</v>
      </c>
      <c r="C29" s="206">
        <v>99502.622520465491</v>
      </c>
    </row>
    <row r="30" spans="1:3">
      <c r="A30" s="204">
        <v>22</v>
      </c>
      <c r="B30" s="206">
        <v>99288.542290483325</v>
      </c>
      <c r="C30" s="206">
        <v>99485.727329371875</v>
      </c>
    </row>
    <row r="31" spans="1:3">
      <c r="A31" s="204">
        <v>23</v>
      </c>
      <c r="B31" s="206">
        <v>99246.917492387554</v>
      </c>
      <c r="C31" s="206">
        <v>99469.035774468954</v>
      </c>
    </row>
    <row r="32" spans="1:3">
      <c r="A32" s="204">
        <v>24</v>
      </c>
      <c r="B32" s="206">
        <v>99205.214347688525</v>
      </c>
      <c r="C32" s="206">
        <v>99452.766781122831</v>
      </c>
    </row>
    <row r="33" spans="1:3">
      <c r="A33" s="204">
        <v>25</v>
      </c>
      <c r="B33" s="206">
        <v>99159.77203475518</v>
      </c>
      <c r="C33" s="206">
        <v>99436.429759197257</v>
      </c>
    </row>
    <row r="34" spans="1:3">
      <c r="A34" s="204">
        <v>26</v>
      </c>
      <c r="B34" s="206">
        <v>99115.974924389433</v>
      </c>
      <c r="C34" s="206">
        <v>99417.097842291972</v>
      </c>
    </row>
    <row r="35" spans="1:3">
      <c r="A35" s="204">
        <v>27</v>
      </c>
      <c r="B35" s="206">
        <v>99072.29820174948</v>
      </c>
      <c r="C35" s="206">
        <v>99399.377819519606</v>
      </c>
    </row>
    <row r="36" spans="1:3">
      <c r="A36" s="204">
        <v>28</v>
      </c>
      <c r="B36" s="206">
        <v>99027.741175677147</v>
      </c>
      <c r="C36" s="206">
        <v>99378.529184110841</v>
      </c>
    </row>
    <row r="37" spans="1:3">
      <c r="A37" s="204">
        <v>29</v>
      </c>
      <c r="B37" s="206">
        <v>98981.938350444907</v>
      </c>
      <c r="C37" s="206">
        <v>99354.878015009715</v>
      </c>
    </row>
    <row r="38" spans="1:3">
      <c r="A38" s="204">
        <v>30</v>
      </c>
      <c r="B38" s="206">
        <v>98933.107052187814</v>
      </c>
      <c r="C38" s="206">
        <v>99330.360733905181</v>
      </c>
    </row>
    <row r="39" spans="1:3">
      <c r="A39" s="204">
        <v>31</v>
      </c>
      <c r="B39" s="206">
        <v>98880.860240236565</v>
      </c>
      <c r="C39" s="206">
        <v>99302.27151537461</v>
      </c>
    </row>
    <row r="40" spans="1:3">
      <c r="A40" s="204">
        <v>32</v>
      </c>
      <c r="B40" s="206">
        <v>98824.138493509847</v>
      </c>
      <c r="C40" s="206">
        <v>99270.295782370886</v>
      </c>
    </row>
    <row r="41" spans="1:3">
      <c r="A41" s="204">
        <v>33</v>
      </c>
      <c r="B41" s="206">
        <v>98763.767102858939</v>
      </c>
      <c r="C41" s="206">
        <v>99236.950116778346</v>
      </c>
    </row>
    <row r="42" spans="1:3">
      <c r="A42" s="204">
        <v>34</v>
      </c>
      <c r="B42" s="206">
        <v>98694.523768214902</v>
      </c>
      <c r="C42" s="206">
        <v>99202.194658197332</v>
      </c>
    </row>
    <row r="43" spans="1:3">
      <c r="A43" s="204">
        <v>35</v>
      </c>
      <c r="B43" s="206">
        <v>98625.165761463257</v>
      </c>
      <c r="C43" s="206">
        <v>99164.319868565217</v>
      </c>
    </row>
    <row r="44" spans="1:3">
      <c r="A44" s="204">
        <v>36</v>
      </c>
      <c r="B44" s="206">
        <v>98550.704778180734</v>
      </c>
      <c r="C44" s="206">
        <v>99118.016317912537</v>
      </c>
    </row>
    <row r="45" spans="1:3">
      <c r="A45" s="204">
        <v>37</v>
      </c>
      <c r="B45" s="206">
        <v>98463.673317606241</v>
      </c>
      <c r="C45" s="206">
        <v>99070.751242476414</v>
      </c>
    </row>
    <row r="46" spans="1:3">
      <c r="A46" s="204">
        <v>38</v>
      </c>
      <c r="B46" s="206">
        <v>98365.450650217856</v>
      </c>
      <c r="C46" s="206">
        <v>99020.727105137034</v>
      </c>
    </row>
    <row r="47" spans="1:3">
      <c r="A47" s="204">
        <v>39</v>
      </c>
      <c r="B47" s="206">
        <v>98265.507051948109</v>
      </c>
      <c r="C47" s="206">
        <v>98965.859095899548</v>
      </c>
    </row>
    <row r="48" spans="1:3">
      <c r="A48" s="204">
        <v>40</v>
      </c>
      <c r="B48" s="206">
        <v>98152.046506329076</v>
      </c>
      <c r="C48" s="206">
        <v>98901.467227236673</v>
      </c>
    </row>
    <row r="49" spans="1:3">
      <c r="A49" s="204">
        <v>41</v>
      </c>
      <c r="B49" s="206">
        <v>98030.576766222439</v>
      </c>
      <c r="C49" s="206">
        <v>98838.850068505548</v>
      </c>
    </row>
    <row r="50" spans="1:3">
      <c r="A50" s="204">
        <v>42</v>
      </c>
      <c r="B50" s="206">
        <v>97888.357773121068</v>
      </c>
      <c r="C50" s="206">
        <v>98766.40687702311</v>
      </c>
    </row>
    <row r="51" spans="1:3">
      <c r="A51" s="204">
        <v>43</v>
      </c>
      <c r="B51" s="206">
        <v>97749.884943557627</v>
      </c>
      <c r="C51" s="206">
        <v>98686.716951997703</v>
      </c>
    </row>
    <row r="52" spans="1:3">
      <c r="A52" s="204">
        <v>44</v>
      </c>
      <c r="B52" s="206">
        <v>97594.004925479836</v>
      </c>
      <c r="C52" s="206">
        <v>98598.323766312576</v>
      </c>
    </row>
    <row r="53" spans="1:3">
      <c r="A53" s="204">
        <v>45</v>
      </c>
      <c r="B53" s="206">
        <v>97424.79345460952</v>
      </c>
      <c r="C53" s="206">
        <v>98505.064533618031</v>
      </c>
    </row>
    <row r="54" spans="1:3">
      <c r="A54" s="204">
        <v>46</v>
      </c>
      <c r="B54" s="206">
        <v>97241.697895071455</v>
      </c>
      <c r="C54" s="206">
        <v>98399.106448174643</v>
      </c>
    </row>
    <row r="55" spans="1:3">
      <c r="A55" s="204">
        <v>47</v>
      </c>
      <c r="B55" s="206">
        <v>97041.115106214653</v>
      </c>
      <c r="C55" s="206">
        <v>98282.583209480305</v>
      </c>
    </row>
    <row r="56" spans="1:3">
      <c r="A56" s="204">
        <v>48</v>
      </c>
      <c r="B56" s="206">
        <v>96814.85396141019</v>
      </c>
      <c r="C56" s="206">
        <v>98154.877979902172</v>
      </c>
    </row>
    <row r="57" spans="1:3">
      <c r="A57" s="204">
        <v>49</v>
      </c>
      <c r="B57" s="206">
        <v>96560.773800101335</v>
      </c>
      <c r="C57" s="206">
        <v>98005.966295334889</v>
      </c>
    </row>
    <row r="58" spans="1:3">
      <c r="A58" s="204">
        <v>50</v>
      </c>
      <c r="B58" s="206">
        <v>96277.19505469194</v>
      </c>
      <c r="C58" s="206">
        <v>97840.917749273474</v>
      </c>
    </row>
    <row r="59" spans="1:3">
      <c r="A59" s="204">
        <v>51</v>
      </c>
      <c r="B59" s="206">
        <v>95967.82206683603</v>
      </c>
      <c r="C59" s="206">
        <v>97660.509003051964</v>
      </c>
    </row>
    <row r="60" spans="1:3">
      <c r="A60" s="204">
        <v>52</v>
      </c>
      <c r="B60" s="206">
        <v>95624.455513091307</v>
      </c>
      <c r="C60" s="206">
        <v>97457.716323830624</v>
      </c>
    </row>
    <row r="61" spans="1:3">
      <c r="A61" s="204">
        <v>53</v>
      </c>
      <c r="B61" s="206">
        <v>95242.343818160545</v>
      </c>
      <c r="C61" s="206">
        <v>97242.878426130075</v>
      </c>
    </row>
    <row r="62" spans="1:3">
      <c r="A62" s="204">
        <v>54</v>
      </c>
      <c r="B62" s="206">
        <v>94812.425209608904</v>
      </c>
      <c r="C62" s="206">
        <v>97001.854406599319</v>
      </c>
    </row>
    <row r="63" spans="1:3">
      <c r="A63" s="204">
        <v>55</v>
      </c>
      <c r="B63" s="206">
        <v>94337.571660979811</v>
      </c>
      <c r="C63" s="206">
        <v>96734.684651324744</v>
      </c>
    </row>
    <row r="64" spans="1:3">
      <c r="A64" s="204">
        <v>56</v>
      </c>
      <c r="B64" s="206">
        <v>93801.09705192018</v>
      </c>
      <c r="C64" s="206">
        <v>96433.609581996629</v>
      </c>
    </row>
    <row r="65" spans="1:3">
      <c r="A65" s="204">
        <v>57</v>
      </c>
      <c r="B65" s="206">
        <v>93206.980782407991</v>
      </c>
      <c r="C65" s="206">
        <v>96107.510749439884</v>
      </c>
    </row>
    <row r="66" spans="1:3">
      <c r="A66" s="204">
        <v>58</v>
      </c>
      <c r="B66" s="206">
        <v>92548.047851883428</v>
      </c>
      <c r="C66" s="206">
        <v>95746.503183540161</v>
      </c>
    </row>
    <row r="67" spans="1:3">
      <c r="A67" s="204">
        <v>59</v>
      </c>
      <c r="B67" s="206">
        <v>91833.214872923971</v>
      </c>
      <c r="C67" s="206">
        <v>95346.897957909299</v>
      </c>
    </row>
    <row r="68" spans="1:3">
      <c r="A68" s="204">
        <v>60</v>
      </c>
      <c r="B68" s="206">
        <v>91035.216557917651</v>
      </c>
      <c r="C68" s="206">
        <v>94905.016251654903</v>
      </c>
    </row>
    <row r="69" spans="1:3">
      <c r="A69" s="204">
        <v>61</v>
      </c>
      <c r="B69" s="206">
        <v>90165.443320883351</v>
      </c>
      <c r="C69" s="206">
        <v>94418.456537325212</v>
      </c>
    </row>
    <row r="70" spans="1:3">
      <c r="A70" s="204">
        <v>62</v>
      </c>
      <c r="B70" s="206">
        <v>89210.328994477095</v>
      </c>
      <c r="C70" s="206">
        <v>93891.017643966174</v>
      </c>
    </row>
    <row r="71" spans="1:3">
      <c r="A71" s="204">
        <v>63</v>
      </c>
      <c r="B71" s="206">
        <v>88161.81088859227</v>
      </c>
      <c r="C71" s="206">
        <v>93316.224834550419</v>
      </c>
    </row>
    <row r="72" spans="1:3">
      <c r="A72" s="204">
        <v>64</v>
      </c>
      <c r="B72" s="206">
        <v>87019.703528418759</v>
      </c>
      <c r="C72" s="206">
        <v>92685.389760211649</v>
      </c>
    </row>
    <row r="73" spans="1:3">
      <c r="A73" s="204">
        <v>65</v>
      </c>
      <c r="B73" s="206">
        <v>85789.832461686077</v>
      </c>
      <c r="C73" s="206">
        <v>91998.7025704673</v>
      </c>
    </row>
    <row r="74" spans="1:3">
      <c r="A74" s="204">
        <v>66</v>
      </c>
      <c r="B74" s="206">
        <v>84472.784441499491</v>
      </c>
      <c r="C74" s="206">
        <v>91261.45304821941</v>
      </c>
    </row>
    <row r="75" spans="1:3">
      <c r="A75" s="204">
        <v>67</v>
      </c>
      <c r="B75" s="206">
        <v>83053.687497952968</v>
      </c>
      <c r="C75" s="206">
        <v>90462.207034386331</v>
      </c>
    </row>
    <row r="76" spans="1:3">
      <c r="A76" s="204">
        <v>68</v>
      </c>
      <c r="B76" s="206">
        <v>81552.058089830825</v>
      </c>
      <c r="C76" s="206">
        <v>89615.667800423253</v>
      </c>
    </row>
    <row r="77" spans="1:3">
      <c r="A77" s="204">
        <v>69</v>
      </c>
      <c r="B77" s="206">
        <v>79950.502170379244</v>
      </c>
      <c r="C77" s="206">
        <v>88701.231955769763</v>
      </c>
    </row>
    <row r="78" spans="1:3">
      <c r="A78" s="204">
        <v>70</v>
      </c>
      <c r="B78" s="206">
        <v>78264.926701222765</v>
      </c>
      <c r="C78" s="206">
        <v>87677.061465698222</v>
      </c>
    </row>
    <row r="79" spans="1:3">
      <c r="A79" s="204">
        <v>71</v>
      </c>
      <c r="B79" s="206">
        <v>76503.105531668916</v>
      </c>
      <c r="C79" s="206">
        <v>86576.55951630183</v>
      </c>
    </row>
    <row r="80" spans="1:3">
      <c r="A80" s="204">
        <v>72</v>
      </c>
      <c r="B80" s="206">
        <v>74595.285384414252</v>
      </c>
      <c r="C80" s="206">
        <v>85380.548481381338</v>
      </c>
    </row>
    <row r="81" spans="1:3">
      <c r="A81" s="204">
        <v>73</v>
      </c>
      <c r="B81" s="206">
        <v>72634.661555988641</v>
      </c>
      <c r="C81" s="206">
        <v>84104.288723088262</v>
      </c>
    </row>
    <row r="82" spans="1:3">
      <c r="A82" s="204">
        <v>74</v>
      </c>
      <c r="B82" s="206">
        <v>70540.598839838072</v>
      </c>
      <c r="C82" s="206">
        <v>82696.715393560618</v>
      </c>
    </row>
    <row r="83" spans="1:3">
      <c r="A83" s="204">
        <v>75</v>
      </c>
      <c r="B83" s="206">
        <v>68340.889256604001</v>
      </c>
      <c r="C83" s="206">
        <v>81192.287229209513</v>
      </c>
    </row>
    <row r="84" spans="1:3">
      <c r="A84" s="204">
        <v>76</v>
      </c>
      <c r="B84" s="206">
        <v>66000.980928478995</v>
      </c>
      <c r="C84" s="206">
        <v>79558.699572138328</v>
      </c>
    </row>
    <row r="85" spans="1:3">
      <c r="A85" s="204">
        <v>77</v>
      </c>
      <c r="B85" s="206">
        <v>63529.416184529007</v>
      </c>
      <c r="C85" s="206">
        <v>77796.568188518751</v>
      </c>
    </row>
    <row r="86" spans="1:3">
      <c r="A86" s="204">
        <v>78</v>
      </c>
      <c r="B86" s="206">
        <v>60971.598990477134</v>
      </c>
      <c r="C86" s="206">
        <v>75934.239746391351</v>
      </c>
    </row>
    <row r="87" spans="1:3">
      <c r="A87" s="204">
        <v>79</v>
      </c>
      <c r="B87" s="206">
        <v>58244.935530095754</v>
      </c>
      <c r="C87" s="206">
        <v>73868.260017325709</v>
      </c>
    </row>
    <row r="88" spans="1:3">
      <c r="A88" s="204">
        <v>80</v>
      </c>
      <c r="B88" s="206">
        <v>55363.377588240284</v>
      </c>
      <c r="C88" s="206">
        <v>71592.497809902197</v>
      </c>
    </row>
    <row r="89" spans="1:3">
      <c r="A89" s="204">
        <v>81</v>
      </c>
      <c r="B89" s="206">
        <v>52274.906148376176</v>
      </c>
      <c r="C89" s="206">
        <v>69068.038103194966</v>
      </c>
    </row>
    <row r="90" spans="1:3">
      <c r="A90" s="204">
        <v>82</v>
      </c>
      <c r="B90" s="206">
        <v>49023.357774424367</v>
      </c>
      <c r="C90" s="206">
        <v>66276.633467183128</v>
      </c>
    </row>
    <row r="91" spans="1:3">
      <c r="A91" s="204">
        <v>83</v>
      </c>
      <c r="B91" s="206">
        <v>45621.102227942196</v>
      </c>
      <c r="C91" s="206">
        <v>63161.4800195465</v>
      </c>
    </row>
    <row r="92" spans="1:3">
      <c r="A92" s="204">
        <v>84</v>
      </c>
      <c r="B92" s="206">
        <v>42017.078496259448</v>
      </c>
      <c r="C92" s="206">
        <v>59675.227480878333</v>
      </c>
    </row>
    <row r="93" spans="1:3">
      <c r="A93" s="204">
        <v>85</v>
      </c>
      <c r="B93" s="206">
        <v>38253.213600799652</v>
      </c>
      <c r="C93" s="206">
        <v>55868.663764125711</v>
      </c>
    </row>
    <row r="94" spans="1:3">
      <c r="A94" s="199">
        <v>86</v>
      </c>
      <c r="B94" s="206">
        <v>34354.832287930745</v>
      </c>
      <c r="C94" s="206">
        <v>51751.492572442578</v>
      </c>
    </row>
    <row r="95" spans="1:3">
      <c r="A95" s="199">
        <v>87</v>
      </c>
      <c r="B95" s="206">
        <v>30415.30507723325</v>
      </c>
      <c r="C95" s="206">
        <v>47338.202266077584</v>
      </c>
    </row>
    <row r="96" spans="1:3">
      <c r="A96" s="199">
        <v>88</v>
      </c>
      <c r="B96" s="206">
        <v>26490.752472915134</v>
      </c>
      <c r="C96" s="206">
        <v>42647.234467722628</v>
      </c>
    </row>
    <row r="97" spans="1:3">
      <c r="A97" s="199">
        <v>89</v>
      </c>
      <c r="B97" s="206">
        <v>22603.72331935769</v>
      </c>
      <c r="C97" s="206">
        <v>37815.130499207364</v>
      </c>
    </row>
    <row r="98" spans="1:3">
      <c r="A98" s="199">
        <v>90</v>
      </c>
      <c r="B98" s="206">
        <v>18869.856925039712</v>
      </c>
      <c r="C98" s="206">
        <v>32944.306118342458</v>
      </c>
    </row>
    <row r="99" spans="1:3">
      <c r="A99" s="199">
        <v>91</v>
      </c>
      <c r="B99" s="206">
        <v>15409.374688519221</v>
      </c>
      <c r="C99" s="206">
        <v>28097.637507955522</v>
      </c>
    </row>
    <row r="100" spans="1:3">
      <c r="A100" s="199">
        <v>92</v>
      </c>
      <c r="B100" s="206">
        <v>12316.965614017066</v>
      </c>
      <c r="C100" s="206">
        <v>23435.447269820768</v>
      </c>
    </row>
    <row r="101" spans="1:3">
      <c r="A101" s="199">
        <v>93</v>
      </c>
      <c r="B101" s="206">
        <v>9558.7249852656569</v>
      </c>
      <c r="C101" s="206">
        <v>19030.85367580568</v>
      </c>
    </row>
    <row r="102" spans="1:3">
      <c r="A102" s="199">
        <v>94</v>
      </c>
      <c r="B102" s="206">
        <v>7217.3477292928501</v>
      </c>
      <c r="C102" s="206">
        <v>15044.674374025981</v>
      </c>
    </row>
    <row r="103" spans="1:3">
      <c r="A103" s="199">
        <v>95</v>
      </c>
      <c r="B103" s="206">
        <v>5269.3791369599912</v>
      </c>
      <c r="C103" s="206">
        <v>11592.576253733219</v>
      </c>
    </row>
    <row r="104" spans="1:3">
      <c r="A104" s="199">
        <v>96</v>
      </c>
      <c r="B104" s="206">
        <v>3736.4313569922106</v>
      </c>
      <c r="C104" s="206">
        <v>8645.1214835875599</v>
      </c>
    </row>
    <row r="105" spans="1:3">
      <c r="A105" s="199">
        <v>97</v>
      </c>
      <c r="B105" s="206">
        <v>2561.1072555968713</v>
      </c>
      <c r="C105" s="206">
        <v>6230.4283283281493</v>
      </c>
    </row>
    <row r="106" spans="1:3">
      <c r="A106" s="199">
        <v>98</v>
      </c>
      <c r="B106" s="206">
        <v>1708.4013214617339</v>
      </c>
      <c r="C106" s="206">
        <v>4394.0692701975368</v>
      </c>
    </row>
    <row r="107" spans="1:3">
      <c r="A107" s="199">
        <v>99</v>
      </c>
      <c r="B107" s="206">
        <v>1106.9991799569293</v>
      </c>
      <c r="C107" s="206">
        <v>2992.2568946067804</v>
      </c>
    </row>
    <row r="108" spans="1:3">
      <c r="A108" s="199">
        <v>100</v>
      </c>
      <c r="B108" s="206">
        <v>685.55873029758004</v>
      </c>
      <c r="C108" s="206">
        <v>1965.1491290273345</v>
      </c>
    </row>
    <row r="109" spans="1:3">
      <c r="A109" s="199">
        <v>101</v>
      </c>
      <c r="B109" s="206">
        <v>409.2</v>
      </c>
      <c r="C109" s="206">
        <v>1243.5999999999999</v>
      </c>
    </row>
    <row r="110" spans="1:3">
      <c r="A110" s="204">
        <v>102</v>
      </c>
      <c r="B110" s="206">
        <v>235.4</v>
      </c>
      <c r="C110" s="206">
        <v>758.1</v>
      </c>
    </row>
    <row r="111" spans="1:3">
      <c r="A111" s="204">
        <v>103</v>
      </c>
      <c r="B111" s="206">
        <v>130.6</v>
      </c>
      <c r="C111" s="206">
        <v>445.1</v>
      </c>
    </row>
    <row r="112" spans="1:3">
      <c r="A112" s="204">
        <v>104</v>
      </c>
      <c r="B112" s="206">
        <v>70</v>
      </c>
      <c r="C112" s="206">
        <v>251.8</v>
      </c>
    </row>
    <row r="113" spans="1:3">
      <c r="A113" s="204">
        <v>105</v>
      </c>
      <c r="B113" s="206">
        <v>36.200000000000003</v>
      </c>
      <c r="C113" s="206">
        <v>137.4</v>
      </c>
    </row>
    <row r="114" spans="1:3">
      <c r="A114" s="204">
        <v>106</v>
      </c>
      <c r="B114" s="206">
        <v>18.100000000000001</v>
      </c>
      <c r="C114" s="206">
        <v>72.400000000000006</v>
      </c>
    </row>
    <row r="115" spans="1:3">
      <c r="A115" s="204">
        <v>107</v>
      </c>
      <c r="B115" s="206">
        <v>8.8000000000000007</v>
      </c>
      <c r="C115" s="206">
        <v>36.9</v>
      </c>
    </row>
    <row r="116" spans="1:3">
      <c r="A116" s="204">
        <v>108</v>
      </c>
      <c r="B116" s="206">
        <v>4.2</v>
      </c>
      <c r="C116" s="206">
        <v>18.2</v>
      </c>
    </row>
    <row r="117" spans="1:3">
      <c r="A117" s="204">
        <v>109</v>
      </c>
      <c r="B117" s="206">
        <v>1.9</v>
      </c>
      <c r="C117" s="206">
        <v>8.6999999999999993</v>
      </c>
    </row>
    <row r="118" spans="1:3">
      <c r="A118" s="204">
        <v>110</v>
      </c>
      <c r="B118" s="206">
        <v>0.9</v>
      </c>
      <c r="C118" s="206">
        <v>4.0999999999999996</v>
      </c>
    </row>
    <row r="119" spans="1:3">
      <c r="A119" s="204">
        <v>111</v>
      </c>
      <c r="B119" s="206">
        <v>0.4</v>
      </c>
      <c r="C119" s="206">
        <v>1.8</v>
      </c>
    </row>
    <row r="120" spans="1:3">
      <c r="A120" s="204">
        <v>112</v>
      </c>
      <c r="B120" s="206">
        <v>0.2</v>
      </c>
      <c r="C120" s="206">
        <v>0.8</v>
      </c>
    </row>
    <row r="121" spans="1:3">
      <c r="A121" s="205">
        <v>113</v>
      </c>
      <c r="B121" s="206">
        <v>0.1</v>
      </c>
      <c r="C121" s="206">
        <v>0.4</v>
      </c>
    </row>
    <row r="122" spans="1:3">
      <c r="A122" s="13">
        <v>114</v>
      </c>
      <c r="B122" s="38">
        <v>0</v>
      </c>
      <c r="C122" s="39">
        <v>0</v>
      </c>
    </row>
    <row r="123" spans="1:3">
      <c r="A123" s="13">
        <v>115</v>
      </c>
      <c r="B123" s="38">
        <v>0</v>
      </c>
      <c r="C123" s="39">
        <v>0</v>
      </c>
    </row>
    <row r="124" spans="1:3">
      <c r="A124" s="13">
        <v>116</v>
      </c>
      <c r="B124" s="38">
        <v>0</v>
      </c>
      <c r="C124" s="39">
        <v>0</v>
      </c>
    </row>
    <row r="125" spans="1:3">
      <c r="A125" s="13">
        <v>117</v>
      </c>
      <c r="B125" s="38">
        <v>0</v>
      </c>
      <c r="C125" s="39">
        <v>0</v>
      </c>
    </row>
    <row r="126" spans="1:3">
      <c r="A126" s="13">
        <v>118</v>
      </c>
      <c r="B126" s="38">
        <v>0</v>
      </c>
      <c r="C126" s="39">
        <v>0</v>
      </c>
    </row>
    <row r="127" spans="1:3">
      <c r="A127" s="13">
        <v>119</v>
      </c>
      <c r="B127" s="38">
        <v>0</v>
      </c>
      <c r="C127" s="39">
        <v>0</v>
      </c>
    </row>
    <row r="128" spans="1:3">
      <c r="A128" s="13">
        <v>120</v>
      </c>
      <c r="B128" s="38">
        <v>0</v>
      </c>
      <c r="C128" s="39">
        <v>0</v>
      </c>
    </row>
  </sheetData>
  <customSheetViews>
    <customSheetView guid="{AAA317AB-9C4F-4A7B-BD58-62DAAE088BDA}">
      <selection activeCell="H14" sqref="H14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  <customSheetView guid="{AC77A39F-ABA0-4848-B5DA-4147A1099D4C}">
      <selection activeCell="H14" sqref="H14"/>
      <pageMargins left="0.78740157499999996" right="0.78740157499999996" top="0.984251969" bottom="0.984251969" header="0.4921259845" footer="0.4921259845"/>
      <pageSetup paperSize="9" orientation="portrait" r:id="rId2"/>
      <headerFooter alignWithMargins="0"/>
    </customSheetView>
  </customSheetViews>
  <mergeCells count="3">
    <mergeCell ref="B1:C1"/>
    <mergeCell ref="B2:C5"/>
    <mergeCell ref="B6:C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B233"/>
  <sheetViews>
    <sheetView topLeftCell="D1" workbookViewId="0">
      <selection activeCell="M1" sqref="M1:M65536"/>
    </sheetView>
  </sheetViews>
  <sheetFormatPr baseColWidth="10" defaultColWidth="11.42578125" defaultRowHeight="12.75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6.5703125" style="4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>
      <c r="A1" s="2" t="s">
        <v>6</v>
      </c>
      <c r="B1" s="2">
        <f>'2 Männer'!D5</f>
        <v>50</v>
      </c>
    </row>
    <row r="2" spans="1:21">
      <c r="A2" s="2" t="s">
        <v>7</v>
      </c>
      <c r="B2" s="2">
        <f>'2 Männer'!D6</f>
        <v>50</v>
      </c>
    </row>
    <row r="3" spans="1:21">
      <c r="A3" s="2" t="s">
        <v>14</v>
      </c>
      <c r="B3" s="2">
        <f>B1-B2</f>
        <v>0</v>
      </c>
    </row>
    <row r="5" spans="1:21">
      <c r="A5" s="2" t="s">
        <v>3</v>
      </c>
      <c r="B5" s="2">
        <f>'2 Männer'!D8</f>
        <v>2</v>
      </c>
    </row>
    <row r="10" spans="1:21" ht="13.5" thickBot="1"/>
    <row r="11" spans="1:21" ht="13.5" thickBot="1">
      <c r="B11" s="267" t="s">
        <v>1</v>
      </c>
      <c r="C11" s="267"/>
      <c r="D11" s="267"/>
      <c r="E11" s="267"/>
      <c r="F11" s="267"/>
      <c r="H11" s="268" t="s">
        <v>1</v>
      </c>
      <c r="I11" s="269"/>
      <c r="J11" s="269"/>
      <c r="K11" s="269"/>
      <c r="L11" s="270"/>
      <c r="M11" s="35"/>
    </row>
    <row r="12" spans="1:21">
      <c r="A12" s="8" t="s">
        <v>2</v>
      </c>
      <c r="B12" s="8" t="s">
        <v>13</v>
      </c>
      <c r="C12" s="8" t="s">
        <v>8</v>
      </c>
      <c r="D12" s="8" t="s">
        <v>11</v>
      </c>
      <c r="E12" s="8"/>
      <c r="F12" s="9" t="s">
        <v>12</v>
      </c>
      <c r="G12" s="8"/>
      <c r="H12" s="32" t="s">
        <v>13</v>
      </c>
      <c r="I12" s="32" t="s">
        <v>8</v>
      </c>
      <c r="J12" s="32" t="s">
        <v>11</v>
      </c>
      <c r="K12" s="32"/>
      <c r="L12" s="33" t="s">
        <v>12</v>
      </c>
      <c r="M12" s="33"/>
      <c r="N12" s="12" t="s">
        <v>2</v>
      </c>
      <c r="O12" s="12"/>
      <c r="P12" s="12" t="s">
        <v>1</v>
      </c>
      <c r="Q12" s="12" t="s">
        <v>1</v>
      </c>
    </row>
    <row r="13" spans="1:21">
      <c r="A13" s="13"/>
      <c r="B13" s="14"/>
      <c r="C13" s="15"/>
      <c r="D13" s="14"/>
      <c r="E13" s="14"/>
      <c r="F13" s="16"/>
      <c r="G13" s="5"/>
      <c r="H13" s="14"/>
      <c r="I13" s="15"/>
      <c r="J13" s="14"/>
      <c r="K13" s="14"/>
      <c r="L13" s="16"/>
      <c r="M13" s="16"/>
      <c r="N13" s="20"/>
      <c r="O13" s="20"/>
      <c r="P13" s="20"/>
      <c r="Q13" s="20"/>
    </row>
    <row r="14" spans="1:21">
      <c r="A14" s="21">
        <v>0</v>
      </c>
      <c r="B14" s="22">
        <f>Absterbeordnung!B8</f>
        <v>100000</v>
      </c>
      <c r="C14" s="15"/>
      <c r="D14" s="22"/>
      <c r="E14" s="22"/>
      <c r="F14" s="16"/>
      <c r="G14" s="23"/>
      <c r="H14" s="14">
        <f>B14</f>
        <v>100000</v>
      </c>
      <c r="I14" s="15"/>
      <c r="J14" s="22"/>
      <c r="K14" s="22"/>
      <c r="L14" s="16"/>
      <c r="M14" s="16"/>
      <c r="N14" s="6">
        <v>0</v>
      </c>
      <c r="O14" s="6">
        <f t="shared" ref="O14:O45" si="0">N14+$B$3</f>
        <v>0</v>
      </c>
      <c r="P14" s="6">
        <f>B14</f>
        <v>100000</v>
      </c>
      <c r="Q14" s="6">
        <f>B14</f>
        <v>100000</v>
      </c>
      <c r="R14" s="5">
        <f>LOOKUP(N14,$O$14:$O$136,$Q$14:$Q$136)</f>
        <v>100000</v>
      </c>
      <c r="T14" s="20">
        <f>SUM(S14:$S$136)</f>
        <v>370402774450.23688</v>
      </c>
    </row>
    <row r="15" spans="1:21">
      <c r="A15" s="21">
        <v>1</v>
      </c>
      <c r="B15" s="22">
        <f>Absterbeordnung!B9</f>
        <v>99661.40231136186</v>
      </c>
      <c r="C15" s="15">
        <f t="shared" ref="C15:C46" si="1">1/(((1+($B$5/100))^A15))</f>
        <v>0.98039215686274506</v>
      </c>
      <c r="D15" s="14">
        <f t="shared" ref="D15:D46" si="2">B15*C15</f>
        <v>97707.257168001815</v>
      </c>
      <c r="E15" s="14">
        <f>SUM(D15:$D$127)</f>
        <v>3885440.7027146416</v>
      </c>
      <c r="F15" s="16">
        <f t="shared" ref="F15:F46" si="3">E15/D15</f>
        <v>39.766142406739114</v>
      </c>
      <c r="G15" s="5"/>
      <c r="H15" s="14">
        <f t="shared" ref="H15:H78" si="4">B15</f>
        <v>99661.40231136186</v>
      </c>
      <c r="I15" s="15">
        <f t="shared" ref="I15:I46" si="5">1/(((1+($B$5/100))^A15))</f>
        <v>0.98039215686274506</v>
      </c>
      <c r="J15" s="14">
        <f t="shared" ref="J15:J46" si="6">H15*I15</f>
        <v>97707.257168001815</v>
      </c>
      <c r="K15" s="14">
        <f>SUM($J15:J$127)</f>
        <v>3885440.7027146416</v>
      </c>
      <c r="L15" s="16">
        <f t="shared" ref="L15:L46" si="7">K15/J15</f>
        <v>39.766142406739114</v>
      </c>
      <c r="M15" s="16"/>
      <c r="N15" s="6">
        <v>1</v>
      </c>
      <c r="O15" s="6">
        <f t="shared" si="0"/>
        <v>1</v>
      </c>
      <c r="P15" s="6">
        <f t="shared" ref="P15:P78" si="8">B15</f>
        <v>99661.40231136186</v>
      </c>
      <c r="Q15" s="6">
        <f t="shared" ref="Q15:Q78" si="9">B15</f>
        <v>99661.40231136186</v>
      </c>
      <c r="R15" s="5">
        <f t="shared" ref="R15:R78" si="10">LOOKUP(N15,$O$14:$O$136,$Q$14:$Q$136)</f>
        <v>99661.40231136186</v>
      </c>
      <c r="S15" s="5">
        <f t="shared" ref="S15:S46" si="11">P15*R15*I15</f>
        <v>9737642265.3599243</v>
      </c>
      <c r="T15" s="20">
        <f>SUM(S15:$S$136)</f>
        <v>370402774450.23688</v>
      </c>
      <c r="U15" s="6">
        <f t="shared" ref="U15:U46" si="12">T15/S15</f>
        <v>38.038240095129019</v>
      </c>
    </row>
    <row r="16" spans="1:21">
      <c r="A16" s="21">
        <v>2</v>
      </c>
      <c r="B16" s="22">
        <f>Absterbeordnung!B10</f>
        <v>99637.316670295637</v>
      </c>
      <c r="C16" s="15">
        <f t="shared" si="1"/>
        <v>0.96116878123798544</v>
      </c>
      <c r="D16" s="14">
        <f t="shared" si="2"/>
        <v>95768.278229811272</v>
      </c>
      <c r="E16" s="14">
        <f>SUM(D16:$D$127)</f>
        <v>3787733.4455466392</v>
      </c>
      <c r="F16" s="16">
        <f t="shared" si="3"/>
        <v>39.551023737289796</v>
      </c>
      <c r="G16" s="5"/>
      <c r="H16" s="14">
        <f t="shared" si="4"/>
        <v>99637.316670295637</v>
      </c>
      <c r="I16" s="15">
        <f t="shared" si="5"/>
        <v>0.96116878123798544</v>
      </c>
      <c r="J16" s="14">
        <f t="shared" si="6"/>
        <v>95768.278229811272</v>
      </c>
      <c r="K16" s="14">
        <f>SUM($J16:J$127)</f>
        <v>3787733.4455466392</v>
      </c>
      <c r="L16" s="16">
        <f t="shared" si="7"/>
        <v>39.551023737289796</v>
      </c>
      <c r="M16" s="16"/>
      <c r="N16" s="6">
        <v>2</v>
      </c>
      <c r="O16" s="6">
        <f t="shared" si="0"/>
        <v>2</v>
      </c>
      <c r="P16" s="6">
        <f t="shared" si="8"/>
        <v>99637.316670295637</v>
      </c>
      <c r="Q16" s="6">
        <f t="shared" si="9"/>
        <v>99637.316670295637</v>
      </c>
      <c r="R16" s="5">
        <f t="shared" si="10"/>
        <v>99637.316670295637</v>
      </c>
      <c r="S16" s="5">
        <f t="shared" si="11"/>
        <v>9542094264.9526844</v>
      </c>
      <c r="T16" s="20">
        <f>SUM(S16:$S$136)</f>
        <v>360665132184.87689</v>
      </c>
      <c r="U16" s="6">
        <f t="shared" si="12"/>
        <v>37.797271979335797</v>
      </c>
    </row>
    <row r="17" spans="1:21">
      <c r="A17" s="21">
        <v>3</v>
      </c>
      <c r="B17" s="22">
        <f>Absterbeordnung!B11</f>
        <v>99624.062745243762</v>
      </c>
      <c r="C17" s="15">
        <f t="shared" si="1"/>
        <v>0.94232233454704462</v>
      </c>
      <c r="D17" s="14">
        <f t="shared" si="2"/>
        <v>93877.979383159356</v>
      </c>
      <c r="E17" s="14">
        <f>SUM(D17:$D$127)</f>
        <v>3691965.1673168279</v>
      </c>
      <c r="F17" s="16">
        <f t="shared" si="3"/>
        <v>39.327275593014356</v>
      </c>
      <c r="G17" s="5"/>
      <c r="H17" s="14">
        <f t="shared" si="4"/>
        <v>99624.062745243762</v>
      </c>
      <c r="I17" s="15">
        <f t="shared" si="5"/>
        <v>0.94232233454704462</v>
      </c>
      <c r="J17" s="14">
        <f t="shared" si="6"/>
        <v>93877.979383159356</v>
      </c>
      <c r="K17" s="14">
        <f>SUM($J17:J$127)</f>
        <v>3691965.1673168279</v>
      </c>
      <c r="L17" s="16">
        <f t="shared" si="7"/>
        <v>39.327275593014356</v>
      </c>
      <c r="M17" s="16"/>
      <c r="N17" s="6">
        <v>3</v>
      </c>
      <c r="O17" s="6">
        <f t="shared" si="0"/>
        <v>3</v>
      </c>
      <c r="P17" s="6">
        <f t="shared" si="8"/>
        <v>99624.062745243762</v>
      </c>
      <c r="Q17" s="6">
        <f t="shared" si="9"/>
        <v>99624.062745243762</v>
      </c>
      <c r="R17" s="5">
        <f t="shared" si="10"/>
        <v>99624.062745243762</v>
      </c>
      <c r="S17" s="5">
        <f t="shared" si="11"/>
        <v>9352505708.4645672</v>
      </c>
      <c r="T17" s="20">
        <f>SUM(S17:$S$136)</f>
        <v>351123037919.92426</v>
      </c>
      <c r="U17" s="6">
        <f t="shared" si="12"/>
        <v>37.54320487632927</v>
      </c>
    </row>
    <row r="18" spans="1:21">
      <c r="A18" s="21">
        <v>4</v>
      </c>
      <c r="B18" s="22">
        <f>Absterbeordnung!B12</f>
        <v>99612.253354330955</v>
      </c>
      <c r="C18" s="15">
        <f t="shared" si="1"/>
        <v>0.9238454260265142</v>
      </c>
      <c r="D18" s="14">
        <f t="shared" si="2"/>
        <v>92026.324637592945</v>
      </c>
      <c r="E18" s="14">
        <f>SUM(D18:$D$127)</f>
        <v>3598087.1879336685</v>
      </c>
      <c r="F18" s="16">
        <f t="shared" si="3"/>
        <v>39.098455817976266</v>
      </c>
      <c r="G18" s="5"/>
      <c r="H18" s="14">
        <f t="shared" si="4"/>
        <v>99612.253354330955</v>
      </c>
      <c r="I18" s="15">
        <f t="shared" si="5"/>
        <v>0.9238454260265142</v>
      </c>
      <c r="J18" s="14">
        <f t="shared" si="6"/>
        <v>92026.324637592945</v>
      </c>
      <c r="K18" s="14">
        <f>SUM($J18:J$127)</f>
        <v>3598087.1879336685</v>
      </c>
      <c r="L18" s="16">
        <f t="shared" si="7"/>
        <v>39.098455817976266</v>
      </c>
      <c r="M18" s="16"/>
      <c r="N18" s="6">
        <v>4</v>
      </c>
      <c r="O18" s="6">
        <f t="shared" si="0"/>
        <v>4</v>
      </c>
      <c r="P18" s="6">
        <f t="shared" si="8"/>
        <v>99612.253354330955</v>
      </c>
      <c r="Q18" s="6">
        <f t="shared" si="9"/>
        <v>99612.253354330955</v>
      </c>
      <c r="R18" s="5">
        <f t="shared" si="10"/>
        <v>99612.253354330955</v>
      </c>
      <c r="S18" s="5">
        <f t="shared" si="11"/>
        <v>9166949565.0678177</v>
      </c>
      <c r="T18" s="20">
        <f>SUM(S18:$S$136)</f>
        <v>341770532211.45966</v>
      </c>
      <c r="U18" s="6">
        <f t="shared" si="12"/>
        <v>37.282907447623906</v>
      </c>
    </row>
    <row r="19" spans="1:21">
      <c r="A19" s="21">
        <v>5</v>
      </c>
      <c r="B19" s="22">
        <f>Absterbeordnung!B13</f>
        <v>99600.887582897689</v>
      </c>
      <c r="C19" s="15">
        <f t="shared" si="1"/>
        <v>0.90573080982991594</v>
      </c>
      <c r="D19" s="14">
        <f t="shared" si="2"/>
        <v>90211.592570236346</v>
      </c>
      <c r="E19" s="14">
        <f>SUM(D19:$D$127)</f>
        <v>3506060.8632960757</v>
      </c>
      <c r="F19" s="16">
        <f t="shared" si="3"/>
        <v>38.864859419994723</v>
      </c>
      <c r="G19" s="5"/>
      <c r="H19" s="14">
        <f t="shared" si="4"/>
        <v>99600.887582897689</v>
      </c>
      <c r="I19" s="15">
        <f t="shared" si="5"/>
        <v>0.90573080982991594</v>
      </c>
      <c r="J19" s="14">
        <f t="shared" si="6"/>
        <v>90211.592570236346</v>
      </c>
      <c r="K19" s="14">
        <f>SUM($J19:J$127)</f>
        <v>3506060.8632960757</v>
      </c>
      <c r="L19" s="16">
        <f t="shared" si="7"/>
        <v>38.864859419994723</v>
      </c>
      <c r="M19" s="16"/>
      <c r="N19" s="6">
        <v>5</v>
      </c>
      <c r="O19" s="6">
        <f t="shared" si="0"/>
        <v>5</v>
      </c>
      <c r="P19" s="6">
        <f t="shared" si="8"/>
        <v>99600.887582897689</v>
      </c>
      <c r="Q19" s="6">
        <f t="shared" si="9"/>
        <v>99600.887582897689</v>
      </c>
      <c r="R19" s="5">
        <f t="shared" si="10"/>
        <v>99600.887582897689</v>
      </c>
      <c r="S19" s="5">
        <f t="shared" si="11"/>
        <v>8985154690.2622795</v>
      </c>
      <c r="T19" s="20">
        <f>SUM(S19:$S$136)</f>
        <v>332603582646.39178</v>
      </c>
      <c r="U19" s="6">
        <f t="shared" si="12"/>
        <v>37.017012406792851</v>
      </c>
    </row>
    <row r="20" spans="1:21">
      <c r="A20" s="21">
        <v>6</v>
      </c>
      <c r="B20" s="22">
        <f>Absterbeordnung!B14</f>
        <v>99591.835693281304</v>
      </c>
      <c r="C20" s="15">
        <f t="shared" si="1"/>
        <v>0.88797138218619198</v>
      </c>
      <c r="D20" s="14">
        <f t="shared" si="2"/>
        <v>88434.699995023126</v>
      </c>
      <c r="E20" s="14">
        <f>SUM(D20:$D$127)</f>
        <v>3415849.2707258388</v>
      </c>
      <c r="F20" s="16">
        <f t="shared" si="3"/>
        <v>38.625666971427208</v>
      </c>
      <c r="G20" s="5"/>
      <c r="H20" s="14">
        <f t="shared" si="4"/>
        <v>99591.835693281304</v>
      </c>
      <c r="I20" s="15">
        <f t="shared" si="5"/>
        <v>0.88797138218619198</v>
      </c>
      <c r="J20" s="14">
        <f t="shared" si="6"/>
        <v>88434.699995023126</v>
      </c>
      <c r="K20" s="14">
        <f>SUM($J20:J$127)</f>
        <v>3415849.2707258388</v>
      </c>
      <c r="L20" s="16">
        <f t="shared" si="7"/>
        <v>38.625666971427208</v>
      </c>
      <c r="M20" s="16"/>
      <c r="N20" s="6">
        <v>6</v>
      </c>
      <c r="O20" s="6">
        <f t="shared" si="0"/>
        <v>6</v>
      </c>
      <c r="P20" s="6">
        <f t="shared" si="8"/>
        <v>99591.835693281304</v>
      </c>
      <c r="Q20" s="6">
        <f t="shared" si="9"/>
        <v>99591.835693281304</v>
      </c>
      <c r="R20" s="5">
        <f t="shared" si="10"/>
        <v>99591.835693281304</v>
      </c>
      <c r="S20" s="5">
        <f t="shared" si="11"/>
        <v>8807374111.4889679</v>
      </c>
      <c r="T20" s="20">
        <f>SUM(S20:$S$136)</f>
        <v>323618427956.12958</v>
      </c>
      <c r="U20" s="6">
        <f t="shared" si="12"/>
        <v>36.744031065284098</v>
      </c>
    </row>
    <row r="21" spans="1:21">
      <c r="A21" s="21">
        <v>7</v>
      </c>
      <c r="B21" s="22">
        <f>Absterbeordnung!B15</f>
        <v>99582.868103165616</v>
      </c>
      <c r="C21" s="15">
        <f t="shared" si="1"/>
        <v>0.87056017861391388</v>
      </c>
      <c r="D21" s="14">
        <f t="shared" si="2"/>
        <v>86692.879442777688</v>
      </c>
      <c r="E21" s="14">
        <f>SUM(D21:$D$127)</f>
        <v>3327414.5707308156</v>
      </c>
      <c r="F21" s="16">
        <f t="shared" si="3"/>
        <v>38.381636324896803</v>
      </c>
      <c r="G21" s="5"/>
      <c r="H21" s="14">
        <f t="shared" si="4"/>
        <v>99582.868103165616</v>
      </c>
      <c r="I21" s="15">
        <f t="shared" si="5"/>
        <v>0.87056017861391388</v>
      </c>
      <c r="J21" s="14">
        <f t="shared" si="6"/>
        <v>86692.879442777688</v>
      </c>
      <c r="K21" s="14">
        <f>SUM($J21:J$127)</f>
        <v>3327414.5707308156</v>
      </c>
      <c r="L21" s="16">
        <f t="shared" si="7"/>
        <v>38.381636324896803</v>
      </c>
      <c r="M21" s="16"/>
      <c r="N21" s="6">
        <v>7</v>
      </c>
      <c r="O21" s="6">
        <f t="shared" si="0"/>
        <v>7</v>
      </c>
      <c r="P21" s="6">
        <f t="shared" si="8"/>
        <v>99582.868103165616</v>
      </c>
      <c r="Q21" s="6">
        <f t="shared" si="9"/>
        <v>99582.868103165616</v>
      </c>
      <c r="R21" s="5">
        <f t="shared" si="10"/>
        <v>99582.868103165616</v>
      </c>
      <c r="S21" s="5">
        <f t="shared" si="11"/>
        <v>8633125579.0337677</v>
      </c>
      <c r="T21" s="20">
        <f>SUM(S21:$S$136)</f>
        <v>314811053844.64056</v>
      </c>
      <c r="U21" s="6">
        <f t="shared" si="12"/>
        <v>36.465478344156637</v>
      </c>
    </row>
    <row r="22" spans="1:21">
      <c r="A22" s="21">
        <v>8</v>
      </c>
      <c r="B22" s="22">
        <f>Absterbeordnung!B16</f>
        <v>99573.190476331336</v>
      </c>
      <c r="C22" s="15">
        <f t="shared" si="1"/>
        <v>0.85349037119011162</v>
      </c>
      <c r="D22" s="14">
        <f t="shared" si="2"/>
        <v>84984.759300227714</v>
      </c>
      <c r="E22" s="14">
        <f>SUM(D22:$D$127)</f>
        <v>3240721.6912880391</v>
      </c>
      <c r="F22" s="16">
        <f t="shared" si="3"/>
        <v>38.132974876583027</v>
      </c>
      <c r="G22" s="5"/>
      <c r="H22" s="14">
        <f t="shared" si="4"/>
        <v>99573.190476331336</v>
      </c>
      <c r="I22" s="15">
        <f t="shared" si="5"/>
        <v>0.85349037119011162</v>
      </c>
      <c r="J22" s="14">
        <f t="shared" si="6"/>
        <v>84984.759300227714</v>
      </c>
      <c r="K22" s="14">
        <f>SUM($J22:J$127)</f>
        <v>3240721.6912880391</v>
      </c>
      <c r="L22" s="16">
        <f t="shared" si="7"/>
        <v>38.132974876583027</v>
      </c>
      <c r="M22" s="16"/>
      <c r="N22" s="6">
        <v>8</v>
      </c>
      <c r="O22" s="6">
        <f t="shared" si="0"/>
        <v>8</v>
      </c>
      <c r="P22" s="6">
        <f t="shared" si="8"/>
        <v>99573.190476331336</v>
      </c>
      <c r="Q22" s="6">
        <f t="shared" si="9"/>
        <v>99573.190476331336</v>
      </c>
      <c r="R22" s="5">
        <f t="shared" si="10"/>
        <v>99573.190476331336</v>
      </c>
      <c r="S22" s="5">
        <f t="shared" si="11"/>
        <v>8462203625.3867455</v>
      </c>
      <c r="T22" s="20">
        <f>SUM(S22:$S$136)</f>
        <v>306177928265.60681</v>
      </c>
      <c r="U22" s="6">
        <f t="shared" si="12"/>
        <v>36.181819986825673</v>
      </c>
    </row>
    <row r="23" spans="1:21">
      <c r="A23" s="21">
        <v>9</v>
      </c>
      <c r="B23" s="22">
        <f>Absterbeordnung!B17</f>
        <v>99565.607085024822</v>
      </c>
      <c r="C23" s="15">
        <f t="shared" si="1"/>
        <v>0.83675526587265847</v>
      </c>
      <c r="D23" s="14">
        <f t="shared" si="2"/>
        <v>83312.046028202589</v>
      </c>
      <c r="E23" s="14">
        <f>SUM(D23:$D$127)</f>
        <v>3155736.9319878109</v>
      </c>
      <c r="F23" s="16">
        <f t="shared" si="3"/>
        <v>37.878519162997613</v>
      </c>
      <c r="G23" s="5"/>
      <c r="H23" s="14">
        <f t="shared" si="4"/>
        <v>99565.607085024822</v>
      </c>
      <c r="I23" s="15">
        <f t="shared" si="5"/>
        <v>0.83675526587265847</v>
      </c>
      <c r="J23" s="14">
        <f t="shared" si="6"/>
        <v>83312.046028202589</v>
      </c>
      <c r="K23" s="14">
        <f>SUM($J23:J$127)</f>
        <v>3155736.9319878109</v>
      </c>
      <c r="L23" s="16">
        <f t="shared" si="7"/>
        <v>37.878519162997613</v>
      </c>
      <c r="M23" s="16"/>
      <c r="N23" s="6">
        <v>9</v>
      </c>
      <c r="O23" s="6">
        <f t="shared" si="0"/>
        <v>9</v>
      </c>
      <c r="P23" s="6">
        <f t="shared" si="8"/>
        <v>99565.607085024822</v>
      </c>
      <c r="Q23" s="6">
        <f t="shared" si="9"/>
        <v>99565.607085024822</v>
      </c>
      <c r="R23" s="5">
        <f t="shared" si="10"/>
        <v>99565.607085024822</v>
      </c>
      <c r="S23" s="5">
        <f t="shared" si="11"/>
        <v>8295014440.2935219</v>
      </c>
      <c r="T23" s="20">
        <f>SUM(S23:$S$136)</f>
        <v>297715724640.22003</v>
      </c>
      <c r="U23" s="6">
        <f t="shared" si="12"/>
        <v>35.890923009615072</v>
      </c>
    </row>
    <row r="24" spans="1:21">
      <c r="A24" s="21">
        <v>10</v>
      </c>
      <c r="B24" s="22">
        <f>Absterbeordnung!B18</f>
        <v>99557.6151204622</v>
      </c>
      <c r="C24" s="15">
        <f t="shared" si="1"/>
        <v>0.82034829987515534</v>
      </c>
      <c r="D24" s="14">
        <f t="shared" si="2"/>
        <v>81671.920303696228</v>
      </c>
      <c r="E24" s="14">
        <f>SUM(D24:$D$127)</f>
        <v>3072424.8859596085</v>
      </c>
      <c r="F24" s="16">
        <f t="shared" si="3"/>
        <v>37.619109169159081</v>
      </c>
      <c r="G24" s="5"/>
      <c r="H24" s="14">
        <f t="shared" si="4"/>
        <v>99557.6151204622</v>
      </c>
      <c r="I24" s="15">
        <f t="shared" si="5"/>
        <v>0.82034829987515534</v>
      </c>
      <c r="J24" s="14">
        <f t="shared" si="6"/>
        <v>81671.920303696228</v>
      </c>
      <c r="K24" s="14">
        <f>SUM($J24:J$127)</f>
        <v>3072424.8859596085</v>
      </c>
      <c r="L24" s="16">
        <f t="shared" si="7"/>
        <v>37.619109169159081</v>
      </c>
      <c r="M24" s="16"/>
      <c r="N24" s="6">
        <v>10</v>
      </c>
      <c r="O24" s="6">
        <f t="shared" si="0"/>
        <v>10</v>
      </c>
      <c r="P24" s="6">
        <f t="shared" si="8"/>
        <v>99557.6151204622</v>
      </c>
      <c r="Q24" s="6">
        <f t="shared" si="9"/>
        <v>99557.6151204622</v>
      </c>
      <c r="R24" s="5">
        <f t="shared" si="10"/>
        <v>99557.6151204622</v>
      </c>
      <c r="S24" s="5">
        <f t="shared" si="11"/>
        <v>8131061607.7444506</v>
      </c>
      <c r="T24" s="20">
        <f>SUM(S24:$S$136)</f>
        <v>289420710199.92657</v>
      </c>
      <c r="U24" s="6">
        <f t="shared" si="12"/>
        <v>35.594455455148328</v>
      </c>
    </row>
    <row r="25" spans="1:21">
      <c r="A25" s="21">
        <v>11</v>
      </c>
      <c r="B25" s="22">
        <f>Absterbeordnung!B19</f>
        <v>99550.201352469972</v>
      </c>
      <c r="C25" s="15">
        <f t="shared" si="1"/>
        <v>0.80426303909328967</v>
      </c>
      <c r="D25" s="14">
        <f t="shared" si="2"/>
        <v>80064.547482086418</v>
      </c>
      <c r="E25" s="14">
        <f>SUM(D25:$D$127)</f>
        <v>2990752.9656559126</v>
      </c>
      <c r="F25" s="16">
        <f t="shared" si="3"/>
        <v>37.354273017343431</v>
      </c>
      <c r="G25" s="5"/>
      <c r="H25" s="14">
        <f t="shared" si="4"/>
        <v>99550.201352469972</v>
      </c>
      <c r="I25" s="15">
        <f t="shared" si="5"/>
        <v>0.80426303909328967</v>
      </c>
      <c r="J25" s="14">
        <f t="shared" si="6"/>
        <v>80064.547482086418</v>
      </c>
      <c r="K25" s="14">
        <f>SUM($J25:J$127)</f>
        <v>2990752.9656559126</v>
      </c>
      <c r="L25" s="16">
        <f t="shared" si="7"/>
        <v>37.354273017343431</v>
      </c>
      <c r="M25" s="16"/>
      <c r="N25" s="6">
        <v>11</v>
      </c>
      <c r="O25" s="6">
        <f t="shared" si="0"/>
        <v>11</v>
      </c>
      <c r="P25" s="6">
        <f t="shared" si="8"/>
        <v>99550.201352469972</v>
      </c>
      <c r="Q25" s="6">
        <f t="shared" si="9"/>
        <v>99550.201352469972</v>
      </c>
      <c r="R25" s="5">
        <f t="shared" si="10"/>
        <v>99550.201352469972</v>
      </c>
      <c r="S25" s="5">
        <f t="shared" si="11"/>
        <v>7970441823.0360956</v>
      </c>
      <c r="T25" s="20">
        <f>SUM(S25:$S$136)</f>
        <v>281289648592.18213</v>
      </c>
      <c r="U25" s="6">
        <f t="shared" si="12"/>
        <v>35.291600495621388</v>
      </c>
    </row>
    <row r="26" spans="1:21">
      <c r="A26" s="21">
        <v>12</v>
      </c>
      <c r="B26" s="22">
        <f>Absterbeordnung!B20</f>
        <v>99543.321319518072</v>
      </c>
      <c r="C26" s="15">
        <f t="shared" si="1"/>
        <v>0.78849317558165644</v>
      </c>
      <c r="D26" s="14">
        <f t="shared" si="2"/>
        <v>78489.229535172009</v>
      </c>
      <c r="E26" s="14">
        <f>SUM(D26:$D$127)</f>
        <v>2910688.4181738263</v>
      </c>
      <c r="F26" s="16">
        <f t="shared" si="3"/>
        <v>37.083921391654258</v>
      </c>
      <c r="G26" s="5"/>
      <c r="H26" s="14">
        <f t="shared" si="4"/>
        <v>99543.321319518072</v>
      </c>
      <c r="I26" s="15">
        <f t="shared" si="5"/>
        <v>0.78849317558165644</v>
      </c>
      <c r="J26" s="14">
        <f t="shared" si="6"/>
        <v>78489.229535172009</v>
      </c>
      <c r="K26" s="14">
        <f>SUM($J26:J$127)</f>
        <v>2910688.4181738263</v>
      </c>
      <c r="L26" s="16">
        <f t="shared" si="7"/>
        <v>37.083921391654258</v>
      </c>
      <c r="M26" s="16"/>
      <c r="N26" s="6">
        <v>12</v>
      </c>
      <c r="O26" s="6">
        <f t="shared" si="0"/>
        <v>12</v>
      </c>
      <c r="P26" s="6">
        <f t="shared" si="8"/>
        <v>99543.321319518072</v>
      </c>
      <c r="Q26" s="6">
        <f t="shared" si="9"/>
        <v>99543.321319518072</v>
      </c>
      <c r="R26" s="5">
        <f t="shared" si="10"/>
        <v>99543.321319518072</v>
      </c>
      <c r="S26" s="5">
        <f t="shared" si="11"/>
        <v>7813078595.7410355</v>
      </c>
      <c r="T26" s="20">
        <f>SUM(S26:$S$136)</f>
        <v>273319206769.14612</v>
      </c>
      <c r="U26" s="6">
        <f t="shared" si="12"/>
        <v>34.982267670791686</v>
      </c>
    </row>
    <row r="27" spans="1:21">
      <c r="A27" s="21">
        <v>13</v>
      </c>
      <c r="B27" s="22">
        <f>Absterbeordnung!B21</f>
        <v>99534.508963964603</v>
      </c>
      <c r="C27" s="15">
        <f t="shared" si="1"/>
        <v>0.77303252508005538</v>
      </c>
      <c r="D27" s="14">
        <f t="shared" si="2"/>
        <v>76943.412797016965</v>
      </c>
      <c r="E27" s="14">
        <f>SUM(D27:$D$127)</f>
        <v>2832199.1886386545</v>
      </c>
      <c r="F27" s="16">
        <f t="shared" si="3"/>
        <v>36.808858428339128</v>
      </c>
      <c r="G27" s="5"/>
      <c r="H27" s="14">
        <f t="shared" si="4"/>
        <v>99534.508963964603</v>
      </c>
      <c r="I27" s="15">
        <f t="shared" si="5"/>
        <v>0.77303252508005538</v>
      </c>
      <c r="J27" s="14">
        <f t="shared" si="6"/>
        <v>76943.412797016965</v>
      </c>
      <c r="K27" s="14">
        <f>SUM($J27:J$127)</f>
        <v>2832199.1886386545</v>
      </c>
      <c r="L27" s="16">
        <f t="shared" si="7"/>
        <v>36.808858428339128</v>
      </c>
      <c r="M27" s="16"/>
      <c r="N27" s="6">
        <v>13</v>
      </c>
      <c r="O27" s="6">
        <f t="shared" si="0"/>
        <v>13</v>
      </c>
      <c r="P27" s="6">
        <f t="shared" si="8"/>
        <v>99534.508963964603</v>
      </c>
      <c r="Q27" s="6">
        <f t="shared" si="9"/>
        <v>99534.508963964603</v>
      </c>
      <c r="R27" s="5">
        <f t="shared" si="10"/>
        <v>99534.508963964603</v>
      </c>
      <c r="S27" s="5">
        <f t="shared" si="11"/>
        <v>7658524810.7627134</v>
      </c>
      <c r="T27" s="20">
        <f>SUM(S27:$S$136)</f>
        <v>265506128173.40509</v>
      </c>
      <c r="U27" s="6">
        <f t="shared" si="12"/>
        <v>34.668050928069434</v>
      </c>
    </row>
    <row r="28" spans="1:21">
      <c r="A28" s="21">
        <v>14</v>
      </c>
      <c r="B28" s="22">
        <f>Absterbeordnung!B22</f>
        <v>99525.259489683172</v>
      </c>
      <c r="C28" s="15">
        <f t="shared" si="1"/>
        <v>0.75787502458828948</v>
      </c>
      <c r="D28" s="14">
        <f t="shared" si="2"/>
        <v>75427.708482899528</v>
      </c>
      <c r="E28" s="14">
        <f>SUM(D28:$D$127)</f>
        <v>2755255.7758416375</v>
      </c>
      <c r="F28" s="16">
        <f t="shared" si="3"/>
        <v>36.528430085693124</v>
      </c>
      <c r="G28" s="5"/>
      <c r="H28" s="14">
        <f t="shared" si="4"/>
        <v>99525.259489683172</v>
      </c>
      <c r="I28" s="15">
        <f t="shared" si="5"/>
        <v>0.75787502458828948</v>
      </c>
      <c r="J28" s="14">
        <f t="shared" si="6"/>
        <v>75427.708482899528</v>
      </c>
      <c r="K28" s="14">
        <f>SUM($J28:J$127)</f>
        <v>2755255.7758416375</v>
      </c>
      <c r="L28" s="16">
        <f t="shared" si="7"/>
        <v>36.528430085693124</v>
      </c>
      <c r="M28" s="16"/>
      <c r="N28" s="6">
        <v>14</v>
      </c>
      <c r="O28" s="6">
        <f t="shared" si="0"/>
        <v>14</v>
      </c>
      <c r="P28" s="6">
        <f t="shared" si="8"/>
        <v>99525.259489683172</v>
      </c>
      <c r="Q28" s="6">
        <f t="shared" si="9"/>
        <v>99525.259489683172</v>
      </c>
      <c r="R28" s="5">
        <f t="shared" si="10"/>
        <v>99525.259489683172</v>
      </c>
      <c r="S28" s="5">
        <f t="shared" si="11"/>
        <v>7506962259.4727516</v>
      </c>
      <c r="T28" s="20">
        <f>SUM(S28:$S$136)</f>
        <v>257847603362.6424</v>
      </c>
      <c r="U28" s="6">
        <f t="shared" si="12"/>
        <v>34.347795346549702</v>
      </c>
    </row>
    <row r="29" spans="1:21">
      <c r="A29" s="21">
        <v>15</v>
      </c>
      <c r="B29" s="22">
        <f>Absterbeordnung!B23</f>
        <v>99512.964216278662</v>
      </c>
      <c r="C29" s="15">
        <f t="shared" si="1"/>
        <v>0.74301472998851925</v>
      </c>
      <c r="D29" s="14">
        <f t="shared" si="2"/>
        <v>73939.598237515471</v>
      </c>
      <c r="E29" s="14">
        <f>SUM(D29:$D$127)</f>
        <v>2679828.0673587378</v>
      </c>
      <c r="F29" s="16">
        <f t="shared" si="3"/>
        <v>36.243476178357795</v>
      </c>
      <c r="G29" s="5"/>
      <c r="H29" s="14">
        <f t="shared" si="4"/>
        <v>99512.964216278662</v>
      </c>
      <c r="I29" s="15">
        <f t="shared" si="5"/>
        <v>0.74301472998851925</v>
      </c>
      <c r="J29" s="14">
        <f t="shared" si="6"/>
        <v>73939.598237515471</v>
      </c>
      <c r="K29" s="14">
        <f>SUM($J29:J$127)</f>
        <v>2679828.0673587378</v>
      </c>
      <c r="L29" s="16">
        <f t="shared" si="7"/>
        <v>36.243476178357795</v>
      </c>
      <c r="M29" s="16"/>
      <c r="N29" s="6">
        <v>15</v>
      </c>
      <c r="O29" s="6">
        <f t="shared" si="0"/>
        <v>15</v>
      </c>
      <c r="P29" s="6">
        <f t="shared" si="8"/>
        <v>99512.964216278662</v>
      </c>
      <c r="Q29" s="6">
        <f t="shared" si="9"/>
        <v>99512.964216278662</v>
      </c>
      <c r="R29" s="5">
        <f t="shared" si="10"/>
        <v>99512.964216278662</v>
      </c>
      <c r="S29" s="5">
        <f t="shared" si="11"/>
        <v>7357948593.5758972</v>
      </c>
      <c r="T29" s="20">
        <f>SUM(S29:$S$136)</f>
        <v>250340641103.16962</v>
      </c>
      <c r="U29" s="6">
        <f t="shared" si="12"/>
        <v>34.023157123133188</v>
      </c>
    </row>
    <row r="30" spans="1:21">
      <c r="A30" s="21">
        <v>16</v>
      </c>
      <c r="B30" s="22">
        <f>Absterbeordnung!B24</f>
        <v>99497.497821306795</v>
      </c>
      <c r="C30" s="15">
        <f t="shared" si="1"/>
        <v>0.72844581371423445</v>
      </c>
      <c r="D30" s="14">
        <f t="shared" si="2"/>
        <v>72478.535762972097</v>
      </c>
      <c r="E30" s="14">
        <f>SUM(D30:$D$127)</f>
        <v>2605888.4691212224</v>
      </c>
      <c r="F30" s="16">
        <f t="shared" si="3"/>
        <v>35.953933694843229</v>
      </c>
      <c r="G30" s="5"/>
      <c r="H30" s="14">
        <f t="shared" si="4"/>
        <v>99497.497821306795</v>
      </c>
      <c r="I30" s="15">
        <f t="shared" si="5"/>
        <v>0.72844581371423445</v>
      </c>
      <c r="J30" s="14">
        <f t="shared" si="6"/>
        <v>72478.535762972097</v>
      </c>
      <c r="K30" s="14">
        <f>SUM($J30:J$127)</f>
        <v>2605888.4691212224</v>
      </c>
      <c r="L30" s="16">
        <f t="shared" si="7"/>
        <v>35.953933694843229</v>
      </c>
      <c r="M30" s="16"/>
      <c r="N30" s="6">
        <v>16</v>
      </c>
      <c r="O30" s="6">
        <f t="shared" si="0"/>
        <v>16</v>
      </c>
      <c r="P30" s="6">
        <f t="shared" si="8"/>
        <v>99497.497821306795</v>
      </c>
      <c r="Q30" s="6">
        <f t="shared" si="9"/>
        <v>99497.497821306795</v>
      </c>
      <c r="R30" s="5">
        <f t="shared" si="10"/>
        <v>99497.497821306795</v>
      </c>
      <c r="S30" s="5">
        <f t="shared" si="11"/>
        <v>7211432954.1678228</v>
      </c>
      <c r="T30" s="20">
        <f>SUM(S30:$S$136)</f>
        <v>242982692509.59375</v>
      </c>
      <c r="U30" s="6">
        <f t="shared" si="12"/>
        <v>33.694092984552086</v>
      </c>
    </row>
    <row r="31" spans="1:21">
      <c r="A31" s="21">
        <v>17</v>
      </c>
      <c r="B31" s="22">
        <f>Absterbeordnung!B25</f>
        <v>99474.745672428267</v>
      </c>
      <c r="C31" s="15">
        <f t="shared" si="1"/>
        <v>0.7141625624649357</v>
      </c>
      <c r="D31" s="14">
        <f t="shared" si="2"/>
        <v>71041.13926996915</v>
      </c>
      <c r="E31" s="14">
        <f>SUM(D31:$D$127)</f>
        <v>2533409.9333582511</v>
      </c>
      <c r="F31" s="16">
        <f t="shared" si="3"/>
        <v>35.661167027894024</v>
      </c>
      <c r="G31" s="5"/>
      <c r="H31" s="14">
        <f t="shared" si="4"/>
        <v>99474.745672428267</v>
      </c>
      <c r="I31" s="15">
        <f t="shared" si="5"/>
        <v>0.7141625624649357</v>
      </c>
      <c r="J31" s="14">
        <f t="shared" si="6"/>
        <v>71041.13926996915</v>
      </c>
      <c r="K31" s="14">
        <f>SUM($J31:J$127)</f>
        <v>2533409.9333582511</v>
      </c>
      <c r="L31" s="16">
        <f t="shared" si="7"/>
        <v>35.661167027894024</v>
      </c>
      <c r="M31" s="16"/>
      <c r="N31" s="6">
        <v>17</v>
      </c>
      <c r="O31" s="6">
        <f t="shared" si="0"/>
        <v>17</v>
      </c>
      <c r="P31" s="6">
        <f t="shared" si="8"/>
        <v>99474.745672428267</v>
      </c>
      <c r="Q31" s="6">
        <f t="shared" si="9"/>
        <v>99474.745672428267</v>
      </c>
      <c r="R31" s="5">
        <f t="shared" si="10"/>
        <v>99474.745672428267</v>
      </c>
      <c r="S31" s="5">
        <f t="shared" si="11"/>
        <v>7066799261.1597366</v>
      </c>
      <c r="T31" s="20">
        <f>SUM(S31:$S$136)</f>
        <v>235771259555.4259</v>
      </c>
      <c r="U31" s="6">
        <f t="shared" si="12"/>
        <v>33.363231477546364</v>
      </c>
    </row>
    <row r="32" spans="1:21">
      <c r="A32" s="21">
        <v>18</v>
      </c>
      <c r="B32" s="22">
        <f>Absterbeordnung!B26</f>
        <v>99448.221978946865</v>
      </c>
      <c r="C32" s="15">
        <f t="shared" si="1"/>
        <v>0.7001593749656233</v>
      </c>
      <c r="D32" s="14">
        <f t="shared" si="2"/>
        <v>69629.604942221995</v>
      </c>
      <c r="E32" s="14">
        <f>SUM(D32:$D$127)</f>
        <v>2462368.7940882817</v>
      </c>
      <c r="F32" s="16">
        <f t="shared" si="3"/>
        <v>35.363819687495464</v>
      </c>
      <c r="G32" s="5"/>
      <c r="H32" s="14">
        <f t="shared" si="4"/>
        <v>99448.221978946865</v>
      </c>
      <c r="I32" s="15">
        <f t="shared" si="5"/>
        <v>0.7001593749656233</v>
      </c>
      <c r="J32" s="14">
        <f t="shared" si="6"/>
        <v>69629.604942221995</v>
      </c>
      <c r="K32" s="14">
        <f>SUM($J32:J$127)</f>
        <v>2462368.7940882817</v>
      </c>
      <c r="L32" s="16">
        <f t="shared" si="7"/>
        <v>35.363819687495464</v>
      </c>
      <c r="M32" s="16"/>
      <c r="N32" s="6">
        <v>18</v>
      </c>
      <c r="O32" s="6">
        <f t="shared" si="0"/>
        <v>18</v>
      </c>
      <c r="P32" s="6">
        <f t="shared" si="8"/>
        <v>99448.221978946865</v>
      </c>
      <c r="Q32" s="6">
        <f t="shared" si="9"/>
        <v>99448.221978946865</v>
      </c>
      <c r="R32" s="5">
        <f t="shared" si="10"/>
        <v>99448.221978946865</v>
      </c>
      <c r="S32" s="5">
        <f t="shared" si="11"/>
        <v>6924540408.6004686</v>
      </c>
      <c r="T32" s="20">
        <f>SUM(S32:$S$136)</f>
        <v>228704460294.26617</v>
      </c>
      <c r="U32" s="6">
        <f t="shared" si="12"/>
        <v>33.028106819942735</v>
      </c>
    </row>
    <row r="33" spans="1:21">
      <c r="A33" s="21">
        <v>19</v>
      </c>
      <c r="B33" s="22">
        <f>Absterbeordnung!B27</f>
        <v>99409.834290669591</v>
      </c>
      <c r="C33" s="15">
        <f t="shared" si="1"/>
        <v>0.68643075977021895</v>
      </c>
      <c r="D33" s="14">
        <f t="shared" si="2"/>
        <v>68237.968080775885</v>
      </c>
      <c r="E33" s="14">
        <f>SUM(D33:$D$127)</f>
        <v>2392739.1891460591</v>
      </c>
      <c r="F33" s="16">
        <f t="shared" si="3"/>
        <v>35.064631266770462</v>
      </c>
      <c r="G33" s="5"/>
      <c r="H33" s="14">
        <f t="shared" si="4"/>
        <v>99409.834290669591</v>
      </c>
      <c r="I33" s="15">
        <f t="shared" si="5"/>
        <v>0.68643075977021895</v>
      </c>
      <c r="J33" s="14">
        <f t="shared" si="6"/>
        <v>68237.968080775885</v>
      </c>
      <c r="K33" s="14">
        <f>SUM($J33:J$127)</f>
        <v>2392739.1891460591</v>
      </c>
      <c r="L33" s="16">
        <f t="shared" si="7"/>
        <v>35.064631266770462</v>
      </c>
      <c r="M33" s="16"/>
      <c r="N33" s="6">
        <v>19</v>
      </c>
      <c r="O33" s="6">
        <f t="shared" si="0"/>
        <v>19</v>
      </c>
      <c r="P33" s="6">
        <f t="shared" si="8"/>
        <v>99409.834290669591</v>
      </c>
      <c r="Q33" s="6">
        <f t="shared" si="9"/>
        <v>99409.834290669591</v>
      </c>
      <c r="R33" s="5">
        <f t="shared" si="10"/>
        <v>99409.834290669591</v>
      </c>
      <c r="S33" s="5">
        <f t="shared" si="11"/>
        <v>6783525099.2419319</v>
      </c>
      <c r="T33" s="20">
        <f>SUM(S33:$S$136)</f>
        <v>221779919885.66577</v>
      </c>
      <c r="U33" s="6">
        <f t="shared" si="12"/>
        <v>32.693904222518462</v>
      </c>
    </row>
    <row r="34" spans="1:21">
      <c r="A34" s="21">
        <v>20</v>
      </c>
      <c r="B34" s="22">
        <f>Absterbeordnung!B28</f>
        <v>99369.719975838161</v>
      </c>
      <c r="C34" s="15">
        <f t="shared" si="1"/>
        <v>0.67297133310805779</v>
      </c>
      <c r="D34" s="14">
        <f t="shared" si="2"/>
        <v>66872.972922714209</v>
      </c>
      <c r="E34" s="14">
        <f>SUM(D34:$D$127)</f>
        <v>2324501.2210652833</v>
      </c>
      <c r="F34" s="16">
        <f t="shared" si="3"/>
        <v>34.759950387606267</v>
      </c>
      <c r="G34" s="5"/>
      <c r="H34" s="14">
        <f t="shared" si="4"/>
        <v>99369.719975838161</v>
      </c>
      <c r="I34" s="15">
        <f t="shared" si="5"/>
        <v>0.67297133310805779</v>
      </c>
      <c r="J34" s="14">
        <f t="shared" si="6"/>
        <v>66872.972922714209</v>
      </c>
      <c r="K34" s="14">
        <f>SUM($J34:J$127)</f>
        <v>2324501.2210652833</v>
      </c>
      <c r="L34" s="16">
        <f t="shared" si="7"/>
        <v>34.759950387606267</v>
      </c>
      <c r="M34" s="16"/>
      <c r="N34" s="6">
        <v>20</v>
      </c>
      <c r="O34" s="6">
        <f t="shared" si="0"/>
        <v>20</v>
      </c>
      <c r="P34" s="6">
        <f t="shared" si="8"/>
        <v>99369.719975838161</v>
      </c>
      <c r="Q34" s="6">
        <f t="shared" si="9"/>
        <v>99369.719975838161</v>
      </c>
      <c r="R34" s="5">
        <f t="shared" si="10"/>
        <v>99369.719975838161</v>
      </c>
      <c r="S34" s="5">
        <f t="shared" si="11"/>
        <v>6645148593.2819185</v>
      </c>
      <c r="T34" s="20">
        <f>SUM(S34:$S$136)</f>
        <v>214996394786.42383</v>
      </c>
      <c r="U34" s="6">
        <f t="shared" si="12"/>
        <v>32.353888219110686</v>
      </c>
    </row>
    <row r="35" spans="1:21">
      <c r="A35" s="21">
        <v>21</v>
      </c>
      <c r="B35" s="22">
        <f>Absterbeordnung!B29</f>
        <v>99328.716368358015</v>
      </c>
      <c r="C35" s="15">
        <f t="shared" si="1"/>
        <v>0.65977581677260566</v>
      </c>
      <c r="D35" s="14">
        <f t="shared" si="2"/>
        <v>65534.684970907896</v>
      </c>
      <c r="E35" s="14">
        <f>SUM(D35:$D$127)</f>
        <v>2257628.2481425693</v>
      </c>
      <c r="F35" s="16">
        <f t="shared" si="3"/>
        <v>34.449364472336654</v>
      </c>
      <c r="G35" s="5"/>
      <c r="H35" s="14">
        <f t="shared" si="4"/>
        <v>99328.716368358015</v>
      </c>
      <c r="I35" s="15">
        <f t="shared" si="5"/>
        <v>0.65977581677260566</v>
      </c>
      <c r="J35" s="14">
        <f t="shared" si="6"/>
        <v>65534.684970907896</v>
      </c>
      <c r="K35" s="14">
        <f>SUM($J35:J$127)</f>
        <v>2257628.2481425693</v>
      </c>
      <c r="L35" s="16">
        <f t="shared" si="7"/>
        <v>34.449364472336654</v>
      </c>
      <c r="M35" s="16"/>
      <c r="N35" s="6">
        <v>21</v>
      </c>
      <c r="O35" s="6">
        <f t="shared" si="0"/>
        <v>21</v>
      </c>
      <c r="P35" s="6">
        <f t="shared" si="8"/>
        <v>99328.716368358015</v>
      </c>
      <c r="Q35" s="6">
        <f t="shared" si="9"/>
        <v>99328.716368358015</v>
      </c>
      <c r="R35" s="5">
        <f t="shared" si="10"/>
        <v>99328.716368358015</v>
      </c>
      <c r="S35" s="5">
        <f t="shared" si="11"/>
        <v>6509476135.7650051</v>
      </c>
      <c r="T35" s="20">
        <f>SUM(S35:$S$136)</f>
        <v>208351246193.14191</v>
      </c>
      <c r="U35" s="6">
        <f t="shared" si="12"/>
        <v>32.007375378242493</v>
      </c>
    </row>
    <row r="36" spans="1:21">
      <c r="A36" s="21">
        <v>22</v>
      </c>
      <c r="B36" s="22">
        <f>Absterbeordnung!B30</f>
        <v>99288.542290483325</v>
      </c>
      <c r="C36" s="15">
        <f t="shared" si="1"/>
        <v>0.64683903605157411</v>
      </c>
      <c r="D36" s="14">
        <f t="shared" si="2"/>
        <v>64223.704986142184</v>
      </c>
      <c r="E36" s="14">
        <f>SUM(D36:$D$127)</f>
        <v>2192093.5631716605</v>
      </c>
      <c r="F36" s="16">
        <f t="shared" si="3"/>
        <v>34.132156711367827</v>
      </c>
      <c r="G36" s="5"/>
      <c r="H36" s="14">
        <f t="shared" si="4"/>
        <v>99288.542290483325</v>
      </c>
      <c r="I36" s="15">
        <f t="shared" si="5"/>
        <v>0.64683903605157411</v>
      </c>
      <c r="J36" s="14">
        <f t="shared" si="6"/>
        <v>64223.704986142184</v>
      </c>
      <c r="K36" s="14">
        <f>SUM($J36:J$127)</f>
        <v>2192093.5631716605</v>
      </c>
      <c r="L36" s="16">
        <f t="shared" si="7"/>
        <v>34.132156711367827</v>
      </c>
      <c r="M36" s="16"/>
      <c r="N36" s="6">
        <v>22</v>
      </c>
      <c r="O36" s="6">
        <f t="shared" si="0"/>
        <v>22</v>
      </c>
      <c r="P36" s="6">
        <f t="shared" si="8"/>
        <v>99288.542290483325</v>
      </c>
      <c r="Q36" s="6">
        <f t="shared" si="9"/>
        <v>99288.542290483325</v>
      </c>
      <c r="R36" s="5">
        <f t="shared" si="10"/>
        <v>99288.542290483325</v>
      </c>
      <c r="S36" s="5">
        <f t="shared" si="11"/>
        <v>6376678048.5681028</v>
      </c>
      <c r="T36" s="20">
        <f>SUM(S36:$S$136)</f>
        <v>201841770057.37689</v>
      </c>
      <c r="U36" s="6">
        <f t="shared" si="12"/>
        <v>31.653122287191668</v>
      </c>
    </row>
    <row r="37" spans="1:21">
      <c r="A37" s="21">
        <v>23</v>
      </c>
      <c r="B37" s="22">
        <f>Absterbeordnung!B31</f>
        <v>99246.917492387554</v>
      </c>
      <c r="C37" s="15">
        <f t="shared" si="1"/>
        <v>0.63415591769762181</v>
      </c>
      <c r="D37" s="14">
        <f t="shared" si="2"/>
        <v>62938.020041045187</v>
      </c>
      <c r="E37" s="14">
        <f>SUM(D37:$D$127)</f>
        <v>2127869.8581855185</v>
      </c>
      <c r="F37" s="16">
        <f t="shared" si="3"/>
        <v>33.808973602884599</v>
      </c>
      <c r="G37" s="5"/>
      <c r="H37" s="14">
        <f t="shared" si="4"/>
        <v>99246.917492387554</v>
      </c>
      <c r="I37" s="15">
        <f t="shared" si="5"/>
        <v>0.63415591769762181</v>
      </c>
      <c r="J37" s="14">
        <f t="shared" si="6"/>
        <v>62938.020041045187</v>
      </c>
      <c r="K37" s="14">
        <f>SUM($J37:J$127)</f>
        <v>2127869.8581855185</v>
      </c>
      <c r="L37" s="16">
        <f t="shared" si="7"/>
        <v>33.808973602884599</v>
      </c>
      <c r="M37" s="16"/>
      <c r="N37" s="6">
        <v>23</v>
      </c>
      <c r="O37" s="6">
        <f t="shared" si="0"/>
        <v>23</v>
      </c>
      <c r="P37" s="6">
        <f t="shared" si="8"/>
        <v>99246.917492387554</v>
      </c>
      <c r="Q37" s="6">
        <f t="shared" si="9"/>
        <v>99246.917492387554</v>
      </c>
      <c r="R37" s="5">
        <f t="shared" si="10"/>
        <v>99246.917492387554</v>
      </c>
      <c r="S37" s="5">
        <f t="shared" si="11"/>
        <v>6246404482.1478453</v>
      </c>
      <c r="T37" s="20">
        <f>SUM(S37:$S$136)</f>
        <v>195465092008.80875</v>
      </c>
      <c r="U37" s="6">
        <f t="shared" si="12"/>
        <v>31.292416712277568</v>
      </c>
    </row>
    <row r="38" spans="1:21">
      <c r="A38" s="21">
        <v>24</v>
      </c>
      <c r="B38" s="22">
        <f>Absterbeordnung!B32</f>
        <v>99205.214347688525</v>
      </c>
      <c r="C38" s="15">
        <f t="shared" si="1"/>
        <v>0.62172148793884485</v>
      </c>
      <c r="D38" s="14">
        <f t="shared" si="2"/>
        <v>61678.013475536951</v>
      </c>
      <c r="E38" s="14">
        <f>SUM(D38:$D$127)</f>
        <v>2064931.8381444735</v>
      </c>
      <c r="F38" s="16">
        <f t="shared" si="3"/>
        <v>33.479220905249768</v>
      </c>
      <c r="G38" s="5"/>
      <c r="H38" s="14">
        <f t="shared" si="4"/>
        <v>99205.214347688525</v>
      </c>
      <c r="I38" s="15">
        <f t="shared" si="5"/>
        <v>0.62172148793884485</v>
      </c>
      <c r="J38" s="14">
        <f t="shared" si="6"/>
        <v>61678.013475536951</v>
      </c>
      <c r="K38" s="14">
        <f>SUM($J38:J$127)</f>
        <v>2064931.8381444735</v>
      </c>
      <c r="L38" s="16">
        <f t="shared" si="7"/>
        <v>33.479220905249768</v>
      </c>
      <c r="M38" s="16"/>
      <c r="N38" s="6">
        <v>24</v>
      </c>
      <c r="O38" s="6">
        <f t="shared" si="0"/>
        <v>24</v>
      </c>
      <c r="P38" s="6">
        <f t="shared" si="8"/>
        <v>99205.214347688525</v>
      </c>
      <c r="Q38" s="6">
        <f t="shared" si="9"/>
        <v>99205.214347688525</v>
      </c>
      <c r="R38" s="5">
        <f t="shared" si="10"/>
        <v>99205.214347688525</v>
      </c>
      <c r="S38" s="5">
        <f t="shared" si="11"/>
        <v>6118780547.3802643</v>
      </c>
      <c r="T38" s="20">
        <f>SUM(S38:$S$136)</f>
        <v>189218687526.66089</v>
      </c>
      <c r="U38" s="6">
        <f t="shared" si="12"/>
        <v>30.924248068951297</v>
      </c>
    </row>
    <row r="39" spans="1:21">
      <c r="A39" s="21">
        <v>25</v>
      </c>
      <c r="B39" s="22">
        <f>Absterbeordnung!B33</f>
        <v>99159.77203475518</v>
      </c>
      <c r="C39" s="15">
        <f t="shared" si="1"/>
        <v>0.60953087052827937</v>
      </c>
      <c r="D39" s="14">
        <f t="shared" si="2"/>
        <v>60440.942169730057</v>
      </c>
      <c r="E39" s="14">
        <f>SUM(D39:$D$127)</f>
        <v>2003253.8246689367</v>
      </c>
      <c r="F39" s="16">
        <f t="shared" si="3"/>
        <v>33.143987382648767</v>
      </c>
      <c r="G39" s="5"/>
      <c r="H39" s="14">
        <f t="shared" si="4"/>
        <v>99159.77203475518</v>
      </c>
      <c r="I39" s="15">
        <f t="shared" si="5"/>
        <v>0.60953087052827937</v>
      </c>
      <c r="J39" s="14">
        <f t="shared" si="6"/>
        <v>60440.942169730057</v>
      </c>
      <c r="K39" s="14">
        <f>SUM($J39:J$127)</f>
        <v>2003253.8246689367</v>
      </c>
      <c r="L39" s="16">
        <f t="shared" si="7"/>
        <v>33.143987382648767</v>
      </c>
      <c r="M39" s="16"/>
      <c r="N39" s="6">
        <v>25</v>
      </c>
      <c r="O39" s="6">
        <f t="shared" si="0"/>
        <v>25</v>
      </c>
      <c r="P39" s="6">
        <f t="shared" si="8"/>
        <v>99159.77203475518</v>
      </c>
      <c r="Q39" s="6">
        <f t="shared" si="9"/>
        <v>99159.77203475518</v>
      </c>
      <c r="R39" s="5">
        <f t="shared" si="10"/>
        <v>99159.77203475518</v>
      </c>
      <c r="S39" s="5">
        <f t="shared" si="11"/>
        <v>5993310047.1162539</v>
      </c>
      <c r="T39" s="20">
        <f>SUM(S39:$S$136)</f>
        <v>183099906979.28061</v>
      </c>
      <c r="U39" s="6">
        <f t="shared" si="12"/>
        <v>30.550714970499669</v>
      </c>
    </row>
    <row r="40" spans="1:21">
      <c r="A40" s="21">
        <v>26</v>
      </c>
      <c r="B40" s="22">
        <f>Absterbeordnung!B34</f>
        <v>99115.974924389433</v>
      </c>
      <c r="C40" s="15">
        <f t="shared" si="1"/>
        <v>0.59757928483164635</v>
      </c>
      <c r="D40" s="14">
        <f t="shared" si="2"/>
        <v>59229.65341070803</v>
      </c>
      <c r="E40" s="14">
        <f>SUM(D40:$D$127)</f>
        <v>1942812.8824992066</v>
      </c>
      <c r="F40" s="16">
        <f t="shared" si="3"/>
        <v>32.801354906256613</v>
      </c>
      <c r="G40" s="5"/>
      <c r="H40" s="14">
        <f t="shared" si="4"/>
        <v>99115.974924389433</v>
      </c>
      <c r="I40" s="15">
        <f t="shared" si="5"/>
        <v>0.59757928483164635</v>
      </c>
      <c r="J40" s="14">
        <f t="shared" si="6"/>
        <v>59229.65341070803</v>
      </c>
      <c r="K40" s="14">
        <f>SUM($J40:J$127)</f>
        <v>1942812.8824992066</v>
      </c>
      <c r="L40" s="16">
        <f t="shared" si="7"/>
        <v>32.801354906256613</v>
      </c>
      <c r="M40" s="16"/>
      <c r="N40" s="6">
        <v>26</v>
      </c>
      <c r="O40" s="6">
        <f t="shared" si="0"/>
        <v>26</v>
      </c>
      <c r="P40" s="6">
        <f t="shared" si="8"/>
        <v>99115.974924389433</v>
      </c>
      <c r="Q40" s="6">
        <f t="shared" si="9"/>
        <v>99115.974924389433</v>
      </c>
      <c r="R40" s="5">
        <f t="shared" si="10"/>
        <v>99115.974924389433</v>
      </c>
      <c r="S40" s="5">
        <f t="shared" si="11"/>
        <v>5870604842.2360144</v>
      </c>
      <c r="T40" s="20">
        <f>SUM(S40:$S$136)</f>
        <v>177106596932.16437</v>
      </c>
      <c r="U40" s="6">
        <f t="shared" si="12"/>
        <v>30.16837305382446</v>
      </c>
    </row>
    <row r="41" spans="1:21">
      <c r="A41" s="21">
        <v>27</v>
      </c>
      <c r="B41" s="22">
        <f>Absterbeordnung!B35</f>
        <v>99072.29820174948</v>
      </c>
      <c r="C41" s="15">
        <f t="shared" si="1"/>
        <v>0.58586204395259456</v>
      </c>
      <c r="D41" s="14">
        <f t="shared" si="2"/>
        <v>58042.699123557912</v>
      </c>
      <c r="E41" s="14">
        <f>SUM(D41:$D$127)</f>
        <v>1883583.2290884985</v>
      </c>
      <c r="F41" s="16">
        <f t="shared" si="3"/>
        <v>32.451682253418923</v>
      </c>
      <c r="G41" s="5"/>
      <c r="H41" s="14">
        <f t="shared" si="4"/>
        <v>99072.29820174948</v>
      </c>
      <c r="I41" s="15">
        <f t="shared" si="5"/>
        <v>0.58586204395259456</v>
      </c>
      <c r="J41" s="14">
        <f t="shared" si="6"/>
        <v>58042.699123557912</v>
      </c>
      <c r="K41" s="14">
        <f>SUM($J41:J$127)</f>
        <v>1883583.2290884985</v>
      </c>
      <c r="L41" s="16">
        <f t="shared" si="7"/>
        <v>32.451682253418923</v>
      </c>
      <c r="M41" s="16"/>
      <c r="N41" s="6">
        <v>27</v>
      </c>
      <c r="O41" s="6">
        <f t="shared" si="0"/>
        <v>27</v>
      </c>
      <c r="P41" s="6">
        <f t="shared" si="8"/>
        <v>99072.29820174948</v>
      </c>
      <c r="Q41" s="6">
        <f t="shared" si="9"/>
        <v>99072.29820174948</v>
      </c>
      <c r="R41" s="5">
        <f t="shared" si="10"/>
        <v>99072.29820174948</v>
      </c>
      <c r="S41" s="5">
        <f t="shared" si="11"/>
        <v>5750423596.0035524</v>
      </c>
      <c r="T41" s="20">
        <f>SUM(S41:$S$136)</f>
        <v>171235992089.92838</v>
      </c>
      <c r="U41" s="6">
        <f t="shared" si="12"/>
        <v>29.777978827322304</v>
      </c>
    </row>
    <row r="42" spans="1:21">
      <c r="A42" s="21">
        <v>28</v>
      </c>
      <c r="B42" s="22">
        <f>Absterbeordnung!B36</f>
        <v>99027.741175677147</v>
      </c>
      <c r="C42" s="15">
        <f t="shared" si="1"/>
        <v>0.57437455289470041</v>
      </c>
      <c r="D42" s="14">
        <f t="shared" si="2"/>
        <v>56879.014561951677</v>
      </c>
      <c r="E42" s="14">
        <f>SUM(D42:$D$127)</f>
        <v>1825540.5299649404</v>
      </c>
      <c r="F42" s="16">
        <f t="shared" si="3"/>
        <v>32.095150452661095</v>
      </c>
      <c r="G42" s="5"/>
      <c r="H42" s="14">
        <f t="shared" si="4"/>
        <v>99027.741175677147</v>
      </c>
      <c r="I42" s="15">
        <f t="shared" si="5"/>
        <v>0.57437455289470041</v>
      </c>
      <c r="J42" s="14">
        <f t="shared" si="6"/>
        <v>56879.014561951677</v>
      </c>
      <c r="K42" s="14">
        <f>SUM($J42:J$127)</f>
        <v>1825540.5299649404</v>
      </c>
      <c r="L42" s="16">
        <f t="shared" si="7"/>
        <v>32.095150452661095</v>
      </c>
      <c r="M42" s="16"/>
      <c r="N42" s="6">
        <v>28</v>
      </c>
      <c r="O42" s="6">
        <f t="shared" si="0"/>
        <v>28</v>
      </c>
      <c r="P42" s="6">
        <f t="shared" si="8"/>
        <v>99027.741175677147</v>
      </c>
      <c r="Q42" s="6">
        <f t="shared" si="9"/>
        <v>99027.741175677147</v>
      </c>
      <c r="R42" s="5">
        <f t="shared" si="10"/>
        <v>99027.741175677147</v>
      </c>
      <c r="S42" s="5">
        <f t="shared" si="11"/>
        <v>5632600332.3685217</v>
      </c>
      <c r="T42" s="20">
        <f>SUM(S42:$S$136)</f>
        <v>165485568493.92484</v>
      </c>
      <c r="U42" s="6">
        <f t="shared" si="12"/>
        <v>29.37995929569847</v>
      </c>
    </row>
    <row r="43" spans="1:21">
      <c r="A43" s="21">
        <v>29</v>
      </c>
      <c r="B43" s="22">
        <f>Absterbeordnung!B37</f>
        <v>98981.938350444907</v>
      </c>
      <c r="C43" s="15">
        <f t="shared" si="1"/>
        <v>0.56311230675951029</v>
      </c>
      <c r="D43" s="14">
        <f t="shared" si="2"/>
        <v>55737.947632046671</v>
      </c>
      <c r="E43" s="14">
        <f>SUM(D43:$D$127)</f>
        <v>1768661.5154029888</v>
      </c>
      <c r="F43" s="16">
        <f t="shared" si="3"/>
        <v>31.731730186385487</v>
      </c>
      <c r="G43" s="5"/>
      <c r="H43" s="14">
        <f t="shared" si="4"/>
        <v>98981.938350444907</v>
      </c>
      <c r="I43" s="15">
        <f t="shared" si="5"/>
        <v>0.56311230675951029</v>
      </c>
      <c r="J43" s="14">
        <f t="shared" si="6"/>
        <v>55737.947632046671</v>
      </c>
      <c r="K43" s="14">
        <f>SUM($J43:J$127)</f>
        <v>1768661.5154029888</v>
      </c>
      <c r="L43" s="16">
        <f t="shared" si="7"/>
        <v>31.731730186385487</v>
      </c>
      <c r="M43" s="16"/>
      <c r="N43" s="6">
        <v>29</v>
      </c>
      <c r="O43" s="6">
        <f t="shared" si="0"/>
        <v>29</v>
      </c>
      <c r="P43" s="6">
        <f t="shared" si="8"/>
        <v>98981.938350444907</v>
      </c>
      <c r="Q43" s="6">
        <f t="shared" si="9"/>
        <v>98981.938350444907</v>
      </c>
      <c r="R43" s="5">
        <f t="shared" si="10"/>
        <v>98981.938350444907</v>
      </c>
      <c r="S43" s="5">
        <f t="shared" si="11"/>
        <v>5517050096.2955704</v>
      </c>
      <c r="T43" s="20">
        <f>SUM(S43:$S$136)</f>
        <v>159852968161.5563</v>
      </c>
      <c r="U43" s="6">
        <f t="shared" si="12"/>
        <v>28.974355021515894</v>
      </c>
    </row>
    <row r="44" spans="1:21">
      <c r="A44" s="21">
        <v>30</v>
      </c>
      <c r="B44" s="22">
        <f>Absterbeordnung!B38</f>
        <v>98933.107052187814</v>
      </c>
      <c r="C44" s="15">
        <f t="shared" si="1"/>
        <v>0.55207088897991197</v>
      </c>
      <c r="D44" s="14">
        <f t="shared" si="2"/>
        <v>54618.088359846122</v>
      </c>
      <c r="E44" s="14">
        <f>SUM(D44:$D$127)</f>
        <v>1712923.5677709419</v>
      </c>
      <c r="F44" s="16">
        <f t="shared" si="3"/>
        <v>31.361836695665851</v>
      </c>
      <c r="G44" s="5"/>
      <c r="H44" s="14">
        <f t="shared" si="4"/>
        <v>98933.107052187814</v>
      </c>
      <c r="I44" s="15">
        <f t="shared" si="5"/>
        <v>0.55207088897991197</v>
      </c>
      <c r="J44" s="14">
        <f t="shared" si="6"/>
        <v>54618.088359846122</v>
      </c>
      <c r="K44" s="14">
        <f>SUM($J44:J$127)</f>
        <v>1712923.5677709419</v>
      </c>
      <c r="L44" s="16">
        <f t="shared" si="7"/>
        <v>31.361836695665851</v>
      </c>
      <c r="M44" s="16"/>
      <c r="N44" s="6">
        <v>30</v>
      </c>
      <c r="O44" s="6">
        <f t="shared" si="0"/>
        <v>30</v>
      </c>
      <c r="P44" s="6">
        <f t="shared" si="8"/>
        <v>98933.107052187814</v>
      </c>
      <c r="Q44" s="6">
        <f t="shared" si="9"/>
        <v>98933.107052187814</v>
      </c>
      <c r="R44" s="5">
        <f t="shared" si="10"/>
        <v>98933.107052187814</v>
      </c>
      <c r="S44" s="5">
        <f t="shared" si="11"/>
        <v>5403537182.6905098</v>
      </c>
      <c r="T44" s="20">
        <f>SUM(S44:$S$136)</f>
        <v>154335918065.26071</v>
      </c>
      <c r="U44" s="6">
        <f t="shared" si="12"/>
        <v>28.562016480548085</v>
      </c>
    </row>
    <row r="45" spans="1:21">
      <c r="A45" s="21">
        <v>31</v>
      </c>
      <c r="B45" s="22">
        <f>Absterbeordnung!B39</f>
        <v>98880.860240236565</v>
      </c>
      <c r="C45" s="15">
        <f t="shared" si="1"/>
        <v>0.54124596958814919</v>
      </c>
      <c r="D45" s="14">
        <f t="shared" si="2"/>
        <v>53518.867074437112</v>
      </c>
      <c r="E45" s="14">
        <f>SUM(D45:$D$127)</f>
        <v>1658305.4794110961</v>
      </c>
      <c r="F45" s="16">
        <f t="shared" si="3"/>
        <v>30.98543691339037</v>
      </c>
      <c r="G45" s="5"/>
      <c r="H45" s="14">
        <f t="shared" si="4"/>
        <v>98880.860240236565</v>
      </c>
      <c r="I45" s="15">
        <f t="shared" si="5"/>
        <v>0.54124596958814919</v>
      </c>
      <c r="J45" s="14">
        <f t="shared" si="6"/>
        <v>53518.867074437112</v>
      </c>
      <c r="K45" s="14">
        <f>SUM($J45:J$127)</f>
        <v>1658305.4794110961</v>
      </c>
      <c r="L45" s="16">
        <f t="shared" si="7"/>
        <v>30.98543691339037</v>
      </c>
      <c r="M45" s="16"/>
      <c r="N45" s="6">
        <v>31</v>
      </c>
      <c r="O45" s="6">
        <f t="shared" si="0"/>
        <v>31</v>
      </c>
      <c r="P45" s="6">
        <f t="shared" si="8"/>
        <v>98880.860240236565</v>
      </c>
      <c r="Q45" s="6">
        <f t="shared" si="9"/>
        <v>98880.860240236565</v>
      </c>
      <c r="R45" s="5">
        <f t="shared" si="10"/>
        <v>98880.860240236565</v>
      </c>
      <c r="S45" s="5">
        <f t="shared" si="11"/>
        <v>5291991615.4032135</v>
      </c>
      <c r="T45" s="20">
        <f>SUM(S45:$S$136)</f>
        <v>148932380882.57022</v>
      </c>
      <c r="U45" s="6">
        <f t="shared" si="12"/>
        <v>28.142973705604142</v>
      </c>
    </row>
    <row r="46" spans="1:21">
      <c r="A46" s="21">
        <v>32</v>
      </c>
      <c r="B46" s="22">
        <f>Absterbeordnung!B40</f>
        <v>98824.138493509847</v>
      </c>
      <c r="C46" s="15">
        <f t="shared" si="1"/>
        <v>0.53063330351779314</v>
      </c>
      <c r="D46" s="14">
        <f t="shared" si="2"/>
        <v>52439.379076111036</v>
      </c>
      <c r="E46" s="14">
        <f>SUM(D46:$D$127)</f>
        <v>1604786.6123366586</v>
      </c>
      <c r="F46" s="16">
        <f t="shared" si="3"/>
        <v>30.602700501229343</v>
      </c>
      <c r="G46" s="5"/>
      <c r="H46" s="14">
        <f t="shared" si="4"/>
        <v>98824.138493509847</v>
      </c>
      <c r="I46" s="15">
        <f t="shared" si="5"/>
        <v>0.53063330351779314</v>
      </c>
      <c r="J46" s="14">
        <f t="shared" si="6"/>
        <v>52439.379076111036</v>
      </c>
      <c r="K46" s="14">
        <f>SUM($J46:J$127)</f>
        <v>1604786.6123366586</v>
      </c>
      <c r="L46" s="16">
        <f t="shared" si="7"/>
        <v>30.602700501229343</v>
      </c>
      <c r="M46" s="16"/>
      <c r="N46" s="6">
        <v>32</v>
      </c>
      <c r="O46" s="6">
        <f t="shared" ref="O46:O77" si="13">N46+$B$3</f>
        <v>32</v>
      </c>
      <c r="P46" s="6">
        <f t="shared" si="8"/>
        <v>98824.138493509847</v>
      </c>
      <c r="Q46" s="6">
        <f t="shared" si="9"/>
        <v>98824.138493509847</v>
      </c>
      <c r="R46" s="5">
        <f t="shared" si="10"/>
        <v>98824.138493509847</v>
      </c>
      <c r="S46" s="5">
        <f t="shared" si="11"/>
        <v>5182276460.3312597</v>
      </c>
      <c r="T46" s="20">
        <f>SUM(S46:$S$136)</f>
        <v>143640389267.16702</v>
      </c>
      <c r="U46" s="6">
        <f t="shared" si="12"/>
        <v>27.717623783040185</v>
      </c>
    </row>
    <row r="47" spans="1:21">
      <c r="A47" s="21">
        <v>33</v>
      </c>
      <c r="B47" s="22">
        <f>Absterbeordnung!B41</f>
        <v>98763.767102858939</v>
      </c>
      <c r="C47" s="15">
        <f t="shared" ref="C47:C78" si="14">1/(((1+($B$5/100))^A47))</f>
        <v>0.52022872893901284</v>
      </c>
      <c r="D47" s="14">
        <f t="shared" ref="D47:D78" si="15">B47*C47</f>
        <v>51379.749025148994</v>
      </c>
      <c r="E47" s="14">
        <f>SUM(D47:$D$127)</f>
        <v>1552347.2332605475</v>
      </c>
      <c r="F47" s="16">
        <f t="shared" ref="F47:F78" si="16">E47/D47</f>
        <v>30.213211678023487</v>
      </c>
      <c r="G47" s="5"/>
      <c r="H47" s="14">
        <f t="shared" si="4"/>
        <v>98763.767102858939</v>
      </c>
      <c r="I47" s="15">
        <f t="shared" ref="I47:I78" si="17">1/(((1+($B$5/100))^A47))</f>
        <v>0.52022872893901284</v>
      </c>
      <c r="J47" s="14">
        <f t="shared" ref="J47:J78" si="18">H47*I47</f>
        <v>51379.749025148994</v>
      </c>
      <c r="K47" s="14">
        <f>SUM($J47:J$127)</f>
        <v>1552347.2332605475</v>
      </c>
      <c r="L47" s="16">
        <f t="shared" ref="L47:L78" si="19">K47/J47</f>
        <v>30.213211678023487</v>
      </c>
      <c r="M47" s="16"/>
      <c r="N47" s="6">
        <v>33</v>
      </c>
      <c r="O47" s="6">
        <f t="shared" si="13"/>
        <v>33</v>
      </c>
      <c r="P47" s="6">
        <f t="shared" si="8"/>
        <v>98763.767102858939</v>
      </c>
      <c r="Q47" s="6">
        <f t="shared" si="9"/>
        <v>98763.767102858939</v>
      </c>
      <c r="R47" s="5">
        <f t="shared" si="10"/>
        <v>98763.767102858939</v>
      </c>
      <c r="S47" s="5">
        <f t="shared" ref="S47:S78" si="20">P47*R47*I47</f>
        <v>5074457566.523159</v>
      </c>
      <c r="T47" s="20">
        <f>SUM(S47:$S$136)</f>
        <v>138458112806.83575</v>
      </c>
      <c r="U47" s="6">
        <f t="shared" ref="U47:U78" si="21">T47/S47</f>
        <v>27.285303107126467</v>
      </c>
    </row>
    <row r="48" spans="1:21">
      <c r="A48" s="21">
        <v>34</v>
      </c>
      <c r="B48" s="22">
        <f>Absterbeordnung!B42</f>
        <v>98694.523768214902</v>
      </c>
      <c r="C48" s="15">
        <f t="shared" si="14"/>
        <v>0.51002816562648323</v>
      </c>
      <c r="D48" s="14">
        <f t="shared" si="15"/>
        <v>50336.986914881993</v>
      </c>
      <c r="E48" s="14">
        <f>SUM(D48:$D$127)</f>
        <v>1500967.4842353982</v>
      </c>
      <c r="F48" s="16">
        <f t="shared" si="16"/>
        <v>29.818381596289811</v>
      </c>
      <c r="G48" s="5"/>
      <c r="H48" s="14">
        <f t="shared" si="4"/>
        <v>98694.523768214902</v>
      </c>
      <c r="I48" s="15">
        <f t="shared" si="17"/>
        <v>0.51002816562648323</v>
      </c>
      <c r="J48" s="14">
        <f t="shared" si="18"/>
        <v>50336.986914881993</v>
      </c>
      <c r="K48" s="14">
        <f>SUM($J48:J$127)</f>
        <v>1500967.4842353982</v>
      </c>
      <c r="L48" s="16">
        <f t="shared" si="19"/>
        <v>29.818381596289811</v>
      </c>
      <c r="M48" s="16"/>
      <c r="N48" s="6">
        <v>34</v>
      </c>
      <c r="O48" s="6">
        <f t="shared" si="13"/>
        <v>34</v>
      </c>
      <c r="P48" s="6">
        <f t="shared" si="8"/>
        <v>98694.523768214902</v>
      </c>
      <c r="Q48" s="6">
        <f t="shared" si="9"/>
        <v>98694.523768214902</v>
      </c>
      <c r="R48" s="5">
        <f t="shared" si="10"/>
        <v>98694.523768214902</v>
      </c>
      <c r="S48" s="5">
        <f t="shared" si="20"/>
        <v>4967984951.4911432</v>
      </c>
      <c r="T48" s="20">
        <f>SUM(S48:$S$136)</f>
        <v>133383655240.31258</v>
      </c>
      <c r="U48" s="6">
        <f t="shared" si="21"/>
        <v>26.848643170764316</v>
      </c>
    </row>
    <row r="49" spans="1:21">
      <c r="A49" s="21">
        <v>35</v>
      </c>
      <c r="B49" s="22">
        <f>Absterbeordnung!B43</f>
        <v>98625.165761463257</v>
      </c>
      <c r="C49" s="15">
        <f t="shared" si="14"/>
        <v>0.50002761335929735</v>
      </c>
      <c r="D49" s="14">
        <f t="shared" si="15"/>
        <v>49315.306252869559</v>
      </c>
      <c r="E49" s="14">
        <f>SUM(D49:$D$127)</f>
        <v>1450630.4973205163</v>
      </c>
      <c r="F49" s="16">
        <f t="shared" si="16"/>
        <v>29.41542104356509</v>
      </c>
      <c r="G49" s="5"/>
      <c r="H49" s="14">
        <f t="shared" si="4"/>
        <v>98625.165761463257</v>
      </c>
      <c r="I49" s="15">
        <f t="shared" si="17"/>
        <v>0.50002761335929735</v>
      </c>
      <c r="J49" s="14">
        <f t="shared" si="18"/>
        <v>49315.306252869559</v>
      </c>
      <c r="K49" s="14">
        <f>SUM($J49:J$127)</f>
        <v>1450630.4973205163</v>
      </c>
      <c r="L49" s="16">
        <f t="shared" si="19"/>
        <v>29.41542104356509</v>
      </c>
      <c r="M49" s="16"/>
      <c r="N49" s="6">
        <v>35</v>
      </c>
      <c r="O49" s="6">
        <f t="shared" si="13"/>
        <v>35</v>
      </c>
      <c r="P49" s="6">
        <f t="shared" si="8"/>
        <v>98625.165761463257</v>
      </c>
      <c r="Q49" s="6">
        <f t="shared" si="9"/>
        <v>98625.165761463257</v>
      </c>
      <c r="R49" s="5">
        <f t="shared" si="10"/>
        <v>98625.165761463257</v>
      </c>
      <c r="S49" s="5">
        <f t="shared" si="20"/>
        <v>4863730253.7665863</v>
      </c>
      <c r="T49" s="20">
        <f>SUM(S49:$S$136)</f>
        <v>128415670288.82143</v>
      </c>
      <c r="U49" s="6">
        <f t="shared" si="21"/>
        <v>26.402712237047549</v>
      </c>
    </row>
    <row r="50" spans="1:21">
      <c r="A50" s="21">
        <v>36</v>
      </c>
      <c r="B50" s="22">
        <f>Absterbeordnung!B44</f>
        <v>98550.704778180734</v>
      </c>
      <c r="C50" s="15">
        <f t="shared" si="14"/>
        <v>0.49022315035225233</v>
      </c>
      <c r="D50" s="14">
        <f t="shared" si="15"/>
        <v>48311.83696579453</v>
      </c>
      <c r="E50" s="14">
        <f>SUM(D50:$D$127)</f>
        <v>1401315.191067647</v>
      </c>
      <c r="F50" s="16">
        <f t="shared" si="16"/>
        <v>29.005628414829228</v>
      </c>
      <c r="G50" s="5"/>
      <c r="H50" s="14">
        <f t="shared" si="4"/>
        <v>98550.704778180734</v>
      </c>
      <c r="I50" s="15">
        <f t="shared" si="17"/>
        <v>0.49022315035225233</v>
      </c>
      <c r="J50" s="14">
        <f t="shared" si="18"/>
        <v>48311.83696579453</v>
      </c>
      <c r="K50" s="14">
        <f>SUM($J50:J$127)</f>
        <v>1401315.191067647</v>
      </c>
      <c r="L50" s="16">
        <f t="shared" si="19"/>
        <v>29.005628414829228</v>
      </c>
      <c r="M50" s="16"/>
      <c r="N50" s="6">
        <v>36</v>
      </c>
      <c r="O50" s="6">
        <f t="shared" si="13"/>
        <v>36</v>
      </c>
      <c r="P50" s="6">
        <f t="shared" si="8"/>
        <v>98550.704778180734</v>
      </c>
      <c r="Q50" s="6">
        <f t="shared" si="9"/>
        <v>98550.704778180734</v>
      </c>
      <c r="R50" s="5">
        <f t="shared" si="10"/>
        <v>98550.704778180734</v>
      </c>
      <c r="S50" s="5">
        <f t="shared" si="20"/>
        <v>4761165582.1076155</v>
      </c>
      <c r="T50" s="20">
        <f>SUM(S50:$S$136)</f>
        <v>123551940035.05482</v>
      </c>
      <c r="U50" s="6">
        <f t="shared" si="21"/>
        <v>25.949935557662823</v>
      </c>
    </row>
    <row r="51" spans="1:21">
      <c r="A51" s="21">
        <v>37</v>
      </c>
      <c r="B51" s="22">
        <f>Absterbeordnung!B45</f>
        <v>98463.673317606241</v>
      </c>
      <c r="C51" s="15">
        <f t="shared" si="14"/>
        <v>0.48061093171789437</v>
      </c>
      <c r="D51" s="14">
        <f t="shared" si="15"/>
        <v>47322.71777354111</v>
      </c>
      <c r="E51" s="14">
        <f>SUM(D51:$D$127)</f>
        <v>1353003.3541018523</v>
      </c>
      <c r="F51" s="16">
        <f t="shared" si="16"/>
        <v>28.59099007323578</v>
      </c>
      <c r="G51" s="5"/>
      <c r="H51" s="14">
        <f t="shared" si="4"/>
        <v>98463.673317606241</v>
      </c>
      <c r="I51" s="15">
        <f t="shared" si="17"/>
        <v>0.48061093171789437</v>
      </c>
      <c r="J51" s="14">
        <f t="shared" si="18"/>
        <v>47322.71777354111</v>
      </c>
      <c r="K51" s="14">
        <f>SUM($J51:J$127)</f>
        <v>1353003.3541018523</v>
      </c>
      <c r="L51" s="16">
        <f t="shared" si="19"/>
        <v>28.59099007323578</v>
      </c>
      <c r="M51" s="16"/>
      <c r="N51" s="6">
        <v>37</v>
      </c>
      <c r="O51" s="6">
        <f t="shared" si="13"/>
        <v>37</v>
      </c>
      <c r="P51" s="6">
        <f t="shared" si="8"/>
        <v>98463.673317606241</v>
      </c>
      <c r="Q51" s="6">
        <f t="shared" si="9"/>
        <v>98463.673317606241</v>
      </c>
      <c r="R51" s="5">
        <f t="shared" si="10"/>
        <v>98463.673317606241</v>
      </c>
      <c r="S51" s="5">
        <f t="shared" si="20"/>
        <v>4659568623.3552303</v>
      </c>
      <c r="T51" s="20">
        <f>SUM(S51:$S$136)</f>
        <v>118790774452.94722</v>
      </c>
      <c r="U51" s="6">
        <f t="shared" si="21"/>
        <v>25.493942477320825</v>
      </c>
    </row>
    <row r="52" spans="1:21">
      <c r="A52" s="21">
        <v>38</v>
      </c>
      <c r="B52" s="22">
        <f>Absterbeordnung!B46</f>
        <v>98365.450650217856</v>
      </c>
      <c r="C52" s="15">
        <f t="shared" si="14"/>
        <v>0.47118718795871989</v>
      </c>
      <c r="D52" s="14">
        <f t="shared" si="15"/>
        <v>46348.540084168388</v>
      </c>
      <c r="E52" s="14">
        <f>SUM(D52:$D$127)</f>
        <v>1305680.6363283109</v>
      </c>
      <c r="F52" s="16">
        <f t="shared" si="16"/>
        <v>28.170911833624331</v>
      </c>
      <c r="G52" s="5"/>
      <c r="H52" s="14">
        <f t="shared" si="4"/>
        <v>98365.450650217856</v>
      </c>
      <c r="I52" s="15">
        <f t="shared" si="17"/>
        <v>0.47118718795871989</v>
      </c>
      <c r="J52" s="14">
        <f t="shared" si="18"/>
        <v>46348.540084168388</v>
      </c>
      <c r="K52" s="14">
        <f>SUM($J52:J$127)</f>
        <v>1305680.6363283109</v>
      </c>
      <c r="L52" s="16">
        <f t="shared" si="19"/>
        <v>28.170911833624331</v>
      </c>
      <c r="M52" s="16"/>
      <c r="N52" s="6">
        <v>38</v>
      </c>
      <c r="O52" s="6">
        <f t="shared" si="13"/>
        <v>38</v>
      </c>
      <c r="P52" s="6">
        <f t="shared" si="8"/>
        <v>98365.450650217856</v>
      </c>
      <c r="Q52" s="6">
        <f t="shared" si="9"/>
        <v>98365.450650217856</v>
      </c>
      <c r="R52" s="5">
        <f t="shared" si="10"/>
        <v>98365.450650217856</v>
      </c>
      <c r="S52" s="5">
        <f t="shared" si="20"/>
        <v>4559095032.3589096</v>
      </c>
      <c r="T52" s="20">
        <f>SUM(S52:$S$136)</f>
        <v>114131205829.592</v>
      </c>
      <c r="U52" s="6">
        <f t="shared" si="21"/>
        <v>25.033741349879179</v>
      </c>
    </row>
    <row r="53" spans="1:21">
      <c r="A53" s="21">
        <v>39</v>
      </c>
      <c r="B53" s="22">
        <f>Absterbeordnung!B47</f>
        <v>98265.507051948109</v>
      </c>
      <c r="C53" s="15">
        <f t="shared" si="14"/>
        <v>0.46194822348894127</v>
      </c>
      <c r="D53" s="14">
        <f t="shared" si="15"/>
        <v>45393.576412887458</v>
      </c>
      <c r="E53" s="14">
        <f>SUM(D53:$D$127)</f>
        <v>1259332.0962441426</v>
      </c>
      <c r="F53" s="16">
        <f t="shared" si="16"/>
        <v>27.742517681127502</v>
      </c>
      <c r="G53" s="5"/>
      <c r="H53" s="14">
        <f t="shared" si="4"/>
        <v>98265.507051948109</v>
      </c>
      <c r="I53" s="15">
        <f t="shared" si="17"/>
        <v>0.46194822348894127</v>
      </c>
      <c r="J53" s="14">
        <f t="shared" si="18"/>
        <v>45393.576412887458</v>
      </c>
      <c r="K53" s="14">
        <f>SUM($J53:J$127)</f>
        <v>1259332.0962441426</v>
      </c>
      <c r="L53" s="16">
        <f t="shared" si="19"/>
        <v>27.742517681127502</v>
      </c>
      <c r="M53" s="16"/>
      <c r="N53" s="6">
        <v>39</v>
      </c>
      <c r="O53" s="6">
        <f t="shared" si="13"/>
        <v>39</v>
      </c>
      <c r="P53" s="6">
        <f t="shared" si="8"/>
        <v>98265.507051948109</v>
      </c>
      <c r="Q53" s="6">
        <f t="shared" si="9"/>
        <v>98265.507051948109</v>
      </c>
      <c r="R53" s="5">
        <f t="shared" si="10"/>
        <v>98265.507051948109</v>
      </c>
      <c r="S53" s="5">
        <f t="shared" si="20"/>
        <v>4460622803.1137381</v>
      </c>
      <c r="T53" s="20">
        <f>SUM(S53:$S$136)</f>
        <v>109572110797.23308</v>
      </c>
      <c r="U53" s="6">
        <f t="shared" si="21"/>
        <v>24.564307639001949</v>
      </c>
    </row>
    <row r="54" spans="1:21">
      <c r="A54" s="21">
        <v>40</v>
      </c>
      <c r="B54" s="22">
        <f>Absterbeordnung!B48</f>
        <v>98152.046506329076</v>
      </c>
      <c r="C54" s="15">
        <f t="shared" si="14"/>
        <v>0.45289041518523643</v>
      </c>
      <c r="D54" s="14">
        <f t="shared" si="15"/>
        <v>44452.121093532012</v>
      </c>
      <c r="E54" s="14">
        <f>SUM(D54:$D$127)</f>
        <v>1213938.5198312553</v>
      </c>
      <c r="F54" s="16">
        <f t="shared" si="16"/>
        <v>27.308899777290694</v>
      </c>
      <c r="G54" s="5"/>
      <c r="H54" s="14">
        <f t="shared" si="4"/>
        <v>98152.046506329076</v>
      </c>
      <c r="I54" s="15">
        <f t="shared" si="17"/>
        <v>0.45289041518523643</v>
      </c>
      <c r="J54" s="14">
        <f t="shared" si="18"/>
        <v>44452.121093532012</v>
      </c>
      <c r="K54" s="14">
        <f>SUM($J54:J$127)</f>
        <v>1213938.5198312553</v>
      </c>
      <c r="L54" s="16">
        <f t="shared" si="19"/>
        <v>27.308899777290694</v>
      </c>
      <c r="M54" s="16"/>
      <c r="N54" s="6">
        <v>40</v>
      </c>
      <c r="O54" s="6">
        <f t="shared" si="13"/>
        <v>40</v>
      </c>
      <c r="P54" s="6">
        <f t="shared" si="8"/>
        <v>98152.046506329076</v>
      </c>
      <c r="Q54" s="6">
        <f t="shared" si="9"/>
        <v>98152.046506329076</v>
      </c>
      <c r="R54" s="5">
        <f t="shared" si="10"/>
        <v>98152.046506329076</v>
      </c>
      <c r="S54" s="5">
        <f t="shared" si="20"/>
        <v>4363066656.877326</v>
      </c>
      <c r="T54" s="20">
        <f>SUM(S54:$S$136)</f>
        <v>105111487994.11934</v>
      </c>
      <c r="U54" s="6">
        <f t="shared" si="21"/>
        <v>24.091194625329948</v>
      </c>
    </row>
    <row r="55" spans="1:21">
      <c r="A55" s="21">
        <v>41</v>
      </c>
      <c r="B55" s="22">
        <f>Absterbeordnung!B49</f>
        <v>98030.576766222439</v>
      </c>
      <c r="C55" s="15">
        <f t="shared" si="14"/>
        <v>0.44401021096591808</v>
      </c>
      <c r="D55" s="14">
        <f t="shared" si="15"/>
        <v>43526.577071081054</v>
      </c>
      <c r="E55" s="14">
        <f>SUM(D55:$D$127)</f>
        <v>1169486.3987377237</v>
      </c>
      <c r="F55" s="16">
        <f t="shared" si="16"/>
        <v>26.868329132058662</v>
      </c>
      <c r="G55" s="5"/>
      <c r="H55" s="14">
        <f t="shared" si="4"/>
        <v>98030.576766222439</v>
      </c>
      <c r="I55" s="15">
        <f t="shared" si="17"/>
        <v>0.44401021096591808</v>
      </c>
      <c r="J55" s="14">
        <f t="shared" si="18"/>
        <v>43526.577071081054</v>
      </c>
      <c r="K55" s="14">
        <f>SUM($J55:J$127)</f>
        <v>1169486.3987377237</v>
      </c>
      <c r="L55" s="16">
        <f t="shared" si="19"/>
        <v>26.868329132058662</v>
      </c>
      <c r="M55" s="16"/>
      <c r="N55" s="6">
        <v>41</v>
      </c>
      <c r="O55" s="6">
        <f t="shared" si="13"/>
        <v>41</v>
      </c>
      <c r="P55" s="6">
        <f t="shared" si="8"/>
        <v>98030.576766222439</v>
      </c>
      <c r="Q55" s="6">
        <f t="shared" si="9"/>
        <v>98030.576766222439</v>
      </c>
      <c r="R55" s="5">
        <f t="shared" si="10"/>
        <v>98030.576766222439</v>
      </c>
      <c r="S55" s="5">
        <f t="shared" si="20"/>
        <v>4266935454.9375086</v>
      </c>
      <c r="T55" s="20">
        <f>SUM(S55:$S$136)</f>
        <v>100748421337.24202</v>
      </c>
      <c r="U55" s="6">
        <f t="shared" si="21"/>
        <v>23.611423796125251</v>
      </c>
    </row>
    <row r="56" spans="1:21">
      <c r="A56" s="21">
        <v>42</v>
      </c>
      <c r="B56" s="22">
        <f>Absterbeordnung!B50</f>
        <v>97888.357773121068</v>
      </c>
      <c r="C56" s="15">
        <f t="shared" si="14"/>
        <v>0.4353041283979589</v>
      </c>
      <c r="D56" s="14">
        <f t="shared" si="15"/>
        <v>42611.206260736035</v>
      </c>
      <c r="E56" s="14">
        <f>SUM(D56:$D$127)</f>
        <v>1125959.8216666428</v>
      </c>
      <c r="F56" s="16">
        <f t="shared" si="16"/>
        <v>26.42403068284305</v>
      </c>
      <c r="G56" s="5"/>
      <c r="H56" s="14">
        <f t="shared" si="4"/>
        <v>97888.357773121068</v>
      </c>
      <c r="I56" s="15">
        <f t="shared" si="17"/>
        <v>0.4353041283979589</v>
      </c>
      <c r="J56" s="14">
        <f t="shared" si="18"/>
        <v>42611.206260736035</v>
      </c>
      <c r="K56" s="14">
        <f>SUM($J56:J$127)</f>
        <v>1125959.8216666428</v>
      </c>
      <c r="L56" s="16">
        <f t="shared" si="19"/>
        <v>26.42403068284305</v>
      </c>
      <c r="M56" s="16"/>
      <c r="N56" s="6">
        <v>42</v>
      </c>
      <c r="O56" s="6">
        <f t="shared" si="13"/>
        <v>42</v>
      </c>
      <c r="P56" s="6">
        <f t="shared" si="8"/>
        <v>97888.357773121068</v>
      </c>
      <c r="Q56" s="6">
        <f t="shared" si="9"/>
        <v>97888.357773121068</v>
      </c>
      <c r="R56" s="5">
        <f t="shared" si="10"/>
        <v>97888.357773121068</v>
      </c>
      <c r="S56" s="5">
        <f t="shared" si="20"/>
        <v>4171141003.5951848</v>
      </c>
      <c r="T56" s="20">
        <f>SUM(S56:$S$136)</f>
        <v>96481485882.30452</v>
      </c>
      <c r="U56" s="6">
        <f t="shared" si="21"/>
        <v>23.130717901683333</v>
      </c>
    </row>
    <row r="57" spans="1:21">
      <c r="A57" s="21">
        <v>43</v>
      </c>
      <c r="B57" s="22">
        <f>Absterbeordnung!B51</f>
        <v>97749.884943557627</v>
      </c>
      <c r="C57" s="15">
        <f t="shared" si="14"/>
        <v>0.4267687533313323</v>
      </c>
      <c r="D57" s="14">
        <f t="shared" si="15"/>
        <v>41716.596535643257</v>
      </c>
      <c r="E57" s="14">
        <f>SUM(D57:$D$127)</f>
        <v>1083348.6154059067</v>
      </c>
      <c r="F57" s="16">
        <f t="shared" si="16"/>
        <v>25.969247382879811</v>
      </c>
      <c r="G57" s="5"/>
      <c r="H57" s="14">
        <f t="shared" si="4"/>
        <v>97749.884943557627</v>
      </c>
      <c r="I57" s="15">
        <f t="shared" si="17"/>
        <v>0.4267687533313323</v>
      </c>
      <c r="J57" s="14">
        <f t="shared" si="18"/>
        <v>41716.596535643257</v>
      </c>
      <c r="K57" s="14">
        <f>SUM($J57:J$127)</f>
        <v>1083348.6154059067</v>
      </c>
      <c r="L57" s="16">
        <f t="shared" si="19"/>
        <v>25.969247382879811</v>
      </c>
      <c r="M57" s="16"/>
      <c r="N57" s="6">
        <v>43</v>
      </c>
      <c r="O57" s="6">
        <f t="shared" si="13"/>
        <v>43</v>
      </c>
      <c r="P57" s="6">
        <f t="shared" si="8"/>
        <v>97749.884943557627</v>
      </c>
      <c r="Q57" s="6">
        <f t="shared" si="9"/>
        <v>97749.884943557627</v>
      </c>
      <c r="R57" s="5">
        <f t="shared" si="10"/>
        <v>97749.884943557627</v>
      </c>
      <c r="S57" s="5">
        <f t="shared" si="20"/>
        <v>4077792511.595943</v>
      </c>
      <c r="T57" s="20">
        <f>SUM(S57:$S$136)</f>
        <v>92310344878.709351</v>
      </c>
      <c r="U57" s="6">
        <f t="shared" si="21"/>
        <v>22.637332482270281</v>
      </c>
    </row>
    <row r="58" spans="1:21">
      <c r="A58" s="21">
        <v>44</v>
      </c>
      <c r="B58" s="22">
        <f>Absterbeordnung!B52</f>
        <v>97594.004925479836</v>
      </c>
      <c r="C58" s="15">
        <f t="shared" si="14"/>
        <v>0.41840073856012966</v>
      </c>
      <c r="D58" s="14">
        <f t="shared" si="15"/>
        <v>40833.403739861693</v>
      </c>
      <c r="E58" s="14">
        <f>SUM(D58:$D$127)</f>
        <v>1041632.0188702634</v>
      </c>
      <c r="F58" s="16">
        <f t="shared" si="16"/>
        <v>25.509311579955774</v>
      </c>
      <c r="G58" s="5"/>
      <c r="H58" s="14">
        <f t="shared" si="4"/>
        <v>97594.004925479836</v>
      </c>
      <c r="I58" s="15">
        <f t="shared" si="17"/>
        <v>0.41840073856012966</v>
      </c>
      <c r="J58" s="14">
        <f t="shared" si="18"/>
        <v>40833.403739861693</v>
      </c>
      <c r="K58" s="14">
        <f>SUM($J58:J$127)</f>
        <v>1041632.0188702634</v>
      </c>
      <c r="L58" s="16">
        <f t="shared" si="19"/>
        <v>25.509311579955774</v>
      </c>
      <c r="M58" s="16"/>
      <c r="N58" s="6">
        <v>44</v>
      </c>
      <c r="O58" s="6">
        <f t="shared" si="13"/>
        <v>44</v>
      </c>
      <c r="P58" s="6">
        <f t="shared" si="8"/>
        <v>97594.004925479836</v>
      </c>
      <c r="Q58" s="6">
        <f t="shared" si="9"/>
        <v>97594.004925479836</v>
      </c>
      <c r="R58" s="5">
        <f t="shared" si="10"/>
        <v>97594.004925479836</v>
      </c>
      <c r="S58" s="5">
        <f t="shared" si="20"/>
        <v>3985095405.7121692</v>
      </c>
      <c r="T58" s="20">
        <f>SUM(S58:$S$136)</f>
        <v>88232552367.113388</v>
      </c>
      <c r="U58" s="6">
        <f t="shared" si="21"/>
        <v>22.140637396194411</v>
      </c>
    </row>
    <row r="59" spans="1:21">
      <c r="A59" s="21">
        <v>45</v>
      </c>
      <c r="B59" s="22">
        <f>Absterbeordnung!B53</f>
        <v>97424.79345460952</v>
      </c>
      <c r="C59" s="15">
        <f t="shared" si="14"/>
        <v>0.41019680250993107</v>
      </c>
      <c r="D59" s="14">
        <f t="shared" si="15"/>
        <v>39963.338760271283</v>
      </c>
      <c r="E59" s="14">
        <f>SUM(D59:$D$127)</f>
        <v>1000798.6151304016</v>
      </c>
      <c r="F59" s="16">
        <f t="shared" si="16"/>
        <v>25.042917988757349</v>
      </c>
      <c r="G59" s="5"/>
      <c r="H59" s="14">
        <f t="shared" si="4"/>
        <v>97424.79345460952</v>
      </c>
      <c r="I59" s="15">
        <f t="shared" si="17"/>
        <v>0.41019680250993107</v>
      </c>
      <c r="J59" s="14">
        <f t="shared" si="18"/>
        <v>39963.338760271283</v>
      </c>
      <c r="K59" s="14">
        <f>SUM($J59:J$127)</f>
        <v>1000798.6151304016</v>
      </c>
      <c r="L59" s="16">
        <f t="shared" si="19"/>
        <v>25.042917988757349</v>
      </c>
      <c r="M59" s="16"/>
      <c r="N59" s="6">
        <v>45</v>
      </c>
      <c r="O59" s="6">
        <f t="shared" si="13"/>
        <v>45</v>
      </c>
      <c r="P59" s="6">
        <f t="shared" si="8"/>
        <v>97424.79345460952</v>
      </c>
      <c r="Q59" s="6">
        <f t="shared" si="9"/>
        <v>97424.79345460952</v>
      </c>
      <c r="R59" s="5">
        <f t="shared" si="10"/>
        <v>97424.79345460952</v>
      </c>
      <c r="S59" s="5">
        <f t="shared" si="20"/>
        <v>3893420024.4760213</v>
      </c>
      <c r="T59" s="20">
        <f>SUM(S59:$S$136)</f>
        <v>84247456961.401215</v>
      </c>
      <c r="U59" s="6">
        <f t="shared" si="21"/>
        <v>21.638419803611939</v>
      </c>
    </row>
    <row r="60" spans="1:21">
      <c r="A60" s="21">
        <v>46</v>
      </c>
      <c r="B60" s="22">
        <f>Absterbeordnung!B54</f>
        <v>97241.697895071455</v>
      </c>
      <c r="C60" s="15">
        <f t="shared" si="14"/>
        <v>0.40215372795091275</v>
      </c>
      <c r="D60" s="14">
        <f t="shared" si="15"/>
        <v>39106.111320779411</v>
      </c>
      <c r="E60" s="14">
        <f>SUM(D60:$D$127)</f>
        <v>960835.27637013036</v>
      </c>
      <c r="F60" s="16">
        <f t="shared" si="16"/>
        <v>24.569951956833439</v>
      </c>
      <c r="G60" s="5"/>
      <c r="H60" s="14">
        <f t="shared" si="4"/>
        <v>97241.697895071455</v>
      </c>
      <c r="I60" s="15">
        <f t="shared" si="17"/>
        <v>0.40215372795091275</v>
      </c>
      <c r="J60" s="14">
        <f t="shared" si="18"/>
        <v>39106.111320779411</v>
      </c>
      <c r="K60" s="14">
        <f>SUM($J60:J$127)</f>
        <v>960835.27637013036</v>
      </c>
      <c r="L60" s="16">
        <f t="shared" si="19"/>
        <v>24.569951956833439</v>
      </c>
      <c r="M60" s="16"/>
      <c r="N60" s="6">
        <v>46</v>
      </c>
      <c r="O60" s="6">
        <f t="shared" si="13"/>
        <v>46</v>
      </c>
      <c r="P60" s="6">
        <f t="shared" si="8"/>
        <v>97241.697895071455</v>
      </c>
      <c r="Q60" s="6">
        <f t="shared" si="9"/>
        <v>97241.697895071455</v>
      </c>
      <c r="R60" s="5">
        <f t="shared" si="10"/>
        <v>97241.697895071455</v>
      </c>
      <c r="S60" s="5">
        <f t="shared" si="20"/>
        <v>3802744662.9062653</v>
      </c>
      <c r="T60" s="20">
        <f>SUM(S60:$S$136)</f>
        <v>80354036936.925186</v>
      </c>
      <c r="U60" s="6">
        <f t="shared" si="21"/>
        <v>21.130537035719417</v>
      </c>
    </row>
    <row r="61" spans="1:21">
      <c r="A61" s="21">
        <v>47</v>
      </c>
      <c r="B61" s="22">
        <f>Absterbeordnung!B55</f>
        <v>97041.115106214653</v>
      </c>
      <c r="C61" s="15">
        <f t="shared" si="14"/>
        <v>0.39426836073618909</v>
      </c>
      <c r="D61" s="14">
        <f t="shared" si="15"/>
        <v>38260.241376939084</v>
      </c>
      <c r="E61" s="14">
        <f>SUM(D61:$D$127)</f>
        <v>921729.16504935105</v>
      </c>
      <c r="F61" s="16">
        <f t="shared" si="16"/>
        <v>24.091044172160206</v>
      </c>
      <c r="G61" s="5"/>
      <c r="H61" s="14">
        <f t="shared" si="4"/>
        <v>97041.115106214653</v>
      </c>
      <c r="I61" s="15">
        <f t="shared" si="17"/>
        <v>0.39426836073618909</v>
      </c>
      <c r="J61" s="14">
        <f t="shared" si="18"/>
        <v>38260.241376939084</v>
      </c>
      <c r="K61" s="14">
        <f>SUM($J61:J$127)</f>
        <v>921729.16504935105</v>
      </c>
      <c r="L61" s="16">
        <f t="shared" si="19"/>
        <v>24.091044172160206</v>
      </c>
      <c r="M61" s="16"/>
      <c r="N61" s="6">
        <v>47</v>
      </c>
      <c r="O61" s="6">
        <f t="shared" si="13"/>
        <v>47</v>
      </c>
      <c r="P61" s="6">
        <f t="shared" si="8"/>
        <v>97041.115106214653</v>
      </c>
      <c r="Q61" s="6">
        <f t="shared" si="9"/>
        <v>97041.115106214653</v>
      </c>
      <c r="R61" s="5">
        <f t="shared" si="10"/>
        <v>97041.115106214653</v>
      </c>
      <c r="S61" s="5">
        <f t="shared" si="20"/>
        <v>3712816487.4511027</v>
      </c>
      <c r="T61" s="20">
        <f>SUM(S61:$S$136)</f>
        <v>76551292274.018906</v>
      </c>
      <c r="U61" s="6">
        <f t="shared" si="21"/>
        <v>20.61811902978603</v>
      </c>
    </row>
    <row r="62" spans="1:21">
      <c r="A62" s="21">
        <v>48</v>
      </c>
      <c r="B62" s="22">
        <f>Absterbeordnung!B56</f>
        <v>96814.85396141019</v>
      </c>
      <c r="C62" s="15">
        <f t="shared" si="14"/>
        <v>0.38653760856489122</v>
      </c>
      <c r="D62" s="14">
        <f t="shared" si="15"/>
        <v>37422.582123802684</v>
      </c>
      <c r="E62" s="14">
        <f>SUM(D62:$D$127)</f>
        <v>883468.92367241194</v>
      </c>
      <c r="F62" s="16">
        <f t="shared" si="16"/>
        <v>23.60790927653494</v>
      </c>
      <c r="G62" s="5"/>
      <c r="H62" s="14">
        <f t="shared" si="4"/>
        <v>96814.85396141019</v>
      </c>
      <c r="I62" s="15">
        <f t="shared" si="17"/>
        <v>0.38653760856489122</v>
      </c>
      <c r="J62" s="14">
        <f t="shared" si="18"/>
        <v>37422.582123802684</v>
      </c>
      <c r="K62" s="14">
        <f>SUM($J62:J$127)</f>
        <v>883468.92367241194</v>
      </c>
      <c r="L62" s="16">
        <f t="shared" si="19"/>
        <v>23.60790927653494</v>
      </c>
      <c r="M62" s="16"/>
      <c r="N62" s="6">
        <v>48</v>
      </c>
      <c r="O62" s="6">
        <f t="shared" si="13"/>
        <v>48</v>
      </c>
      <c r="P62" s="6">
        <f t="shared" si="8"/>
        <v>96814.85396141019</v>
      </c>
      <c r="Q62" s="6">
        <f t="shared" si="9"/>
        <v>96814.85396141019</v>
      </c>
      <c r="R62" s="5">
        <f t="shared" si="10"/>
        <v>96814.85396141019</v>
      </c>
      <c r="S62" s="5">
        <f t="shared" si="20"/>
        <v>3623061823.1748357</v>
      </c>
      <c r="T62" s="20">
        <f>SUM(S62:$S$136)</f>
        <v>72838475786.567795</v>
      </c>
      <c r="U62" s="6">
        <f t="shared" si="21"/>
        <v>20.104121690846696</v>
      </c>
    </row>
    <row r="63" spans="1:21">
      <c r="A63" s="21">
        <v>49</v>
      </c>
      <c r="B63" s="22">
        <f>Absterbeordnung!B57</f>
        <v>96560.773800101335</v>
      </c>
      <c r="C63" s="15">
        <f t="shared" si="14"/>
        <v>0.37895843976950117</v>
      </c>
      <c r="D63" s="14">
        <f t="shared" si="15"/>
        <v>36592.520182222128</v>
      </c>
      <c r="E63" s="14">
        <f>SUM(D63:$D$127)</f>
        <v>846046.34154860931</v>
      </c>
      <c r="F63" s="16">
        <f t="shared" si="16"/>
        <v>23.120745369149155</v>
      </c>
      <c r="G63" s="5"/>
      <c r="H63" s="14">
        <f t="shared" si="4"/>
        <v>96560.773800101335</v>
      </c>
      <c r="I63" s="15">
        <f t="shared" si="17"/>
        <v>0.37895843976950117</v>
      </c>
      <c r="J63" s="14">
        <f t="shared" si="18"/>
        <v>36592.520182222128</v>
      </c>
      <c r="K63" s="14">
        <f>SUM($J63:J$127)</f>
        <v>846046.34154860931</v>
      </c>
      <c r="L63" s="16">
        <f t="shared" si="19"/>
        <v>23.120745369149155</v>
      </c>
      <c r="M63" s="16"/>
      <c r="N63" s="6">
        <v>49</v>
      </c>
      <c r="O63" s="6">
        <f t="shared" si="13"/>
        <v>49</v>
      </c>
      <c r="P63" s="6">
        <f t="shared" si="8"/>
        <v>96560.773800101335</v>
      </c>
      <c r="Q63" s="6">
        <f t="shared" si="9"/>
        <v>96560.773800101335</v>
      </c>
      <c r="R63" s="5">
        <f t="shared" si="10"/>
        <v>96560.773800101335</v>
      </c>
      <c r="S63" s="5">
        <f t="shared" si="20"/>
        <v>3533402064.0911937</v>
      </c>
      <c r="T63" s="20">
        <f>SUM(S63:$S$136)</f>
        <v>69215413963.392975</v>
      </c>
      <c r="U63" s="6">
        <f t="shared" si="21"/>
        <v>19.588887057832032</v>
      </c>
    </row>
    <row r="64" spans="1:21">
      <c r="A64" s="21">
        <v>50</v>
      </c>
      <c r="B64" s="22">
        <f>Absterbeordnung!B58</f>
        <v>96277.19505469194</v>
      </c>
      <c r="C64" s="15">
        <f t="shared" si="14"/>
        <v>0.37152788212696192</v>
      </c>
      <c r="D64" s="14">
        <f t="shared" si="15"/>
        <v>35769.662375794105</v>
      </c>
      <c r="E64" s="14">
        <f>SUM(D64:$D$127)</f>
        <v>809453.82136638719</v>
      </c>
      <c r="F64" s="16">
        <f t="shared" si="16"/>
        <v>22.629618721650484</v>
      </c>
      <c r="G64" s="5"/>
      <c r="H64" s="14">
        <f t="shared" si="4"/>
        <v>96277.19505469194</v>
      </c>
      <c r="I64" s="15">
        <f t="shared" si="17"/>
        <v>0.37152788212696192</v>
      </c>
      <c r="J64" s="14">
        <f t="shared" si="18"/>
        <v>35769.662375794105</v>
      </c>
      <c r="K64" s="14">
        <f>SUM($J64:J$127)</f>
        <v>809453.82136638719</v>
      </c>
      <c r="L64" s="16">
        <f t="shared" si="19"/>
        <v>22.629618721650484</v>
      </c>
      <c r="M64" s="16"/>
      <c r="N64" s="6">
        <v>50</v>
      </c>
      <c r="O64" s="6">
        <f t="shared" si="13"/>
        <v>50</v>
      </c>
      <c r="P64" s="6">
        <f t="shared" si="8"/>
        <v>96277.19505469194</v>
      </c>
      <c r="Q64" s="6">
        <f t="shared" si="9"/>
        <v>96277.19505469194</v>
      </c>
      <c r="R64" s="5">
        <f t="shared" si="10"/>
        <v>96277.19505469194</v>
      </c>
      <c r="S64" s="5">
        <f t="shared" si="20"/>
        <v>3443802761.5948048</v>
      </c>
      <c r="T64" s="20">
        <f>SUM(S64:$S$136)</f>
        <v>65682011899.301773</v>
      </c>
      <c r="U64" s="6">
        <f t="shared" si="21"/>
        <v>19.072524312886266</v>
      </c>
    </row>
    <row r="65" spans="1:21">
      <c r="A65" s="21">
        <v>51</v>
      </c>
      <c r="B65" s="22">
        <f>Absterbeordnung!B59</f>
        <v>95967.82206683603</v>
      </c>
      <c r="C65" s="15">
        <f t="shared" si="14"/>
        <v>0.36424302169309997</v>
      </c>
      <c r="D65" s="14">
        <f t="shared" si="15"/>
        <v>34955.609494930111</v>
      </c>
      <c r="E65" s="14">
        <f>SUM(D65:$D$127)</f>
        <v>773684.15899059305</v>
      </c>
      <c r="F65" s="16">
        <f t="shared" si="16"/>
        <v>22.133333395396999</v>
      </c>
      <c r="G65" s="5"/>
      <c r="H65" s="14">
        <f t="shared" si="4"/>
        <v>95967.82206683603</v>
      </c>
      <c r="I65" s="15">
        <f t="shared" si="17"/>
        <v>0.36424302169309997</v>
      </c>
      <c r="J65" s="14">
        <f t="shared" si="18"/>
        <v>34955.609494930111</v>
      </c>
      <c r="K65" s="14">
        <f>SUM($J65:J$127)</f>
        <v>773684.15899059305</v>
      </c>
      <c r="L65" s="16">
        <f t="shared" si="19"/>
        <v>22.133333395396999</v>
      </c>
      <c r="M65" s="16"/>
      <c r="N65" s="6">
        <v>51</v>
      </c>
      <c r="O65" s="6">
        <f t="shared" si="13"/>
        <v>51</v>
      </c>
      <c r="P65" s="6">
        <f t="shared" si="8"/>
        <v>95967.82206683603</v>
      </c>
      <c r="Q65" s="6">
        <f t="shared" si="9"/>
        <v>95967.82206683603</v>
      </c>
      <c r="R65" s="5">
        <f t="shared" si="10"/>
        <v>95967.82206683603</v>
      </c>
      <c r="S65" s="5">
        <f t="shared" si="20"/>
        <v>3354613712.2472568</v>
      </c>
      <c r="T65" s="20">
        <f>SUM(S65:$S$136)</f>
        <v>62238209137.706963</v>
      </c>
      <c r="U65" s="6">
        <f t="shared" si="21"/>
        <v>18.553018164351794</v>
      </c>
    </row>
    <row r="66" spans="1:21">
      <c r="A66" s="21">
        <v>52</v>
      </c>
      <c r="B66" s="22">
        <f>Absterbeordnung!B60</f>
        <v>95624.455513091307</v>
      </c>
      <c r="C66" s="15">
        <f t="shared" si="14"/>
        <v>0.35710100165990188</v>
      </c>
      <c r="D66" s="14">
        <f t="shared" si="15"/>
        <v>34147.588846907631</v>
      </c>
      <c r="E66" s="14">
        <f>SUM(D66:$D$127)</f>
        <v>738728.54949566291</v>
      </c>
      <c r="F66" s="16">
        <f t="shared" si="16"/>
        <v>21.633402955844755</v>
      </c>
      <c r="G66" s="5"/>
      <c r="H66" s="14">
        <f t="shared" si="4"/>
        <v>95624.455513091307</v>
      </c>
      <c r="I66" s="15">
        <f t="shared" si="17"/>
        <v>0.35710100165990188</v>
      </c>
      <c r="J66" s="14">
        <f t="shared" si="18"/>
        <v>34147.588846907631</v>
      </c>
      <c r="K66" s="14">
        <f>SUM($J66:J$127)</f>
        <v>738728.54949566291</v>
      </c>
      <c r="L66" s="16">
        <f t="shared" si="19"/>
        <v>21.633402955844755</v>
      </c>
      <c r="M66" s="16"/>
      <c r="N66" s="6">
        <v>52</v>
      </c>
      <c r="O66" s="6">
        <f t="shared" si="13"/>
        <v>52</v>
      </c>
      <c r="P66" s="6">
        <f t="shared" si="8"/>
        <v>95624.455513091307</v>
      </c>
      <c r="Q66" s="6">
        <f t="shared" si="9"/>
        <v>95624.455513091307</v>
      </c>
      <c r="R66" s="5">
        <f t="shared" si="10"/>
        <v>95624.455513091307</v>
      </c>
      <c r="S66" s="5">
        <f t="shared" si="20"/>
        <v>3265344590.5704517</v>
      </c>
      <c r="T66" s="20">
        <f>SUM(S66:$S$136)</f>
        <v>58883595425.459702</v>
      </c>
      <c r="U66" s="6">
        <f t="shared" si="21"/>
        <v>18.032888656070693</v>
      </c>
    </row>
    <row r="67" spans="1:21">
      <c r="A67" s="21">
        <v>53</v>
      </c>
      <c r="B67" s="22">
        <f>Absterbeordnung!B61</f>
        <v>95242.343818160545</v>
      </c>
      <c r="C67" s="15">
        <f t="shared" si="14"/>
        <v>0.35009902123519798</v>
      </c>
      <c r="D67" s="14">
        <f t="shared" si="15"/>
        <v>33344.251350884217</v>
      </c>
      <c r="E67" s="14">
        <f>SUM(D67:$D$127)</f>
        <v>704580.96064875531</v>
      </c>
      <c r="F67" s="16">
        <f t="shared" si="16"/>
        <v>21.130507721837677</v>
      </c>
      <c r="G67" s="5"/>
      <c r="H67" s="14">
        <f t="shared" si="4"/>
        <v>95242.343818160545</v>
      </c>
      <c r="I67" s="15">
        <f t="shared" si="17"/>
        <v>0.35009902123519798</v>
      </c>
      <c r="J67" s="14">
        <f t="shared" si="18"/>
        <v>33344.251350884217</v>
      </c>
      <c r="K67" s="14">
        <f>SUM($J67:J$127)</f>
        <v>704580.96064875531</v>
      </c>
      <c r="L67" s="16">
        <f t="shared" si="19"/>
        <v>21.130507721837677</v>
      </c>
      <c r="M67" s="16"/>
      <c r="N67" s="6">
        <v>53</v>
      </c>
      <c r="O67" s="6">
        <f t="shared" si="13"/>
        <v>53</v>
      </c>
      <c r="P67" s="6">
        <f t="shared" si="8"/>
        <v>95242.343818160545</v>
      </c>
      <c r="Q67" s="6">
        <f t="shared" si="9"/>
        <v>95242.343818160545</v>
      </c>
      <c r="R67" s="5">
        <f t="shared" si="10"/>
        <v>95242.343818160545</v>
      </c>
      <c r="S67" s="5">
        <f t="shared" si="20"/>
        <v>3175784651.5200787</v>
      </c>
      <c r="T67" s="20">
        <f>SUM(S67:$S$136)</f>
        <v>55618250834.889259</v>
      </c>
      <c r="U67" s="6">
        <f t="shared" si="21"/>
        <v>17.513231197294115</v>
      </c>
    </row>
    <row r="68" spans="1:21">
      <c r="A68" s="21">
        <v>54</v>
      </c>
      <c r="B68" s="22">
        <f>Absterbeordnung!B62</f>
        <v>94812.425209608904</v>
      </c>
      <c r="C68" s="15">
        <f t="shared" si="14"/>
        <v>0.34323433454431168</v>
      </c>
      <c r="D68" s="14">
        <f t="shared" si="15"/>
        <v>32542.879673352432</v>
      </c>
      <c r="E68" s="14">
        <f>SUM(D68:$D$127)</f>
        <v>671236.70929787098</v>
      </c>
      <c r="F68" s="16">
        <f t="shared" si="16"/>
        <v>20.626223494520975</v>
      </c>
      <c r="G68" s="5"/>
      <c r="H68" s="14">
        <f t="shared" si="4"/>
        <v>94812.425209608904</v>
      </c>
      <c r="I68" s="15">
        <f t="shared" si="17"/>
        <v>0.34323433454431168</v>
      </c>
      <c r="J68" s="14">
        <f t="shared" si="18"/>
        <v>32542.879673352432</v>
      </c>
      <c r="K68" s="14">
        <f>SUM($J68:J$127)</f>
        <v>671236.70929787098</v>
      </c>
      <c r="L68" s="16">
        <f t="shared" si="19"/>
        <v>20.626223494520975</v>
      </c>
      <c r="M68" s="16"/>
      <c r="N68" s="6">
        <v>54</v>
      </c>
      <c r="O68" s="6">
        <f t="shared" si="13"/>
        <v>54</v>
      </c>
      <c r="P68" s="6">
        <f t="shared" si="8"/>
        <v>94812.425209608904</v>
      </c>
      <c r="Q68" s="6">
        <f t="shared" si="9"/>
        <v>94812.425209608904</v>
      </c>
      <c r="R68" s="5">
        <f t="shared" si="10"/>
        <v>94812.425209608904</v>
      </c>
      <c r="S68" s="5">
        <f t="shared" si="20"/>
        <v>3085469345.1350293</v>
      </c>
      <c r="T68" s="20">
        <f>SUM(S68:$S$136)</f>
        <v>52442466183.369186</v>
      </c>
      <c r="U68" s="6">
        <f t="shared" si="21"/>
        <v>16.996592841234062</v>
      </c>
    </row>
    <row r="69" spans="1:21">
      <c r="A69" s="21">
        <v>55</v>
      </c>
      <c r="B69" s="22">
        <f>Absterbeordnung!B63</f>
        <v>94337.571660979811</v>
      </c>
      <c r="C69" s="15">
        <f t="shared" si="14"/>
        <v>0.33650424955324687</v>
      </c>
      <c r="D69" s="14">
        <f t="shared" si="15"/>
        <v>31744.993756453659</v>
      </c>
      <c r="E69" s="14">
        <f>SUM(D69:$D$127)</f>
        <v>638693.82962451852</v>
      </c>
      <c r="F69" s="16">
        <f t="shared" si="16"/>
        <v>20.11951347429936</v>
      </c>
      <c r="G69" s="5"/>
      <c r="H69" s="14">
        <f t="shared" si="4"/>
        <v>94337.571660979811</v>
      </c>
      <c r="I69" s="15">
        <f t="shared" si="17"/>
        <v>0.33650424955324687</v>
      </c>
      <c r="J69" s="14">
        <f t="shared" si="18"/>
        <v>31744.993756453659</v>
      </c>
      <c r="K69" s="14">
        <f>SUM($J69:J$127)</f>
        <v>638693.82962451852</v>
      </c>
      <c r="L69" s="16">
        <f t="shared" si="19"/>
        <v>20.11951347429936</v>
      </c>
      <c r="M69" s="16"/>
      <c r="N69" s="6">
        <v>55</v>
      </c>
      <c r="O69" s="6">
        <f t="shared" si="13"/>
        <v>55</v>
      </c>
      <c r="P69" s="6">
        <f t="shared" si="8"/>
        <v>94337.571660979811</v>
      </c>
      <c r="Q69" s="6">
        <f t="shared" si="9"/>
        <v>94337.571660979811</v>
      </c>
      <c r="R69" s="5">
        <f t="shared" si="10"/>
        <v>94337.571660979811</v>
      </c>
      <c r="S69" s="5">
        <f t="shared" si="20"/>
        <v>2994745623.3768039</v>
      </c>
      <c r="T69" s="20">
        <f>SUM(S69:$S$136)</f>
        <v>49356996838.234154</v>
      </c>
      <c r="U69" s="6">
        <f t="shared" si="21"/>
        <v>16.481198420645949</v>
      </c>
    </row>
    <row r="70" spans="1:21">
      <c r="A70" s="21">
        <v>56</v>
      </c>
      <c r="B70" s="22">
        <f>Absterbeordnung!B64</f>
        <v>93801.09705192018</v>
      </c>
      <c r="C70" s="15">
        <f t="shared" si="14"/>
        <v>0.3299061270129871</v>
      </c>
      <c r="D70" s="14">
        <f t="shared" si="15"/>
        <v>30945.556637968308</v>
      </c>
      <c r="E70" s="14">
        <f>SUM(D70:$D$127)</f>
        <v>606948.8358680649</v>
      </c>
      <c r="F70" s="16">
        <f t="shared" si="16"/>
        <v>19.61344056494934</v>
      </c>
      <c r="G70" s="5"/>
      <c r="H70" s="14">
        <f t="shared" si="4"/>
        <v>93801.09705192018</v>
      </c>
      <c r="I70" s="15">
        <f t="shared" si="17"/>
        <v>0.3299061270129871</v>
      </c>
      <c r="J70" s="14">
        <f t="shared" si="18"/>
        <v>30945.556637968308</v>
      </c>
      <c r="K70" s="14">
        <f>SUM($J70:J$127)</f>
        <v>606948.8358680649</v>
      </c>
      <c r="L70" s="16">
        <f t="shared" si="19"/>
        <v>19.61344056494934</v>
      </c>
      <c r="M70" s="16"/>
      <c r="N70" s="6">
        <v>56</v>
      </c>
      <c r="O70" s="6">
        <f t="shared" si="13"/>
        <v>56</v>
      </c>
      <c r="P70" s="6">
        <f t="shared" si="8"/>
        <v>93801.09705192018</v>
      </c>
      <c r="Q70" s="6">
        <f t="shared" si="9"/>
        <v>93801.09705192018</v>
      </c>
      <c r="R70" s="5">
        <f t="shared" si="10"/>
        <v>93801.09705192018</v>
      </c>
      <c r="S70" s="5">
        <f t="shared" si="20"/>
        <v>2902727161.5237584</v>
      </c>
      <c r="T70" s="20">
        <f>SUM(S70:$S$136)</f>
        <v>46362251214.857353</v>
      </c>
      <c r="U70" s="6">
        <f t="shared" si="21"/>
        <v>15.971963135012642</v>
      </c>
    </row>
    <row r="71" spans="1:21">
      <c r="A71" s="21">
        <v>57</v>
      </c>
      <c r="B71" s="22">
        <f>Absterbeordnung!B65</f>
        <v>93206.980782407991</v>
      </c>
      <c r="C71" s="15">
        <f t="shared" si="14"/>
        <v>0.32343737942449713</v>
      </c>
      <c r="D71" s="14">
        <f t="shared" si="15"/>
        <v>30146.621608331505</v>
      </c>
      <c r="E71" s="14">
        <f>SUM(D71:$D$127)</f>
        <v>576003.27923009673</v>
      </c>
      <c r="F71" s="16">
        <f t="shared" si="16"/>
        <v>19.106727337928604</v>
      </c>
      <c r="G71" s="5"/>
      <c r="H71" s="14">
        <f t="shared" si="4"/>
        <v>93206.980782407991</v>
      </c>
      <c r="I71" s="15">
        <f t="shared" si="17"/>
        <v>0.32343737942449713</v>
      </c>
      <c r="J71" s="14">
        <f t="shared" si="18"/>
        <v>30146.621608331505</v>
      </c>
      <c r="K71" s="14">
        <f>SUM($J71:J$127)</f>
        <v>576003.27923009673</v>
      </c>
      <c r="L71" s="16">
        <f t="shared" si="19"/>
        <v>19.106727337928604</v>
      </c>
      <c r="M71" s="16"/>
      <c r="N71" s="6">
        <v>57</v>
      </c>
      <c r="O71" s="6">
        <f t="shared" si="13"/>
        <v>57</v>
      </c>
      <c r="P71" s="6">
        <f t="shared" si="8"/>
        <v>93206.980782407991</v>
      </c>
      <c r="Q71" s="6">
        <f t="shared" si="9"/>
        <v>93206.980782407991</v>
      </c>
      <c r="R71" s="5">
        <f t="shared" si="10"/>
        <v>93206.980782407991</v>
      </c>
      <c r="S71" s="5">
        <f t="shared" si="20"/>
        <v>2809875580.9022799</v>
      </c>
      <c r="T71" s="20">
        <f>SUM(S71:$S$136)</f>
        <v>43459524053.333595</v>
      </c>
      <c r="U71" s="6">
        <f t="shared" si="21"/>
        <v>15.466707618199342</v>
      </c>
    </row>
    <row r="72" spans="1:21">
      <c r="A72" s="21">
        <v>58</v>
      </c>
      <c r="B72" s="22">
        <f>Absterbeordnung!B66</f>
        <v>92548.047851883428</v>
      </c>
      <c r="C72" s="15">
        <f t="shared" si="14"/>
        <v>0.31709547002401678</v>
      </c>
      <c r="D72" s="14">
        <f t="shared" si="15"/>
        <v>29346.566733398173</v>
      </c>
      <c r="E72" s="14">
        <f>SUM(D72:$D$127)</f>
        <v>545856.65762176516</v>
      </c>
      <c r="F72" s="16">
        <f t="shared" si="16"/>
        <v>18.600358351307488</v>
      </c>
      <c r="G72" s="5"/>
      <c r="H72" s="14">
        <f t="shared" si="4"/>
        <v>92548.047851883428</v>
      </c>
      <c r="I72" s="15">
        <f t="shared" si="17"/>
        <v>0.31709547002401678</v>
      </c>
      <c r="J72" s="14">
        <f t="shared" si="18"/>
        <v>29346.566733398173</v>
      </c>
      <c r="K72" s="14">
        <f>SUM($J72:J$127)</f>
        <v>545856.65762176516</v>
      </c>
      <c r="L72" s="16">
        <f t="shared" si="19"/>
        <v>18.600358351307488</v>
      </c>
      <c r="M72" s="16"/>
      <c r="N72" s="6">
        <v>58</v>
      </c>
      <c r="O72" s="6">
        <f t="shared" si="13"/>
        <v>58</v>
      </c>
      <c r="P72" s="6">
        <f t="shared" si="8"/>
        <v>92548.047851883428</v>
      </c>
      <c r="Q72" s="6">
        <f t="shared" si="9"/>
        <v>92548.047851883428</v>
      </c>
      <c r="R72" s="5">
        <f t="shared" si="10"/>
        <v>92548.047851883428</v>
      </c>
      <c r="S72" s="5">
        <f t="shared" si="20"/>
        <v>2715967462.3310242</v>
      </c>
      <c r="T72" s="20">
        <f>SUM(S72:$S$136)</f>
        <v>40649648472.431313</v>
      </c>
      <c r="U72" s="6">
        <f t="shared" si="21"/>
        <v>14.966912909016619</v>
      </c>
    </row>
    <row r="73" spans="1:21">
      <c r="A73" s="21">
        <v>59</v>
      </c>
      <c r="B73" s="22">
        <f>Absterbeordnung!B67</f>
        <v>91833.214872923971</v>
      </c>
      <c r="C73" s="15">
        <f t="shared" si="14"/>
        <v>0.3108779117882518</v>
      </c>
      <c r="D73" s="14">
        <f t="shared" si="15"/>
        <v>28548.918072496432</v>
      </c>
      <c r="E73" s="14">
        <f>SUM(D73:$D$127)</f>
        <v>516510.09088836703</v>
      </c>
      <c r="F73" s="16">
        <f t="shared" si="16"/>
        <v>18.092107363815114</v>
      </c>
      <c r="G73" s="5"/>
      <c r="H73" s="14">
        <f t="shared" si="4"/>
        <v>91833.214872923971</v>
      </c>
      <c r="I73" s="15">
        <f t="shared" si="17"/>
        <v>0.3108779117882518</v>
      </c>
      <c r="J73" s="14">
        <f t="shared" si="18"/>
        <v>28548.918072496432</v>
      </c>
      <c r="K73" s="14">
        <f>SUM($J73:J$127)</f>
        <v>516510.09088836703</v>
      </c>
      <c r="L73" s="16">
        <f t="shared" si="19"/>
        <v>18.092107363815114</v>
      </c>
      <c r="M73" s="16"/>
      <c r="N73" s="6">
        <v>59</v>
      </c>
      <c r="O73" s="6">
        <f t="shared" si="13"/>
        <v>59</v>
      </c>
      <c r="P73" s="6">
        <f t="shared" si="8"/>
        <v>91833.214872923971</v>
      </c>
      <c r="Q73" s="6">
        <f t="shared" si="9"/>
        <v>91833.214872923971</v>
      </c>
      <c r="R73" s="5">
        <f t="shared" si="10"/>
        <v>91833.214872923971</v>
      </c>
      <c r="S73" s="5">
        <f t="shared" si="20"/>
        <v>2621738927.7410674</v>
      </c>
      <c r="T73" s="20">
        <f>SUM(S73:$S$136)</f>
        <v>37933681010.100288</v>
      </c>
      <c r="U73" s="6">
        <f t="shared" si="21"/>
        <v>14.468901006395996</v>
      </c>
    </row>
    <row r="74" spans="1:21">
      <c r="A74" s="21">
        <v>60</v>
      </c>
      <c r="B74" s="22">
        <f>Absterbeordnung!B68</f>
        <v>91035.216557917651</v>
      </c>
      <c r="C74" s="15">
        <f t="shared" si="14"/>
        <v>0.30478226645907031</v>
      </c>
      <c r="D74" s="14">
        <f t="shared" si="15"/>
        <v>27745.919630114426</v>
      </c>
      <c r="E74" s="14">
        <f>SUM(D74:$D$127)</f>
        <v>487961.17281587061</v>
      </c>
      <c r="F74" s="16">
        <f t="shared" si="16"/>
        <v>17.586772373053911</v>
      </c>
      <c r="G74" s="5"/>
      <c r="H74" s="14">
        <f t="shared" si="4"/>
        <v>91035.216557917651</v>
      </c>
      <c r="I74" s="15">
        <f t="shared" si="17"/>
        <v>0.30478226645907031</v>
      </c>
      <c r="J74" s="14">
        <f t="shared" si="18"/>
        <v>27745.919630114426</v>
      </c>
      <c r="K74" s="14">
        <f>SUM($J74:J$127)</f>
        <v>487961.17281587061</v>
      </c>
      <c r="L74" s="16">
        <f t="shared" si="19"/>
        <v>17.586772373053911</v>
      </c>
      <c r="M74" s="16"/>
      <c r="N74" s="6">
        <v>60</v>
      </c>
      <c r="O74" s="6">
        <f t="shared" si="13"/>
        <v>60</v>
      </c>
      <c r="P74" s="6">
        <f t="shared" si="8"/>
        <v>91035.216557917651</v>
      </c>
      <c r="Q74" s="6">
        <f t="shared" si="9"/>
        <v>91035.216557917651</v>
      </c>
      <c r="R74" s="5">
        <f t="shared" si="10"/>
        <v>91035.216557917651</v>
      </c>
      <c r="S74" s="5">
        <f t="shared" si="20"/>
        <v>2525855802.1260452</v>
      </c>
      <c r="T74" s="20">
        <f>SUM(S74:$S$136)</f>
        <v>35311942082.359215</v>
      </c>
      <c r="U74" s="6">
        <f t="shared" si="21"/>
        <v>13.980189230373602</v>
      </c>
    </row>
    <row r="75" spans="1:21">
      <c r="A75" s="21">
        <v>61</v>
      </c>
      <c r="B75" s="22">
        <f>Absterbeordnung!B69</f>
        <v>90165.443320883351</v>
      </c>
      <c r="C75" s="15">
        <f t="shared" si="14"/>
        <v>0.29880614358732388</v>
      </c>
      <c r="D75" s="14">
        <f t="shared" si="15"/>
        <v>26941.988403554584</v>
      </c>
      <c r="E75" s="14">
        <f>SUM(D75:$D$127)</f>
        <v>460215.25318575621</v>
      </c>
      <c r="F75" s="16">
        <f t="shared" si="16"/>
        <v>17.081710759144929</v>
      </c>
      <c r="G75" s="5"/>
      <c r="H75" s="14">
        <f t="shared" si="4"/>
        <v>90165.443320883351</v>
      </c>
      <c r="I75" s="15">
        <f t="shared" si="17"/>
        <v>0.29880614358732388</v>
      </c>
      <c r="J75" s="14">
        <f t="shared" si="18"/>
        <v>26941.988403554584</v>
      </c>
      <c r="K75" s="14">
        <f>SUM($J75:J$127)</f>
        <v>460215.25318575621</v>
      </c>
      <c r="L75" s="16">
        <f t="shared" si="19"/>
        <v>17.081710759144929</v>
      </c>
      <c r="M75" s="16"/>
      <c r="N75" s="6">
        <v>61</v>
      </c>
      <c r="O75" s="6">
        <f t="shared" si="13"/>
        <v>61</v>
      </c>
      <c r="P75" s="6">
        <f t="shared" si="8"/>
        <v>90165.443320883351</v>
      </c>
      <c r="Q75" s="6">
        <f t="shared" si="9"/>
        <v>90165.443320883351</v>
      </c>
      <c r="R75" s="5">
        <f t="shared" si="10"/>
        <v>90165.443320883351</v>
      </c>
      <c r="S75" s="5">
        <f t="shared" si="20"/>
        <v>2429236328.3525972</v>
      </c>
      <c r="T75" s="20">
        <f>SUM(S75:$S$136)</f>
        <v>32786086280.233173</v>
      </c>
      <c r="U75" s="6">
        <f t="shared" si="21"/>
        <v>13.496458083379345</v>
      </c>
    </row>
    <row r="76" spans="1:21">
      <c r="A76" s="21">
        <v>62</v>
      </c>
      <c r="B76" s="22">
        <f>Absterbeordnung!B70</f>
        <v>89210.328994477095</v>
      </c>
      <c r="C76" s="15">
        <f t="shared" si="14"/>
        <v>0.29294719959541554</v>
      </c>
      <c r="D76" s="14">
        <f t="shared" si="15"/>
        <v>26133.916053917768</v>
      </c>
      <c r="E76" s="14">
        <f>SUM(D76:$D$127)</f>
        <v>433273.26478220162</v>
      </c>
      <c r="F76" s="16">
        <f t="shared" si="16"/>
        <v>16.578964434120813</v>
      </c>
      <c r="G76" s="5"/>
      <c r="H76" s="14">
        <f t="shared" si="4"/>
        <v>89210.328994477095</v>
      </c>
      <c r="I76" s="15">
        <f t="shared" si="17"/>
        <v>0.29294719959541554</v>
      </c>
      <c r="J76" s="14">
        <f t="shared" si="18"/>
        <v>26133.916053917768</v>
      </c>
      <c r="K76" s="14">
        <f>SUM($J76:J$127)</f>
        <v>433273.26478220162</v>
      </c>
      <c r="L76" s="16">
        <f t="shared" si="19"/>
        <v>16.578964434120813</v>
      </c>
      <c r="M76" s="16"/>
      <c r="N76" s="6">
        <v>62</v>
      </c>
      <c r="O76" s="6">
        <f t="shared" si="13"/>
        <v>62</v>
      </c>
      <c r="P76" s="6">
        <f t="shared" si="8"/>
        <v>89210.328994477095</v>
      </c>
      <c r="Q76" s="6">
        <f t="shared" si="9"/>
        <v>89210.328994477095</v>
      </c>
      <c r="R76" s="5">
        <f t="shared" si="10"/>
        <v>89210.328994477095</v>
      </c>
      <c r="S76" s="5">
        <f t="shared" si="20"/>
        <v>2331415249.0840507</v>
      </c>
      <c r="T76" s="20">
        <f>SUM(S76:$S$136)</f>
        <v>30356849951.880581</v>
      </c>
      <c r="U76" s="6">
        <f t="shared" si="21"/>
        <v>13.020782103834552</v>
      </c>
    </row>
    <row r="77" spans="1:21">
      <c r="A77" s="21">
        <v>63</v>
      </c>
      <c r="B77" s="22">
        <f>Absterbeordnung!B71</f>
        <v>88161.81088859227</v>
      </c>
      <c r="C77" s="15">
        <f t="shared" si="14"/>
        <v>0.28720313685825061</v>
      </c>
      <c r="D77" s="14">
        <f t="shared" si="15"/>
        <v>25320.348638307576</v>
      </c>
      <c r="E77" s="14">
        <f>SUM(D77:$D$127)</f>
        <v>407139.34872828383</v>
      </c>
      <c r="F77" s="16">
        <f t="shared" si="16"/>
        <v>16.079531705669957</v>
      </c>
      <c r="G77" s="5"/>
      <c r="H77" s="14">
        <f t="shared" si="4"/>
        <v>88161.81088859227</v>
      </c>
      <c r="I77" s="15">
        <f t="shared" si="17"/>
        <v>0.28720313685825061</v>
      </c>
      <c r="J77" s="14">
        <f t="shared" si="18"/>
        <v>25320.348638307576</v>
      </c>
      <c r="K77" s="14">
        <f>SUM($J77:J$127)</f>
        <v>407139.34872828383</v>
      </c>
      <c r="L77" s="16">
        <f t="shared" si="19"/>
        <v>16.079531705669957</v>
      </c>
      <c r="M77" s="16"/>
      <c r="N77" s="6">
        <v>63</v>
      </c>
      <c r="O77" s="6">
        <f t="shared" si="13"/>
        <v>63</v>
      </c>
      <c r="P77" s="6">
        <f t="shared" si="8"/>
        <v>88161.81088859227</v>
      </c>
      <c r="Q77" s="6">
        <f t="shared" si="9"/>
        <v>88161.81088859227</v>
      </c>
      <c r="R77" s="5">
        <f t="shared" si="10"/>
        <v>88161.81088859227</v>
      </c>
      <c r="S77" s="5">
        <f t="shared" si="20"/>
        <v>2232287788.2836971</v>
      </c>
      <c r="T77" s="20">
        <f>SUM(S77:$S$136)</f>
        <v>28025434702.796528</v>
      </c>
      <c r="U77" s="6">
        <f t="shared" si="21"/>
        <v>12.554579588657782</v>
      </c>
    </row>
    <row r="78" spans="1:21">
      <c r="A78" s="21">
        <v>64</v>
      </c>
      <c r="B78" s="22">
        <f>Absterbeordnung!B72</f>
        <v>87019.703528418759</v>
      </c>
      <c r="C78" s="15">
        <f t="shared" si="14"/>
        <v>0.28157170280220639</v>
      </c>
      <c r="D78" s="14">
        <f t="shared" si="15"/>
        <v>24502.286099840039</v>
      </c>
      <c r="E78" s="14">
        <f>SUM(D78:$D$127)</f>
        <v>381819.00008997624</v>
      </c>
      <c r="F78" s="16">
        <f t="shared" si="16"/>
        <v>15.582994930928869</v>
      </c>
      <c r="G78" s="5"/>
      <c r="H78" s="14">
        <f t="shared" si="4"/>
        <v>87019.703528418759</v>
      </c>
      <c r="I78" s="15">
        <f t="shared" si="17"/>
        <v>0.28157170280220639</v>
      </c>
      <c r="J78" s="14">
        <f t="shared" si="18"/>
        <v>24502.286099840039</v>
      </c>
      <c r="K78" s="14">
        <f>SUM($J78:J$127)</f>
        <v>381819.00008997624</v>
      </c>
      <c r="L78" s="16">
        <f t="shared" si="19"/>
        <v>15.582994930928869</v>
      </c>
      <c r="M78" s="16"/>
      <c r="N78" s="6">
        <v>64</v>
      </c>
      <c r="O78" s="6">
        <f t="shared" ref="O78:O109" si="22">N78+$B$3</f>
        <v>64</v>
      </c>
      <c r="P78" s="6">
        <f t="shared" si="8"/>
        <v>87019.703528418759</v>
      </c>
      <c r="Q78" s="6">
        <f t="shared" si="9"/>
        <v>87019.703528418759</v>
      </c>
      <c r="R78" s="5">
        <f t="shared" si="10"/>
        <v>87019.703528418759</v>
      </c>
      <c r="S78" s="5">
        <f t="shared" si="20"/>
        <v>2132181672.1765759</v>
      </c>
      <c r="T78" s="20">
        <f>SUM(S78:$S$136)</f>
        <v>25793146914.512829</v>
      </c>
      <c r="U78" s="6">
        <f t="shared" si="21"/>
        <v>12.097068111547287</v>
      </c>
    </row>
    <row r="79" spans="1:21">
      <c r="A79" s="21">
        <v>65</v>
      </c>
      <c r="B79" s="22">
        <f>Absterbeordnung!B73</f>
        <v>85789.832461686077</v>
      </c>
      <c r="C79" s="15">
        <f t="shared" ref="C79:C110" si="23">1/(((1+($B$5/100))^A79))</f>
        <v>0.27605068902177099</v>
      </c>
      <c r="D79" s="14">
        <f t="shared" ref="D79:D110" si="24">B79*C79</f>
        <v>23682.342362110736</v>
      </c>
      <c r="E79" s="14">
        <f>SUM(D79:$D$127)</f>
        <v>357316.71399013617</v>
      </c>
      <c r="F79" s="16">
        <f t="shared" ref="F79:F110" si="25">E79/D79</f>
        <v>15.087895805518183</v>
      </c>
      <c r="G79" s="5"/>
      <c r="H79" s="14">
        <f t="shared" ref="H79:H127" si="26">B79</f>
        <v>85789.832461686077</v>
      </c>
      <c r="I79" s="15">
        <f t="shared" ref="I79:I110" si="27">1/(((1+($B$5/100))^A79))</f>
        <v>0.27605068902177099</v>
      </c>
      <c r="J79" s="14">
        <f t="shared" ref="J79:J110" si="28">H79*I79</f>
        <v>23682.342362110736</v>
      </c>
      <c r="K79" s="14">
        <f>SUM($J79:J$127)</f>
        <v>357316.71399013617</v>
      </c>
      <c r="L79" s="16">
        <f t="shared" ref="L79:L110" si="29">K79/J79</f>
        <v>15.087895805518183</v>
      </c>
      <c r="M79" s="16"/>
      <c r="N79" s="6">
        <v>65</v>
      </c>
      <c r="O79" s="6">
        <f t="shared" si="22"/>
        <v>65</v>
      </c>
      <c r="P79" s="6">
        <f t="shared" ref="P79:P127" si="30">B79</f>
        <v>85789.832461686077</v>
      </c>
      <c r="Q79" s="6">
        <f t="shared" ref="Q79:Q127" si="31">B79</f>
        <v>85789.832461686077</v>
      </c>
      <c r="R79" s="5">
        <f t="shared" ref="R79:R136" si="32">LOOKUP(N79,$O$14:$O$136,$Q$14:$Q$136)</f>
        <v>85789.832461686077</v>
      </c>
      <c r="S79" s="5">
        <f t="shared" ref="S79:S110" si="33">P79*R79*I79</f>
        <v>2031704183.5457709</v>
      </c>
      <c r="T79" s="20">
        <f>SUM(S79:$S$136)</f>
        <v>23660965242.336254</v>
      </c>
      <c r="U79" s="6">
        <f t="shared" ref="U79:U110" si="34">T79/S79</f>
        <v>11.645871202097277</v>
      </c>
    </row>
    <row r="80" spans="1:21">
      <c r="A80" s="21">
        <v>66</v>
      </c>
      <c r="B80" s="22">
        <f>Absterbeordnung!B74</f>
        <v>84472.784441499491</v>
      </c>
      <c r="C80" s="15">
        <f t="shared" si="23"/>
        <v>0.27063793041350098</v>
      </c>
      <c r="D80" s="14">
        <f t="shared" si="24"/>
        <v>22861.539557513206</v>
      </c>
      <c r="E80" s="14">
        <f>SUM(D80:$D$127)</f>
        <v>333634.37162802543</v>
      </c>
      <c r="F80" s="16">
        <f t="shared" si="25"/>
        <v>14.593696578863167</v>
      </c>
      <c r="G80" s="5"/>
      <c r="H80" s="14">
        <f t="shared" si="26"/>
        <v>84472.784441499491</v>
      </c>
      <c r="I80" s="15">
        <f t="shared" si="27"/>
        <v>0.27063793041350098</v>
      </c>
      <c r="J80" s="14">
        <f t="shared" si="28"/>
        <v>22861.539557513206</v>
      </c>
      <c r="K80" s="14">
        <f>SUM($J80:J$127)</f>
        <v>333634.37162802543</v>
      </c>
      <c r="L80" s="16">
        <f t="shared" si="29"/>
        <v>14.593696578863167</v>
      </c>
      <c r="M80" s="16"/>
      <c r="N80" s="6">
        <v>66</v>
      </c>
      <c r="O80" s="6">
        <f t="shared" si="22"/>
        <v>66</v>
      </c>
      <c r="P80" s="6">
        <f t="shared" si="30"/>
        <v>84472.784441499491</v>
      </c>
      <c r="Q80" s="6">
        <f t="shared" si="31"/>
        <v>84472.784441499491</v>
      </c>
      <c r="R80" s="5">
        <f t="shared" si="32"/>
        <v>84472.784441499491</v>
      </c>
      <c r="S80" s="5">
        <f t="shared" si="33"/>
        <v>1931177903.0426269</v>
      </c>
      <c r="T80" s="20">
        <f>SUM(S80:$S$136)</f>
        <v>21629261058.790485</v>
      </c>
      <c r="U80" s="6">
        <f t="shared" si="34"/>
        <v>11.200035493733102</v>
      </c>
    </row>
    <row r="81" spans="1:21">
      <c r="A81" s="21">
        <v>67</v>
      </c>
      <c r="B81" s="22">
        <f>Absterbeordnung!B75</f>
        <v>83053.687497952968</v>
      </c>
      <c r="C81" s="15">
        <f t="shared" si="23"/>
        <v>0.26533130432696173</v>
      </c>
      <c r="D81" s="14">
        <f t="shared" si="24"/>
        <v>22036.743232995734</v>
      </c>
      <c r="E81" s="14">
        <f>SUM(D81:$D$127)</f>
        <v>310772.83207051212</v>
      </c>
      <c r="F81" s="16">
        <f t="shared" si="25"/>
        <v>14.102484599683963</v>
      </c>
      <c r="G81" s="5"/>
      <c r="H81" s="14">
        <f t="shared" si="26"/>
        <v>83053.687497952968</v>
      </c>
      <c r="I81" s="15">
        <f t="shared" si="27"/>
        <v>0.26533130432696173</v>
      </c>
      <c r="J81" s="14">
        <f t="shared" si="28"/>
        <v>22036.743232995734</v>
      </c>
      <c r="K81" s="14">
        <f>SUM($J81:J$127)</f>
        <v>310772.83207051212</v>
      </c>
      <c r="L81" s="16">
        <f t="shared" si="29"/>
        <v>14.102484599683963</v>
      </c>
      <c r="M81" s="16"/>
      <c r="N81" s="6">
        <v>67</v>
      </c>
      <c r="O81" s="6">
        <f t="shared" si="22"/>
        <v>67</v>
      </c>
      <c r="P81" s="6">
        <f t="shared" si="30"/>
        <v>83053.687497952968</v>
      </c>
      <c r="Q81" s="6">
        <f t="shared" si="31"/>
        <v>83053.687497952968</v>
      </c>
      <c r="R81" s="5">
        <f t="shared" si="32"/>
        <v>83053.687497952968</v>
      </c>
      <c r="S81" s="5">
        <f t="shared" si="33"/>
        <v>1830232785.9458575</v>
      </c>
      <c r="T81" s="20">
        <f>SUM(S81:$S$136)</f>
        <v>19698083155.747856</v>
      </c>
      <c r="U81" s="6">
        <f t="shared" si="34"/>
        <v>10.762610803940964</v>
      </c>
    </row>
    <row r="82" spans="1:21">
      <c r="A82" s="21">
        <v>68</v>
      </c>
      <c r="B82" s="22">
        <f>Absterbeordnung!B76</f>
        <v>81552.058089830825</v>
      </c>
      <c r="C82" s="15">
        <f t="shared" si="23"/>
        <v>0.26012872973231543</v>
      </c>
      <c r="D82" s="14">
        <f t="shared" si="24"/>
        <v>21214.033277963692</v>
      </c>
      <c r="E82" s="14">
        <f>SUM(D82:$D$127)</f>
        <v>288736.08883751632</v>
      </c>
      <c r="F82" s="16">
        <f t="shared" si="25"/>
        <v>13.610617323648873</v>
      </c>
      <c r="G82" s="5"/>
      <c r="H82" s="14">
        <f t="shared" si="26"/>
        <v>81552.058089830825</v>
      </c>
      <c r="I82" s="15">
        <f t="shared" si="27"/>
        <v>0.26012872973231543</v>
      </c>
      <c r="J82" s="14">
        <f t="shared" si="28"/>
        <v>21214.033277963692</v>
      </c>
      <c r="K82" s="14">
        <f>SUM($J82:J$127)</f>
        <v>288736.08883751632</v>
      </c>
      <c r="L82" s="16">
        <f t="shared" si="29"/>
        <v>13.610617323648873</v>
      </c>
      <c r="M82" s="16"/>
      <c r="N82" s="6">
        <v>68</v>
      </c>
      <c r="O82" s="6">
        <f t="shared" si="22"/>
        <v>68</v>
      </c>
      <c r="P82" s="6">
        <f t="shared" si="30"/>
        <v>81552.058089830825</v>
      </c>
      <c r="Q82" s="6">
        <f t="shared" si="31"/>
        <v>81552.058089830825</v>
      </c>
      <c r="R82" s="5">
        <f t="shared" si="32"/>
        <v>81552.058089830825</v>
      </c>
      <c r="S82" s="5">
        <f t="shared" si="33"/>
        <v>1730048074.2040992</v>
      </c>
      <c r="T82" s="20">
        <f>SUM(S82:$S$136)</f>
        <v>17867850369.801994</v>
      </c>
      <c r="U82" s="6">
        <f t="shared" si="34"/>
        <v>10.327950209142031</v>
      </c>
    </row>
    <row r="83" spans="1:21">
      <c r="A83" s="21">
        <v>69</v>
      </c>
      <c r="B83" s="22">
        <f>Absterbeordnung!B77</f>
        <v>79950.502170379244</v>
      </c>
      <c r="C83" s="15">
        <f t="shared" si="23"/>
        <v>0.25502816640423082</v>
      </c>
      <c r="D83" s="14">
        <f t="shared" si="24"/>
        <v>20389.629971609294</v>
      </c>
      <c r="E83" s="14">
        <f>SUM(D83:$D$127)</f>
        <v>267522.05555955268</v>
      </c>
      <c r="F83" s="16">
        <f t="shared" si="25"/>
        <v>13.120495856572818</v>
      </c>
      <c r="G83" s="5"/>
      <c r="H83" s="14">
        <f t="shared" si="26"/>
        <v>79950.502170379244</v>
      </c>
      <c r="I83" s="15">
        <f t="shared" si="27"/>
        <v>0.25502816640423082</v>
      </c>
      <c r="J83" s="14">
        <f t="shared" si="28"/>
        <v>20389.629971609294</v>
      </c>
      <c r="K83" s="14">
        <f>SUM($J83:J$127)</f>
        <v>267522.05555955268</v>
      </c>
      <c r="L83" s="16">
        <f t="shared" si="29"/>
        <v>13.120495856572818</v>
      </c>
      <c r="M83" s="16"/>
      <c r="N83" s="6">
        <v>69</v>
      </c>
      <c r="O83" s="6">
        <f t="shared" si="22"/>
        <v>69</v>
      </c>
      <c r="P83" s="6">
        <f t="shared" si="30"/>
        <v>79950.502170379244</v>
      </c>
      <c r="Q83" s="6">
        <f t="shared" si="31"/>
        <v>79950.502170379244</v>
      </c>
      <c r="R83" s="5">
        <f t="shared" si="32"/>
        <v>79950.502170379244</v>
      </c>
      <c r="S83" s="5">
        <f t="shared" si="33"/>
        <v>1630161155.2983787</v>
      </c>
      <c r="T83" s="20">
        <f>SUM(S83:$S$136)</f>
        <v>16137802295.597887</v>
      </c>
      <c r="U83" s="6">
        <f t="shared" si="34"/>
        <v>9.8995134580078261</v>
      </c>
    </row>
    <row r="84" spans="1:21">
      <c r="A84" s="21">
        <v>70</v>
      </c>
      <c r="B84" s="22">
        <f>Absterbeordnung!B78</f>
        <v>78264.926701222765</v>
      </c>
      <c r="C84" s="15">
        <f t="shared" si="23"/>
        <v>0.25002761412179492</v>
      </c>
      <c r="D84" s="14">
        <f t="shared" si="24"/>
        <v>19568.392892523891</v>
      </c>
      <c r="E84" s="14">
        <f>SUM(D84:$D$127)</f>
        <v>247132.42558794338</v>
      </c>
      <c r="F84" s="16">
        <f t="shared" si="25"/>
        <v>12.62916310732704</v>
      </c>
      <c r="G84" s="5"/>
      <c r="H84" s="14">
        <f t="shared" si="26"/>
        <v>78264.926701222765</v>
      </c>
      <c r="I84" s="15">
        <f t="shared" si="27"/>
        <v>0.25002761412179492</v>
      </c>
      <c r="J84" s="14">
        <f t="shared" si="28"/>
        <v>19568.392892523891</v>
      </c>
      <c r="K84" s="14">
        <f>SUM($J84:J$127)</f>
        <v>247132.42558794338</v>
      </c>
      <c r="L84" s="16">
        <f t="shared" si="29"/>
        <v>12.62916310732704</v>
      </c>
      <c r="M84" s="16"/>
      <c r="N84" s="6">
        <v>70</v>
      </c>
      <c r="O84" s="6">
        <f t="shared" si="22"/>
        <v>70</v>
      </c>
      <c r="P84" s="6">
        <f t="shared" si="30"/>
        <v>78264.926701222765</v>
      </c>
      <c r="Q84" s="6">
        <f t="shared" si="31"/>
        <v>78264.926701222765</v>
      </c>
      <c r="R84" s="5">
        <f t="shared" si="32"/>
        <v>78264.926701222765</v>
      </c>
      <c r="S84" s="5">
        <f t="shared" si="33"/>
        <v>1531518835.3941107</v>
      </c>
      <c r="T84" s="20">
        <f>SUM(S84:$S$136)</f>
        <v>14507641140.299509</v>
      </c>
      <c r="U84" s="6">
        <f t="shared" si="34"/>
        <v>9.4727148011641731</v>
      </c>
    </row>
    <row r="85" spans="1:21">
      <c r="A85" s="21">
        <v>71</v>
      </c>
      <c r="B85" s="22">
        <f>Absterbeordnung!B79</f>
        <v>76503.105531668916</v>
      </c>
      <c r="C85" s="15">
        <f t="shared" si="23"/>
        <v>0.24512511188411268</v>
      </c>
      <c r="D85" s="14">
        <f t="shared" si="24"/>
        <v>18752.832302932424</v>
      </c>
      <c r="E85" s="14">
        <f>SUM(D85:$D$127)</f>
        <v>227564.03269541948</v>
      </c>
      <c r="F85" s="16">
        <f t="shared" si="25"/>
        <v>12.13491535675039</v>
      </c>
      <c r="G85" s="5"/>
      <c r="H85" s="14">
        <f t="shared" si="26"/>
        <v>76503.105531668916</v>
      </c>
      <c r="I85" s="15">
        <f t="shared" si="27"/>
        <v>0.24512511188411268</v>
      </c>
      <c r="J85" s="14">
        <f t="shared" si="28"/>
        <v>18752.832302932424</v>
      </c>
      <c r="K85" s="14">
        <f>SUM($J85:J$127)</f>
        <v>227564.03269541948</v>
      </c>
      <c r="L85" s="16">
        <f t="shared" si="29"/>
        <v>12.13491535675039</v>
      </c>
      <c r="M85" s="16"/>
      <c r="N85" s="6">
        <v>71</v>
      </c>
      <c r="O85" s="6">
        <f t="shared" si="22"/>
        <v>71</v>
      </c>
      <c r="P85" s="6">
        <f t="shared" si="30"/>
        <v>76503.105531668916</v>
      </c>
      <c r="Q85" s="6">
        <f t="shared" si="31"/>
        <v>76503.105531668916</v>
      </c>
      <c r="R85" s="5">
        <f t="shared" si="32"/>
        <v>76503.105531668916</v>
      </c>
      <c r="S85" s="5">
        <f t="shared" si="33"/>
        <v>1434649908.6889288</v>
      </c>
      <c r="T85" s="20">
        <f>SUM(S85:$S$136)</f>
        <v>12976122304.905397</v>
      </c>
      <c r="U85" s="6">
        <f t="shared" si="34"/>
        <v>9.0448005651523538</v>
      </c>
    </row>
    <row r="86" spans="1:21">
      <c r="A86" s="21">
        <v>72</v>
      </c>
      <c r="B86" s="22">
        <f>Absterbeordnung!B80</f>
        <v>74595.285384414252</v>
      </c>
      <c r="C86" s="15">
        <f t="shared" si="23"/>
        <v>0.24031873714128693</v>
      </c>
      <c r="D86" s="14">
        <f t="shared" si="24"/>
        <v>17926.644780276332</v>
      </c>
      <c r="E86" s="14">
        <f>SUM(D86:$D$127)</f>
        <v>208811.20039248702</v>
      </c>
      <c r="F86" s="16">
        <f t="shared" si="25"/>
        <v>11.648091595044606</v>
      </c>
      <c r="G86" s="5"/>
      <c r="H86" s="14">
        <f t="shared" si="26"/>
        <v>74595.285384414252</v>
      </c>
      <c r="I86" s="15">
        <f t="shared" si="27"/>
        <v>0.24031873714128693</v>
      </c>
      <c r="J86" s="14">
        <f t="shared" si="28"/>
        <v>17926.644780276332</v>
      </c>
      <c r="K86" s="14">
        <f>SUM($J86:J$127)</f>
        <v>208811.20039248702</v>
      </c>
      <c r="L86" s="16">
        <f t="shared" si="29"/>
        <v>11.648091595044606</v>
      </c>
      <c r="M86" s="16"/>
      <c r="N86" s="6">
        <v>72</v>
      </c>
      <c r="O86" s="6">
        <f t="shared" si="22"/>
        <v>72</v>
      </c>
      <c r="P86" s="6">
        <f t="shared" si="30"/>
        <v>74595.285384414252</v>
      </c>
      <c r="Q86" s="6">
        <f t="shared" si="31"/>
        <v>74595.285384414252</v>
      </c>
      <c r="R86" s="5">
        <f t="shared" si="32"/>
        <v>74595.285384414252</v>
      </c>
      <c r="S86" s="5">
        <f t="shared" si="33"/>
        <v>1337243183.3697331</v>
      </c>
      <c r="T86" s="20">
        <f>SUM(S86:$S$136)</f>
        <v>11541472396.216469</v>
      </c>
      <c r="U86" s="6">
        <f t="shared" si="34"/>
        <v>8.6307954602041725</v>
      </c>
    </row>
    <row r="87" spans="1:21">
      <c r="A87" s="21">
        <v>73</v>
      </c>
      <c r="B87" s="22">
        <f>Absterbeordnung!B81</f>
        <v>72634.661555988641</v>
      </c>
      <c r="C87" s="15">
        <f t="shared" si="23"/>
        <v>0.2356066050404774</v>
      </c>
      <c r="D87" s="14">
        <f t="shared" si="24"/>
        <v>17113.206017470562</v>
      </c>
      <c r="E87" s="14">
        <f>SUM(D87:$D$127)</f>
        <v>190884.55561221074</v>
      </c>
      <c r="F87" s="16">
        <f t="shared" si="25"/>
        <v>11.154225305143884</v>
      </c>
      <c r="G87" s="5"/>
      <c r="H87" s="14">
        <f t="shared" si="26"/>
        <v>72634.661555988641</v>
      </c>
      <c r="I87" s="15">
        <f t="shared" si="27"/>
        <v>0.2356066050404774</v>
      </c>
      <c r="J87" s="14">
        <f t="shared" si="28"/>
        <v>17113.206017470562</v>
      </c>
      <c r="K87" s="14">
        <f>SUM($J87:J$127)</f>
        <v>190884.55561221074</v>
      </c>
      <c r="L87" s="16">
        <f t="shared" si="29"/>
        <v>11.154225305143884</v>
      </c>
      <c r="M87" s="16"/>
      <c r="N87" s="6">
        <v>73</v>
      </c>
      <c r="O87" s="6">
        <f t="shared" si="22"/>
        <v>73</v>
      </c>
      <c r="P87" s="6">
        <f t="shared" si="30"/>
        <v>72634.661555988641</v>
      </c>
      <c r="Q87" s="6">
        <f t="shared" si="31"/>
        <v>72634.661555988641</v>
      </c>
      <c r="R87" s="5">
        <f t="shared" si="32"/>
        <v>72634.661555988641</v>
      </c>
      <c r="S87" s="5">
        <f t="shared" si="33"/>
        <v>1243011927.2168825</v>
      </c>
      <c r="T87" s="20">
        <f>SUM(S87:$S$136)</f>
        <v>10204229212.846737</v>
      </c>
      <c r="U87" s="6">
        <f t="shared" si="34"/>
        <v>8.209276990361726</v>
      </c>
    </row>
    <row r="88" spans="1:21">
      <c r="A88" s="21">
        <v>74</v>
      </c>
      <c r="B88" s="22">
        <f>Absterbeordnung!B82</f>
        <v>70540.598839838072</v>
      </c>
      <c r="C88" s="15">
        <f t="shared" si="23"/>
        <v>0.23098686768674251</v>
      </c>
      <c r="D88" s="14">
        <f t="shared" si="24"/>
        <v>16293.951970761258</v>
      </c>
      <c r="E88" s="14">
        <f>SUM(D88:$D$127)</f>
        <v>173771.34959474017</v>
      </c>
      <c r="F88" s="16">
        <f t="shared" si="25"/>
        <v>10.664776102603273</v>
      </c>
      <c r="G88" s="5"/>
      <c r="H88" s="14">
        <f t="shared" si="26"/>
        <v>70540.598839838072</v>
      </c>
      <c r="I88" s="15">
        <f t="shared" si="27"/>
        <v>0.23098686768674251</v>
      </c>
      <c r="J88" s="14">
        <f t="shared" si="28"/>
        <v>16293.951970761258</v>
      </c>
      <c r="K88" s="14">
        <f>SUM($J88:J$127)</f>
        <v>173771.34959474017</v>
      </c>
      <c r="L88" s="16">
        <f t="shared" si="29"/>
        <v>10.664776102603273</v>
      </c>
      <c r="M88" s="16"/>
      <c r="N88" s="6">
        <v>74</v>
      </c>
      <c r="O88" s="6">
        <f t="shared" si="22"/>
        <v>74</v>
      </c>
      <c r="P88" s="6">
        <f t="shared" si="30"/>
        <v>70540.598839838072</v>
      </c>
      <c r="Q88" s="6">
        <f t="shared" si="31"/>
        <v>70540.598839838072</v>
      </c>
      <c r="R88" s="5">
        <f t="shared" si="32"/>
        <v>70540.598839838072</v>
      </c>
      <c r="S88" s="5">
        <f t="shared" si="33"/>
        <v>1149385129.485059</v>
      </c>
      <c r="T88" s="20">
        <f>SUM(S88:$S$136)</f>
        <v>8961217285.6298542</v>
      </c>
      <c r="U88" s="6">
        <f t="shared" si="34"/>
        <v>7.7965314286296774</v>
      </c>
    </row>
    <row r="89" spans="1:21">
      <c r="A89" s="21">
        <v>75</v>
      </c>
      <c r="B89" s="22">
        <f>Absterbeordnung!B83</f>
        <v>68340.889256604001</v>
      </c>
      <c r="C89" s="15">
        <f t="shared" si="23"/>
        <v>0.22645771341837509</v>
      </c>
      <c r="D89" s="14">
        <f t="shared" si="24"/>
        <v>15476.321514028938</v>
      </c>
      <c r="E89" s="14">
        <f>SUM(D89:$D$127)</f>
        <v>157477.39762397893</v>
      </c>
      <c r="F89" s="16">
        <f t="shared" si="25"/>
        <v>10.175376460176871</v>
      </c>
      <c r="G89" s="5"/>
      <c r="H89" s="14">
        <f t="shared" si="26"/>
        <v>68340.889256604001</v>
      </c>
      <c r="I89" s="15">
        <f t="shared" si="27"/>
        <v>0.22645771341837509</v>
      </c>
      <c r="J89" s="14">
        <f t="shared" si="28"/>
        <v>15476.321514028938</v>
      </c>
      <c r="K89" s="14">
        <f>SUM($J89:J$127)</f>
        <v>157477.39762397893</v>
      </c>
      <c r="L89" s="16">
        <f t="shared" si="29"/>
        <v>10.175376460176871</v>
      </c>
      <c r="M89" s="16"/>
      <c r="N89" s="6">
        <v>75</v>
      </c>
      <c r="O89" s="6">
        <f t="shared" si="22"/>
        <v>75</v>
      </c>
      <c r="P89" s="6">
        <f t="shared" si="30"/>
        <v>68340.889256604001</v>
      </c>
      <c r="Q89" s="6">
        <f t="shared" si="31"/>
        <v>68340.889256604001</v>
      </c>
      <c r="R89" s="5">
        <f t="shared" si="32"/>
        <v>68340.889256604001</v>
      </c>
      <c r="S89" s="5">
        <f t="shared" si="33"/>
        <v>1057665574.6898496</v>
      </c>
      <c r="T89" s="20">
        <f>SUM(S89:$S$136)</f>
        <v>7811832156.144803</v>
      </c>
      <c r="U89" s="6">
        <f t="shared" si="34"/>
        <v>7.3859188982638004</v>
      </c>
    </row>
    <row r="90" spans="1:21">
      <c r="A90" s="21">
        <v>76</v>
      </c>
      <c r="B90" s="22">
        <f>Absterbeordnung!B84</f>
        <v>66000.980928478995</v>
      </c>
      <c r="C90" s="15">
        <f t="shared" si="23"/>
        <v>0.22201736609644609</v>
      </c>
      <c r="D90" s="14">
        <f t="shared" si="24"/>
        <v>14653.363945522678</v>
      </c>
      <c r="E90" s="14">
        <f>SUM(D90:$D$127)</f>
        <v>142001.07610994997</v>
      </c>
      <c r="F90" s="16">
        <f t="shared" si="25"/>
        <v>9.6906810366460778</v>
      </c>
      <c r="G90" s="5"/>
      <c r="H90" s="14">
        <f t="shared" si="26"/>
        <v>66000.980928478995</v>
      </c>
      <c r="I90" s="15">
        <f t="shared" si="27"/>
        <v>0.22201736609644609</v>
      </c>
      <c r="J90" s="14">
        <f t="shared" si="28"/>
        <v>14653.363945522678</v>
      </c>
      <c r="K90" s="14">
        <f>SUM($J90:J$127)</f>
        <v>142001.07610994997</v>
      </c>
      <c r="L90" s="16">
        <f t="shared" si="29"/>
        <v>9.6906810366460778</v>
      </c>
      <c r="M90" s="16"/>
      <c r="N90" s="6">
        <v>76</v>
      </c>
      <c r="O90" s="6">
        <f t="shared" si="22"/>
        <v>76</v>
      </c>
      <c r="P90" s="6">
        <f t="shared" si="30"/>
        <v>66000.980928478995</v>
      </c>
      <c r="Q90" s="6">
        <f t="shared" si="31"/>
        <v>66000.980928478995</v>
      </c>
      <c r="R90" s="5">
        <f t="shared" si="32"/>
        <v>66000.980928478995</v>
      </c>
      <c r="S90" s="5">
        <f t="shared" si="33"/>
        <v>967136394.30650401</v>
      </c>
      <c r="T90" s="20">
        <f>SUM(S90:$S$136)</f>
        <v>6754166581.4549532</v>
      </c>
      <c r="U90" s="6">
        <f t="shared" si="34"/>
        <v>6.9836753339203037</v>
      </c>
    </row>
    <row r="91" spans="1:21">
      <c r="A91" s="21">
        <v>77</v>
      </c>
      <c r="B91" s="22">
        <f>Absterbeordnung!B85</f>
        <v>63529.416184529007</v>
      </c>
      <c r="C91" s="15">
        <f t="shared" si="23"/>
        <v>0.2176640844082805</v>
      </c>
      <c r="D91" s="14">
        <f t="shared" si="24"/>
        <v>13828.072206798102</v>
      </c>
      <c r="E91" s="14">
        <f>SUM(D91:$D$127)</f>
        <v>127347.71216442728</v>
      </c>
      <c r="F91" s="16">
        <f t="shared" si="25"/>
        <v>9.2093612370508957</v>
      </c>
      <c r="G91" s="5"/>
      <c r="H91" s="14">
        <f t="shared" si="26"/>
        <v>63529.416184529007</v>
      </c>
      <c r="I91" s="15">
        <f t="shared" si="27"/>
        <v>0.2176640844082805</v>
      </c>
      <c r="J91" s="14">
        <f t="shared" si="28"/>
        <v>13828.072206798102</v>
      </c>
      <c r="K91" s="14">
        <f>SUM($J91:J$127)</f>
        <v>127347.71216442728</v>
      </c>
      <c r="L91" s="16">
        <f t="shared" si="29"/>
        <v>9.2093612370508957</v>
      </c>
      <c r="M91" s="16"/>
      <c r="N91" s="6">
        <v>77</v>
      </c>
      <c r="O91" s="6">
        <f t="shared" si="22"/>
        <v>77</v>
      </c>
      <c r="P91" s="6">
        <f t="shared" si="30"/>
        <v>63529.416184529007</v>
      </c>
      <c r="Q91" s="6">
        <f t="shared" si="31"/>
        <v>63529.416184529007</v>
      </c>
      <c r="R91" s="5">
        <f t="shared" si="32"/>
        <v>63529.416184529007</v>
      </c>
      <c r="S91" s="5">
        <f t="shared" si="33"/>
        <v>878489354.25539517</v>
      </c>
      <c r="T91" s="20">
        <f>SUM(S91:$S$136)</f>
        <v>5787030187.1484489</v>
      </c>
      <c r="U91" s="6">
        <f t="shared" si="34"/>
        <v>6.5874790162409171</v>
      </c>
    </row>
    <row r="92" spans="1:21">
      <c r="A92" s="21">
        <v>78</v>
      </c>
      <c r="B92" s="22">
        <f>Absterbeordnung!B86</f>
        <v>60971.598990477134</v>
      </c>
      <c r="C92" s="15">
        <f t="shared" si="23"/>
        <v>0.21339616118458871</v>
      </c>
      <c r="D92" s="14">
        <f t="shared" si="24"/>
        <v>13011.105165853965</v>
      </c>
      <c r="E92" s="14">
        <f>SUM(D92:$D$127)</f>
        <v>113519.63995762919</v>
      </c>
      <c r="F92" s="16">
        <f t="shared" si="25"/>
        <v>8.7248268698609426</v>
      </c>
      <c r="G92" s="5"/>
      <c r="H92" s="14">
        <f t="shared" si="26"/>
        <v>60971.598990477134</v>
      </c>
      <c r="I92" s="15">
        <f t="shared" si="27"/>
        <v>0.21339616118458871</v>
      </c>
      <c r="J92" s="14">
        <f t="shared" si="28"/>
        <v>13011.105165853965</v>
      </c>
      <c r="K92" s="14">
        <f>SUM($J92:J$127)</f>
        <v>113519.63995762919</v>
      </c>
      <c r="L92" s="16">
        <f t="shared" si="29"/>
        <v>8.7248268698609426</v>
      </c>
      <c r="M92" s="16"/>
      <c r="N92" s="6">
        <v>78</v>
      </c>
      <c r="O92" s="6">
        <f t="shared" si="22"/>
        <v>78</v>
      </c>
      <c r="P92" s="6">
        <f t="shared" si="30"/>
        <v>60971.598990477134</v>
      </c>
      <c r="Q92" s="6">
        <f t="shared" si="31"/>
        <v>60971.598990477134</v>
      </c>
      <c r="R92" s="5">
        <f t="shared" si="32"/>
        <v>60971.598990477134</v>
      </c>
      <c r="S92" s="5">
        <f t="shared" si="33"/>
        <v>793307886.59537339</v>
      </c>
      <c r="T92" s="20">
        <f>SUM(S92:$S$136)</f>
        <v>4908540832.893054</v>
      </c>
      <c r="U92" s="6">
        <f t="shared" si="34"/>
        <v>6.1874348104100658</v>
      </c>
    </row>
    <row r="93" spans="1:21">
      <c r="A93" s="21">
        <v>79</v>
      </c>
      <c r="B93" s="22">
        <f>Absterbeordnung!B87</f>
        <v>58244.935530095754</v>
      </c>
      <c r="C93" s="15">
        <f t="shared" si="23"/>
        <v>0.20921192272998898</v>
      </c>
      <c r="D93" s="14">
        <f t="shared" si="24"/>
        <v>12185.534951535583</v>
      </c>
      <c r="E93" s="14">
        <f>SUM(D93:$D$127)</f>
        <v>100508.53479177522</v>
      </c>
      <c r="F93" s="16">
        <f t="shared" si="25"/>
        <v>8.2481840306165175</v>
      </c>
      <c r="G93" s="5"/>
      <c r="H93" s="14">
        <f t="shared" si="26"/>
        <v>58244.935530095754</v>
      </c>
      <c r="I93" s="15">
        <f t="shared" si="27"/>
        <v>0.20921192272998898</v>
      </c>
      <c r="J93" s="14">
        <f t="shared" si="28"/>
        <v>12185.534951535583</v>
      </c>
      <c r="K93" s="14">
        <f>SUM($J93:J$127)</f>
        <v>100508.53479177522</v>
      </c>
      <c r="L93" s="16">
        <f t="shared" si="29"/>
        <v>8.2481840306165175</v>
      </c>
      <c r="M93" s="16"/>
      <c r="N93" s="6">
        <v>79</v>
      </c>
      <c r="O93" s="6">
        <f t="shared" si="22"/>
        <v>79</v>
      </c>
      <c r="P93" s="6">
        <f t="shared" si="30"/>
        <v>58244.935530095754</v>
      </c>
      <c r="Q93" s="6">
        <f t="shared" si="31"/>
        <v>58244.935530095754</v>
      </c>
      <c r="R93" s="5">
        <f t="shared" si="32"/>
        <v>58244.935530095754</v>
      </c>
      <c r="S93" s="5">
        <f t="shared" si="33"/>
        <v>709745697.65191853</v>
      </c>
      <c r="T93" s="20">
        <f>SUM(S93:$S$136)</f>
        <v>4115232946.2976813</v>
      </c>
      <c r="U93" s="6">
        <f t="shared" si="34"/>
        <v>5.7981794886707716</v>
      </c>
    </row>
    <row r="94" spans="1:21">
      <c r="A94" s="21">
        <v>80</v>
      </c>
      <c r="B94" s="22">
        <f>Absterbeordnung!B88</f>
        <v>55363.377588240284</v>
      </c>
      <c r="C94" s="15">
        <f t="shared" si="23"/>
        <v>0.20510972816665585</v>
      </c>
      <c r="D94" s="14">
        <f t="shared" si="24"/>
        <v>11355.567327511892</v>
      </c>
      <c r="E94" s="14">
        <f>SUM(D94:$D$127)</f>
        <v>88322.999840239645</v>
      </c>
      <c r="F94" s="16">
        <f t="shared" si="25"/>
        <v>7.7779469129872192</v>
      </c>
      <c r="G94" s="5"/>
      <c r="H94" s="14">
        <f t="shared" si="26"/>
        <v>55363.377588240284</v>
      </c>
      <c r="I94" s="15">
        <f t="shared" si="27"/>
        <v>0.20510972816665585</v>
      </c>
      <c r="J94" s="14">
        <f t="shared" si="28"/>
        <v>11355.567327511892</v>
      </c>
      <c r="K94" s="14">
        <f>SUM($J94:J$127)</f>
        <v>88322.999840239645</v>
      </c>
      <c r="L94" s="16">
        <f t="shared" si="29"/>
        <v>7.7779469129872192</v>
      </c>
      <c r="M94" s="16"/>
      <c r="N94" s="6">
        <v>80</v>
      </c>
      <c r="O94" s="6">
        <f t="shared" si="22"/>
        <v>80</v>
      </c>
      <c r="P94" s="6">
        <f t="shared" si="30"/>
        <v>55363.377588240284</v>
      </c>
      <c r="Q94" s="6">
        <f t="shared" si="31"/>
        <v>55363.377588240284</v>
      </c>
      <c r="R94" s="5">
        <f t="shared" si="32"/>
        <v>55363.377588240284</v>
      </c>
      <c r="S94" s="5">
        <f t="shared" si="33"/>
        <v>628682561.68172538</v>
      </c>
      <c r="T94" s="20">
        <f>SUM(S94:$S$136)</f>
        <v>3405487248.645762</v>
      </c>
      <c r="U94" s="6">
        <f t="shared" si="34"/>
        <v>5.4168629069909082</v>
      </c>
    </row>
    <row r="95" spans="1:21">
      <c r="A95" s="21">
        <v>81</v>
      </c>
      <c r="B95" s="22">
        <f>Absterbeordnung!B89</f>
        <v>52274.906148376176</v>
      </c>
      <c r="C95" s="15">
        <f t="shared" si="23"/>
        <v>0.20108796879083907</v>
      </c>
      <c r="D95" s="14">
        <f t="shared" si="24"/>
        <v>10511.85469610871</v>
      </c>
      <c r="E95" s="14">
        <f>SUM(D95:$D$127)</f>
        <v>76967.432512727755</v>
      </c>
      <c r="F95" s="16">
        <f t="shared" si="25"/>
        <v>7.3219650326045356</v>
      </c>
      <c r="G95" s="5"/>
      <c r="H95" s="14">
        <f t="shared" si="26"/>
        <v>52274.906148376176</v>
      </c>
      <c r="I95" s="15">
        <f t="shared" si="27"/>
        <v>0.20108796879083907</v>
      </c>
      <c r="J95" s="14">
        <f t="shared" si="28"/>
        <v>10511.85469610871</v>
      </c>
      <c r="K95" s="14">
        <f>SUM($J95:J$127)</f>
        <v>76967.432512727755</v>
      </c>
      <c r="L95" s="16">
        <f t="shared" si="29"/>
        <v>7.3219650326045356</v>
      </c>
      <c r="M95" s="16"/>
      <c r="N95" s="6">
        <v>81</v>
      </c>
      <c r="O95" s="6">
        <f t="shared" si="22"/>
        <v>81</v>
      </c>
      <c r="P95" s="6">
        <f t="shared" si="30"/>
        <v>52274.906148376176</v>
      </c>
      <c r="Q95" s="6">
        <f t="shared" si="31"/>
        <v>52274.906148376176</v>
      </c>
      <c r="R95" s="5">
        <f t="shared" si="32"/>
        <v>52274.906148376176</v>
      </c>
      <c r="S95" s="5">
        <f t="shared" si="33"/>
        <v>549506217.68445015</v>
      </c>
      <c r="T95" s="20">
        <f>SUM(S95:$S$136)</f>
        <v>2776804686.9640374</v>
      </c>
      <c r="U95" s="6">
        <f t="shared" si="34"/>
        <v>5.0532725519742829</v>
      </c>
    </row>
    <row r="96" spans="1:21">
      <c r="A96" s="21">
        <v>82</v>
      </c>
      <c r="B96" s="22">
        <f>Absterbeordnung!B90</f>
        <v>49023.357774424367</v>
      </c>
      <c r="C96" s="15">
        <f t="shared" si="23"/>
        <v>0.19714506744199911</v>
      </c>
      <c r="D96" s="14">
        <f t="shared" si="24"/>
        <v>9664.7131746721425</v>
      </c>
      <c r="E96" s="14">
        <f>SUM(D96:$D$127)</f>
        <v>66455.577816619028</v>
      </c>
      <c r="F96" s="16">
        <f t="shared" si="25"/>
        <v>6.8761045067303215</v>
      </c>
      <c r="G96" s="5"/>
      <c r="H96" s="14">
        <f t="shared" si="26"/>
        <v>49023.357774424367</v>
      </c>
      <c r="I96" s="15">
        <f t="shared" si="27"/>
        <v>0.19714506744199911</v>
      </c>
      <c r="J96" s="14">
        <f t="shared" si="28"/>
        <v>9664.7131746721425</v>
      </c>
      <c r="K96" s="14">
        <f>SUM($J96:J$127)</f>
        <v>66455.577816619028</v>
      </c>
      <c r="L96" s="16">
        <f t="shared" si="29"/>
        <v>6.8761045067303215</v>
      </c>
      <c r="M96" s="16"/>
      <c r="N96" s="6">
        <v>82</v>
      </c>
      <c r="O96" s="6">
        <f t="shared" si="22"/>
        <v>82</v>
      </c>
      <c r="P96" s="6">
        <f t="shared" si="30"/>
        <v>49023.357774424367</v>
      </c>
      <c r="Q96" s="6">
        <f t="shared" si="31"/>
        <v>49023.357774424367</v>
      </c>
      <c r="R96" s="5">
        <f t="shared" si="32"/>
        <v>49023.357774424367</v>
      </c>
      <c r="S96" s="5">
        <f t="shared" si="33"/>
        <v>473796691.74914527</v>
      </c>
      <c r="T96" s="20">
        <f>SUM(S96:$S$136)</f>
        <v>2227298469.2795863</v>
      </c>
      <c r="U96" s="6">
        <f t="shared" si="34"/>
        <v>4.7009582550205815</v>
      </c>
    </row>
    <row r="97" spans="1:21">
      <c r="A97" s="21">
        <v>83</v>
      </c>
      <c r="B97" s="22">
        <f>Absterbeordnung!B91</f>
        <v>45621.102227942196</v>
      </c>
      <c r="C97" s="15">
        <f t="shared" si="23"/>
        <v>0.19327947788431285</v>
      </c>
      <c r="D97" s="14">
        <f t="shared" si="24"/>
        <v>8817.6228191235296</v>
      </c>
      <c r="E97" s="14">
        <f>SUM(D97:$D$127)</f>
        <v>56790.864641946908</v>
      </c>
      <c r="F97" s="16">
        <f t="shared" si="25"/>
        <v>6.4406094257944133</v>
      </c>
      <c r="G97" s="5"/>
      <c r="H97" s="14">
        <f t="shared" si="26"/>
        <v>45621.102227942196</v>
      </c>
      <c r="I97" s="15">
        <f t="shared" si="27"/>
        <v>0.19327947788431285</v>
      </c>
      <c r="J97" s="14">
        <f t="shared" si="28"/>
        <v>8817.6228191235296</v>
      </c>
      <c r="K97" s="14">
        <f>SUM($J97:J$127)</f>
        <v>56790.864641946908</v>
      </c>
      <c r="L97" s="16">
        <f t="shared" si="29"/>
        <v>6.4406094257944133</v>
      </c>
      <c r="M97" s="16"/>
      <c r="N97" s="6">
        <v>83</v>
      </c>
      <c r="O97" s="6">
        <f t="shared" si="22"/>
        <v>83</v>
      </c>
      <c r="P97" s="6">
        <f t="shared" si="30"/>
        <v>45621.102227942196</v>
      </c>
      <c r="Q97" s="6">
        <f t="shared" si="31"/>
        <v>45621.102227942196</v>
      </c>
      <c r="R97" s="5">
        <f t="shared" si="32"/>
        <v>45621.102227942196</v>
      </c>
      <c r="S97" s="5">
        <f t="shared" si="33"/>
        <v>402269672.03867042</v>
      </c>
      <c r="T97" s="20">
        <f>SUM(S97:$S$136)</f>
        <v>1753501777.5304406</v>
      </c>
      <c r="U97" s="6">
        <f t="shared" si="34"/>
        <v>4.3590205760325764</v>
      </c>
    </row>
    <row r="98" spans="1:21">
      <c r="A98" s="21">
        <v>84</v>
      </c>
      <c r="B98" s="22">
        <f>Absterbeordnung!B92</f>
        <v>42017.078496259448</v>
      </c>
      <c r="C98" s="15">
        <f t="shared" si="23"/>
        <v>0.18948968420030671</v>
      </c>
      <c r="D98" s="14">
        <f t="shared" si="24"/>
        <v>7961.8029352757003</v>
      </c>
      <c r="E98" s="14">
        <f>SUM(D98:$D$127)</f>
        <v>47973.241822823373</v>
      </c>
      <c r="F98" s="16">
        <f t="shared" si="25"/>
        <v>6.0254244186668204</v>
      </c>
      <c r="G98" s="5"/>
      <c r="H98" s="14">
        <f t="shared" si="26"/>
        <v>42017.078496259448</v>
      </c>
      <c r="I98" s="15">
        <f t="shared" si="27"/>
        <v>0.18948968420030671</v>
      </c>
      <c r="J98" s="14">
        <f t="shared" si="28"/>
        <v>7961.8029352757003</v>
      </c>
      <c r="K98" s="14">
        <f>SUM($J98:J$127)</f>
        <v>47973.241822823373</v>
      </c>
      <c r="L98" s="16">
        <f t="shared" si="29"/>
        <v>6.0254244186668204</v>
      </c>
      <c r="M98" s="16"/>
      <c r="N98" s="6">
        <v>84</v>
      </c>
      <c r="O98" s="6">
        <f t="shared" si="22"/>
        <v>84</v>
      </c>
      <c r="P98" s="6">
        <f t="shared" si="30"/>
        <v>42017.078496259448</v>
      </c>
      <c r="Q98" s="6">
        <f t="shared" si="31"/>
        <v>42017.078496259448</v>
      </c>
      <c r="R98" s="5">
        <f t="shared" si="32"/>
        <v>42017.078496259448</v>
      </c>
      <c r="S98" s="5">
        <f t="shared" si="33"/>
        <v>334531698.90322798</v>
      </c>
      <c r="T98" s="20">
        <f>SUM(S98:$S$136)</f>
        <v>1351232105.49177</v>
      </c>
      <c r="U98" s="6">
        <f t="shared" si="34"/>
        <v>4.0391750913944007</v>
      </c>
    </row>
    <row r="99" spans="1:21">
      <c r="A99" s="21">
        <v>85</v>
      </c>
      <c r="B99" s="22">
        <f>Absterbeordnung!B93</f>
        <v>38253.213600799652</v>
      </c>
      <c r="C99" s="15">
        <f t="shared" si="23"/>
        <v>0.18577420019637911</v>
      </c>
      <c r="D99" s="14">
        <f t="shared" si="24"/>
        <v>7106.4601616298069</v>
      </c>
      <c r="E99" s="14">
        <f>SUM(D99:$D$127)</f>
        <v>40011.43888754768</v>
      </c>
      <c r="F99" s="16">
        <f t="shared" si="25"/>
        <v>5.6302910278148088</v>
      </c>
      <c r="G99" s="5"/>
      <c r="H99" s="14">
        <f t="shared" si="26"/>
        <v>38253.213600799652</v>
      </c>
      <c r="I99" s="15">
        <f t="shared" si="27"/>
        <v>0.18577420019637911</v>
      </c>
      <c r="J99" s="14">
        <f t="shared" si="28"/>
        <v>7106.4601616298069</v>
      </c>
      <c r="K99" s="14">
        <f>SUM($J99:J$127)</f>
        <v>40011.43888754768</v>
      </c>
      <c r="L99" s="16">
        <f t="shared" si="29"/>
        <v>5.6302910278148088</v>
      </c>
      <c r="M99" s="16"/>
      <c r="N99" s="6">
        <v>85</v>
      </c>
      <c r="O99" s="6">
        <f t="shared" si="22"/>
        <v>85</v>
      </c>
      <c r="P99" s="6">
        <f t="shared" si="30"/>
        <v>38253.213600799652</v>
      </c>
      <c r="Q99" s="6">
        <f t="shared" si="31"/>
        <v>38253.213600799652</v>
      </c>
      <c r="R99" s="5">
        <f t="shared" si="32"/>
        <v>38253.213600799652</v>
      </c>
      <c r="S99" s="5">
        <f t="shared" si="33"/>
        <v>271844938.50839823</v>
      </c>
      <c r="T99" s="20">
        <f>SUM(S99:$S$136)</f>
        <v>1016700406.5885423</v>
      </c>
      <c r="U99" s="6">
        <f t="shared" si="34"/>
        <v>3.7400012380849716</v>
      </c>
    </row>
    <row r="100" spans="1:21">
      <c r="A100" s="13">
        <v>86</v>
      </c>
      <c r="B100" s="22">
        <f>Absterbeordnung!B94</f>
        <v>34354.832287930745</v>
      </c>
      <c r="C100" s="15">
        <f t="shared" si="23"/>
        <v>0.18213156881997952</v>
      </c>
      <c r="D100" s="14">
        <f t="shared" si="24"/>
        <v>6257.0995011481127</v>
      </c>
      <c r="E100" s="14">
        <f>SUM(D100:$D$127)</f>
        <v>32904.978725917877</v>
      </c>
      <c r="F100" s="16">
        <f t="shared" si="25"/>
        <v>5.2588229929666541</v>
      </c>
      <c r="G100" s="5"/>
      <c r="H100" s="14">
        <f t="shared" si="26"/>
        <v>34354.832287930745</v>
      </c>
      <c r="I100" s="15">
        <f t="shared" si="27"/>
        <v>0.18213156881997952</v>
      </c>
      <c r="J100" s="14">
        <f t="shared" si="28"/>
        <v>6257.0995011481127</v>
      </c>
      <c r="K100" s="14">
        <f>SUM($J100:J$127)</f>
        <v>32904.978725917877</v>
      </c>
      <c r="L100" s="16">
        <f t="shared" si="29"/>
        <v>5.2588229929666541</v>
      </c>
      <c r="M100" s="16"/>
      <c r="N100" s="20">
        <v>86</v>
      </c>
      <c r="O100" s="6">
        <f t="shared" si="22"/>
        <v>86</v>
      </c>
      <c r="P100" s="6">
        <f t="shared" si="30"/>
        <v>34354.832287930745</v>
      </c>
      <c r="Q100" s="6">
        <f t="shared" si="31"/>
        <v>34354.832287930745</v>
      </c>
      <c r="R100" s="5">
        <f t="shared" si="32"/>
        <v>34354.832287930745</v>
      </c>
      <c r="S100" s="5">
        <f t="shared" si="33"/>
        <v>214961603.97083858</v>
      </c>
      <c r="T100" s="20">
        <f>SUM(S100:$S$136)</f>
        <v>744855468.08014417</v>
      </c>
      <c r="U100" s="6">
        <f t="shared" si="34"/>
        <v>3.4650628499273308</v>
      </c>
    </row>
    <row r="101" spans="1:21">
      <c r="A101" s="13">
        <v>87</v>
      </c>
      <c r="B101" s="22">
        <f>Absterbeordnung!B95</f>
        <v>30415.30507723325</v>
      </c>
      <c r="C101" s="15">
        <f t="shared" si="23"/>
        <v>0.17856036158821526</v>
      </c>
      <c r="D101" s="14">
        <f t="shared" si="24"/>
        <v>5430.967872406648</v>
      </c>
      <c r="E101" s="14">
        <f>SUM(D101:$D$127)</f>
        <v>26647.87922476976</v>
      </c>
      <c r="F101" s="16">
        <f t="shared" si="25"/>
        <v>4.9066538139842049</v>
      </c>
      <c r="G101" s="5"/>
      <c r="H101" s="14">
        <f t="shared" si="26"/>
        <v>30415.30507723325</v>
      </c>
      <c r="I101" s="15">
        <f t="shared" si="27"/>
        <v>0.17856036158821526</v>
      </c>
      <c r="J101" s="14">
        <f t="shared" si="28"/>
        <v>5430.967872406648</v>
      </c>
      <c r="K101" s="14">
        <f>SUM($J101:J$127)</f>
        <v>26647.87922476976</v>
      </c>
      <c r="L101" s="16">
        <f t="shared" si="29"/>
        <v>4.9066538139842049</v>
      </c>
      <c r="M101" s="16"/>
      <c r="N101" s="20">
        <v>87</v>
      </c>
      <c r="O101" s="6">
        <f t="shared" si="22"/>
        <v>87</v>
      </c>
      <c r="P101" s="6">
        <f t="shared" si="30"/>
        <v>30415.30507723325</v>
      </c>
      <c r="Q101" s="6">
        <f t="shared" si="31"/>
        <v>30415.30507723325</v>
      </c>
      <c r="R101" s="5">
        <f t="shared" si="32"/>
        <v>30415.30507723325</v>
      </c>
      <c r="S101" s="5">
        <f t="shared" si="33"/>
        <v>165184544.70390061</v>
      </c>
      <c r="T101" s="20">
        <f>SUM(S101:$S$136)</f>
        <v>529893864.1093055</v>
      </c>
      <c r="U101" s="6">
        <f t="shared" si="34"/>
        <v>3.2078900908021377</v>
      </c>
    </row>
    <row r="102" spans="1:21">
      <c r="A102" s="13">
        <v>88</v>
      </c>
      <c r="B102" s="22">
        <f>Absterbeordnung!B96</f>
        <v>26490.752472915134</v>
      </c>
      <c r="C102" s="15">
        <f t="shared" si="23"/>
        <v>0.17505917802766199</v>
      </c>
      <c r="D102" s="14">
        <f t="shared" si="24"/>
        <v>4637.4493532427778</v>
      </c>
      <c r="E102" s="14">
        <f>SUM(D102:$D$127)</f>
        <v>21216.911352363113</v>
      </c>
      <c r="F102" s="16">
        <f t="shared" si="25"/>
        <v>4.5751251897828276</v>
      </c>
      <c r="G102" s="5"/>
      <c r="H102" s="14">
        <f t="shared" si="26"/>
        <v>26490.752472915134</v>
      </c>
      <c r="I102" s="15">
        <f t="shared" si="27"/>
        <v>0.17505917802766199</v>
      </c>
      <c r="J102" s="14">
        <f t="shared" si="28"/>
        <v>4637.4493532427778</v>
      </c>
      <c r="K102" s="14">
        <f>SUM($J102:J$127)</f>
        <v>21216.911352363113</v>
      </c>
      <c r="L102" s="16">
        <f t="shared" si="29"/>
        <v>4.5751251897828276</v>
      </c>
      <c r="M102" s="16"/>
      <c r="N102" s="20">
        <v>88</v>
      </c>
      <c r="O102" s="6">
        <f t="shared" si="22"/>
        <v>88</v>
      </c>
      <c r="P102" s="6">
        <f t="shared" si="30"/>
        <v>26490.752472915134</v>
      </c>
      <c r="Q102" s="6">
        <f t="shared" si="31"/>
        <v>26490.752472915134</v>
      </c>
      <c r="R102" s="5">
        <f t="shared" si="32"/>
        <v>26490.752472915134</v>
      </c>
      <c r="S102" s="5">
        <f t="shared" si="33"/>
        <v>122849522.92243479</v>
      </c>
      <c r="T102" s="20">
        <f>SUM(S102:$S$136)</f>
        <v>364709319.40540493</v>
      </c>
      <c r="U102" s="6">
        <f t="shared" si="34"/>
        <v>2.9687483575795124</v>
      </c>
    </row>
    <row r="103" spans="1:21">
      <c r="A103" s="13">
        <v>89</v>
      </c>
      <c r="B103" s="22">
        <f>Absterbeordnung!B97</f>
        <v>22603.72331935769</v>
      </c>
      <c r="C103" s="15">
        <f t="shared" si="23"/>
        <v>0.17162664512515882</v>
      </c>
      <c r="D103" s="14">
        <f t="shared" si="24"/>
        <v>3879.4012006386793</v>
      </c>
      <c r="E103" s="14">
        <f>SUM(D103:$D$127)</f>
        <v>16579.461999120329</v>
      </c>
      <c r="F103" s="16">
        <f t="shared" si="25"/>
        <v>4.2737167778343714</v>
      </c>
      <c r="G103" s="5"/>
      <c r="H103" s="14">
        <f t="shared" si="26"/>
        <v>22603.72331935769</v>
      </c>
      <c r="I103" s="15">
        <f t="shared" si="27"/>
        <v>0.17162664512515882</v>
      </c>
      <c r="J103" s="14">
        <f t="shared" si="28"/>
        <v>3879.4012006386793</v>
      </c>
      <c r="K103" s="14">
        <f>SUM($J103:J$127)</f>
        <v>16579.461999120329</v>
      </c>
      <c r="L103" s="16">
        <f t="shared" si="29"/>
        <v>4.2737167778343714</v>
      </c>
      <c r="M103" s="16"/>
      <c r="N103" s="20">
        <v>89</v>
      </c>
      <c r="O103" s="6">
        <f t="shared" si="22"/>
        <v>89</v>
      </c>
      <c r="P103" s="6">
        <f t="shared" si="30"/>
        <v>22603.72331935769</v>
      </c>
      <c r="Q103" s="6">
        <f t="shared" si="31"/>
        <v>22603.72331935769</v>
      </c>
      <c r="R103" s="5">
        <f t="shared" si="32"/>
        <v>22603.72331935769</v>
      </c>
      <c r="S103" s="5">
        <f t="shared" si="33"/>
        <v>87688911.384020731</v>
      </c>
      <c r="T103" s="20">
        <f>SUM(S103:$S$136)</f>
        <v>241859796.48297012</v>
      </c>
      <c r="U103" s="6">
        <f t="shared" si="34"/>
        <v>2.7581571337313173</v>
      </c>
    </row>
    <row r="104" spans="1:21">
      <c r="A104" s="13">
        <v>90</v>
      </c>
      <c r="B104" s="22">
        <f>Absterbeordnung!B98</f>
        <v>18869.856925039712</v>
      </c>
      <c r="C104" s="15">
        <f t="shared" si="23"/>
        <v>0.16826141678937137</v>
      </c>
      <c r="D104" s="14">
        <f t="shared" si="24"/>
        <v>3175.0688608199125</v>
      </c>
      <c r="E104" s="14">
        <f>SUM(D104:$D$127)</f>
        <v>12700.060798481649</v>
      </c>
      <c r="F104" s="16">
        <f t="shared" si="25"/>
        <v>3.9999323968054203</v>
      </c>
      <c r="G104" s="5"/>
      <c r="H104" s="14">
        <f t="shared" si="26"/>
        <v>18869.856925039712</v>
      </c>
      <c r="I104" s="15">
        <f t="shared" si="27"/>
        <v>0.16826141678937137</v>
      </c>
      <c r="J104" s="14">
        <f t="shared" si="28"/>
        <v>3175.0688608199125</v>
      </c>
      <c r="K104" s="14">
        <f>SUM($J104:J$127)</f>
        <v>12700.060798481649</v>
      </c>
      <c r="L104" s="16">
        <f t="shared" si="29"/>
        <v>3.9999323968054203</v>
      </c>
      <c r="M104" s="16"/>
      <c r="N104" s="20">
        <v>90</v>
      </c>
      <c r="O104" s="6">
        <f t="shared" si="22"/>
        <v>90</v>
      </c>
      <c r="P104" s="6">
        <f t="shared" si="30"/>
        <v>18869.856925039712</v>
      </c>
      <c r="Q104" s="6">
        <f t="shared" si="31"/>
        <v>18869.856925039712</v>
      </c>
      <c r="R104" s="5">
        <f t="shared" si="32"/>
        <v>18869.856925039712</v>
      </c>
      <c r="S104" s="5">
        <f t="shared" si="33"/>
        <v>59913095.13082058</v>
      </c>
      <c r="T104" s="20">
        <f>SUM(S104:$S$136)</f>
        <v>154170885.09894937</v>
      </c>
      <c r="U104" s="6">
        <f t="shared" si="34"/>
        <v>2.5732418724540334</v>
      </c>
    </row>
    <row r="105" spans="1:21">
      <c r="A105" s="13">
        <v>91</v>
      </c>
      <c r="B105" s="22">
        <f>Absterbeordnung!B99</f>
        <v>15409.374688519221</v>
      </c>
      <c r="C105" s="15">
        <f t="shared" si="23"/>
        <v>0.16496217332291313</v>
      </c>
      <c r="D105" s="14">
        <f t="shared" si="24"/>
        <v>2541.9639381652182</v>
      </c>
      <c r="E105" s="14">
        <f>SUM(D105:$D$127)</f>
        <v>9524.9919376617363</v>
      </c>
      <c r="F105" s="16">
        <f t="shared" si="25"/>
        <v>3.74709955348023</v>
      </c>
      <c r="G105" s="5"/>
      <c r="H105" s="14">
        <f t="shared" si="26"/>
        <v>15409.374688519221</v>
      </c>
      <c r="I105" s="15">
        <f t="shared" si="27"/>
        <v>0.16496217332291313</v>
      </c>
      <c r="J105" s="14">
        <f t="shared" si="28"/>
        <v>2541.9639381652182</v>
      </c>
      <c r="K105" s="14">
        <f>SUM($J105:J$127)</f>
        <v>9524.9919376617363</v>
      </c>
      <c r="L105" s="16">
        <f t="shared" si="29"/>
        <v>3.74709955348023</v>
      </c>
      <c r="M105" s="16"/>
      <c r="N105" s="20">
        <v>91</v>
      </c>
      <c r="O105" s="6">
        <f t="shared" si="22"/>
        <v>91</v>
      </c>
      <c r="P105" s="6">
        <f t="shared" si="30"/>
        <v>15409.374688519221</v>
      </c>
      <c r="Q105" s="6">
        <f t="shared" si="31"/>
        <v>15409.374688519221</v>
      </c>
      <c r="R105" s="5">
        <f t="shared" si="32"/>
        <v>15409.374688519221</v>
      </c>
      <c r="S105" s="5">
        <f t="shared" si="33"/>
        <v>39170074.767891757</v>
      </c>
      <c r="T105" s="20">
        <f>SUM(S105:$S$136)</f>
        <v>94257789.96812883</v>
      </c>
      <c r="U105" s="6">
        <f t="shared" si="34"/>
        <v>2.4063724801820707</v>
      </c>
    </row>
    <row r="106" spans="1:21">
      <c r="A106" s="13">
        <v>92</v>
      </c>
      <c r="B106" s="22">
        <f>Absterbeordnung!B100</f>
        <v>12316.965614017066</v>
      </c>
      <c r="C106" s="15">
        <f t="shared" si="23"/>
        <v>0.16172762090481677</v>
      </c>
      <c r="D106" s="14">
        <f t="shared" si="24"/>
        <v>1991.9935455214159</v>
      </c>
      <c r="E106" s="14">
        <f>SUM(D106:$D$127)</f>
        <v>6983.0279994965185</v>
      </c>
      <c r="F106" s="16">
        <f t="shared" si="25"/>
        <v>3.5055475030009049</v>
      </c>
      <c r="G106" s="5"/>
      <c r="H106" s="14">
        <f t="shared" si="26"/>
        <v>12316.965614017066</v>
      </c>
      <c r="I106" s="15">
        <f t="shared" si="27"/>
        <v>0.16172762090481677</v>
      </c>
      <c r="J106" s="14">
        <f t="shared" si="28"/>
        <v>1991.9935455214159</v>
      </c>
      <c r="K106" s="14">
        <f>SUM($J106:J$127)</f>
        <v>6983.0279994965185</v>
      </c>
      <c r="L106" s="16">
        <f t="shared" si="29"/>
        <v>3.5055475030009049</v>
      </c>
      <c r="M106" s="16"/>
      <c r="N106" s="20">
        <v>92</v>
      </c>
      <c r="O106" s="6">
        <f t="shared" si="22"/>
        <v>92</v>
      </c>
      <c r="P106" s="6">
        <f t="shared" si="30"/>
        <v>12316.965614017066</v>
      </c>
      <c r="Q106" s="6">
        <f t="shared" si="31"/>
        <v>12316.965614017066</v>
      </c>
      <c r="R106" s="5">
        <f t="shared" si="32"/>
        <v>12316.965614017066</v>
      </c>
      <c r="S106" s="5">
        <f t="shared" si="33"/>
        <v>24535316.003531218</v>
      </c>
      <c r="T106" s="20">
        <f>SUM(S106:$S$136)</f>
        <v>55087715.200237066</v>
      </c>
      <c r="U106" s="6">
        <f t="shared" si="34"/>
        <v>2.2452417239015232</v>
      </c>
    </row>
    <row r="107" spans="1:21">
      <c r="A107" s="13">
        <v>93</v>
      </c>
      <c r="B107" s="22">
        <f>Absterbeordnung!B101</f>
        <v>9558.7249852656569</v>
      </c>
      <c r="C107" s="15">
        <f t="shared" si="23"/>
        <v>0.15855649108315373</v>
      </c>
      <c r="D107" s="14">
        <f t="shared" si="24"/>
        <v>1515.5978928925929</v>
      </c>
      <c r="E107" s="14">
        <f>SUM(D107:$D$127)</f>
        <v>4991.0344539751031</v>
      </c>
      <c r="F107" s="16">
        <f t="shared" si="25"/>
        <v>3.2931125580080276</v>
      </c>
      <c r="G107" s="5"/>
      <c r="H107" s="14">
        <f t="shared" si="26"/>
        <v>9558.7249852656569</v>
      </c>
      <c r="I107" s="15">
        <f t="shared" si="27"/>
        <v>0.15855649108315373</v>
      </c>
      <c r="J107" s="14">
        <f t="shared" si="28"/>
        <v>1515.5978928925929</v>
      </c>
      <c r="K107" s="14">
        <f>SUM($J107:J$127)</f>
        <v>4991.0344539751031</v>
      </c>
      <c r="L107" s="16">
        <f t="shared" si="29"/>
        <v>3.2931125580080276</v>
      </c>
      <c r="M107" s="16"/>
      <c r="N107" s="20">
        <v>93</v>
      </c>
      <c r="O107" s="6">
        <f t="shared" si="22"/>
        <v>93</v>
      </c>
      <c r="P107" s="6">
        <f t="shared" si="30"/>
        <v>9558.7249852656569</v>
      </c>
      <c r="Q107" s="6">
        <f t="shared" si="31"/>
        <v>9558.7249852656569</v>
      </c>
      <c r="R107" s="5">
        <f t="shared" si="32"/>
        <v>9558.7249852656569</v>
      </c>
      <c r="S107" s="5">
        <f t="shared" si="33"/>
        <v>14487183.44640841</v>
      </c>
      <c r="T107" s="20">
        <f>SUM(S107:$S$136)</f>
        <v>30552399.196705852</v>
      </c>
      <c r="U107" s="6">
        <f t="shared" si="34"/>
        <v>2.1089260938626584</v>
      </c>
    </row>
    <row r="108" spans="1:21">
      <c r="A108" s="13">
        <v>94</v>
      </c>
      <c r="B108" s="22">
        <f>Absterbeordnung!B102</f>
        <v>7217.3477292928501</v>
      </c>
      <c r="C108" s="15">
        <f t="shared" si="23"/>
        <v>0.15544754027760166</v>
      </c>
      <c r="D108" s="14">
        <f t="shared" si="24"/>
        <v>1121.9189518467072</v>
      </c>
      <c r="E108" s="14">
        <f>SUM(D108:$D$127)</f>
        <v>3475.4365610825125</v>
      </c>
      <c r="F108" s="16">
        <f t="shared" si="25"/>
        <v>3.0977608100494742</v>
      </c>
      <c r="G108" s="5"/>
      <c r="H108" s="14">
        <f t="shared" si="26"/>
        <v>7217.3477292928501</v>
      </c>
      <c r="I108" s="15">
        <f t="shared" si="27"/>
        <v>0.15544754027760166</v>
      </c>
      <c r="J108" s="14">
        <f t="shared" si="28"/>
        <v>1121.9189518467072</v>
      </c>
      <c r="K108" s="14">
        <f>SUM($J108:J$127)</f>
        <v>3475.4365610825125</v>
      </c>
      <c r="L108" s="16">
        <f t="shared" si="29"/>
        <v>3.0977608100494742</v>
      </c>
      <c r="M108" s="16"/>
      <c r="N108" s="20">
        <v>94</v>
      </c>
      <c r="O108" s="6">
        <f t="shared" si="22"/>
        <v>94</v>
      </c>
      <c r="P108" s="6">
        <f t="shared" si="30"/>
        <v>7217.3477292928501</v>
      </c>
      <c r="Q108" s="6">
        <f t="shared" si="31"/>
        <v>7217.3477292928501</v>
      </c>
      <c r="R108" s="5">
        <f t="shared" si="32"/>
        <v>7217.3477292928501</v>
      </c>
      <c r="S108" s="5">
        <f t="shared" si="33"/>
        <v>8097279.1995614469</v>
      </c>
      <c r="T108" s="20">
        <f>SUM(S108:$S$136)</f>
        <v>16065215.750297436</v>
      </c>
      <c r="U108" s="6">
        <f t="shared" si="34"/>
        <v>1.9840264061992006</v>
      </c>
    </row>
    <row r="109" spans="1:21">
      <c r="A109" s="13">
        <v>95</v>
      </c>
      <c r="B109" s="22">
        <f>Absterbeordnung!B103</f>
        <v>5269.3791369599912</v>
      </c>
      <c r="C109" s="15">
        <f t="shared" si="23"/>
        <v>0.15239954929176638</v>
      </c>
      <c r="D109" s="14">
        <f t="shared" si="24"/>
        <v>803.0510055201396</v>
      </c>
      <c r="E109" s="14">
        <f>SUM(D109:$D$127)</f>
        <v>2353.5176092358047</v>
      </c>
      <c r="F109" s="16">
        <f t="shared" si="25"/>
        <v>2.930719958082141</v>
      </c>
      <c r="G109" s="5"/>
      <c r="H109" s="14">
        <f t="shared" si="26"/>
        <v>5269.3791369599912</v>
      </c>
      <c r="I109" s="15">
        <f t="shared" si="27"/>
        <v>0.15239954929176638</v>
      </c>
      <c r="J109" s="14">
        <f t="shared" si="28"/>
        <v>803.0510055201396</v>
      </c>
      <c r="K109" s="14">
        <f>SUM($J109:J$127)</f>
        <v>2353.5176092358047</v>
      </c>
      <c r="L109" s="16">
        <f t="shared" si="29"/>
        <v>2.930719958082141</v>
      </c>
      <c r="M109" s="16"/>
      <c r="N109" s="20">
        <v>95</v>
      </c>
      <c r="O109" s="6">
        <f t="shared" si="22"/>
        <v>95</v>
      </c>
      <c r="P109" s="6">
        <f t="shared" si="30"/>
        <v>5269.3791369599912</v>
      </c>
      <c r="Q109" s="6">
        <f t="shared" si="31"/>
        <v>5269.3791369599912</v>
      </c>
      <c r="R109" s="5">
        <f t="shared" si="32"/>
        <v>5269.3791369599912</v>
      </c>
      <c r="S109" s="5">
        <f t="shared" si="33"/>
        <v>4231580.2144025657</v>
      </c>
      <c r="T109" s="20">
        <f>SUM(S109:$S$136)</f>
        <v>7967936.5507359924</v>
      </c>
      <c r="U109" s="6">
        <f t="shared" si="34"/>
        <v>1.8829695165925013</v>
      </c>
    </row>
    <row r="110" spans="1:21">
      <c r="A110" s="13">
        <v>96</v>
      </c>
      <c r="B110" s="22">
        <f>Absterbeordnung!B104</f>
        <v>3736.4313569922106</v>
      </c>
      <c r="C110" s="15">
        <f t="shared" si="23"/>
        <v>0.14941132283506506</v>
      </c>
      <c r="D110" s="14">
        <f t="shared" si="24"/>
        <v>558.26515173062342</v>
      </c>
      <c r="E110" s="14">
        <f>SUM(D110:$D$127)</f>
        <v>1550.4666037156649</v>
      </c>
      <c r="F110" s="16">
        <f t="shared" si="25"/>
        <v>2.7772942640414047</v>
      </c>
      <c r="G110" s="5"/>
      <c r="H110" s="14">
        <f t="shared" si="26"/>
        <v>3736.4313569922106</v>
      </c>
      <c r="I110" s="15">
        <f t="shared" si="27"/>
        <v>0.14941132283506506</v>
      </c>
      <c r="J110" s="14">
        <f t="shared" si="28"/>
        <v>558.26515173062342</v>
      </c>
      <c r="K110" s="14">
        <f>SUM($J110:J$127)</f>
        <v>1550.4666037156649</v>
      </c>
      <c r="L110" s="16">
        <f t="shared" si="29"/>
        <v>2.7772942640414047</v>
      </c>
      <c r="M110" s="16"/>
      <c r="N110" s="20">
        <v>96</v>
      </c>
      <c r="O110" s="6">
        <f t="shared" ref="O110:O136" si="35">N110+$B$3</f>
        <v>96</v>
      </c>
      <c r="P110" s="6">
        <f t="shared" si="30"/>
        <v>3736.4313569922106</v>
      </c>
      <c r="Q110" s="6">
        <f t="shared" si="31"/>
        <v>3736.4313569922106</v>
      </c>
      <c r="R110" s="5">
        <f t="shared" si="32"/>
        <v>3736.4313569922106</v>
      </c>
      <c r="S110" s="5">
        <f t="shared" si="33"/>
        <v>2085919.4184423157</v>
      </c>
      <c r="T110" s="20">
        <f>SUM(S110:$S$136)</f>
        <v>3736356.3363334243</v>
      </c>
      <c r="U110" s="6">
        <f t="shared" si="34"/>
        <v>1.791227553326864</v>
      </c>
    </row>
    <row r="111" spans="1:21">
      <c r="A111" s="13">
        <v>97</v>
      </c>
      <c r="B111" s="22">
        <f>Absterbeordnung!B105</f>
        <v>2561.1072555968713</v>
      </c>
      <c r="C111" s="15">
        <f t="shared" ref="C111:C127" si="36">1/(((1+($B$5/100))^A111))</f>
        <v>0.14648168905398534</v>
      </c>
      <c r="D111" s="14">
        <f t="shared" ref="D111:D127" si="37">B111*C111</f>
        <v>375.15531664824664</v>
      </c>
      <c r="E111" s="14">
        <f>SUM(D111:$D$127)</f>
        <v>992.20145198504179</v>
      </c>
      <c r="F111" s="16">
        <f t="shared" ref="F111:F127" si="38">E111/D111</f>
        <v>2.6447751316699328</v>
      </c>
      <c r="G111" s="5"/>
      <c r="H111" s="14">
        <f t="shared" si="26"/>
        <v>2561.1072555968713</v>
      </c>
      <c r="I111" s="15">
        <f t="shared" ref="I111:I127" si="39">1/(((1+($B$5/100))^A111))</f>
        <v>0.14648168905398534</v>
      </c>
      <c r="J111" s="14">
        <f t="shared" ref="J111:J127" si="40">H111*I111</f>
        <v>375.15531664824664</v>
      </c>
      <c r="K111" s="14">
        <f>SUM($J111:J$127)</f>
        <v>992.20145198504179</v>
      </c>
      <c r="L111" s="16">
        <f t="shared" ref="L111:L127" si="41">K111/J111</f>
        <v>2.6447751316699328</v>
      </c>
      <c r="M111" s="16"/>
      <c r="N111" s="20">
        <v>97</v>
      </c>
      <c r="O111" s="6">
        <f t="shared" si="35"/>
        <v>97</v>
      </c>
      <c r="P111" s="6">
        <f t="shared" si="30"/>
        <v>2561.1072555968713</v>
      </c>
      <c r="Q111" s="6">
        <f t="shared" si="31"/>
        <v>2561.1072555968713</v>
      </c>
      <c r="R111" s="5">
        <f t="shared" si="32"/>
        <v>2561.1072555968713</v>
      </c>
      <c r="S111" s="5">
        <f t="shared" ref="S111:S136" si="42">P111*R111*I111</f>
        <v>960813.00344356627</v>
      </c>
      <c r="T111" s="20">
        <f>SUM(S111:$S$136)</f>
        <v>1650436.9178911089</v>
      </c>
      <c r="U111" s="6">
        <f t="shared" ref="U111:U127" si="43">T111/S111</f>
        <v>1.7177503967743166</v>
      </c>
    </row>
    <row r="112" spans="1:21">
      <c r="A112" s="13">
        <v>98</v>
      </c>
      <c r="B112" s="22">
        <f>Absterbeordnung!B106</f>
        <v>1708.4013214617339</v>
      </c>
      <c r="C112" s="15">
        <f t="shared" si="36"/>
        <v>0.14360949907253467</v>
      </c>
      <c r="D112" s="14">
        <f t="shared" si="37"/>
        <v>245.34265798997589</v>
      </c>
      <c r="E112" s="14">
        <f>SUM(D112:$D$127)</f>
        <v>617.04613533679503</v>
      </c>
      <c r="F112" s="16">
        <f t="shared" si="38"/>
        <v>2.5150381119699374</v>
      </c>
      <c r="G112" s="5"/>
      <c r="H112" s="14">
        <f t="shared" si="26"/>
        <v>1708.4013214617339</v>
      </c>
      <c r="I112" s="15">
        <f t="shared" si="39"/>
        <v>0.14360949907253467</v>
      </c>
      <c r="J112" s="14">
        <f t="shared" si="40"/>
        <v>245.34265798997589</v>
      </c>
      <c r="K112" s="14">
        <f>SUM($J112:J$127)</f>
        <v>617.04613533679503</v>
      </c>
      <c r="L112" s="16">
        <f t="shared" si="41"/>
        <v>2.5150381119699374</v>
      </c>
      <c r="M112" s="16"/>
      <c r="N112" s="20">
        <v>98</v>
      </c>
      <c r="O112" s="6">
        <f t="shared" si="35"/>
        <v>98</v>
      </c>
      <c r="P112" s="6">
        <f t="shared" si="30"/>
        <v>1708.4013214617339</v>
      </c>
      <c r="Q112" s="6">
        <f t="shared" si="31"/>
        <v>1708.4013214617339</v>
      </c>
      <c r="R112" s="5">
        <f t="shared" si="32"/>
        <v>1708.4013214617339</v>
      </c>
      <c r="S112" s="5">
        <f t="shared" si="42"/>
        <v>419143.72112100903</v>
      </c>
      <c r="T112" s="20">
        <f>SUM(S112:$S$136)</f>
        <v>689623.91444754228</v>
      </c>
      <c r="U112" s="6">
        <f t="shared" si="43"/>
        <v>1.6453161044691975</v>
      </c>
    </row>
    <row r="113" spans="1:21">
      <c r="A113" s="13">
        <v>99</v>
      </c>
      <c r="B113" s="22">
        <f>Absterbeordnung!B107</f>
        <v>1106.9991799569293</v>
      </c>
      <c r="C113" s="15">
        <f t="shared" si="36"/>
        <v>0.14079362654170063</v>
      </c>
      <c r="D113" s="14">
        <f t="shared" si="37"/>
        <v>155.85842912482477</v>
      </c>
      <c r="E113" s="14">
        <f>SUM(D113:$D$127)</f>
        <v>371.70347734681911</v>
      </c>
      <c r="F113" s="16">
        <f t="shared" si="38"/>
        <v>2.3848788893485326</v>
      </c>
      <c r="G113" s="5"/>
      <c r="H113" s="14">
        <f t="shared" si="26"/>
        <v>1106.9991799569293</v>
      </c>
      <c r="I113" s="15">
        <f t="shared" si="39"/>
        <v>0.14079362654170063</v>
      </c>
      <c r="J113" s="14">
        <f t="shared" si="40"/>
        <v>155.85842912482477</v>
      </c>
      <c r="K113" s="14">
        <f>SUM($J113:J$127)</f>
        <v>371.70347734681911</v>
      </c>
      <c r="L113" s="16">
        <f t="shared" si="41"/>
        <v>2.3848788893485326</v>
      </c>
      <c r="M113" s="16"/>
      <c r="N113" s="20">
        <v>99</v>
      </c>
      <c r="O113" s="6">
        <f t="shared" si="35"/>
        <v>99</v>
      </c>
      <c r="P113" s="6">
        <f t="shared" si="30"/>
        <v>1106.9991799569293</v>
      </c>
      <c r="Q113" s="6">
        <f t="shared" si="31"/>
        <v>1106.9991799569293</v>
      </c>
      <c r="R113" s="5">
        <f t="shared" si="32"/>
        <v>1106.9991799569293</v>
      </c>
      <c r="S113" s="5">
        <f t="shared" si="42"/>
        <v>172535.1532305562</v>
      </c>
      <c r="T113" s="20">
        <f>SUM(S113:$S$136)</f>
        <v>270480.19332653307</v>
      </c>
      <c r="U113" s="6">
        <f t="shared" si="43"/>
        <v>1.5676816478384226</v>
      </c>
    </row>
    <row r="114" spans="1:21">
      <c r="A114" s="13">
        <v>100</v>
      </c>
      <c r="B114" s="22">
        <f>Absterbeordnung!B108</f>
        <v>685.55873029758004</v>
      </c>
      <c r="C114" s="15">
        <f t="shared" si="36"/>
        <v>0.13803296719774574</v>
      </c>
      <c r="D114" s="14">
        <f t="shared" si="37"/>
        <v>94.629705731294081</v>
      </c>
      <c r="E114" s="14">
        <f>SUM(D114:$D$127)</f>
        <v>215.84504822199429</v>
      </c>
      <c r="F114" s="16">
        <f t="shared" si="38"/>
        <v>2.2809438807185707</v>
      </c>
      <c r="G114" s="5"/>
      <c r="H114" s="14">
        <f t="shared" si="26"/>
        <v>685.55873029758004</v>
      </c>
      <c r="I114" s="15">
        <f t="shared" si="39"/>
        <v>0.13803296719774574</v>
      </c>
      <c r="J114" s="14">
        <f t="shared" si="40"/>
        <v>94.629705731294081</v>
      </c>
      <c r="K114" s="14">
        <f>SUM($J114:J$127)</f>
        <v>215.84504822199429</v>
      </c>
      <c r="L114" s="16">
        <f t="shared" si="41"/>
        <v>2.2809438807185707</v>
      </c>
      <c r="M114" s="16"/>
      <c r="N114" s="20">
        <v>100</v>
      </c>
      <c r="O114" s="6">
        <f t="shared" si="35"/>
        <v>100</v>
      </c>
      <c r="P114" s="6">
        <f t="shared" si="30"/>
        <v>685.55873029758004</v>
      </c>
      <c r="Q114" s="6">
        <f t="shared" si="31"/>
        <v>685.55873029758004</v>
      </c>
      <c r="R114" s="5">
        <f t="shared" si="32"/>
        <v>685.55873029758004</v>
      </c>
      <c r="S114" s="5">
        <f t="shared" si="42"/>
        <v>64874.220909579606</v>
      </c>
      <c r="T114" s="20">
        <f>SUM(S114:$S$136)</f>
        <v>97945.040095976976</v>
      </c>
      <c r="U114" s="6">
        <f t="shared" si="43"/>
        <v>1.5097682673136192</v>
      </c>
    </row>
    <row r="115" spans="1:21">
      <c r="A115" s="13">
        <v>101</v>
      </c>
      <c r="B115" s="22">
        <f>Absterbeordnung!B109</f>
        <v>409.2</v>
      </c>
      <c r="C115" s="15">
        <f t="shared" si="36"/>
        <v>0.13532643842916248</v>
      </c>
      <c r="D115" s="14">
        <f t="shared" si="37"/>
        <v>55.375578605213285</v>
      </c>
      <c r="E115" s="14">
        <f>SUM(D115:$D$127)</f>
        <v>121.21534249070022</v>
      </c>
      <c r="F115" s="16">
        <f t="shared" si="38"/>
        <v>2.188967511380342</v>
      </c>
      <c r="G115" s="5"/>
      <c r="H115" s="14">
        <f t="shared" si="26"/>
        <v>409.2</v>
      </c>
      <c r="I115" s="15">
        <f t="shared" si="39"/>
        <v>0.13532643842916248</v>
      </c>
      <c r="J115" s="14">
        <f t="shared" si="40"/>
        <v>55.375578605213285</v>
      </c>
      <c r="K115" s="14">
        <f>SUM($J115:J$127)</f>
        <v>121.21534249070022</v>
      </c>
      <c r="L115" s="16">
        <f t="shared" si="41"/>
        <v>2.188967511380342</v>
      </c>
      <c r="M115" s="16"/>
      <c r="N115" s="20">
        <v>101</v>
      </c>
      <c r="O115" s="6">
        <f t="shared" si="35"/>
        <v>101</v>
      </c>
      <c r="P115" s="6">
        <f t="shared" si="30"/>
        <v>409.2</v>
      </c>
      <c r="Q115" s="6">
        <f t="shared" si="31"/>
        <v>409.2</v>
      </c>
      <c r="R115" s="5">
        <f t="shared" si="32"/>
        <v>409.2</v>
      </c>
      <c r="S115" s="5">
        <f t="shared" si="42"/>
        <v>22659.686765253275</v>
      </c>
      <c r="T115" s="20">
        <f>SUM(S115:$S$136)</f>
        <v>33070.819186397384</v>
      </c>
      <c r="U115" s="6">
        <f t="shared" si="43"/>
        <v>1.4594561491074407</v>
      </c>
    </row>
    <row r="116" spans="1:21">
      <c r="A116" s="21">
        <v>102</v>
      </c>
      <c r="B116" s="22">
        <f>Absterbeordnung!B110</f>
        <v>235.4</v>
      </c>
      <c r="C116" s="15">
        <f t="shared" si="36"/>
        <v>0.13267297885212007</v>
      </c>
      <c r="D116" s="14">
        <f t="shared" si="37"/>
        <v>31.231219221789065</v>
      </c>
      <c r="E116" s="14">
        <f>SUM(D116:$D$127)</f>
        <v>65.839763885486931</v>
      </c>
      <c r="F116" s="16">
        <f t="shared" si="38"/>
        <v>2.1081394042904527</v>
      </c>
      <c r="G116" s="5"/>
      <c r="H116" s="14">
        <f t="shared" si="26"/>
        <v>235.4</v>
      </c>
      <c r="I116" s="15">
        <f t="shared" si="39"/>
        <v>0.13267297885212007</v>
      </c>
      <c r="J116" s="14">
        <f t="shared" si="40"/>
        <v>31.231219221789065</v>
      </c>
      <c r="K116" s="14">
        <f>SUM($J116:J$127)</f>
        <v>65.839763885486931</v>
      </c>
      <c r="L116" s="16">
        <f t="shared" si="41"/>
        <v>2.1081394042904527</v>
      </c>
      <c r="M116" s="16"/>
      <c r="N116" s="6">
        <v>102</v>
      </c>
      <c r="O116" s="6">
        <f t="shared" si="35"/>
        <v>102</v>
      </c>
      <c r="P116" s="6">
        <f t="shared" si="30"/>
        <v>235.4</v>
      </c>
      <c r="Q116" s="6">
        <f t="shared" si="31"/>
        <v>235.4</v>
      </c>
      <c r="R116" s="5">
        <f t="shared" si="32"/>
        <v>235.4</v>
      </c>
      <c r="S116" s="5">
        <f t="shared" si="42"/>
        <v>7351.8290048091458</v>
      </c>
      <c r="T116" s="20">
        <f>SUM(S116:$S$136)</f>
        <v>10411.132421144104</v>
      </c>
      <c r="U116" s="6">
        <f t="shared" si="43"/>
        <v>1.4161282062373508</v>
      </c>
    </row>
    <row r="117" spans="1:21">
      <c r="A117" s="21">
        <v>103</v>
      </c>
      <c r="B117" s="22">
        <f>Absterbeordnung!B111</f>
        <v>130.6</v>
      </c>
      <c r="C117" s="15">
        <f t="shared" si="36"/>
        <v>0.13007154789423539</v>
      </c>
      <c r="D117" s="14">
        <f t="shared" si="37"/>
        <v>16.987344154987142</v>
      </c>
      <c r="E117" s="14">
        <f>SUM(D117:$D$127)</f>
        <v>34.608544663697884</v>
      </c>
      <c r="F117" s="16">
        <f t="shared" si="38"/>
        <v>2.0373134462892195</v>
      </c>
      <c r="G117" s="5"/>
      <c r="H117" s="14">
        <f t="shared" si="26"/>
        <v>130.6</v>
      </c>
      <c r="I117" s="15">
        <f t="shared" si="39"/>
        <v>0.13007154789423539</v>
      </c>
      <c r="J117" s="14">
        <f t="shared" si="40"/>
        <v>16.987344154987142</v>
      </c>
      <c r="K117" s="14">
        <f>SUM($J117:J$127)</f>
        <v>34.608544663697884</v>
      </c>
      <c r="L117" s="16">
        <f t="shared" si="41"/>
        <v>2.0373134462892195</v>
      </c>
      <c r="M117" s="16"/>
      <c r="N117" s="6">
        <v>103</v>
      </c>
      <c r="O117" s="6">
        <f t="shared" si="35"/>
        <v>103</v>
      </c>
      <c r="P117" s="6">
        <f t="shared" si="30"/>
        <v>130.6</v>
      </c>
      <c r="Q117" s="6">
        <f t="shared" si="31"/>
        <v>130.6</v>
      </c>
      <c r="R117" s="5">
        <f t="shared" si="32"/>
        <v>130.6</v>
      </c>
      <c r="S117" s="5">
        <f t="shared" si="42"/>
        <v>2218.5471466413205</v>
      </c>
      <c r="T117" s="20">
        <f>SUM(S117:$S$136)</f>
        <v>3059.3034163349598</v>
      </c>
      <c r="U117" s="6">
        <f t="shared" si="43"/>
        <v>1.3789670510119509</v>
      </c>
    </row>
    <row r="118" spans="1:21">
      <c r="A118" s="21">
        <v>104</v>
      </c>
      <c r="B118" s="22">
        <f>Absterbeordnung!B112</f>
        <v>70</v>
      </c>
      <c r="C118" s="15">
        <f t="shared" si="36"/>
        <v>0.12752112538650526</v>
      </c>
      <c r="D118" s="14">
        <f t="shared" si="37"/>
        <v>8.9264787770553689</v>
      </c>
      <c r="E118" s="14">
        <f>SUM(D118:$D$127)</f>
        <v>17.621200508710743</v>
      </c>
      <c r="F118" s="16">
        <f t="shared" si="38"/>
        <v>1.9740371258154219</v>
      </c>
      <c r="G118" s="5"/>
      <c r="H118" s="14">
        <f t="shared" si="26"/>
        <v>70</v>
      </c>
      <c r="I118" s="15">
        <f t="shared" si="39"/>
        <v>0.12752112538650526</v>
      </c>
      <c r="J118" s="14">
        <f t="shared" si="40"/>
        <v>8.9264787770553689</v>
      </c>
      <c r="K118" s="14">
        <f>SUM($J118:J$127)</f>
        <v>17.621200508710743</v>
      </c>
      <c r="L118" s="16">
        <f t="shared" si="41"/>
        <v>1.9740371258154219</v>
      </c>
      <c r="M118" s="16"/>
      <c r="N118" s="6">
        <v>104</v>
      </c>
      <c r="O118" s="6">
        <f t="shared" si="35"/>
        <v>104</v>
      </c>
      <c r="P118" s="6">
        <f t="shared" si="30"/>
        <v>70</v>
      </c>
      <c r="Q118" s="6">
        <f t="shared" si="31"/>
        <v>70</v>
      </c>
      <c r="R118" s="5">
        <f t="shared" si="32"/>
        <v>70</v>
      </c>
      <c r="S118" s="5">
        <f t="shared" si="42"/>
        <v>624.8535143938758</v>
      </c>
      <c r="T118" s="20">
        <f>SUM(S118:$S$136)</f>
        <v>840.75626969363964</v>
      </c>
      <c r="U118" s="6">
        <f t="shared" si="43"/>
        <v>1.3455253916739112</v>
      </c>
    </row>
    <row r="119" spans="1:21">
      <c r="A119" s="21">
        <v>105</v>
      </c>
      <c r="B119" s="22">
        <f>Absterbeordnung!B113</f>
        <v>36.200000000000003</v>
      </c>
      <c r="C119" s="15">
        <f t="shared" si="36"/>
        <v>0.12502071116324046</v>
      </c>
      <c r="D119" s="14">
        <f t="shared" si="37"/>
        <v>4.5257497441093051</v>
      </c>
      <c r="E119" s="14">
        <f>SUM(D119:$D$127)</f>
        <v>8.6947217316553722</v>
      </c>
      <c r="F119" s="16">
        <f t="shared" si="38"/>
        <v>1.9211671487077653</v>
      </c>
      <c r="G119" s="5"/>
      <c r="H119" s="14">
        <f t="shared" si="26"/>
        <v>36.200000000000003</v>
      </c>
      <c r="I119" s="15">
        <f t="shared" si="39"/>
        <v>0.12502071116324046</v>
      </c>
      <c r="J119" s="14">
        <f t="shared" si="40"/>
        <v>4.5257497441093051</v>
      </c>
      <c r="K119" s="14">
        <f>SUM($J119:J$127)</f>
        <v>8.6947217316553722</v>
      </c>
      <c r="L119" s="16">
        <f t="shared" si="41"/>
        <v>1.9211671487077653</v>
      </c>
      <c r="M119" s="16"/>
      <c r="N119" s="6">
        <v>105</v>
      </c>
      <c r="O119" s="6">
        <f t="shared" si="35"/>
        <v>105</v>
      </c>
      <c r="P119" s="6">
        <f t="shared" si="30"/>
        <v>36.200000000000003</v>
      </c>
      <c r="Q119" s="6">
        <f t="shared" si="31"/>
        <v>36.200000000000003</v>
      </c>
      <c r="R119" s="5">
        <f t="shared" si="32"/>
        <v>36.200000000000003</v>
      </c>
      <c r="S119" s="5">
        <f t="shared" si="42"/>
        <v>163.83214073675686</v>
      </c>
      <c r="T119" s="20">
        <f>SUM(S119:$S$136)</f>
        <v>215.90275529976375</v>
      </c>
      <c r="U119" s="6">
        <f t="shared" si="43"/>
        <v>1.3178290555738585</v>
      </c>
    </row>
    <row r="120" spans="1:21">
      <c r="A120" s="21">
        <v>106</v>
      </c>
      <c r="B120" s="22">
        <f>Absterbeordnung!B114</f>
        <v>18.100000000000001</v>
      </c>
      <c r="C120" s="15">
        <f t="shared" si="36"/>
        <v>0.12256932466984359</v>
      </c>
      <c r="D120" s="14">
        <f t="shared" si="37"/>
        <v>2.2185047765241692</v>
      </c>
      <c r="E120" s="14">
        <f>SUM(D120:$D$127)</f>
        <v>4.1689719875460689</v>
      </c>
      <c r="F120" s="16">
        <f t="shared" si="38"/>
        <v>1.879180983363842</v>
      </c>
      <c r="G120" s="5"/>
      <c r="H120" s="14">
        <f t="shared" si="26"/>
        <v>18.100000000000001</v>
      </c>
      <c r="I120" s="15">
        <f t="shared" si="39"/>
        <v>0.12256932466984359</v>
      </c>
      <c r="J120" s="14">
        <f t="shared" si="40"/>
        <v>2.2185047765241692</v>
      </c>
      <c r="K120" s="14">
        <f>SUM($J120:J$127)</f>
        <v>4.1689719875460689</v>
      </c>
      <c r="L120" s="16">
        <f t="shared" si="41"/>
        <v>1.879180983363842</v>
      </c>
      <c r="M120" s="16"/>
      <c r="N120" s="6">
        <v>106</v>
      </c>
      <c r="O120" s="6">
        <f t="shared" si="35"/>
        <v>106</v>
      </c>
      <c r="P120" s="6">
        <f t="shared" si="30"/>
        <v>18.100000000000001</v>
      </c>
      <c r="Q120" s="6">
        <f t="shared" si="31"/>
        <v>18.100000000000001</v>
      </c>
      <c r="R120" s="5">
        <f t="shared" si="32"/>
        <v>18.100000000000001</v>
      </c>
      <c r="S120" s="5">
        <f t="shared" si="42"/>
        <v>40.154936455087466</v>
      </c>
      <c r="T120" s="20">
        <f>SUM(S120:$S$136)</f>
        <v>52.070614563006963</v>
      </c>
      <c r="U120" s="6">
        <f t="shared" si="43"/>
        <v>1.2967425467413443</v>
      </c>
    </row>
    <row r="121" spans="1:21">
      <c r="A121" s="21">
        <v>107</v>
      </c>
      <c r="B121" s="22">
        <f>Absterbeordnung!B115</f>
        <v>8.8000000000000007</v>
      </c>
      <c r="C121" s="15">
        <f t="shared" si="36"/>
        <v>0.12016600457827803</v>
      </c>
      <c r="D121" s="14">
        <f t="shared" si="37"/>
        <v>1.0574608402888468</v>
      </c>
      <c r="E121" s="14">
        <f>SUM(D121:$D$127)</f>
        <v>1.9504672110218997</v>
      </c>
      <c r="F121" s="16">
        <f t="shared" si="38"/>
        <v>1.8444817403253695</v>
      </c>
      <c r="G121" s="5"/>
      <c r="H121" s="14">
        <f t="shared" si="26"/>
        <v>8.8000000000000007</v>
      </c>
      <c r="I121" s="15">
        <f t="shared" si="39"/>
        <v>0.12016600457827803</v>
      </c>
      <c r="J121" s="14">
        <f t="shared" si="40"/>
        <v>1.0574608402888468</v>
      </c>
      <c r="K121" s="14">
        <f>SUM($J121:J$127)</f>
        <v>1.9504672110218997</v>
      </c>
      <c r="L121" s="16">
        <f t="shared" si="41"/>
        <v>1.8444817403253695</v>
      </c>
      <c r="M121" s="16"/>
      <c r="N121" s="6">
        <v>107</v>
      </c>
      <c r="O121" s="6">
        <f t="shared" si="35"/>
        <v>107</v>
      </c>
      <c r="P121" s="6">
        <f t="shared" si="30"/>
        <v>8.8000000000000007</v>
      </c>
      <c r="Q121" s="6">
        <f t="shared" si="31"/>
        <v>8.8000000000000007</v>
      </c>
      <c r="R121" s="5">
        <f t="shared" si="32"/>
        <v>8.8000000000000007</v>
      </c>
      <c r="S121" s="5">
        <f t="shared" si="42"/>
        <v>9.3056553945418514</v>
      </c>
      <c r="T121" s="20">
        <f>SUM(S121:$S$136)</f>
        <v>11.91567810791949</v>
      </c>
      <c r="U121" s="6">
        <f t="shared" si="43"/>
        <v>1.280477043552303</v>
      </c>
    </row>
    <row r="122" spans="1:21">
      <c r="A122" s="21">
        <v>108</v>
      </c>
      <c r="B122" s="22">
        <f>Absterbeordnung!B116</f>
        <v>4.2</v>
      </c>
      <c r="C122" s="15">
        <f t="shared" si="36"/>
        <v>0.11780980841007649</v>
      </c>
      <c r="D122" s="14">
        <f t="shared" si="37"/>
        <v>0.49480119532232125</v>
      </c>
      <c r="E122" s="14">
        <f>SUM(D122:$D$127)</f>
        <v>0.89300637073305245</v>
      </c>
      <c r="F122" s="16">
        <f t="shared" si="38"/>
        <v>1.8047781193239318</v>
      </c>
      <c r="G122" s="5"/>
      <c r="H122" s="14">
        <f t="shared" si="26"/>
        <v>4.2</v>
      </c>
      <c r="I122" s="15">
        <f t="shared" si="39"/>
        <v>0.11780980841007649</v>
      </c>
      <c r="J122" s="14">
        <f t="shared" si="40"/>
        <v>0.49480119532232125</v>
      </c>
      <c r="K122" s="14">
        <f>SUM($J122:J$127)</f>
        <v>0.89300637073305245</v>
      </c>
      <c r="L122" s="16">
        <f t="shared" si="41"/>
        <v>1.8047781193239318</v>
      </c>
      <c r="M122" s="16"/>
      <c r="N122" s="6">
        <v>108</v>
      </c>
      <c r="O122" s="6">
        <f t="shared" si="35"/>
        <v>108</v>
      </c>
      <c r="P122" s="6">
        <f t="shared" si="30"/>
        <v>4.2</v>
      </c>
      <c r="Q122" s="6">
        <f t="shared" si="31"/>
        <v>4.2</v>
      </c>
      <c r="R122" s="5">
        <f t="shared" si="32"/>
        <v>4.2</v>
      </c>
      <c r="S122" s="5">
        <f t="shared" si="42"/>
        <v>2.0781650203537492</v>
      </c>
      <c r="T122" s="20">
        <f>SUM(S122:$S$136)</f>
        <v>2.6100227133776399</v>
      </c>
      <c r="U122" s="6">
        <f t="shared" si="43"/>
        <v>1.25592659284264</v>
      </c>
    </row>
    <row r="123" spans="1:21">
      <c r="A123" s="21">
        <v>109</v>
      </c>
      <c r="B123" s="22">
        <f>Absterbeordnung!B117</f>
        <v>1.9</v>
      </c>
      <c r="C123" s="15">
        <f t="shared" si="36"/>
        <v>0.11549981216674166</v>
      </c>
      <c r="D123" s="14">
        <f t="shared" si="37"/>
        <v>0.21944964311680915</v>
      </c>
      <c r="E123" s="14">
        <f>SUM(D123:$D$127)</f>
        <v>0.3982051754107313</v>
      </c>
      <c r="F123" s="16">
        <f t="shared" si="38"/>
        <v>1.8145628753598555</v>
      </c>
      <c r="G123" s="5"/>
      <c r="H123" s="14">
        <f t="shared" si="26"/>
        <v>1.9</v>
      </c>
      <c r="I123" s="15">
        <f t="shared" si="39"/>
        <v>0.11549981216674166</v>
      </c>
      <c r="J123" s="14">
        <f t="shared" si="40"/>
        <v>0.21944964311680915</v>
      </c>
      <c r="K123" s="14">
        <f>SUM($J123:J$127)</f>
        <v>0.3982051754107313</v>
      </c>
      <c r="L123" s="16">
        <f t="shared" si="41"/>
        <v>1.8145628753598555</v>
      </c>
      <c r="M123" s="16"/>
      <c r="N123" s="6">
        <v>109</v>
      </c>
      <c r="O123" s="6">
        <f t="shared" si="35"/>
        <v>109</v>
      </c>
      <c r="P123" s="6">
        <f t="shared" si="30"/>
        <v>1.9</v>
      </c>
      <c r="Q123" s="6">
        <f t="shared" si="31"/>
        <v>1.9</v>
      </c>
      <c r="R123" s="5">
        <f t="shared" si="32"/>
        <v>1.9</v>
      </c>
      <c r="S123" s="5">
        <f t="shared" si="42"/>
        <v>0.41695432192193738</v>
      </c>
      <c r="T123" s="20">
        <f>SUM(S123:$S$136)</f>
        <v>0.53185769302389008</v>
      </c>
      <c r="U123" s="6">
        <f t="shared" si="43"/>
        <v>1.2755778392518138</v>
      </c>
    </row>
    <row r="124" spans="1:21">
      <c r="A124" s="21">
        <v>110</v>
      </c>
      <c r="B124" s="22">
        <f>Absterbeordnung!B118</f>
        <v>0.9</v>
      </c>
      <c r="C124" s="15">
        <f t="shared" si="36"/>
        <v>0.11323510996739378</v>
      </c>
      <c r="D124" s="14">
        <f t="shared" si="37"/>
        <v>0.1019115989706544</v>
      </c>
      <c r="E124" s="14">
        <f>SUM(D124:$D$127)</f>
        <v>0.17875553229392213</v>
      </c>
      <c r="F124" s="16">
        <f t="shared" si="38"/>
        <v>1.7540253916082218</v>
      </c>
      <c r="G124" s="5"/>
      <c r="H124" s="14">
        <f t="shared" si="26"/>
        <v>0.9</v>
      </c>
      <c r="I124" s="15">
        <f t="shared" si="39"/>
        <v>0.11323510996739378</v>
      </c>
      <c r="J124" s="14">
        <f t="shared" si="40"/>
        <v>0.1019115989706544</v>
      </c>
      <c r="K124" s="14">
        <f>SUM($J124:J$127)</f>
        <v>0.17875553229392213</v>
      </c>
      <c r="L124" s="16">
        <f t="shared" si="41"/>
        <v>1.7540253916082218</v>
      </c>
      <c r="M124" s="16"/>
      <c r="N124" s="6">
        <v>110</v>
      </c>
      <c r="O124" s="6">
        <f t="shared" si="35"/>
        <v>110</v>
      </c>
      <c r="P124" s="6">
        <f t="shared" si="30"/>
        <v>0.9</v>
      </c>
      <c r="Q124" s="6">
        <f t="shared" si="31"/>
        <v>0.9</v>
      </c>
      <c r="R124" s="5">
        <f t="shared" si="32"/>
        <v>0.9</v>
      </c>
      <c r="S124" s="5">
        <f t="shared" si="42"/>
        <v>9.1720439073588969E-2</v>
      </c>
      <c r="T124" s="20">
        <f>SUM(S124:$S$136)</f>
        <v>0.11490337110195274</v>
      </c>
      <c r="U124" s="6">
        <f t="shared" si="43"/>
        <v>1.2527564440654682</v>
      </c>
    </row>
    <row r="125" spans="1:21">
      <c r="A125" s="21">
        <v>111</v>
      </c>
      <c r="B125" s="22">
        <f>Absterbeordnung!B119</f>
        <v>0.4</v>
      </c>
      <c r="C125" s="15">
        <f t="shared" si="36"/>
        <v>0.11101481369352335</v>
      </c>
      <c r="D125" s="14">
        <f t="shared" si="37"/>
        <v>4.4405925477409347E-2</v>
      </c>
      <c r="E125" s="14">
        <f>SUM(D125:$D$127)</f>
        <v>7.6843933323267763E-2</v>
      </c>
      <c r="F125" s="16">
        <f t="shared" si="38"/>
        <v>1.7304882737408687</v>
      </c>
      <c r="G125" s="25"/>
      <c r="H125" s="14">
        <f t="shared" si="26"/>
        <v>0.4</v>
      </c>
      <c r="I125" s="15">
        <f t="shared" si="39"/>
        <v>0.11101481369352335</v>
      </c>
      <c r="J125" s="14">
        <f t="shared" si="40"/>
        <v>4.4405925477409347E-2</v>
      </c>
      <c r="K125" s="14">
        <f>SUM($J125:J$127)</f>
        <v>7.6843933323267763E-2</v>
      </c>
      <c r="L125" s="16">
        <f t="shared" si="41"/>
        <v>1.7304882737408687</v>
      </c>
      <c r="M125" s="16"/>
      <c r="N125" s="6">
        <v>111</v>
      </c>
      <c r="O125" s="6">
        <f t="shared" si="35"/>
        <v>111</v>
      </c>
      <c r="P125" s="6">
        <f t="shared" si="30"/>
        <v>0.4</v>
      </c>
      <c r="Q125" s="6">
        <f t="shared" si="31"/>
        <v>0.4</v>
      </c>
      <c r="R125" s="5">
        <f t="shared" si="32"/>
        <v>0.4</v>
      </c>
      <c r="S125" s="5">
        <f t="shared" si="42"/>
        <v>1.7762370190963741E-2</v>
      </c>
      <c r="T125" s="20">
        <f>SUM(S125:$S$136)</f>
        <v>2.3182932028363766E-2</v>
      </c>
      <c r="U125" s="6">
        <f t="shared" si="43"/>
        <v>1.3051710880430603</v>
      </c>
    </row>
    <row r="126" spans="1:21">
      <c r="A126" s="21">
        <v>112</v>
      </c>
      <c r="B126" s="22">
        <f>Absterbeordnung!B120</f>
        <v>0.2</v>
      </c>
      <c r="C126" s="15">
        <f t="shared" si="36"/>
        <v>0.10883805264070914</v>
      </c>
      <c r="D126" s="14">
        <f t="shared" si="37"/>
        <v>2.1767610528141829E-2</v>
      </c>
      <c r="E126" s="14">
        <f>SUM(D126:$D$127)</f>
        <v>3.2438007845858416E-2</v>
      </c>
      <c r="F126" s="16">
        <f t="shared" si="38"/>
        <v>1.4901960784313728</v>
      </c>
      <c r="G126" s="5"/>
      <c r="H126" s="14">
        <f t="shared" si="26"/>
        <v>0.2</v>
      </c>
      <c r="I126" s="15">
        <f t="shared" si="39"/>
        <v>0.10883805264070914</v>
      </c>
      <c r="J126" s="14">
        <f t="shared" si="40"/>
        <v>2.1767610528141829E-2</v>
      </c>
      <c r="K126" s="14">
        <f>SUM($J126:J$127)</f>
        <v>3.2438007845858416E-2</v>
      </c>
      <c r="L126" s="16">
        <f t="shared" si="41"/>
        <v>1.4901960784313728</v>
      </c>
      <c r="M126" s="16"/>
      <c r="N126" s="6">
        <v>112</v>
      </c>
      <c r="O126" s="6">
        <f t="shared" si="35"/>
        <v>112</v>
      </c>
      <c r="P126" s="6">
        <f t="shared" si="30"/>
        <v>0.2</v>
      </c>
      <c r="Q126" s="6">
        <f t="shared" si="31"/>
        <v>0.2</v>
      </c>
      <c r="R126" s="5">
        <f t="shared" si="32"/>
        <v>0.2</v>
      </c>
      <c r="S126" s="5">
        <f t="shared" si="42"/>
        <v>4.3535221056283666E-3</v>
      </c>
      <c r="T126" s="20">
        <f>SUM(S126:$S$136)</f>
        <v>5.4205618374000251E-3</v>
      </c>
      <c r="U126" s="6">
        <f t="shared" si="43"/>
        <v>1.2450980392156863</v>
      </c>
    </row>
    <row r="127" spans="1:21">
      <c r="A127" s="26">
        <v>113</v>
      </c>
      <c r="B127" s="22">
        <f>Absterbeordnung!B121</f>
        <v>0.1</v>
      </c>
      <c r="C127" s="15">
        <f t="shared" si="36"/>
        <v>0.10670397317716583</v>
      </c>
      <c r="D127" s="14">
        <f t="shared" si="37"/>
        <v>1.0670397317716584E-2</v>
      </c>
      <c r="E127" s="14">
        <f>SUM(D127:$D$127)</f>
        <v>1.0670397317716584E-2</v>
      </c>
      <c r="F127" s="16">
        <f t="shared" si="38"/>
        <v>1</v>
      </c>
      <c r="G127" s="27"/>
      <c r="H127" s="14">
        <f t="shared" si="26"/>
        <v>0.1</v>
      </c>
      <c r="I127" s="15">
        <f t="shared" si="39"/>
        <v>0.10670397317716583</v>
      </c>
      <c r="J127" s="14">
        <f t="shared" si="40"/>
        <v>1.0670397317716584E-2</v>
      </c>
      <c r="K127" s="14">
        <f>SUM($J127:J$127)</f>
        <v>1.0670397317716584E-2</v>
      </c>
      <c r="L127" s="16">
        <f t="shared" si="41"/>
        <v>1</v>
      </c>
      <c r="M127" s="16"/>
      <c r="N127" s="28">
        <v>113</v>
      </c>
      <c r="O127" s="6">
        <f t="shared" si="35"/>
        <v>113</v>
      </c>
      <c r="P127" s="6">
        <f t="shared" si="30"/>
        <v>0.1</v>
      </c>
      <c r="Q127" s="6">
        <f t="shared" si="31"/>
        <v>0.1</v>
      </c>
      <c r="R127" s="5">
        <f t="shared" si="32"/>
        <v>0.1</v>
      </c>
      <c r="S127" s="5">
        <f t="shared" si="42"/>
        <v>1.0670397317716586E-3</v>
      </c>
      <c r="T127" s="20">
        <f>SUM(S127:$S$136)</f>
        <v>1.0670397317716586E-3</v>
      </c>
      <c r="U127" s="6">
        <f t="shared" si="43"/>
        <v>1</v>
      </c>
    </row>
    <row r="128" spans="1:21">
      <c r="A128" s="26">
        <v>114</v>
      </c>
      <c r="B128" s="22">
        <f>Absterbeordnung!B122</f>
        <v>0</v>
      </c>
      <c r="C128" s="15">
        <f t="shared" ref="C128:C136" si="44">1/(((1+($B$5/100))^A128))</f>
        <v>0.10461173840898609</v>
      </c>
      <c r="D128" s="14">
        <f t="shared" ref="D128:D136" si="45">B128*C128</f>
        <v>0</v>
      </c>
      <c r="E128" s="14">
        <f>SUM(D$127:$D128)</f>
        <v>1.0670397317716584E-2</v>
      </c>
      <c r="F128" s="16" t="e">
        <f t="shared" ref="F128:F136" si="46">E128/D128</f>
        <v>#DIV/0!</v>
      </c>
      <c r="G128" s="27"/>
      <c r="H128" s="14">
        <f t="shared" ref="H128:H136" si="47">B128</f>
        <v>0</v>
      </c>
      <c r="I128" s="15">
        <f t="shared" ref="I128:I136" si="48">1/(((1+($B$5/100))^A128))</f>
        <v>0.10461173840898609</v>
      </c>
      <c r="J128" s="14">
        <f t="shared" ref="J128:J136" si="49">H128*I128</f>
        <v>0</v>
      </c>
      <c r="K128" s="14">
        <f>SUM($J$127:J128)</f>
        <v>1.0670397317716584E-2</v>
      </c>
      <c r="L128" s="16" t="e">
        <f t="shared" ref="L128:L136" si="50">K128/J128</f>
        <v>#DIV/0!</v>
      </c>
      <c r="M128" s="16"/>
      <c r="N128" s="6">
        <v>114</v>
      </c>
      <c r="O128" s="6">
        <f t="shared" si="35"/>
        <v>114</v>
      </c>
      <c r="P128" s="6">
        <f t="shared" ref="P128:P136" si="51">B128</f>
        <v>0</v>
      </c>
      <c r="Q128" s="6">
        <f t="shared" ref="Q128:Q136" si="52">B128</f>
        <v>0</v>
      </c>
      <c r="R128" s="5">
        <f t="shared" si="32"/>
        <v>0</v>
      </c>
      <c r="S128" s="5">
        <f t="shared" si="42"/>
        <v>0</v>
      </c>
      <c r="T128" s="20">
        <f>SUM(S128:$S$136)</f>
        <v>0</v>
      </c>
      <c r="U128" s="6" t="e">
        <f t="shared" ref="U128:U136" si="53">T128/S128</f>
        <v>#DIV/0!</v>
      </c>
    </row>
    <row r="129" spans="1:21">
      <c r="A129" s="26">
        <v>115</v>
      </c>
      <c r="B129" s="22">
        <f>Absterbeordnung!B123</f>
        <v>0</v>
      </c>
      <c r="C129" s="15">
        <f t="shared" si="44"/>
        <v>0.10256052785194716</v>
      </c>
      <c r="D129" s="14">
        <f t="shared" si="45"/>
        <v>0</v>
      </c>
      <c r="E129" s="14">
        <f>SUM(D$127:$D129)</f>
        <v>1.0670397317716584E-2</v>
      </c>
      <c r="F129" s="16" t="e">
        <f t="shared" si="46"/>
        <v>#DIV/0!</v>
      </c>
      <c r="G129" s="27"/>
      <c r="H129" s="14">
        <f t="shared" si="47"/>
        <v>0</v>
      </c>
      <c r="I129" s="15">
        <f t="shared" si="48"/>
        <v>0.10256052785194716</v>
      </c>
      <c r="J129" s="14">
        <f t="shared" si="49"/>
        <v>0</v>
      </c>
      <c r="K129" s="14">
        <f>SUM($J$127:J129)</f>
        <v>1.0670397317716584E-2</v>
      </c>
      <c r="L129" s="16" t="e">
        <f t="shared" si="50"/>
        <v>#DIV/0!</v>
      </c>
      <c r="M129" s="16"/>
      <c r="N129" s="6">
        <v>115</v>
      </c>
      <c r="O129" s="6">
        <f t="shared" si="35"/>
        <v>115</v>
      </c>
      <c r="P129" s="6">
        <f t="shared" si="51"/>
        <v>0</v>
      </c>
      <c r="Q129" s="6">
        <f t="shared" si="52"/>
        <v>0</v>
      </c>
      <c r="R129" s="5">
        <f t="shared" si="32"/>
        <v>0</v>
      </c>
      <c r="S129" s="5">
        <f t="shared" si="42"/>
        <v>0</v>
      </c>
      <c r="T129" s="20">
        <f>SUM(S129:$S$136)</f>
        <v>0</v>
      </c>
      <c r="U129" s="6" t="e">
        <f t="shared" si="53"/>
        <v>#DIV/0!</v>
      </c>
    </row>
    <row r="130" spans="1:21">
      <c r="A130" s="26">
        <v>116</v>
      </c>
      <c r="B130" s="22">
        <f>Absterbeordnung!B124</f>
        <v>0</v>
      </c>
      <c r="C130" s="15">
        <f t="shared" si="44"/>
        <v>0.1005495371097521</v>
      </c>
      <c r="D130" s="14">
        <f t="shared" si="45"/>
        <v>0</v>
      </c>
      <c r="E130" s="14">
        <f>SUM(D$127:$D130)</f>
        <v>1.0670397317716584E-2</v>
      </c>
      <c r="F130" s="16" t="e">
        <f t="shared" si="46"/>
        <v>#DIV/0!</v>
      </c>
      <c r="G130" s="27"/>
      <c r="H130" s="14">
        <f t="shared" si="47"/>
        <v>0</v>
      </c>
      <c r="I130" s="15">
        <f t="shared" si="48"/>
        <v>0.1005495371097521</v>
      </c>
      <c r="J130" s="14">
        <f t="shared" si="49"/>
        <v>0</v>
      </c>
      <c r="K130" s="14">
        <f>SUM($J$127:J130)</f>
        <v>1.0670397317716584E-2</v>
      </c>
      <c r="L130" s="16" t="e">
        <f t="shared" si="50"/>
        <v>#DIV/0!</v>
      </c>
      <c r="M130" s="16"/>
      <c r="N130" s="28">
        <v>116</v>
      </c>
      <c r="O130" s="6">
        <f t="shared" si="35"/>
        <v>116</v>
      </c>
      <c r="P130" s="6">
        <f t="shared" si="51"/>
        <v>0</v>
      </c>
      <c r="Q130" s="6">
        <f t="shared" si="52"/>
        <v>0</v>
      </c>
      <c r="R130" s="5">
        <f t="shared" si="32"/>
        <v>0</v>
      </c>
      <c r="S130" s="5">
        <f t="shared" si="42"/>
        <v>0</v>
      </c>
      <c r="T130" s="20">
        <f>SUM(S130:$S$136)</f>
        <v>0</v>
      </c>
      <c r="U130" s="6" t="e">
        <f t="shared" si="53"/>
        <v>#DIV/0!</v>
      </c>
    </row>
    <row r="131" spans="1:21">
      <c r="A131" s="26">
        <v>117</v>
      </c>
      <c r="B131" s="22">
        <f>Absterbeordnung!B125</f>
        <v>0</v>
      </c>
      <c r="C131" s="15">
        <f t="shared" si="44"/>
        <v>9.8577977558580526E-2</v>
      </c>
      <c r="D131" s="14">
        <f t="shared" si="45"/>
        <v>0</v>
      </c>
      <c r="E131" s="14">
        <f>SUM(D$127:$D131)</f>
        <v>1.0670397317716584E-2</v>
      </c>
      <c r="F131" s="16" t="e">
        <f t="shared" si="46"/>
        <v>#DIV/0!</v>
      </c>
      <c r="G131" s="27"/>
      <c r="H131" s="14">
        <f t="shared" si="47"/>
        <v>0</v>
      </c>
      <c r="I131" s="15">
        <f t="shared" si="48"/>
        <v>9.8577977558580526E-2</v>
      </c>
      <c r="J131" s="14">
        <f t="shared" si="49"/>
        <v>0</v>
      </c>
      <c r="K131" s="14">
        <f>SUM($J$127:J131)</f>
        <v>1.0670397317716584E-2</v>
      </c>
      <c r="L131" s="16" t="e">
        <f t="shared" si="50"/>
        <v>#DIV/0!</v>
      </c>
      <c r="M131" s="16"/>
      <c r="N131" s="6">
        <v>117</v>
      </c>
      <c r="O131" s="6">
        <f t="shared" si="35"/>
        <v>117</v>
      </c>
      <c r="P131" s="6">
        <f t="shared" si="51"/>
        <v>0</v>
      </c>
      <c r="Q131" s="6">
        <f t="shared" si="52"/>
        <v>0</v>
      </c>
      <c r="R131" s="5">
        <f t="shared" si="32"/>
        <v>0</v>
      </c>
      <c r="S131" s="5">
        <f t="shared" si="42"/>
        <v>0</v>
      </c>
      <c r="T131" s="20">
        <f>SUM(S131:$S$136)</f>
        <v>0</v>
      </c>
      <c r="U131" s="6" t="e">
        <f t="shared" si="53"/>
        <v>#DIV/0!</v>
      </c>
    </row>
    <row r="132" spans="1:21">
      <c r="A132" s="26">
        <v>118</v>
      </c>
      <c r="B132" s="22">
        <f>Absterbeordnung!B126</f>
        <v>0</v>
      </c>
      <c r="C132" s="15">
        <f t="shared" si="44"/>
        <v>9.6645076037824032E-2</v>
      </c>
      <c r="D132" s="14">
        <f t="shared" si="45"/>
        <v>0</v>
      </c>
      <c r="E132" s="14">
        <f>SUM(D$127:$D132)</f>
        <v>1.0670397317716584E-2</v>
      </c>
      <c r="F132" s="16" t="e">
        <f t="shared" si="46"/>
        <v>#DIV/0!</v>
      </c>
      <c r="G132" s="27"/>
      <c r="H132" s="14">
        <f t="shared" si="47"/>
        <v>0</v>
      </c>
      <c r="I132" s="15">
        <f t="shared" si="48"/>
        <v>9.6645076037824032E-2</v>
      </c>
      <c r="J132" s="14">
        <f t="shared" si="49"/>
        <v>0</v>
      </c>
      <c r="K132" s="14">
        <f>SUM($J$127:J132)</f>
        <v>1.0670397317716584E-2</v>
      </c>
      <c r="L132" s="16" t="e">
        <f t="shared" si="50"/>
        <v>#DIV/0!</v>
      </c>
      <c r="M132" s="16"/>
      <c r="N132" s="6">
        <v>118</v>
      </c>
      <c r="O132" s="6">
        <f t="shared" si="35"/>
        <v>118</v>
      </c>
      <c r="P132" s="6">
        <f t="shared" si="51"/>
        <v>0</v>
      </c>
      <c r="Q132" s="6">
        <f t="shared" si="52"/>
        <v>0</v>
      </c>
      <c r="R132" s="5">
        <f t="shared" si="32"/>
        <v>0</v>
      </c>
      <c r="S132" s="5">
        <f t="shared" si="42"/>
        <v>0</v>
      </c>
      <c r="T132" s="20">
        <f>SUM(S132:$S$136)</f>
        <v>0</v>
      </c>
      <c r="U132" s="6" t="e">
        <f t="shared" si="53"/>
        <v>#DIV/0!</v>
      </c>
    </row>
    <row r="133" spans="1:21">
      <c r="A133" s="26">
        <v>119</v>
      </c>
      <c r="B133" s="22">
        <f>Absterbeordnung!B127</f>
        <v>0</v>
      </c>
      <c r="C133" s="15">
        <f t="shared" si="44"/>
        <v>9.4750074546886331E-2</v>
      </c>
      <c r="D133" s="14">
        <f t="shared" si="45"/>
        <v>0</v>
      </c>
      <c r="E133" s="14">
        <f>SUM(D$127:$D133)</f>
        <v>1.0670397317716584E-2</v>
      </c>
      <c r="F133" s="16" t="e">
        <f t="shared" si="46"/>
        <v>#DIV/0!</v>
      </c>
      <c r="G133" s="27"/>
      <c r="H133" s="14">
        <f t="shared" si="47"/>
        <v>0</v>
      </c>
      <c r="I133" s="15">
        <f t="shared" si="48"/>
        <v>9.4750074546886331E-2</v>
      </c>
      <c r="J133" s="14">
        <f t="shared" si="49"/>
        <v>0</v>
      </c>
      <c r="K133" s="14">
        <f>SUM($J$127:J133)</f>
        <v>1.0670397317716584E-2</v>
      </c>
      <c r="L133" s="16" t="e">
        <f t="shared" si="50"/>
        <v>#DIV/0!</v>
      </c>
      <c r="M133" s="16"/>
      <c r="N133" s="28">
        <v>119</v>
      </c>
      <c r="O133" s="6">
        <f t="shared" si="35"/>
        <v>119</v>
      </c>
      <c r="P133" s="6">
        <f t="shared" si="51"/>
        <v>0</v>
      </c>
      <c r="Q133" s="6">
        <f t="shared" si="52"/>
        <v>0</v>
      </c>
      <c r="R133" s="5">
        <f t="shared" si="32"/>
        <v>0</v>
      </c>
      <c r="S133" s="5">
        <f t="shared" si="42"/>
        <v>0</v>
      </c>
      <c r="T133" s="20">
        <f>SUM(S133:$S$136)</f>
        <v>0</v>
      </c>
      <c r="U133" s="6" t="e">
        <f t="shared" si="53"/>
        <v>#DIV/0!</v>
      </c>
    </row>
    <row r="134" spans="1:21">
      <c r="A134" s="26">
        <v>120</v>
      </c>
      <c r="B134" s="22">
        <f>Absterbeordnung!B128</f>
        <v>0</v>
      </c>
      <c r="C134" s="15">
        <f t="shared" si="44"/>
        <v>9.2892229947927757E-2</v>
      </c>
      <c r="D134" s="14">
        <f t="shared" si="45"/>
        <v>0</v>
      </c>
      <c r="E134" s="14">
        <f>SUM(D$127:$D134)</f>
        <v>1.0670397317716584E-2</v>
      </c>
      <c r="F134" s="16" t="e">
        <f t="shared" si="46"/>
        <v>#DIV/0!</v>
      </c>
      <c r="G134" s="27"/>
      <c r="H134" s="14">
        <f t="shared" si="47"/>
        <v>0</v>
      </c>
      <c r="I134" s="15">
        <f t="shared" si="48"/>
        <v>9.2892229947927757E-2</v>
      </c>
      <c r="J134" s="14">
        <f t="shared" si="49"/>
        <v>0</v>
      </c>
      <c r="K134" s="14">
        <f>SUM($J$127:J134)</f>
        <v>1.0670397317716584E-2</v>
      </c>
      <c r="L134" s="16" t="e">
        <f t="shared" si="50"/>
        <v>#DIV/0!</v>
      </c>
      <c r="M134" s="16"/>
      <c r="N134" s="6">
        <v>120</v>
      </c>
      <c r="O134" s="6">
        <f t="shared" si="35"/>
        <v>120</v>
      </c>
      <c r="P134" s="6">
        <f t="shared" si="51"/>
        <v>0</v>
      </c>
      <c r="Q134" s="6">
        <f t="shared" si="52"/>
        <v>0</v>
      </c>
      <c r="R134" s="5">
        <f t="shared" si="32"/>
        <v>0</v>
      </c>
      <c r="S134" s="5">
        <f t="shared" si="42"/>
        <v>0</v>
      </c>
      <c r="T134" s="20">
        <f>SUM(S134:$S$136)</f>
        <v>0</v>
      </c>
      <c r="U134" s="6" t="e">
        <f t="shared" si="53"/>
        <v>#DIV/0!</v>
      </c>
    </row>
    <row r="135" spans="1:21">
      <c r="A135" s="26"/>
      <c r="B135" s="22">
        <f>Absterbeordnung!B129</f>
        <v>0</v>
      </c>
      <c r="C135" s="15">
        <f t="shared" si="44"/>
        <v>1</v>
      </c>
      <c r="D135" s="14">
        <f t="shared" si="45"/>
        <v>0</v>
      </c>
      <c r="E135" s="14">
        <f>SUM(D$127:$D135)</f>
        <v>1.0670397317716584E-2</v>
      </c>
      <c r="F135" s="16" t="e">
        <f t="shared" si="46"/>
        <v>#DIV/0!</v>
      </c>
      <c r="G135" s="27"/>
      <c r="H135" s="14">
        <f t="shared" si="47"/>
        <v>0</v>
      </c>
      <c r="I135" s="15">
        <f t="shared" si="48"/>
        <v>1</v>
      </c>
      <c r="J135" s="14">
        <f t="shared" si="49"/>
        <v>0</v>
      </c>
      <c r="K135" s="14">
        <f>SUM($J$127:J135)</f>
        <v>1.0670397317716584E-2</v>
      </c>
      <c r="L135" s="16" t="e">
        <f t="shared" si="50"/>
        <v>#DIV/0!</v>
      </c>
      <c r="M135" s="16"/>
      <c r="N135" s="6">
        <v>121</v>
      </c>
      <c r="O135" s="6">
        <f t="shared" si="35"/>
        <v>121</v>
      </c>
      <c r="P135" s="6">
        <f t="shared" si="51"/>
        <v>0</v>
      </c>
      <c r="Q135" s="6">
        <f t="shared" si="52"/>
        <v>0</v>
      </c>
      <c r="R135" s="5">
        <f t="shared" si="32"/>
        <v>0</v>
      </c>
      <c r="S135" s="5">
        <f t="shared" si="42"/>
        <v>0</v>
      </c>
      <c r="T135" s="20">
        <f>SUM(S135:$S$136)</f>
        <v>0</v>
      </c>
      <c r="U135" s="6" t="e">
        <f t="shared" si="53"/>
        <v>#DIV/0!</v>
      </c>
    </row>
    <row r="136" spans="1:21">
      <c r="A136" s="26"/>
      <c r="B136" s="22">
        <f>Absterbeordnung!B130</f>
        <v>0</v>
      </c>
      <c r="C136" s="15">
        <f t="shared" si="44"/>
        <v>1</v>
      </c>
      <c r="D136" s="14">
        <f t="shared" si="45"/>
        <v>0</v>
      </c>
      <c r="E136" s="14">
        <f>SUM(D$127:$D136)</f>
        <v>1.0670397317716584E-2</v>
      </c>
      <c r="F136" s="16" t="e">
        <f t="shared" si="46"/>
        <v>#DIV/0!</v>
      </c>
      <c r="G136" s="27"/>
      <c r="H136" s="14">
        <f t="shared" si="47"/>
        <v>0</v>
      </c>
      <c r="I136" s="15">
        <f t="shared" si="48"/>
        <v>1</v>
      </c>
      <c r="J136" s="14">
        <f t="shared" si="49"/>
        <v>0</v>
      </c>
      <c r="K136" s="14">
        <f>SUM($J$127:J136)</f>
        <v>1.0670397317716584E-2</v>
      </c>
      <c r="L136" s="16" t="e">
        <f t="shared" si="50"/>
        <v>#DIV/0!</v>
      </c>
      <c r="M136" s="16"/>
      <c r="N136" s="28">
        <v>122</v>
      </c>
      <c r="O136" s="6">
        <f t="shared" si="35"/>
        <v>122</v>
      </c>
      <c r="P136" s="6">
        <f t="shared" si="51"/>
        <v>0</v>
      </c>
      <c r="Q136" s="6">
        <f t="shared" si="52"/>
        <v>0</v>
      </c>
      <c r="R136" s="5">
        <f t="shared" si="32"/>
        <v>0</v>
      </c>
      <c r="S136" s="5">
        <f t="shared" si="42"/>
        <v>0</v>
      </c>
      <c r="T136" s="20">
        <f>SUM(S136:$S$136)</f>
        <v>0</v>
      </c>
      <c r="U136" s="6" t="e">
        <f t="shared" si="53"/>
        <v>#DIV/0!</v>
      </c>
    </row>
    <row r="137" spans="1:21">
      <c r="B137" s="29"/>
      <c r="D137" s="29"/>
      <c r="E137" s="29"/>
      <c r="G137" s="29"/>
      <c r="H137" s="29"/>
      <c r="J137" s="29"/>
      <c r="K137" s="29"/>
    </row>
    <row r="138" spans="1:21">
      <c r="B138" s="29"/>
      <c r="D138" s="29"/>
      <c r="E138" s="29"/>
      <c r="G138" s="29"/>
      <c r="H138" s="29"/>
      <c r="J138" s="29"/>
      <c r="K138" s="29"/>
    </row>
    <row r="139" spans="1:21">
      <c r="B139" s="29"/>
      <c r="D139" s="29"/>
      <c r="E139" s="29"/>
      <c r="G139" s="29"/>
      <c r="H139" s="29"/>
      <c r="J139" s="29"/>
      <c r="K139" s="29"/>
    </row>
    <row r="140" spans="1:21">
      <c r="B140" s="29"/>
      <c r="D140" s="29"/>
      <c r="E140" s="29"/>
      <c r="G140" s="29"/>
      <c r="H140" s="29"/>
      <c r="J140" s="29"/>
      <c r="K140" s="29"/>
    </row>
    <row r="141" spans="1:21">
      <c r="B141" s="29"/>
      <c r="D141" s="29"/>
      <c r="E141" s="29"/>
      <c r="G141" s="29"/>
      <c r="H141" s="29"/>
      <c r="J141" s="29"/>
      <c r="K141" s="29"/>
    </row>
    <row r="142" spans="1:21">
      <c r="B142" s="29"/>
      <c r="D142" s="29"/>
      <c r="E142" s="29"/>
      <c r="G142" s="29"/>
      <c r="H142" s="29"/>
      <c r="J142" s="29"/>
      <c r="K142" s="29"/>
    </row>
    <row r="143" spans="1:21">
      <c r="B143" s="29"/>
      <c r="D143" s="29"/>
      <c r="E143" s="29"/>
      <c r="G143" s="29"/>
      <c r="H143" s="29"/>
      <c r="J143" s="29"/>
      <c r="K143" s="29"/>
    </row>
    <row r="144" spans="1:21">
      <c r="B144" s="29"/>
      <c r="D144" s="29"/>
      <c r="E144" s="29"/>
      <c r="G144" s="29"/>
      <c r="H144" s="29"/>
      <c r="J144" s="29"/>
      <c r="K144" s="29"/>
    </row>
    <row r="145" spans="2:11">
      <c r="B145" s="29"/>
      <c r="D145" s="29"/>
      <c r="E145" s="29"/>
      <c r="G145" s="29"/>
      <c r="H145" s="29"/>
      <c r="J145" s="29"/>
      <c r="K145" s="29"/>
    </row>
    <row r="146" spans="2:11">
      <c r="B146" s="29"/>
      <c r="D146" s="29"/>
      <c r="E146" s="29"/>
      <c r="G146" s="29"/>
      <c r="H146" s="29"/>
      <c r="J146" s="29"/>
      <c r="K146" s="29"/>
    </row>
    <row r="147" spans="2:11">
      <c r="B147" s="29"/>
      <c r="D147" s="29"/>
      <c r="E147" s="29"/>
      <c r="G147" s="29"/>
      <c r="H147" s="29"/>
      <c r="J147" s="29"/>
      <c r="K147" s="29"/>
    </row>
    <row r="148" spans="2:11">
      <c r="B148" s="29"/>
      <c r="D148" s="29"/>
      <c r="E148" s="29"/>
      <c r="G148" s="29"/>
      <c r="H148" s="29"/>
      <c r="J148" s="29"/>
      <c r="K148" s="29"/>
    </row>
    <row r="149" spans="2:11">
      <c r="B149" s="29"/>
      <c r="D149" s="29"/>
      <c r="E149" s="29"/>
      <c r="G149" s="29"/>
      <c r="H149" s="29"/>
      <c r="J149" s="29"/>
      <c r="K149" s="29"/>
    </row>
    <row r="150" spans="2:11">
      <c r="B150" s="29"/>
      <c r="D150" s="29"/>
      <c r="E150" s="29"/>
      <c r="G150" s="29"/>
      <c r="H150" s="29"/>
      <c r="J150" s="29"/>
      <c r="K150" s="29"/>
    </row>
    <row r="151" spans="2:11">
      <c r="B151" s="29"/>
      <c r="D151" s="29"/>
      <c r="E151" s="29"/>
      <c r="G151" s="29"/>
      <c r="H151" s="29"/>
      <c r="J151" s="29"/>
      <c r="K151" s="29"/>
    </row>
    <row r="152" spans="2:11">
      <c r="B152" s="29"/>
      <c r="D152" s="29"/>
      <c r="E152" s="29"/>
      <c r="G152" s="29"/>
      <c r="H152" s="29"/>
      <c r="J152" s="29"/>
      <c r="K152" s="29"/>
    </row>
    <row r="153" spans="2:11">
      <c r="B153" s="29"/>
      <c r="D153" s="29"/>
      <c r="E153" s="29"/>
      <c r="G153" s="29"/>
      <c r="H153" s="29"/>
      <c r="J153" s="29"/>
      <c r="K153" s="29"/>
    </row>
    <row r="154" spans="2:11">
      <c r="B154" s="29"/>
      <c r="D154" s="29"/>
      <c r="E154" s="29"/>
      <c r="G154" s="29"/>
      <c r="H154" s="29"/>
      <c r="J154" s="29"/>
      <c r="K154" s="29"/>
    </row>
    <row r="155" spans="2:11">
      <c r="B155" s="29"/>
      <c r="D155" s="29"/>
      <c r="E155" s="29"/>
      <c r="G155" s="29"/>
      <c r="H155" s="29"/>
      <c r="J155" s="29"/>
      <c r="K155" s="29"/>
    </row>
    <row r="156" spans="2:11">
      <c r="B156" s="29"/>
      <c r="D156" s="29"/>
      <c r="E156" s="29"/>
      <c r="G156" s="29"/>
      <c r="H156" s="29"/>
      <c r="J156" s="29"/>
      <c r="K156" s="29"/>
    </row>
    <row r="157" spans="2:11">
      <c r="B157" s="29"/>
      <c r="D157" s="29"/>
      <c r="E157" s="29"/>
      <c r="G157" s="29"/>
      <c r="H157" s="29"/>
      <c r="J157" s="29"/>
      <c r="K157" s="29"/>
    </row>
    <row r="158" spans="2:11">
      <c r="B158" s="29"/>
      <c r="D158" s="29"/>
      <c r="E158" s="29"/>
      <c r="G158" s="29"/>
      <c r="H158" s="29"/>
      <c r="J158" s="29"/>
      <c r="K158" s="29"/>
    </row>
    <row r="159" spans="2:11">
      <c r="B159" s="29"/>
      <c r="D159" s="29"/>
      <c r="E159" s="29"/>
      <c r="G159" s="29"/>
      <c r="H159" s="29"/>
      <c r="J159" s="29"/>
      <c r="K159" s="29"/>
    </row>
    <row r="160" spans="2:11">
      <c r="B160" s="29"/>
      <c r="D160" s="29"/>
      <c r="E160" s="29"/>
      <c r="G160" s="29"/>
      <c r="H160" s="29"/>
      <c r="J160" s="29"/>
      <c r="K160" s="29"/>
    </row>
    <row r="161" spans="2:11">
      <c r="B161" s="29"/>
      <c r="D161" s="29"/>
      <c r="E161" s="29"/>
      <c r="G161" s="29"/>
      <c r="H161" s="29"/>
      <c r="J161" s="29"/>
      <c r="K161" s="29"/>
    </row>
    <row r="162" spans="2:11">
      <c r="B162" s="29"/>
      <c r="D162" s="29"/>
      <c r="E162" s="29"/>
      <c r="G162" s="29"/>
      <c r="H162" s="29"/>
      <c r="J162" s="29"/>
      <c r="K162" s="29"/>
    </row>
    <row r="163" spans="2:11">
      <c r="B163" s="29"/>
      <c r="D163" s="29"/>
      <c r="E163" s="29"/>
      <c r="G163" s="29"/>
      <c r="H163" s="29"/>
      <c r="J163" s="29"/>
      <c r="K163" s="29"/>
    </row>
    <row r="164" spans="2:11">
      <c r="B164" s="29"/>
      <c r="D164" s="29"/>
      <c r="E164" s="29"/>
      <c r="G164" s="29"/>
      <c r="H164" s="29"/>
      <c r="J164" s="29"/>
      <c r="K164" s="29"/>
    </row>
    <row r="165" spans="2:11">
      <c r="B165" s="29"/>
      <c r="D165" s="29"/>
      <c r="E165" s="29"/>
      <c r="G165" s="29"/>
      <c r="H165" s="29"/>
      <c r="J165" s="29"/>
      <c r="K165" s="29"/>
    </row>
    <row r="166" spans="2:11">
      <c r="B166" s="29"/>
      <c r="D166" s="29"/>
      <c r="E166" s="29"/>
      <c r="G166" s="29"/>
      <c r="H166" s="29"/>
      <c r="J166" s="29"/>
      <c r="K166" s="29"/>
    </row>
    <row r="167" spans="2:11">
      <c r="B167" s="29"/>
      <c r="D167" s="29"/>
      <c r="E167" s="29"/>
      <c r="G167" s="29"/>
      <c r="H167" s="29"/>
      <c r="J167" s="29"/>
      <c r="K167" s="29"/>
    </row>
    <row r="168" spans="2:11">
      <c r="B168" s="29"/>
      <c r="D168" s="29"/>
      <c r="E168" s="29"/>
      <c r="G168" s="29"/>
      <c r="H168" s="29"/>
      <c r="J168" s="29"/>
      <c r="K168" s="29"/>
    </row>
    <row r="169" spans="2:11">
      <c r="B169" s="29"/>
      <c r="D169" s="29"/>
      <c r="E169" s="29"/>
      <c r="G169" s="29"/>
      <c r="H169" s="29"/>
      <c r="J169" s="29"/>
      <c r="K169" s="29"/>
    </row>
    <row r="170" spans="2:11">
      <c r="B170" s="29"/>
      <c r="D170" s="29"/>
      <c r="E170" s="29"/>
      <c r="G170" s="29"/>
      <c r="H170" s="29"/>
      <c r="J170" s="29"/>
      <c r="K170" s="29"/>
    </row>
    <row r="171" spans="2:11">
      <c r="B171" s="29"/>
      <c r="D171" s="29"/>
      <c r="E171" s="29"/>
      <c r="G171" s="29"/>
      <c r="H171" s="29"/>
      <c r="J171" s="29"/>
      <c r="K171" s="29"/>
    </row>
    <row r="172" spans="2:11">
      <c r="B172" s="29"/>
      <c r="D172" s="29"/>
      <c r="E172" s="29"/>
      <c r="G172" s="29"/>
      <c r="H172" s="29"/>
      <c r="J172" s="29"/>
      <c r="K172" s="29"/>
    </row>
    <row r="173" spans="2:11">
      <c r="B173" s="29"/>
      <c r="D173" s="29"/>
      <c r="E173" s="29"/>
      <c r="G173" s="29"/>
      <c r="H173" s="29"/>
      <c r="J173" s="29"/>
      <c r="K173" s="29"/>
    </row>
    <row r="174" spans="2:11">
      <c r="B174" s="29"/>
      <c r="D174" s="29"/>
      <c r="E174" s="29"/>
      <c r="G174" s="29"/>
      <c r="H174" s="29"/>
      <c r="J174" s="29"/>
      <c r="K174" s="29"/>
    </row>
    <row r="175" spans="2:11">
      <c r="B175" s="29"/>
      <c r="D175" s="29"/>
      <c r="E175" s="29"/>
      <c r="G175" s="29"/>
      <c r="H175" s="29"/>
      <c r="J175" s="29"/>
      <c r="K175" s="29"/>
    </row>
    <row r="176" spans="2:11">
      <c r="B176" s="29"/>
      <c r="D176" s="29"/>
      <c r="E176" s="29"/>
      <c r="G176" s="29"/>
      <c r="H176" s="29"/>
      <c r="J176" s="29"/>
      <c r="K176" s="29"/>
    </row>
    <row r="177" spans="2:11">
      <c r="B177" s="29"/>
      <c r="D177" s="29"/>
      <c r="E177" s="29"/>
      <c r="G177" s="29"/>
      <c r="H177" s="29"/>
      <c r="J177" s="29"/>
      <c r="K177" s="29"/>
    </row>
    <row r="178" spans="2:11">
      <c r="B178" s="29"/>
      <c r="D178" s="29"/>
      <c r="E178" s="29"/>
      <c r="G178" s="29"/>
      <c r="H178" s="29"/>
      <c r="J178" s="29"/>
      <c r="K178" s="29"/>
    </row>
    <row r="179" spans="2:11">
      <c r="B179" s="29"/>
      <c r="D179" s="29"/>
      <c r="E179" s="29"/>
      <c r="G179" s="29"/>
      <c r="H179" s="29"/>
      <c r="J179" s="29"/>
      <c r="K179" s="29"/>
    </row>
    <row r="180" spans="2:11">
      <c r="B180" s="29"/>
      <c r="D180" s="29"/>
      <c r="E180" s="29"/>
      <c r="G180" s="29"/>
      <c r="H180" s="29"/>
      <c r="J180" s="29"/>
      <c r="K180" s="29"/>
    </row>
    <row r="181" spans="2:11">
      <c r="B181" s="29"/>
      <c r="D181" s="29"/>
      <c r="E181" s="29"/>
      <c r="G181" s="29"/>
      <c r="H181" s="29"/>
      <c r="J181" s="29"/>
      <c r="K181" s="29"/>
    </row>
    <row r="182" spans="2:11">
      <c r="B182" s="29"/>
      <c r="D182" s="29"/>
      <c r="E182" s="29"/>
      <c r="G182" s="29"/>
      <c r="H182" s="29"/>
      <c r="J182" s="29"/>
      <c r="K182" s="29"/>
    </row>
    <row r="183" spans="2:11">
      <c r="B183" s="29"/>
      <c r="D183" s="29"/>
      <c r="E183" s="29"/>
      <c r="G183" s="29"/>
      <c r="H183" s="29"/>
      <c r="J183" s="29"/>
      <c r="K183" s="29"/>
    </row>
    <row r="184" spans="2:11">
      <c r="B184" s="29"/>
      <c r="D184" s="29"/>
      <c r="E184" s="29"/>
      <c r="G184" s="29"/>
      <c r="H184" s="29"/>
      <c r="J184" s="29"/>
      <c r="K184" s="29"/>
    </row>
    <row r="185" spans="2:11">
      <c r="B185" s="29"/>
      <c r="D185" s="29"/>
      <c r="E185" s="29"/>
      <c r="G185" s="29"/>
      <c r="H185" s="29"/>
      <c r="J185" s="29"/>
      <c r="K185" s="29"/>
    </row>
    <row r="186" spans="2:11">
      <c r="B186" s="29"/>
      <c r="D186" s="29"/>
      <c r="E186" s="29"/>
      <c r="G186" s="29"/>
      <c r="H186" s="29"/>
      <c r="J186" s="29"/>
      <c r="K186" s="29"/>
    </row>
    <row r="187" spans="2:11">
      <c r="B187" s="29"/>
      <c r="D187" s="29"/>
      <c r="E187" s="29"/>
      <c r="G187" s="29"/>
      <c r="H187" s="29"/>
      <c r="J187" s="29"/>
      <c r="K187" s="29"/>
    </row>
    <row r="188" spans="2:11">
      <c r="B188" s="29"/>
      <c r="D188" s="29"/>
      <c r="E188" s="29"/>
      <c r="G188" s="29"/>
      <c r="H188" s="29"/>
      <c r="J188" s="29"/>
      <c r="K188" s="29"/>
    </row>
    <row r="189" spans="2:11">
      <c r="B189" s="29"/>
      <c r="D189" s="29"/>
      <c r="E189" s="29"/>
      <c r="G189" s="29"/>
      <c r="H189" s="29"/>
      <c r="J189" s="29"/>
      <c r="K189" s="29"/>
    </row>
    <row r="190" spans="2:11">
      <c r="B190" s="29"/>
      <c r="D190" s="29"/>
      <c r="E190" s="29"/>
      <c r="G190" s="29"/>
      <c r="H190" s="29"/>
      <c r="J190" s="29"/>
      <c r="K190" s="29"/>
    </row>
    <row r="191" spans="2:11">
      <c r="B191" s="29"/>
      <c r="D191" s="29"/>
      <c r="E191" s="29"/>
      <c r="G191" s="29"/>
      <c r="H191" s="29"/>
      <c r="J191" s="29"/>
      <c r="K191" s="29"/>
    </row>
    <row r="192" spans="2:11">
      <c r="B192" s="29"/>
      <c r="D192" s="29"/>
      <c r="E192" s="29"/>
      <c r="G192" s="29"/>
      <c r="H192" s="29"/>
      <c r="J192" s="29"/>
      <c r="K192" s="29"/>
    </row>
    <row r="193" spans="2:11">
      <c r="B193" s="29"/>
      <c r="D193" s="29"/>
      <c r="E193" s="29"/>
      <c r="G193" s="29"/>
      <c r="H193" s="29"/>
      <c r="J193" s="29"/>
      <c r="K193" s="29"/>
    </row>
    <row r="194" spans="2:11">
      <c r="B194" s="29"/>
      <c r="D194" s="29"/>
      <c r="E194" s="29"/>
      <c r="G194" s="29"/>
      <c r="H194" s="29"/>
      <c r="J194" s="29"/>
      <c r="K194" s="29"/>
    </row>
    <row r="195" spans="2:11">
      <c r="B195" s="29"/>
      <c r="D195" s="29"/>
      <c r="E195" s="29"/>
      <c r="G195" s="29"/>
      <c r="H195" s="29"/>
      <c r="J195" s="29"/>
      <c r="K195" s="29"/>
    </row>
    <row r="196" spans="2:11">
      <c r="B196" s="29"/>
      <c r="D196" s="29"/>
      <c r="E196" s="29"/>
      <c r="G196" s="29"/>
      <c r="H196" s="29"/>
      <c r="J196" s="29"/>
      <c r="K196" s="29"/>
    </row>
    <row r="197" spans="2:11">
      <c r="B197" s="29"/>
      <c r="D197" s="29"/>
      <c r="E197" s="29"/>
      <c r="G197" s="29"/>
      <c r="H197" s="29"/>
      <c r="J197" s="29"/>
      <c r="K197" s="29"/>
    </row>
    <row r="198" spans="2:11">
      <c r="B198" s="29"/>
      <c r="D198" s="29"/>
      <c r="E198" s="29"/>
      <c r="G198" s="29"/>
      <c r="H198" s="29"/>
      <c r="J198" s="29"/>
      <c r="K198" s="29"/>
    </row>
    <row r="199" spans="2:11">
      <c r="B199" s="29"/>
      <c r="D199" s="29"/>
      <c r="E199" s="29"/>
      <c r="G199" s="29"/>
      <c r="H199" s="29"/>
      <c r="J199" s="29"/>
      <c r="K199" s="29"/>
    </row>
    <row r="200" spans="2:11">
      <c r="B200" s="29"/>
      <c r="D200" s="29"/>
      <c r="E200" s="29"/>
      <c r="G200" s="29"/>
      <c r="H200" s="29"/>
      <c r="J200" s="29"/>
      <c r="K200" s="29"/>
    </row>
    <row r="201" spans="2:11">
      <c r="B201" s="29"/>
      <c r="D201" s="29"/>
      <c r="E201" s="29"/>
      <c r="G201" s="29"/>
      <c r="H201" s="29"/>
      <c r="J201" s="29"/>
      <c r="K201" s="29"/>
    </row>
    <row r="202" spans="2:11">
      <c r="B202" s="29"/>
      <c r="D202" s="29"/>
      <c r="E202" s="29"/>
      <c r="G202" s="29"/>
      <c r="H202" s="29"/>
      <c r="J202" s="29"/>
      <c r="K202" s="29"/>
    </row>
    <row r="203" spans="2:11">
      <c r="B203" s="29"/>
      <c r="D203" s="29"/>
      <c r="E203" s="29"/>
      <c r="G203" s="29"/>
      <c r="H203" s="29"/>
      <c r="J203" s="29"/>
      <c r="K203" s="29"/>
    </row>
    <row r="204" spans="2:11">
      <c r="B204" s="29"/>
      <c r="D204" s="29"/>
      <c r="E204" s="29"/>
      <c r="G204" s="29"/>
      <c r="H204" s="29"/>
      <c r="J204" s="29"/>
      <c r="K204" s="29"/>
    </row>
    <row r="205" spans="2:11">
      <c r="B205" s="29"/>
      <c r="D205" s="29"/>
      <c r="E205" s="29"/>
      <c r="G205" s="29"/>
      <c r="H205" s="29"/>
      <c r="J205" s="29"/>
      <c r="K205" s="29"/>
    </row>
    <row r="206" spans="2:11">
      <c r="B206" s="29"/>
      <c r="D206" s="29"/>
      <c r="E206" s="29"/>
      <c r="G206" s="29"/>
      <c r="H206" s="29"/>
      <c r="J206" s="29"/>
      <c r="K206" s="29"/>
    </row>
    <row r="207" spans="2:11">
      <c r="B207" s="29"/>
      <c r="D207" s="29"/>
      <c r="E207" s="29"/>
      <c r="G207" s="29"/>
      <c r="H207" s="29"/>
      <c r="J207" s="29"/>
      <c r="K207" s="29"/>
    </row>
    <row r="208" spans="2:11">
      <c r="B208" s="29"/>
      <c r="D208" s="29"/>
      <c r="E208" s="29"/>
      <c r="G208" s="29"/>
      <c r="H208" s="29"/>
      <c r="J208" s="29"/>
      <c r="K208" s="29"/>
    </row>
    <row r="209" spans="2:11">
      <c r="B209" s="29"/>
      <c r="D209" s="29"/>
      <c r="E209" s="29"/>
      <c r="G209" s="29"/>
      <c r="H209" s="29"/>
      <c r="J209" s="29"/>
      <c r="K209" s="29"/>
    </row>
    <row r="210" spans="2:11">
      <c r="B210" s="29"/>
      <c r="D210" s="29"/>
      <c r="E210" s="29"/>
      <c r="G210" s="29"/>
      <c r="H210" s="29"/>
      <c r="J210" s="29"/>
      <c r="K210" s="29"/>
    </row>
    <row r="211" spans="2:11">
      <c r="B211" s="29"/>
      <c r="D211" s="29"/>
      <c r="E211" s="29"/>
      <c r="G211" s="29"/>
      <c r="H211" s="29"/>
      <c r="J211" s="29"/>
      <c r="K211" s="29"/>
    </row>
    <row r="212" spans="2:11">
      <c r="B212" s="29"/>
      <c r="D212" s="29"/>
      <c r="E212" s="29"/>
      <c r="G212" s="29"/>
      <c r="H212" s="29"/>
      <c r="J212" s="29"/>
      <c r="K212" s="29"/>
    </row>
    <row r="213" spans="2:11">
      <c r="B213" s="29"/>
      <c r="D213" s="29"/>
      <c r="E213" s="29"/>
      <c r="G213" s="29"/>
      <c r="H213" s="29"/>
      <c r="J213" s="29"/>
      <c r="K213" s="29"/>
    </row>
    <row r="214" spans="2:11">
      <c r="B214" s="29"/>
      <c r="D214" s="29"/>
      <c r="E214" s="29"/>
      <c r="G214" s="29"/>
      <c r="H214" s="29"/>
      <c r="J214" s="29"/>
      <c r="K214" s="29"/>
    </row>
    <row r="215" spans="2:11">
      <c r="B215" s="29"/>
      <c r="D215" s="29"/>
      <c r="E215" s="29"/>
      <c r="G215" s="29"/>
      <c r="H215" s="29"/>
      <c r="J215" s="29"/>
      <c r="K215" s="29"/>
    </row>
    <row r="216" spans="2:11">
      <c r="B216" s="29"/>
      <c r="D216" s="29"/>
      <c r="E216" s="29"/>
      <c r="G216" s="29"/>
      <c r="H216" s="29"/>
      <c r="J216" s="29"/>
      <c r="K216" s="29"/>
    </row>
    <row r="217" spans="2:11">
      <c r="B217" s="29"/>
      <c r="D217" s="29"/>
      <c r="E217" s="29"/>
      <c r="G217" s="29"/>
      <c r="H217" s="29"/>
      <c r="J217" s="29"/>
      <c r="K217" s="29"/>
    </row>
    <row r="218" spans="2:11">
      <c r="B218" s="29"/>
      <c r="D218" s="29"/>
      <c r="E218" s="29"/>
      <c r="G218" s="29"/>
      <c r="H218" s="29"/>
      <c r="J218" s="29"/>
      <c r="K218" s="29"/>
    </row>
    <row r="219" spans="2:11">
      <c r="B219" s="29"/>
      <c r="D219" s="29"/>
      <c r="E219" s="29"/>
      <c r="G219" s="29"/>
      <c r="H219" s="29"/>
      <c r="J219" s="29"/>
      <c r="K219" s="29"/>
    </row>
    <row r="220" spans="2:11">
      <c r="B220" s="29"/>
      <c r="D220" s="29"/>
      <c r="E220" s="29"/>
      <c r="G220" s="29"/>
      <c r="H220" s="29"/>
      <c r="J220" s="29"/>
      <c r="K220" s="29"/>
    </row>
    <row r="221" spans="2:11">
      <c r="B221" s="29"/>
      <c r="D221" s="29"/>
      <c r="E221" s="29"/>
      <c r="G221" s="29"/>
      <c r="H221" s="29"/>
      <c r="J221" s="29"/>
      <c r="K221" s="29"/>
    </row>
    <row r="222" spans="2:11">
      <c r="B222" s="29"/>
      <c r="D222" s="29"/>
      <c r="E222" s="29"/>
      <c r="G222" s="29"/>
      <c r="H222" s="29"/>
      <c r="J222" s="29"/>
      <c r="K222" s="29"/>
    </row>
    <row r="223" spans="2:11">
      <c r="B223" s="29"/>
      <c r="D223" s="29"/>
      <c r="E223" s="29"/>
      <c r="G223" s="29"/>
      <c r="H223" s="29"/>
      <c r="J223" s="29"/>
      <c r="K223" s="29"/>
    </row>
    <row r="224" spans="2:11">
      <c r="B224" s="29"/>
      <c r="D224" s="29"/>
      <c r="E224" s="29"/>
      <c r="G224" s="29"/>
      <c r="H224" s="29"/>
      <c r="J224" s="29"/>
      <c r="K224" s="29"/>
    </row>
    <row r="225" spans="2:11">
      <c r="B225" s="29"/>
      <c r="D225" s="29"/>
      <c r="E225" s="29"/>
      <c r="G225" s="29"/>
      <c r="H225" s="29"/>
      <c r="J225" s="29"/>
      <c r="K225" s="29"/>
    </row>
    <row r="226" spans="2:11">
      <c r="B226" s="29"/>
      <c r="D226" s="29"/>
      <c r="E226" s="29"/>
      <c r="G226" s="29"/>
      <c r="H226" s="29"/>
      <c r="J226" s="29"/>
      <c r="K226" s="29"/>
    </row>
    <row r="227" spans="2:11">
      <c r="B227" s="29"/>
      <c r="D227" s="29"/>
      <c r="E227" s="29"/>
      <c r="G227" s="29"/>
      <c r="H227" s="29"/>
      <c r="J227" s="29"/>
      <c r="K227" s="29"/>
    </row>
    <row r="228" spans="2:11">
      <c r="B228" s="29"/>
      <c r="D228" s="29"/>
      <c r="E228" s="29"/>
      <c r="G228" s="29"/>
      <c r="H228" s="29"/>
      <c r="J228" s="29"/>
      <c r="K228" s="29"/>
    </row>
    <row r="229" spans="2:11">
      <c r="B229" s="29"/>
      <c r="D229" s="29"/>
      <c r="E229" s="29"/>
      <c r="G229" s="29"/>
      <c r="H229" s="29"/>
      <c r="J229" s="29"/>
      <c r="K229" s="29"/>
    </row>
    <row r="230" spans="2:11">
      <c r="B230" s="29"/>
      <c r="D230" s="29"/>
      <c r="E230" s="29"/>
      <c r="G230" s="29"/>
      <c r="H230" s="29"/>
      <c r="J230" s="29"/>
      <c r="K230" s="29"/>
    </row>
    <row r="231" spans="2:11">
      <c r="B231" s="29"/>
      <c r="D231" s="29"/>
      <c r="E231" s="29"/>
      <c r="G231" s="29"/>
      <c r="H231" s="29"/>
      <c r="J231" s="29"/>
      <c r="K231" s="29"/>
    </row>
    <row r="232" spans="2:11">
      <c r="B232" s="29"/>
      <c r="D232" s="29"/>
      <c r="E232" s="29"/>
      <c r="G232" s="29"/>
      <c r="H232" s="29"/>
      <c r="J232" s="29"/>
      <c r="K232" s="29"/>
    </row>
    <row r="233" spans="2:11">
      <c r="B233" s="29"/>
      <c r="D233" s="29"/>
      <c r="E233" s="29"/>
      <c r="G233" s="29"/>
      <c r="H233" s="29"/>
      <c r="J233" s="29"/>
      <c r="K233" s="29"/>
    </row>
  </sheetData>
  <customSheetViews>
    <customSheetView guid="{AAA317AB-9C4F-4A7B-BD58-62DAAE088BDA}" state="hidden" topLeftCell="D1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C77A39F-ABA0-4848-B5DA-4147A1099D4C}" state="hidden" topLeftCell="D1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B233"/>
  <sheetViews>
    <sheetView workbookViewId="0">
      <selection activeCell="A30" sqref="A30"/>
    </sheetView>
  </sheetViews>
  <sheetFormatPr baseColWidth="10" defaultColWidth="11.42578125" defaultRowHeight="12.75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5" style="5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>
      <c r="A1" s="2" t="s">
        <v>6</v>
      </c>
      <c r="B1" s="2">
        <f>'Mann-Frau'!D5</f>
        <v>50</v>
      </c>
    </row>
    <row r="2" spans="1:21">
      <c r="A2" s="2" t="s">
        <v>7</v>
      </c>
      <c r="B2" s="2">
        <f>'Mann-Frau'!D6</f>
        <v>50</v>
      </c>
    </row>
    <row r="3" spans="1:21">
      <c r="A3" s="2" t="s">
        <v>14</v>
      </c>
      <c r="B3" s="2">
        <f>B1-B2</f>
        <v>0</v>
      </c>
    </row>
    <row r="4" spans="1:21">
      <c r="M4" s="7"/>
    </row>
    <row r="5" spans="1:21">
      <c r="A5" s="2" t="s">
        <v>3</v>
      </c>
      <c r="B5" s="2">
        <f>'Mann-Frau'!D8</f>
        <v>2</v>
      </c>
      <c r="M5" s="7"/>
    </row>
    <row r="6" spans="1:21">
      <c r="M6" s="7"/>
    </row>
    <row r="7" spans="1:21">
      <c r="M7" s="7"/>
    </row>
    <row r="8" spans="1:21">
      <c r="M8" s="7"/>
    </row>
    <row r="9" spans="1:21">
      <c r="M9" s="7"/>
    </row>
    <row r="10" spans="1:21" ht="13.5" thickBot="1">
      <c r="M10" s="7"/>
    </row>
    <row r="11" spans="1:21" ht="13.5" thickBot="1">
      <c r="B11" s="267" t="s">
        <v>1</v>
      </c>
      <c r="C11" s="267"/>
      <c r="D11" s="267"/>
      <c r="E11" s="267"/>
      <c r="F11" s="267"/>
      <c r="H11" s="271" t="s">
        <v>0</v>
      </c>
      <c r="I11" s="272"/>
      <c r="J11" s="272"/>
      <c r="K11" s="272"/>
      <c r="L11" s="273"/>
      <c r="M11" s="7"/>
    </row>
    <row r="12" spans="1:21">
      <c r="A12" s="8" t="s">
        <v>2</v>
      </c>
      <c r="B12" s="8" t="s">
        <v>13</v>
      </c>
      <c r="C12" s="8" t="s">
        <v>8</v>
      </c>
      <c r="D12" s="8" t="s">
        <v>11</v>
      </c>
      <c r="E12" s="8"/>
      <c r="F12" s="9" t="s">
        <v>12</v>
      </c>
      <c r="G12" s="8"/>
      <c r="H12" s="10" t="s">
        <v>9</v>
      </c>
      <c r="I12" s="10" t="s">
        <v>8</v>
      </c>
      <c r="J12" s="10" t="s">
        <v>10</v>
      </c>
      <c r="K12" s="10"/>
      <c r="L12" s="11" t="s">
        <v>12</v>
      </c>
      <c r="M12" s="8"/>
      <c r="N12" s="12" t="s">
        <v>2</v>
      </c>
      <c r="O12" s="12"/>
      <c r="P12" s="12" t="s">
        <v>1</v>
      </c>
      <c r="Q12" s="12" t="s">
        <v>0</v>
      </c>
    </row>
    <row r="13" spans="1:21">
      <c r="A13" s="13"/>
      <c r="B13" s="14"/>
      <c r="C13" s="15"/>
      <c r="D13" s="14"/>
      <c r="E13" s="14"/>
      <c r="F13" s="16"/>
      <c r="G13" s="5"/>
      <c r="H13" s="17"/>
      <c r="I13" s="18"/>
      <c r="J13" s="17"/>
      <c r="K13" s="17"/>
      <c r="L13" s="19"/>
      <c r="N13" s="20"/>
      <c r="O13" s="20"/>
      <c r="P13" s="20"/>
      <c r="Q13" s="20"/>
    </row>
    <row r="14" spans="1:21">
      <c r="A14" s="21">
        <v>0</v>
      </c>
      <c r="B14" s="14">
        <f>Absterbeordnung!B8</f>
        <v>100000</v>
      </c>
      <c r="C14" s="15"/>
      <c r="D14" s="22"/>
      <c r="E14" s="22"/>
      <c r="F14" s="16"/>
      <c r="G14" s="23"/>
      <c r="H14" s="17">
        <f>Absterbeordnung!C8</f>
        <v>100000</v>
      </c>
      <c r="I14" s="18"/>
      <c r="J14" s="24"/>
      <c r="K14" s="24"/>
      <c r="L14" s="19"/>
      <c r="N14" s="6">
        <v>0</v>
      </c>
      <c r="O14" s="6">
        <f>N14+$B$3</f>
        <v>0</v>
      </c>
      <c r="P14" s="20">
        <f>B14</f>
        <v>100000</v>
      </c>
      <c r="Q14" s="20">
        <f>H14</f>
        <v>100000</v>
      </c>
      <c r="R14" s="5">
        <f>LOOKUP(N14,$O$14:$O$136,$Q$14:$Q$136)</f>
        <v>100000</v>
      </c>
      <c r="T14" s="20">
        <f>SUM(S14:$S$136)</f>
        <v>376893618682.11896</v>
      </c>
    </row>
    <row r="15" spans="1:21">
      <c r="A15" s="21">
        <v>1</v>
      </c>
      <c r="B15" s="14">
        <f>Absterbeordnung!B9</f>
        <v>99661.40231136186</v>
      </c>
      <c r="C15" s="15">
        <f t="shared" ref="C15:C46" si="0">1/(((1+($B$5/100))^A15))</f>
        <v>0.98039215686274506</v>
      </c>
      <c r="D15" s="14">
        <f>B15*C15</f>
        <v>97707.257168001815</v>
      </c>
      <c r="E15" s="14">
        <f>SUM(D15:$D$136)</f>
        <v>3885440.7027146416</v>
      </c>
      <c r="F15" s="16">
        <f>E15/D15</f>
        <v>39.766142406739114</v>
      </c>
      <c r="G15" s="5"/>
      <c r="H15" s="17">
        <f>Absterbeordnung!C9</f>
        <v>99710.812858958248</v>
      </c>
      <c r="I15" s="18">
        <f t="shared" ref="I15:I46" si="1">1/(((1+($B$5/100))^A15))</f>
        <v>0.98039215686274506</v>
      </c>
      <c r="J15" s="17">
        <f>H15*I15</f>
        <v>97755.698881331613</v>
      </c>
      <c r="K15" s="17">
        <f>SUM($J15:J$136)</f>
        <v>3992361.8254226805</v>
      </c>
      <c r="L15" s="19">
        <f>K15/J15</f>
        <v>40.840195212241497</v>
      </c>
      <c r="N15" s="6">
        <v>1</v>
      </c>
      <c r="O15" s="6">
        <f t="shared" ref="O15:O78" si="2">N15+$B$3</f>
        <v>1</v>
      </c>
      <c r="P15" s="20">
        <f t="shared" ref="P15:P78" si="3">B15</f>
        <v>99661.40231136186</v>
      </c>
      <c r="Q15" s="20">
        <f t="shared" ref="Q15:Q78" si="4">H15</f>
        <v>99710.812858958248</v>
      </c>
      <c r="R15" s="5">
        <f t="shared" ref="R15:R78" si="5">LOOKUP(N15,$O$14:$O$136,$Q$14:$Q$136)</f>
        <v>99710.812858958248</v>
      </c>
      <c r="S15" s="5">
        <f t="shared" ref="S15:S46" si="6">P15*R15*I15</f>
        <v>9742470034.4407349</v>
      </c>
      <c r="T15" s="20">
        <f>SUM(S15:$S$136)</f>
        <v>376893618682.11896</v>
      </c>
      <c r="U15" s="6">
        <f>T15/S15</f>
        <v>38.685632837438284</v>
      </c>
    </row>
    <row r="16" spans="1:21">
      <c r="A16" s="21">
        <v>2</v>
      </c>
      <c r="B16" s="14">
        <f>Absterbeordnung!B10</f>
        <v>99637.316670295637</v>
      </c>
      <c r="C16" s="15">
        <f t="shared" si="0"/>
        <v>0.96116878123798544</v>
      </c>
      <c r="D16" s="14">
        <f t="shared" ref="D16:D79" si="7">B16*C16</f>
        <v>95768.278229811272</v>
      </c>
      <c r="E16" s="14">
        <f>SUM(D16:$D$136)</f>
        <v>3787733.4455466392</v>
      </c>
      <c r="F16" s="16">
        <f t="shared" ref="F16:F79" si="8">E16/D16</f>
        <v>39.551023737289796</v>
      </c>
      <c r="G16" s="5"/>
      <c r="H16" s="17">
        <f>Absterbeordnung!C10</f>
        <v>99688.635884888223</v>
      </c>
      <c r="I16" s="18">
        <f t="shared" si="1"/>
        <v>0.96116878123798544</v>
      </c>
      <c r="J16" s="17">
        <f t="shared" ref="J16:J79" si="9">H16*I16</f>
        <v>95817.604656755313</v>
      </c>
      <c r="K16" s="17">
        <f>SUM($J16:J$136)</f>
        <v>3894606.1265413486</v>
      </c>
      <c r="L16" s="19">
        <f t="shared" ref="L16:L79" si="10">K16/J16</f>
        <v>40.646039321196618</v>
      </c>
      <c r="N16" s="6">
        <v>2</v>
      </c>
      <c r="O16" s="6">
        <f t="shared" si="2"/>
        <v>2</v>
      </c>
      <c r="P16" s="20">
        <f t="shared" si="3"/>
        <v>99637.316670295637</v>
      </c>
      <c r="Q16" s="20">
        <f t="shared" si="4"/>
        <v>99688.635884888223</v>
      </c>
      <c r="R16" s="5">
        <f t="shared" si="5"/>
        <v>99688.635884888223</v>
      </c>
      <c r="S16" s="5">
        <f t="shared" si="6"/>
        <v>9547009017.7743225</v>
      </c>
      <c r="T16" s="20">
        <f>SUM(S16:$S$136)</f>
        <v>367151148647.67816</v>
      </c>
      <c r="U16" s="6">
        <f t="shared" ref="U16:U79" si="11">T16/S16</f>
        <v>38.457190934263039</v>
      </c>
    </row>
    <row r="17" spans="1:21">
      <c r="A17" s="21">
        <v>3</v>
      </c>
      <c r="B17" s="14">
        <f>Absterbeordnung!B11</f>
        <v>99624.062745243762</v>
      </c>
      <c r="C17" s="15">
        <f t="shared" si="0"/>
        <v>0.94232233454704462</v>
      </c>
      <c r="D17" s="14">
        <f t="shared" si="7"/>
        <v>93877.979383159356</v>
      </c>
      <c r="E17" s="14">
        <f>SUM(D17:$D$136)</f>
        <v>3691965.1673168279</v>
      </c>
      <c r="F17" s="16">
        <f t="shared" si="8"/>
        <v>39.327275593014356</v>
      </c>
      <c r="G17" s="5"/>
      <c r="H17" s="17">
        <f>Absterbeordnung!C11</f>
        <v>99675.536499312846</v>
      </c>
      <c r="I17" s="18">
        <f t="shared" si="1"/>
        <v>0.94232233454704462</v>
      </c>
      <c r="J17" s="17">
        <f t="shared" si="9"/>
        <v>93926.484251261631</v>
      </c>
      <c r="K17" s="17">
        <f>SUM($J17:J$136)</f>
        <v>3798788.5218845927</v>
      </c>
      <c r="L17" s="19">
        <f t="shared" si="10"/>
        <v>40.444274606536943</v>
      </c>
      <c r="N17" s="6">
        <v>3</v>
      </c>
      <c r="O17" s="6">
        <f t="shared" si="2"/>
        <v>3</v>
      </c>
      <c r="P17" s="20">
        <f t="shared" si="3"/>
        <v>99624.062745243762</v>
      </c>
      <c r="Q17" s="20">
        <f t="shared" si="4"/>
        <v>99675.536499312846</v>
      </c>
      <c r="R17" s="5">
        <f t="shared" si="5"/>
        <v>99675.536499312846</v>
      </c>
      <c r="S17" s="5">
        <f t="shared" si="6"/>
        <v>9357337960.4878387</v>
      </c>
      <c r="T17" s="20">
        <f>SUM(S17:$S$136)</f>
        <v>357604139629.90381</v>
      </c>
      <c r="U17" s="6">
        <f t="shared" si="11"/>
        <v>38.216439455314955</v>
      </c>
    </row>
    <row r="18" spans="1:21">
      <c r="A18" s="21">
        <v>4</v>
      </c>
      <c r="B18" s="14">
        <f>Absterbeordnung!B12</f>
        <v>99612.253354330955</v>
      </c>
      <c r="C18" s="15">
        <f t="shared" si="0"/>
        <v>0.9238454260265142</v>
      </c>
      <c r="D18" s="14">
        <f t="shared" si="7"/>
        <v>92026.324637592945</v>
      </c>
      <c r="E18" s="14">
        <f>SUM(D18:$D$136)</f>
        <v>3598087.1879336685</v>
      </c>
      <c r="F18" s="16">
        <f t="shared" si="8"/>
        <v>39.098455817976266</v>
      </c>
      <c r="G18" s="5"/>
      <c r="H18" s="17">
        <f>Absterbeordnung!C12</f>
        <v>99665.598819193503</v>
      </c>
      <c r="I18" s="18">
        <f t="shared" si="1"/>
        <v>0.9238454260265142</v>
      </c>
      <c r="J18" s="17">
        <f t="shared" si="9"/>
        <v>92075.60760130547</v>
      </c>
      <c r="K18" s="17">
        <f>SUM($J18:J$136)</f>
        <v>3704862.037633331</v>
      </c>
      <c r="L18" s="19">
        <f t="shared" si="10"/>
        <v>40.23717175645119</v>
      </c>
      <c r="N18" s="6">
        <v>4</v>
      </c>
      <c r="O18" s="6">
        <f t="shared" si="2"/>
        <v>4</v>
      </c>
      <c r="P18" s="20">
        <f t="shared" si="3"/>
        <v>99612.253354330955</v>
      </c>
      <c r="Q18" s="20">
        <f t="shared" si="4"/>
        <v>99665.598819193503</v>
      </c>
      <c r="R18" s="5">
        <f t="shared" si="5"/>
        <v>99665.598819193503</v>
      </c>
      <c r="S18" s="5">
        <f t="shared" si="6"/>
        <v>9171858752.1352005</v>
      </c>
      <c r="T18" s="20">
        <f>SUM(S18:$S$136)</f>
        <v>348246801669.41589</v>
      </c>
      <c r="U18" s="6">
        <f t="shared" si="11"/>
        <v>37.969054155826846</v>
      </c>
    </row>
    <row r="19" spans="1:21">
      <c r="A19" s="21">
        <v>5</v>
      </c>
      <c r="B19" s="14">
        <f>Absterbeordnung!B13</f>
        <v>99600.887582897689</v>
      </c>
      <c r="C19" s="15">
        <f t="shared" si="0"/>
        <v>0.90573080982991594</v>
      </c>
      <c r="D19" s="14">
        <f t="shared" si="7"/>
        <v>90211.592570236346</v>
      </c>
      <c r="E19" s="14">
        <f>SUM(D19:$D$136)</f>
        <v>3506060.8632960757</v>
      </c>
      <c r="F19" s="16">
        <f t="shared" si="8"/>
        <v>38.864859419994723</v>
      </c>
      <c r="G19" s="5"/>
      <c r="H19" s="17">
        <f>Absterbeordnung!C13</f>
        <v>99656.424338945915</v>
      </c>
      <c r="I19" s="18">
        <f t="shared" si="1"/>
        <v>0.90573080982991594</v>
      </c>
      <c r="J19" s="17">
        <f t="shared" si="9"/>
        <v>90261.893921267227</v>
      </c>
      <c r="K19" s="17">
        <f>SUM($J19:J$136)</f>
        <v>3612786.4300320256</v>
      </c>
      <c r="L19" s="19">
        <f t="shared" si="10"/>
        <v>40.025599653197531</v>
      </c>
      <c r="N19" s="6">
        <v>5</v>
      </c>
      <c r="O19" s="6">
        <f t="shared" si="2"/>
        <v>5</v>
      </c>
      <c r="P19" s="20">
        <f t="shared" si="3"/>
        <v>99600.887582897689</v>
      </c>
      <c r="Q19" s="20">
        <f t="shared" si="4"/>
        <v>99656.424338945915</v>
      </c>
      <c r="R19" s="5">
        <f t="shared" si="5"/>
        <v>99656.424338945915</v>
      </c>
      <c r="S19" s="5">
        <f t="shared" si="6"/>
        <v>8990164749.4715729</v>
      </c>
      <c r="T19" s="20">
        <f>SUM(S19:$S$136)</f>
        <v>339074942917.28064</v>
      </c>
      <c r="U19" s="6">
        <f t="shared" si="11"/>
        <v>37.716210143669606</v>
      </c>
    </row>
    <row r="20" spans="1:21">
      <c r="A20" s="21">
        <v>6</v>
      </c>
      <c r="B20" s="14">
        <f>Absterbeordnung!B14</f>
        <v>99591.835693281304</v>
      </c>
      <c r="C20" s="15">
        <f t="shared" si="0"/>
        <v>0.88797138218619198</v>
      </c>
      <c r="D20" s="14">
        <f t="shared" si="7"/>
        <v>88434.699995023126</v>
      </c>
      <c r="E20" s="14">
        <f>SUM(D20:$D$136)</f>
        <v>3415849.2707258388</v>
      </c>
      <c r="F20" s="16">
        <f t="shared" si="8"/>
        <v>38.625666971427208</v>
      </c>
      <c r="G20" s="5"/>
      <c r="H20" s="17">
        <f>Absterbeordnung!C14</f>
        <v>99649.653385719284</v>
      </c>
      <c r="I20" s="18">
        <f t="shared" si="1"/>
        <v>0.88797138218619198</v>
      </c>
      <c r="J20" s="17">
        <f t="shared" si="9"/>
        <v>88486.040451292094</v>
      </c>
      <c r="K20" s="17">
        <f>SUM($J20:J$136)</f>
        <v>3522524.5361107588</v>
      </c>
      <c r="L20" s="19">
        <f t="shared" si="10"/>
        <v>39.80881637538932</v>
      </c>
      <c r="N20" s="6">
        <v>6</v>
      </c>
      <c r="O20" s="6">
        <f t="shared" si="2"/>
        <v>6</v>
      </c>
      <c r="P20" s="20">
        <f t="shared" si="3"/>
        <v>99591.835693281304</v>
      </c>
      <c r="Q20" s="20">
        <f t="shared" si="4"/>
        <v>99649.653385719284</v>
      </c>
      <c r="R20" s="5">
        <f t="shared" si="5"/>
        <v>99649.653385719284</v>
      </c>
      <c r="S20" s="5">
        <f t="shared" si="6"/>
        <v>8812487201.7741261</v>
      </c>
      <c r="T20" s="20">
        <f>SUM(S20:$S$136)</f>
        <v>330084778167.80908</v>
      </c>
      <c r="U20" s="6">
        <f t="shared" si="11"/>
        <v>37.456483125598929</v>
      </c>
    </row>
    <row r="21" spans="1:21">
      <c r="A21" s="21">
        <v>7</v>
      </c>
      <c r="B21" s="14">
        <f>Absterbeordnung!B15</f>
        <v>99582.868103165616</v>
      </c>
      <c r="C21" s="15">
        <f t="shared" si="0"/>
        <v>0.87056017861391388</v>
      </c>
      <c r="D21" s="14">
        <f t="shared" si="7"/>
        <v>86692.879442777688</v>
      </c>
      <c r="E21" s="14">
        <f>SUM(D21:$D$136)</f>
        <v>3327414.5707308156</v>
      </c>
      <c r="F21" s="16">
        <f t="shared" si="8"/>
        <v>38.381636324896803</v>
      </c>
      <c r="G21" s="5"/>
      <c r="H21" s="17">
        <f>Absterbeordnung!C15</f>
        <v>99642.377395947522</v>
      </c>
      <c r="I21" s="18">
        <f t="shared" si="1"/>
        <v>0.87056017861391388</v>
      </c>
      <c r="J21" s="17">
        <f t="shared" si="9"/>
        <v>86744.685863331091</v>
      </c>
      <c r="K21" s="17">
        <f>SUM($J21:J$136)</f>
        <v>3434038.4956594668</v>
      </c>
      <c r="L21" s="19">
        <f t="shared" si="10"/>
        <v>39.587883240131845</v>
      </c>
      <c r="N21" s="6">
        <v>7</v>
      </c>
      <c r="O21" s="6">
        <f t="shared" si="2"/>
        <v>7</v>
      </c>
      <c r="P21" s="20">
        <f t="shared" si="3"/>
        <v>99582.868103165616</v>
      </c>
      <c r="Q21" s="20">
        <f t="shared" si="4"/>
        <v>99642.377395947522</v>
      </c>
      <c r="R21" s="5">
        <f t="shared" si="5"/>
        <v>99642.377395947522</v>
      </c>
      <c r="S21" s="5">
        <f t="shared" si="6"/>
        <v>8638284610.9786358</v>
      </c>
      <c r="T21" s="20">
        <f>SUM(S21:$S$136)</f>
        <v>321272290966.03497</v>
      </c>
      <c r="U21" s="6">
        <f t="shared" si="11"/>
        <v>37.19167698616009</v>
      </c>
    </row>
    <row r="22" spans="1:21">
      <c r="A22" s="21">
        <v>8</v>
      </c>
      <c r="B22" s="14">
        <f>Absterbeordnung!B16</f>
        <v>99573.190476331336</v>
      </c>
      <c r="C22" s="15">
        <f t="shared" si="0"/>
        <v>0.85349037119011162</v>
      </c>
      <c r="D22" s="14">
        <f t="shared" si="7"/>
        <v>84984.759300227714</v>
      </c>
      <c r="E22" s="14">
        <f>SUM(D22:$D$136)</f>
        <v>3240721.6912880391</v>
      </c>
      <c r="F22" s="16">
        <f t="shared" si="8"/>
        <v>38.132974876583027</v>
      </c>
      <c r="G22" s="5"/>
      <c r="H22" s="17">
        <f>Absterbeordnung!C16</f>
        <v>99637.631537097986</v>
      </c>
      <c r="I22" s="18">
        <f t="shared" si="1"/>
        <v>0.85349037119011162</v>
      </c>
      <c r="J22" s="17">
        <f t="shared" si="9"/>
        <v>85039.759125101336</v>
      </c>
      <c r="K22" s="17">
        <f>SUM($J22:J$136)</f>
        <v>3347293.8097961354</v>
      </c>
      <c r="L22" s="19">
        <f t="shared" si="10"/>
        <v>39.361515651425556</v>
      </c>
      <c r="N22" s="6">
        <v>8</v>
      </c>
      <c r="O22" s="6">
        <f t="shared" si="2"/>
        <v>8</v>
      </c>
      <c r="P22" s="20">
        <f t="shared" si="3"/>
        <v>99573.190476331336</v>
      </c>
      <c r="Q22" s="20">
        <f t="shared" si="4"/>
        <v>99637.631537097986</v>
      </c>
      <c r="R22" s="5">
        <f t="shared" si="5"/>
        <v>99637.631537097986</v>
      </c>
      <c r="S22" s="5">
        <f t="shared" si="6"/>
        <v>8467680133.4250507</v>
      </c>
      <c r="T22" s="20">
        <f>SUM(S22:$S$136)</f>
        <v>312634006355.05627</v>
      </c>
      <c r="U22" s="6">
        <f t="shared" si="11"/>
        <v>36.920856885107739</v>
      </c>
    </row>
    <row r="23" spans="1:21">
      <c r="A23" s="21">
        <v>9</v>
      </c>
      <c r="B23" s="14">
        <f>Absterbeordnung!B17</f>
        <v>99565.607085024822</v>
      </c>
      <c r="C23" s="15">
        <f t="shared" si="0"/>
        <v>0.83675526587265847</v>
      </c>
      <c r="D23" s="14">
        <f t="shared" si="7"/>
        <v>83312.046028202589</v>
      </c>
      <c r="E23" s="14">
        <f>SUM(D23:$D$136)</f>
        <v>3155736.9319878109</v>
      </c>
      <c r="F23" s="16">
        <f t="shared" si="8"/>
        <v>37.878519162997613</v>
      </c>
      <c r="G23" s="5"/>
      <c r="H23" s="17">
        <f>Absterbeordnung!C17</f>
        <v>99630.450849804562</v>
      </c>
      <c r="I23" s="18">
        <f t="shared" si="1"/>
        <v>0.83675526587265847</v>
      </c>
      <c r="J23" s="17">
        <f t="shared" si="9"/>
        <v>83366.304389841054</v>
      </c>
      <c r="K23" s="17">
        <f>SUM($J23:J$136)</f>
        <v>3262254.0506710345</v>
      </c>
      <c r="L23" s="19">
        <f t="shared" si="10"/>
        <v>39.131566099127333</v>
      </c>
      <c r="N23" s="6">
        <v>9</v>
      </c>
      <c r="O23" s="6">
        <f t="shared" si="2"/>
        <v>9</v>
      </c>
      <c r="P23" s="20">
        <f t="shared" si="3"/>
        <v>99565.607085024822</v>
      </c>
      <c r="Q23" s="20">
        <f t="shared" si="4"/>
        <v>99630.450849804562</v>
      </c>
      <c r="R23" s="5">
        <f t="shared" si="5"/>
        <v>99630.450849804562</v>
      </c>
      <c r="S23" s="5">
        <f t="shared" si="6"/>
        <v>8300416707.0094938</v>
      </c>
      <c r="T23" s="20">
        <f>SUM(S23:$S$136)</f>
        <v>304166326221.63116</v>
      </c>
      <c r="U23" s="6">
        <f t="shared" si="11"/>
        <v>36.644705556140373</v>
      </c>
    </row>
    <row r="24" spans="1:21">
      <c r="A24" s="21">
        <v>10</v>
      </c>
      <c r="B24" s="14">
        <f>Absterbeordnung!B18</f>
        <v>99557.6151204622</v>
      </c>
      <c r="C24" s="15">
        <f t="shared" si="0"/>
        <v>0.82034829987515534</v>
      </c>
      <c r="D24" s="14">
        <f t="shared" si="7"/>
        <v>81671.920303696228</v>
      </c>
      <c r="E24" s="14">
        <f>SUM(D24:$D$136)</f>
        <v>3072424.8859596085</v>
      </c>
      <c r="F24" s="16">
        <f t="shared" si="8"/>
        <v>37.619109169159081</v>
      </c>
      <c r="G24" s="5"/>
      <c r="H24" s="17">
        <f>Absterbeordnung!C18</f>
        <v>99625.155399990734</v>
      </c>
      <c r="I24" s="18">
        <f t="shared" si="1"/>
        <v>0.82034829987515534</v>
      </c>
      <c r="J24" s="17">
        <f t="shared" si="9"/>
        <v>81727.326857180553</v>
      </c>
      <c r="K24" s="17">
        <f>SUM($J24:J$136)</f>
        <v>3178887.7462811936</v>
      </c>
      <c r="L24" s="19">
        <f t="shared" si="10"/>
        <v>38.896264793247632</v>
      </c>
      <c r="N24" s="6">
        <v>10</v>
      </c>
      <c r="O24" s="6">
        <f t="shared" si="2"/>
        <v>10</v>
      </c>
      <c r="P24" s="20">
        <f t="shared" si="3"/>
        <v>99557.6151204622</v>
      </c>
      <c r="Q24" s="20">
        <f t="shared" si="4"/>
        <v>99625.155399990734</v>
      </c>
      <c r="R24" s="5">
        <f t="shared" si="5"/>
        <v>99625.155399990734</v>
      </c>
      <c r="S24" s="5">
        <f t="shared" si="6"/>
        <v>8136577752.071394</v>
      </c>
      <c r="T24" s="20">
        <f>SUM(S24:$S$136)</f>
        <v>295865909514.62177</v>
      </c>
      <c r="U24" s="6">
        <f t="shared" si="11"/>
        <v>36.362450962789708</v>
      </c>
    </row>
    <row r="25" spans="1:21">
      <c r="A25" s="21">
        <v>11</v>
      </c>
      <c r="B25" s="14">
        <f>Absterbeordnung!B19</f>
        <v>99550.201352469972</v>
      </c>
      <c r="C25" s="15">
        <f t="shared" si="0"/>
        <v>0.80426303909328967</v>
      </c>
      <c r="D25" s="14">
        <f t="shared" si="7"/>
        <v>80064.547482086418</v>
      </c>
      <c r="E25" s="14">
        <f>SUM(D25:$D$136)</f>
        <v>2990752.9656559126</v>
      </c>
      <c r="F25" s="16">
        <f t="shared" si="8"/>
        <v>37.354273017343431</v>
      </c>
      <c r="G25" s="5"/>
      <c r="H25" s="17">
        <f>Absterbeordnung!C19</f>
        <v>99619.616922970861</v>
      </c>
      <c r="I25" s="18">
        <f t="shared" si="1"/>
        <v>0.80426303909328967</v>
      </c>
      <c r="J25" s="17">
        <f t="shared" si="9"/>
        <v>80120.375859777851</v>
      </c>
      <c r="K25" s="17">
        <f>SUM($J25:J$136)</f>
        <v>3097160.4194240128</v>
      </c>
      <c r="L25" s="19">
        <f t="shared" si="10"/>
        <v>38.656339117086617</v>
      </c>
      <c r="N25" s="6">
        <v>11</v>
      </c>
      <c r="O25" s="6">
        <f t="shared" si="2"/>
        <v>11</v>
      </c>
      <c r="P25" s="20">
        <f t="shared" si="3"/>
        <v>99550.201352469972</v>
      </c>
      <c r="Q25" s="20">
        <f t="shared" si="4"/>
        <v>99619.616922970861</v>
      </c>
      <c r="R25" s="5">
        <f t="shared" si="5"/>
        <v>99619.616922970861</v>
      </c>
      <c r="S25" s="5">
        <f t="shared" si="6"/>
        <v>7975999549.2764606</v>
      </c>
      <c r="T25" s="20">
        <f>SUM(S25:$S$136)</f>
        <v>287729331762.55042</v>
      </c>
      <c r="U25" s="6">
        <f t="shared" si="11"/>
        <v>36.07439167779939</v>
      </c>
    </row>
    <row r="26" spans="1:21">
      <c r="A26" s="21">
        <v>12</v>
      </c>
      <c r="B26" s="14">
        <f>Absterbeordnung!B20</f>
        <v>99543.321319518072</v>
      </c>
      <c r="C26" s="15">
        <f t="shared" si="0"/>
        <v>0.78849317558165644</v>
      </c>
      <c r="D26" s="14">
        <f t="shared" si="7"/>
        <v>78489.229535172009</v>
      </c>
      <c r="E26" s="14">
        <f>SUM(D26:$D$136)</f>
        <v>2910688.4181738263</v>
      </c>
      <c r="F26" s="16">
        <f t="shared" si="8"/>
        <v>37.083921391654258</v>
      </c>
      <c r="G26" s="5"/>
      <c r="H26" s="17">
        <f>Absterbeordnung!C20</f>
        <v>99611.955789023676</v>
      </c>
      <c r="I26" s="18">
        <f t="shared" si="1"/>
        <v>0.78849317558165644</v>
      </c>
      <c r="J26" s="17">
        <f t="shared" si="9"/>
        <v>78543.34734598684</v>
      </c>
      <c r="K26" s="17">
        <f>SUM($J26:J$136)</f>
        <v>3017040.0435642353</v>
      </c>
      <c r="L26" s="19">
        <f t="shared" si="10"/>
        <v>38.412419963132507</v>
      </c>
      <c r="N26" s="6">
        <v>12</v>
      </c>
      <c r="O26" s="6">
        <f t="shared" si="2"/>
        <v>12</v>
      </c>
      <c r="P26" s="20">
        <f t="shared" si="3"/>
        <v>99543.321319518072</v>
      </c>
      <c r="Q26" s="20">
        <f t="shared" si="4"/>
        <v>99611.955789023676</v>
      </c>
      <c r="R26" s="5">
        <f t="shared" si="5"/>
        <v>99611.955789023676</v>
      </c>
      <c r="S26" s="5">
        <f t="shared" si="6"/>
        <v>7818465662.3720846</v>
      </c>
      <c r="T26" s="20">
        <f>SUM(S26:$S$136)</f>
        <v>279753332213.27393</v>
      </c>
      <c r="U26" s="6">
        <f t="shared" si="11"/>
        <v>35.781103901196659</v>
      </c>
    </row>
    <row r="27" spans="1:21">
      <c r="A27" s="21">
        <v>13</v>
      </c>
      <c r="B27" s="14">
        <f>Absterbeordnung!B21</f>
        <v>99534.508963964603</v>
      </c>
      <c r="C27" s="15">
        <f t="shared" si="0"/>
        <v>0.77303252508005538</v>
      </c>
      <c r="D27" s="14">
        <f t="shared" si="7"/>
        <v>76943.412797016965</v>
      </c>
      <c r="E27" s="14">
        <f>SUM(D27:$D$136)</f>
        <v>2832199.1886386545</v>
      </c>
      <c r="F27" s="16">
        <f t="shared" si="8"/>
        <v>36.808858428339128</v>
      </c>
      <c r="G27" s="5"/>
      <c r="H27" s="17">
        <f>Absterbeordnung!C21</f>
        <v>99605.660542379628</v>
      </c>
      <c r="I27" s="18">
        <f t="shared" si="1"/>
        <v>0.77303252508005538</v>
      </c>
      <c r="J27" s="17">
        <f t="shared" si="9"/>
        <v>76998.415281342561</v>
      </c>
      <c r="K27" s="17">
        <f>SUM($J27:J$136)</f>
        <v>2938496.6962182485</v>
      </c>
      <c r="L27" s="19">
        <f t="shared" si="10"/>
        <v>38.163080181343339</v>
      </c>
      <c r="N27" s="6">
        <v>13</v>
      </c>
      <c r="O27" s="6">
        <f t="shared" si="2"/>
        <v>13</v>
      </c>
      <c r="P27" s="20">
        <f t="shared" si="3"/>
        <v>99534.508963964603</v>
      </c>
      <c r="Q27" s="20">
        <f t="shared" si="4"/>
        <v>99605.660542379628</v>
      </c>
      <c r="R27" s="5">
        <f t="shared" si="5"/>
        <v>99605.660542379628</v>
      </c>
      <c r="S27" s="5">
        <f t="shared" si="6"/>
        <v>7663999456.0318594</v>
      </c>
      <c r="T27" s="20">
        <f>SUM(S27:$S$136)</f>
        <v>271934866550.90173</v>
      </c>
      <c r="U27" s="6">
        <f t="shared" si="11"/>
        <v>35.482109323073949</v>
      </c>
    </row>
    <row r="28" spans="1:21">
      <c r="A28" s="21">
        <v>14</v>
      </c>
      <c r="B28" s="14">
        <f>Absterbeordnung!B22</f>
        <v>99525.259489683172</v>
      </c>
      <c r="C28" s="15">
        <f t="shared" si="0"/>
        <v>0.75787502458828948</v>
      </c>
      <c r="D28" s="14">
        <f t="shared" si="7"/>
        <v>75427.708482899528</v>
      </c>
      <c r="E28" s="14">
        <f>SUM(D28:$D$136)</f>
        <v>2755255.7758416375</v>
      </c>
      <c r="F28" s="16">
        <f t="shared" si="8"/>
        <v>36.528430085693124</v>
      </c>
      <c r="G28" s="5"/>
      <c r="H28" s="17">
        <f>Absterbeordnung!C22</f>
        <v>99597.787763253014</v>
      </c>
      <c r="I28" s="18">
        <f t="shared" si="1"/>
        <v>0.75787502458828948</v>
      </c>
      <c r="J28" s="17">
        <f t="shared" si="9"/>
        <v>75482.67585001461</v>
      </c>
      <c r="K28" s="17">
        <f>SUM($J28:J$136)</f>
        <v>2861498.2809369061</v>
      </c>
      <c r="L28" s="19">
        <f t="shared" si="10"/>
        <v>37.909338119156679</v>
      </c>
      <c r="N28" s="6">
        <v>14</v>
      </c>
      <c r="O28" s="6">
        <f t="shared" si="2"/>
        <v>14</v>
      </c>
      <c r="P28" s="20">
        <f t="shared" si="3"/>
        <v>99525.259489683172</v>
      </c>
      <c r="Q28" s="20">
        <f t="shared" si="4"/>
        <v>99597.787763253014</v>
      </c>
      <c r="R28" s="5">
        <f t="shared" si="5"/>
        <v>99597.787763253014</v>
      </c>
      <c r="S28" s="5">
        <f t="shared" si="6"/>
        <v>7512432900.9483452</v>
      </c>
      <c r="T28" s="20">
        <f>SUM(S28:$S$136)</f>
        <v>264270867094.86987</v>
      </c>
      <c r="U28" s="6">
        <f t="shared" si="11"/>
        <v>35.177800664483698</v>
      </c>
    </row>
    <row r="29" spans="1:21">
      <c r="A29" s="21">
        <v>15</v>
      </c>
      <c r="B29" s="14">
        <f>Absterbeordnung!B23</f>
        <v>99512.964216278662</v>
      </c>
      <c r="C29" s="15">
        <f t="shared" si="0"/>
        <v>0.74301472998851925</v>
      </c>
      <c r="D29" s="14">
        <f t="shared" si="7"/>
        <v>73939.598237515471</v>
      </c>
      <c r="E29" s="14">
        <f>SUM(D29:$D$136)</f>
        <v>2679828.0673587378</v>
      </c>
      <c r="F29" s="16">
        <f t="shared" si="8"/>
        <v>36.243476178357795</v>
      </c>
      <c r="G29" s="5"/>
      <c r="H29" s="17">
        <f>Absterbeordnung!C23</f>
        <v>99588.599906828153</v>
      </c>
      <c r="I29" s="18">
        <f t="shared" si="1"/>
        <v>0.74301472998851925</v>
      </c>
      <c r="J29" s="17">
        <f t="shared" si="9"/>
        <v>73995.7966697066</v>
      </c>
      <c r="K29" s="17">
        <f>SUM($J29:J$136)</f>
        <v>2786015.6050868914</v>
      </c>
      <c r="L29" s="19">
        <f t="shared" si="10"/>
        <v>37.650998171190288</v>
      </c>
      <c r="N29" s="6">
        <v>15</v>
      </c>
      <c r="O29" s="6">
        <f t="shared" si="2"/>
        <v>15</v>
      </c>
      <c r="P29" s="20">
        <f t="shared" si="3"/>
        <v>99512.964216278662</v>
      </c>
      <c r="Q29" s="20">
        <f t="shared" si="4"/>
        <v>99588.599906828153</v>
      </c>
      <c r="R29" s="5">
        <f t="shared" si="5"/>
        <v>99588.599906828153</v>
      </c>
      <c r="S29" s="5">
        <f t="shared" si="6"/>
        <v>7363541066.1475449</v>
      </c>
      <c r="T29" s="20">
        <f>SUM(S29:$S$136)</f>
        <v>256758434193.92154</v>
      </c>
      <c r="U29" s="6">
        <f t="shared" si="11"/>
        <v>34.86888059527756</v>
      </c>
    </row>
    <row r="30" spans="1:21">
      <c r="A30" s="21">
        <v>16</v>
      </c>
      <c r="B30" s="14">
        <f>Absterbeordnung!B24</f>
        <v>99497.497821306795</v>
      </c>
      <c r="C30" s="15">
        <f t="shared" si="0"/>
        <v>0.72844581371423445</v>
      </c>
      <c r="D30" s="14">
        <f t="shared" si="7"/>
        <v>72478.535762972097</v>
      </c>
      <c r="E30" s="14">
        <f>SUM(D30:$D$136)</f>
        <v>2605888.4691212224</v>
      </c>
      <c r="F30" s="16">
        <f t="shared" si="8"/>
        <v>35.953933694843229</v>
      </c>
      <c r="G30" s="5"/>
      <c r="H30" s="17">
        <f>Absterbeordnung!C24</f>
        <v>99577.07025948551</v>
      </c>
      <c r="I30" s="18">
        <f t="shared" si="1"/>
        <v>0.72844581371423445</v>
      </c>
      <c r="J30" s="17">
        <f t="shared" si="9"/>
        <v>72536.499972450416</v>
      </c>
      <c r="K30" s="17">
        <f>SUM($J30:J$136)</f>
        <v>2712019.8084171847</v>
      </c>
      <c r="L30" s="19">
        <f t="shared" si="10"/>
        <v>37.388346686802066</v>
      </c>
      <c r="N30" s="6">
        <v>16</v>
      </c>
      <c r="O30" s="6">
        <f t="shared" si="2"/>
        <v>16</v>
      </c>
      <c r="P30" s="20">
        <f t="shared" si="3"/>
        <v>99497.497821306795</v>
      </c>
      <c r="Q30" s="20">
        <f t="shared" si="4"/>
        <v>99577.07025948551</v>
      </c>
      <c r="R30" s="5">
        <f t="shared" si="5"/>
        <v>99577.07025948551</v>
      </c>
      <c r="S30" s="5">
        <f t="shared" si="6"/>
        <v>7217200247.9741049</v>
      </c>
      <c r="T30" s="20">
        <f>SUM(S30:$S$136)</f>
        <v>249394893127.77399</v>
      </c>
      <c r="U30" s="6">
        <f t="shared" si="11"/>
        <v>34.555628853138728</v>
      </c>
    </row>
    <row r="31" spans="1:21">
      <c r="A31" s="21">
        <v>17</v>
      </c>
      <c r="B31" s="14">
        <f>Absterbeordnung!B25</f>
        <v>99474.745672428267</v>
      </c>
      <c r="C31" s="15">
        <f t="shared" si="0"/>
        <v>0.7141625624649357</v>
      </c>
      <c r="D31" s="14">
        <f t="shared" si="7"/>
        <v>71041.13926996915</v>
      </c>
      <c r="E31" s="14">
        <f>SUM(D31:$D$136)</f>
        <v>2533409.9333582511</v>
      </c>
      <c r="F31" s="16">
        <f t="shared" si="8"/>
        <v>35.661167027894024</v>
      </c>
      <c r="G31" s="5"/>
      <c r="H31" s="17">
        <f>Absterbeordnung!C25</f>
        <v>99564.340350268089</v>
      </c>
      <c r="I31" s="18">
        <f t="shared" si="1"/>
        <v>0.7141625624649357</v>
      </c>
      <c r="J31" s="17">
        <f t="shared" si="9"/>
        <v>71105.124434678452</v>
      </c>
      <c r="K31" s="17">
        <f>SUM($J31:J$136)</f>
        <v>2639483.3084447351</v>
      </c>
      <c r="L31" s="19">
        <f t="shared" si="10"/>
        <v>37.120859142431108</v>
      </c>
      <c r="N31" s="6">
        <v>17</v>
      </c>
      <c r="O31" s="6">
        <f t="shared" si="2"/>
        <v>17</v>
      </c>
      <c r="P31" s="20">
        <f t="shared" si="3"/>
        <v>99474.745672428267</v>
      </c>
      <c r="Q31" s="20">
        <f t="shared" si="4"/>
        <v>99564.340350268089</v>
      </c>
      <c r="R31" s="5">
        <f t="shared" si="5"/>
        <v>99564.340350268089</v>
      </c>
      <c r="S31" s="5">
        <f t="shared" si="6"/>
        <v>7073164169.1460037</v>
      </c>
      <c r="T31" s="20">
        <f>SUM(S31:$S$136)</f>
        <v>242177692879.79987</v>
      </c>
      <c r="U31" s="6">
        <f t="shared" si="11"/>
        <v>34.238946967498393</v>
      </c>
    </row>
    <row r="32" spans="1:21">
      <c r="A32" s="21">
        <v>18</v>
      </c>
      <c r="B32" s="14">
        <f>Absterbeordnung!B26</f>
        <v>99448.221978946865</v>
      </c>
      <c r="C32" s="15">
        <f t="shared" si="0"/>
        <v>0.7001593749656233</v>
      </c>
      <c r="D32" s="14">
        <f t="shared" si="7"/>
        <v>69629.604942221995</v>
      </c>
      <c r="E32" s="14">
        <f>SUM(D32:$D$136)</f>
        <v>2462368.7940882817</v>
      </c>
      <c r="F32" s="16">
        <f t="shared" si="8"/>
        <v>35.363819687495464</v>
      </c>
      <c r="G32" s="5"/>
      <c r="H32" s="17">
        <f>Absterbeordnung!C26</f>
        <v>99551.431607796752</v>
      </c>
      <c r="I32" s="18">
        <f t="shared" si="1"/>
        <v>0.7001593749656233</v>
      </c>
      <c r="J32" s="17">
        <f t="shared" si="9"/>
        <v>69701.868131447976</v>
      </c>
      <c r="K32" s="17">
        <f>SUM($J32:J$136)</f>
        <v>2568378.1840100568</v>
      </c>
      <c r="L32" s="19">
        <f t="shared" si="10"/>
        <v>36.848053758996166</v>
      </c>
      <c r="N32" s="6">
        <v>18</v>
      </c>
      <c r="O32" s="6">
        <f t="shared" si="2"/>
        <v>18</v>
      </c>
      <c r="P32" s="20">
        <f t="shared" si="3"/>
        <v>99448.221978946865</v>
      </c>
      <c r="Q32" s="20">
        <f t="shared" si="4"/>
        <v>99551.431607796752</v>
      </c>
      <c r="R32" s="5">
        <f t="shared" si="5"/>
        <v>99551.431607796752</v>
      </c>
      <c r="S32" s="5">
        <f t="shared" si="6"/>
        <v>6931726854.2835197</v>
      </c>
      <c r="T32" s="20">
        <f>SUM(S32:$S$136)</f>
        <v>235104528710.65387</v>
      </c>
      <c r="U32" s="6">
        <f t="shared" si="11"/>
        <v>33.917165758683787</v>
      </c>
    </row>
    <row r="33" spans="1:21">
      <c r="A33" s="21">
        <v>19</v>
      </c>
      <c r="B33" s="14">
        <f>Absterbeordnung!B27</f>
        <v>99409.834290669591</v>
      </c>
      <c r="C33" s="15">
        <f t="shared" si="0"/>
        <v>0.68643075977021895</v>
      </c>
      <c r="D33" s="14">
        <f t="shared" si="7"/>
        <v>68237.968080775885</v>
      </c>
      <c r="E33" s="14">
        <f>SUM(D33:$D$136)</f>
        <v>2392739.1891460591</v>
      </c>
      <c r="F33" s="16">
        <f t="shared" si="8"/>
        <v>35.064631266770462</v>
      </c>
      <c r="G33" s="5"/>
      <c r="H33" s="17">
        <f>Absterbeordnung!C27</f>
        <v>99535.272324806429</v>
      </c>
      <c r="I33" s="18">
        <f t="shared" si="1"/>
        <v>0.68643075977021895</v>
      </c>
      <c r="J33" s="17">
        <f t="shared" si="9"/>
        <v>68324.072605852518</v>
      </c>
      <c r="K33" s="17">
        <f>SUM($J33:J$136)</f>
        <v>2498676.3158786083</v>
      </c>
      <c r="L33" s="19">
        <f t="shared" si="10"/>
        <v>36.570951065709394</v>
      </c>
      <c r="N33" s="6">
        <v>19</v>
      </c>
      <c r="O33" s="6">
        <f t="shared" si="2"/>
        <v>19</v>
      </c>
      <c r="P33" s="20">
        <f t="shared" si="3"/>
        <v>99409.834290669591</v>
      </c>
      <c r="Q33" s="20">
        <f t="shared" si="4"/>
        <v>99535.272324806429</v>
      </c>
      <c r="R33" s="5">
        <f t="shared" si="5"/>
        <v>99535.272324806429</v>
      </c>
      <c r="S33" s="5">
        <f t="shared" si="6"/>
        <v>6792084735.8114767</v>
      </c>
      <c r="T33" s="20">
        <f>SUM(S33:$S$136)</f>
        <v>228172801856.37033</v>
      </c>
      <c r="U33" s="6">
        <f t="shared" si="11"/>
        <v>33.593927451069945</v>
      </c>
    </row>
    <row r="34" spans="1:21">
      <c r="A34" s="21">
        <v>20</v>
      </c>
      <c r="B34" s="14">
        <f>Absterbeordnung!B28</f>
        <v>99369.719975838161</v>
      </c>
      <c r="C34" s="15">
        <f t="shared" si="0"/>
        <v>0.67297133310805779</v>
      </c>
      <c r="D34" s="14">
        <f t="shared" si="7"/>
        <v>66872.972922714209</v>
      </c>
      <c r="E34" s="14">
        <f>SUM(D34:$D$136)</f>
        <v>2324501.2210652833</v>
      </c>
      <c r="F34" s="16">
        <f t="shared" si="8"/>
        <v>34.759950387606267</v>
      </c>
      <c r="G34" s="5"/>
      <c r="H34" s="17">
        <f>Absterbeordnung!C28</f>
        <v>99518.911946723892</v>
      </c>
      <c r="I34" s="18">
        <f t="shared" si="1"/>
        <v>0.67297133310805779</v>
      </c>
      <c r="J34" s="17">
        <f t="shared" si="9"/>
        <v>66973.374842250196</v>
      </c>
      <c r="K34" s="17">
        <f>SUM($J34:J$136)</f>
        <v>2430352.2432727553</v>
      </c>
      <c r="L34" s="19">
        <f t="shared" si="10"/>
        <v>36.288334715060024</v>
      </c>
      <c r="N34" s="6">
        <v>20</v>
      </c>
      <c r="O34" s="6">
        <f t="shared" si="2"/>
        <v>20</v>
      </c>
      <c r="P34" s="20">
        <f t="shared" si="3"/>
        <v>99369.719975838161</v>
      </c>
      <c r="Q34" s="20">
        <f t="shared" si="4"/>
        <v>99518.911946723892</v>
      </c>
      <c r="R34" s="5">
        <f t="shared" si="5"/>
        <v>99518.911946723892</v>
      </c>
      <c r="S34" s="5">
        <f t="shared" si="6"/>
        <v>6655125503.9112463</v>
      </c>
      <c r="T34" s="20">
        <f>SUM(S34:$S$136)</f>
        <v>221380717120.5589</v>
      </c>
      <c r="U34" s="6">
        <f t="shared" si="11"/>
        <v>33.264694556166141</v>
      </c>
    </row>
    <row r="35" spans="1:21">
      <c r="A35" s="21">
        <v>21</v>
      </c>
      <c r="B35" s="14">
        <f>Absterbeordnung!B29</f>
        <v>99328.716368358015</v>
      </c>
      <c r="C35" s="15">
        <f t="shared" si="0"/>
        <v>0.65977581677260566</v>
      </c>
      <c r="D35" s="14">
        <f t="shared" si="7"/>
        <v>65534.684970907896</v>
      </c>
      <c r="E35" s="14">
        <f>SUM(D35:$D$136)</f>
        <v>2257628.2481425693</v>
      </c>
      <c r="F35" s="16">
        <f t="shared" si="8"/>
        <v>34.449364472336654</v>
      </c>
      <c r="G35" s="5"/>
      <c r="H35" s="17">
        <f>Absterbeordnung!C29</f>
        <v>99502.622520465491</v>
      </c>
      <c r="I35" s="18">
        <f t="shared" si="1"/>
        <v>0.65977581677260566</v>
      </c>
      <c r="J35" s="17">
        <f t="shared" si="9"/>
        <v>65649.424044456391</v>
      </c>
      <c r="K35" s="17">
        <f>SUM($J35:J$136)</f>
        <v>2363378.8684305046</v>
      </c>
      <c r="L35" s="19">
        <f t="shared" si="10"/>
        <v>35.99999395013846</v>
      </c>
      <c r="N35" s="6">
        <v>21</v>
      </c>
      <c r="O35" s="6">
        <f t="shared" si="2"/>
        <v>21</v>
      </c>
      <c r="P35" s="20">
        <f t="shared" si="3"/>
        <v>99328.716368358015</v>
      </c>
      <c r="Q35" s="20">
        <f t="shared" si="4"/>
        <v>99502.622520465491</v>
      </c>
      <c r="R35" s="5">
        <f t="shared" si="5"/>
        <v>99502.622520465491</v>
      </c>
      <c r="S35" s="5">
        <f t="shared" si="6"/>
        <v>6520873020.6578703</v>
      </c>
      <c r="T35" s="20">
        <f>SUM(S35:$S$136)</f>
        <v>214725591616.64767</v>
      </c>
      <c r="U35" s="6">
        <f t="shared" si="11"/>
        <v>32.928963796167388</v>
      </c>
    </row>
    <row r="36" spans="1:21">
      <c r="A36" s="21">
        <v>22</v>
      </c>
      <c r="B36" s="14">
        <f>Absterbeordnung!B30</f>
        <v>99288.542290483325</v>
      </c>
      <c r="C36" s="15">
        <f t="shared" si="0"/>
        <v>0.64683903605157411</v>
      </c>
      <c r="D36" s="14">
        <f t="shared" si="7"/>
        <v>64223.704986142184</v>
      </c>
      <c r="E36" s="14">
        <f>SUM(D36:$D$136)</f>
        <v>2192093.5631716605</v>
      </c>
      <c r="F36" s="16">
        <f t="shared" si="8"/>
        <v>34.132156711367827</v>
      </c>
      <c r="G36" s="5"/>
      <c r="H36" s="17">
        <f>Absterbeordnung!C30</f>
        <v>99485.727329371875</v>
      </c>
      <c r="I36" s="18">
        <f t="shared" si="1"/>
        <v>0.64683903605157411</v>
      </c>
      <c r="J36" s="17">
        <f t="shared" si="9"/>
        <v>64351.25196662065</v>
      </c>
      <c r="K36" s="17">
        <f>SUM($J36:J$136)</f>
        <v>2297729.4443860487</v>
      </c>
      <c r="L36" s="19">
        <f t="shared" si="10"/>
        <v>35.706056590443552</v>
      </c>
      <c r="N36" s="6">
        <v>22</v>
      </c>
      <c r="O36" s="6">
        <f t="shared" si="2"/>
        <v>22</v>
      </c>
      <c r="P36" s="20">
        <f t="shared" si="3"/>
        <v>99288.542290483325</v>
      </c>
      <c r="Q36" s="20">
        <f t="shared" si="4"/>
        <v>99485.727329371875</v>
      </c>
      <c r="R36" s="5">
        <f t="shared" si="5"/>
        <v>99485.727329371875</v>
      </c>
      <c r="S36" s="5">
        <f t="shared" si="6"/>
        <v>6389342002.3333626</v>
      </c>
      <c r="T36" s="20">
        <f>SUM(S36:$S$136)</f>
        <v>208204718595.98981</v>
      </c>
      <c r="U36" s="6">
        <f t="shared" si="11"/>
        <v>32.586253564131368</v>
      </c>
    </row>
    <row r="37" spans="1:21">
      <c r="A37" s="21">
        <v>23</v>
      </c>
      <c r="B37" s="14">
        <f>Absterbeordnung!B31</f>
        <v>99246.917492387554</v>
      </c>
      <c r="C37" s="15">
        <f t="shared" si="0"/>
        <v>0.63415591769762181</v>
      </c>
      <c r="D37" s="14">
        <f t="shared" si="7"/>
        <v>62938.020041045187</v>
      </c>
      <c r="E37" s="14">
        <f>SUM(D37:$D$136)</f>
        <v>2127869.8581855185</v>
      </c>
      <c r="F37" s="16">
        <f t="shared" si="8"/>
        <v>33.808973602884599</v>
      </c>
      <c r="G37" s="5"/>
      <c r="H37" s="17">
        <f>Absterbeordnung!C31</f>
        <v>99469.035774468954</v>
      </c>
      <c r="I37" s="18">
        <f t="shared" si="1"/>
        <v>0.63415591769762181</v>
      </c>
      <c r="J37" s="17">
        <f t="shared" si="9"/>
        <v>63078.87766405593</v>
      </c>
      <c r="K37" s="17">
        <f>SUM($J37:J$136)</f>
        <v>2233378.1924194284</v>
      </c>
      <c r="L37" s="19">
        <f t="shared" si="10"/>
        <v>35.406118103652759</v>
      </c>
      <c r="N37" s="6">
        <v>23</v>
      </c>
      <c r="O37" s="6">
        <f t="shared" si="2"/>
        <v>23</v>
      </c>
      <c r="P37" s="20">
        <f t="shared" si="3"/>
        <v>99246.917492387554</v>
      </c>
      <c r="Q37" s="20">
        <f t="shared" si="4"/>
        <v>99469.035774468954</v>
      </c>
      <c r="R37" s="5">
        <f t="shared" si="5"/>
        <v>99469.035774468954</v>
      </c>
      <c r="S37" s="5">
        <f t="shared" si="6"/>
        <v>6260384167.0369673</v>
      </c>
      <c r="T37" s="20">
        <f>SUM(S37:$S$136)</f>
        <v>201815376593.6564</v>
      </c>
      <c r="U37" s="6">
        <f t="shared" si="11"/>
        <v>32.236899718755659</v>
      </c>
    </row>
    <row r="38" spans="1:21">
      <c r="A38" s="21">
        <v>24</v>
      </c>
      <c r="B38" s="14">
        <f>Absterbeordnung!B32</f>
        <v>99205.214347688525</v>
      </c>
      <c r="C38" s="15">
        <f t="shared" si="0"/>
        <v>0.62172148793884485</v>
      </c>
      <c r="D38" s="14">
        <f t="shared" si="7"/>
        <v>61678.013475536951</v>
      </c>
      <c r="E38" s="14">
        <f>SUM(D38:$D$136)</f>
        <v>2064931.8381444735</v>
      </c>
      <c r="F38" s="16">
        <f t="shared" si="8"/>
        <v>33.479220905249768</v>
      </c>
      <c r="G38" s="5"/>
      <c r="H38" s="17">
        <f>Absterbeordnung!C32</f>
        <v>99452.766781122831</v>
      </c>
      <c r="I38" s="18">
        <f t="shared" si="1"/>
        <v>0.62172148793884485</v>
      </c>
      <c r="J38" s="17">
        <f t="shared" si="9"/>
        <v>61831.92214279461</v>
      </c>
      <c r="K38" s="17">
        <f>SUM($J38:J$136)</f>
        <v>2170299.3147553722</v>
      </c>
      <c r="L38" s="19">
        <f t="shared" si="10"/>
        <v>35.099981361460578</v>
      </c>
      <c r="N38" s="6">
        <v>24</v>
      </c>
      <c r="O38" s="6">
        <f t="shared" si="2"/>
        <v>24</v>
      </c>
      <c r="P38" s="20">
        <f t="shared" si="3"/>
        <v>99205.214347688525</v>
      </c>
      <c r="Q38" s="20">
        <f t="shared" si="4"/>
        <v>99452.766781122831</v>
      </c>
      <c r="R38" s="5">
        <f t="shared" si="5"/>
        <v>99452.766781122831</v>
      </c>
      <c r="S38" s="5">
        <f t="shared" si="6"/>
        <v>6134049089.7055283</v>
      </c>
      <c r="T38" s="20">
        <f>SUM(S38:$S$136)</f>
        <v>195554992426.61942</v>
      </c>
      <c r="U38" s="6">
        <f t="shared" si="11"/>
        <v>31.880245750691774</v>
      </c>
    </row>
    <row r="39" spans="1:21">
      <c r="A39" s="21">
        <v>25</v>
      </c>
      <c r="B39" s="14">
        <f>Absterbeordnung!B33</f>
        <v>99159.77203475518</v>
      </c>
      <c r="C39" s="15">
        <f t="shared" si="0"/>
        <v>0.60953087052827937</v>
      </c>
      <c r="D39" s="14">
        <f t="shared" si="7"/>
        <v>60440.942169730057</v>
      </c>
      <c r="E39" s="14">
        <f>SUM(D39:$D$136)</f>
        <v>2003253.8246689367</v>
      </c>
      <c r="F39" s="16">
        <f t="shared" si="8"/>
        <v>33.143987382648767</v>
      </c>
      <c r="G39" s="5"/>
      <c r="H39" s="17">
        <f>Absterbeordnung!C33</f>
        <v>99436.429759197257</v>
      </c>
      <c r="I39" s="18">
        <f t="shared" si="1"/>
        <v>0.60953087052827937</v>
      </c>
      <c r="J39" s="17">
        <f t="shared" si="9"/>
        <v>60609.57359334761</v>
      </c>
      <c r="K39" s="17">
        <f>SUM($J39:J$136)</f>
        <v>2108467.3926125774</v>
      </c>
      <c r="L39" s="19">
        <f t="shared" si="10"/>
        <v>34.787695534026966</v>
      </c>
      <c r="N39" s="6">
        <v>25</v>
      </c>
      <c r="O39" s="6">
        <f t="shared" si="2"/>
        <v>25</v>
      </c>
      <c r="P39" s="20">
        <f t="shared" si="3"/>
        <v>99159.77203475518</v>
      </c>
      <c r="Q39" s="20">
        <f t="shared" si="4"/>
        <v>99436.429759197257</v>
      </c>
      <c r="R39" s="5">
        <f t="shared" si="5"/>
        <v>99436.429759197257</v>
      </c>
      <c r="S39" s="5">
        <f t="shared" si="6"/>
        <v>6010031500.6400661</v>
      </c>
      <c r="T39" s="20">
        <f>SUM(S39:$S$136)</f>
        <v>189420943336.91388</v>
      </c>
      <c r="U39" s="6">
        <f t="shared" si="11"/>
        <v>31.517462648363924</v>
      </c>
    </row>
    <row r="40" spans="1:21">
      <c r="A40" s="21">
        <v>26</v>
      </c>
      <c r="B40" s="14">
        <f>Absterbeordnung!B34</f>
        <v>99115.974924389433</v>
      </c>
      <c r="C40" s="15">
        <f t="shared" si="0"/>
        <v>0.59757928483164635</v>
      </c>
      <c r="D40" s="14">
        <f t="shared" si="7"/>
        <v>59229.65341070803</v>
      </c>
      <c r="E40" s="14">
        <f>SUM(D40:$D$136)</f>
        <v>1942812.8824992066</v>
      </c>
      <c r="F40" s="16">
        <f t="shared" si="8"/>
        <v>32.801354906256613</v>
      </c>
      <c r="G40" s="5"/>
      <c r="H40" s="17">
        <f>Absterbeordnung!C34</f>
        <v>99417.097842291972</v>
      </c>
      <c r="I40" s="18">
        <f t="shared" si="1"/>
        <v>0.59757928483164635</v>
      </c>
      <c r="J40" s="17">
        <f t="shared" si="9"/>
        <v>59409.598228634648</v>
      </c>
      <c r="K40" s="17">
        <f>SUM($J40:J$136)</f>
        <v>2047857.8190192317</v>
      </c>
      <c r="L40" s="19">
        <f t="shared" si="10"/>
        <v>34.4701509533554</v>
      </c>
      <c r="N40" s="6">
        <v>26</v>
      </c>
      <c r="O40" s="6">
        <f t="shared" si="2"/>
        <v>26</v>
      </c>
      <c r="P40" s="20">
        <f t="shared" si="3"/>
        <v>99115.974924389433</v>
      </c>
      <c r="Q40" s="20">
        <f t="shared" si="4"/>
        <v>99417.097842291972</v>
      </c>
      <c r="R40" s="5">
        <f t="shared" si="5"/>
        <v>99417.097842291972</v>
      </c>
      <c r="S40" s="5">
        <f t="shared" si="6"/>
        <v>5888440248.2974024</v>
      </c>
      <c r="T40" s="20">
        <f>SUM(S40:$S$136)</f>
        <v>183410911836.27383</v>
      </c>
      <c r="U40" s="6">
        <f t="shared" si="11"/>
        <v>31.147622138019607</v>
      </c>
    </row>
    <row r="41" spans="1:21">
      <c r="A41" s="21">
        <v>27</v>
      </c>
      <c r="B41" s="14">
        <f>Absterbeordnung!B35</f>
        <v>99072.29820174948</v>
      </c>
      <c r="C41" s="15">
        <f t="shared" si="0"/>
        <v>0.58586204395259456</v>
      </c>
      <c r="D41" s="14">
        <f t="shared" si="7"/>
        <v>58042.699123557912</v>
      </c>
      <c r="E41" s="14">
        <f>SUM(D41:$D$136)</f>
        <v>1883583.2290884985</v>
      </c>
      <c r="F41" s="16">
        <f t="shared" si="8"/>
        <v>32.451682253418923</v>
      </c>
      <c r="G41" s="5"/>
      <c r="H41" s="17">
        <f>Absterbeordnung!C35</f>
        <v>99399.377819519606</v>
      </c>
      <c r="I41" s="18">
        <f t="shared" si="1"/>
        <v>0.58586204395259456</v>
      </c>
      <c r="J41" s="17">
        <f t="shared" si="9"/>
        <v>58234.32265695995</v>
      </c>
      <c r="K41" s="17">
        <f>SUM($J41:J$136)</f>
        <v>1988448.2207905967</v>
      </c>
      <c r="L41" s="19">
        <f t="shared" si="10"/>
        <v>34.14564006357417</v>
      </c>
      <c r="N41" s="6">
        <v>27</v>
      </c>
      <c r="O41" s="6">
        <f t="shared" si="2"/>
        <v>27</v>
      </c>
      <c r="P41" s="20">
        <f t="shared" si="3"/>
        <v>99072.29820174948</v>
      </c>
      <c r="Q41" s="20">
        <f t="shared" si="4"/>
        <v>99399.377819519606</v>
      </c>
      <c r="R41" s="5">
        <f t="shared" si="5"/>
        <v>99399.377819519606</v>
      </c>
      <c r="S41" s="5">
        <f t="shared" si="6"/>
        <v>5769408179.8472319</v>
      </c>
      <c r="T41" s="20">
        <f>SUM(S41:$S$136)</f>
        <v>177522471587.97644</v>
      </c>
      <c r="U41" s="6">
        <f t="shared" si="11"/>
        <v>30.769615540129291</v>
      </c>
    </row>
    <row r="42" spans="1:21">
      <c r="A42" s="21">
        <v>28</v>
      </c>
      <c r="B42" s="14">
        <f>Absterbeordnung!B36</f>
        <v>99027.741175677147</v>
      </c>
      <c r="C42" s="15">
        <f t="shared" si="0"/>
        <v>0.57437455289470041</v>
      </c>
      <c r="D42" s="14">
        <f t="shared" si="7"/>
        <v>56879.014561951677</v>
      </c>
      <c r="E42" s="14">
        <f>SUM(D42:$D$136)</f>
        <v>1825540.5299649404</v>
      </c>
      <c r="F42" s="16">
        <f t="shared" si="8"/>
        <v>32.095150452661095</v>
      </c>
      <c r="G42" s="5"/>
      <c r="H42" s="17">
        <f>Absterbeordnung!C36</f>
        <v>99378.529184110841</v>
      </c>
      <c r="I42" s="18">
        <f t="shared" si="1"/>
        <v>0.57437455289470041</v>
      </c>
      <c r="J42" s="17">
        <f t="shared" si="9"/>
        <v>57080.498267456598</v>
      </c>
      <c r="K42" s="17">
        <f>SUM($J42:J$136)</f>
        <v>1930213.8981336367</v>
      </c>
      <c r="L42" s="19">
        <f t="shared" si="10"/>
        <v>33.815645565836149</v>
      </c>
      <c r="N42" s="6">
        <v>28</v>
      </c>
      <c r="O42" s="6">
        <f t="shared" si="2"/>
        <v>28</v>
      </c>
      <c r="P42" s="20">
        <f t="shared" si="3"/>
        <v>99027.741175677147</v>
      </c>
      <c r="Q42" s="20">
        <f t="shared" si="4"/>
        <v>99378.529184110841</v>
      </c>
      <c r="R42" s="5">
        <f t="shared" si="5"/>
        <v>99378.529184110841</v>
      </c>
      <c r="S42" s="5">
        <f t="shared" si="6"/>
        <v>5652552808.6083803</v>
      </c>
      <c r="T42" s="20">
        <f>SUM(S42:$S$136)</f>
        <v>171753063408.12921</v>
      </c>
      <c r="U42" s="6">
        <f t="shared" si="11"/>
        <v>30.385043576517003</v>
      </c>
    </row>
    <row r="43" spans="1:21">
      <c r="A43" s="21">
        <v>29</v>
      </c>
      <c r="B43" s="14">
        <f>Absterbeordnung!B37</f>
        <v>98981.938350444907</v>
      </c>
      <c r="C43" s="15">
        <f t="shared" si="0"/>
        <v>0.56311230675951029</v>
      </c>
      <c r="D43" s="14">
        <f t="shared" si="7"/>
        <v>55737.947632046671</v>
      </c>
      <c r="E43" s="14">
        <f>SUM(D43:$D$136)</f>
        <v>1768661.5154029888</v>
      </c>
      <c r="F43" s="16">
        <f t="shared" si="8"/>
        <v>31.731730186385487</v>
      </c>
      <c r="G43" s="5"/>
      <c r="H43" s="17">
        <f>Absterbeordnung!C37</f>
        <v>99354.878015009715</v>
      </c>
      <c r="I43" s="18">
        <f t="shared" si="1"/>
        <v>0.56311230675951029</v>
      </c>
      <c r="J43" s="17">
        <f t="shared" si="9"/>
        <v>55947.954546841873</v>
      </c>
      <c r="K43" s="17">
        <f>SUM($J43:J$136)</f>
        <v>1873133.3998661803</v>
      </c>
      <c r="L43" s="19">
        <f t="shared" si="10"/>
        <v>33.47992638940746</v>
      </c>
      <c r="N43" s="6">
        <v>29</v>
      </c>
      <c r="O43" s="6">
        <f t="shared" si="2"/>
        <v>29</v>
      </c>
      <c r="P43" s="20">
        <f t="shared" si="3"/>
        <v>98981.938350444907</v>
      </c>
      <c r="Q43" s="20">
        <f t="shared" si="4"/>
        <v>99354.878015009715</v>
      </c>
      <c r="R43" s="5">
        <f t="shared" si="5"/>
        <v>99354.878015009715</v>
      </c>
      <c r="S43" s="5">
        <f t="shared" si="6"/>
        <v>5537836987.7889967</v>
      </c>
      <c r="T43" s="20">
        <f>SUM(S43:$S$136)</f>
        <v>166100510599.52084</v>
      </c>
      <c r="U43" s="6">
        <f t="shared" si="11"/>
        <v>29.993752247632901</v>
      </c>
    </row>
    <row r="44" spans="1:21">
      <c r="A44" s="21">
        <v>30</v>
      </c>
      <c r="B44" s="14">
        <f>Absterbeordnung!B38</f>
        <v>98933.107052187814</v>
      </c>
      <c r="C44" s="15">
        <f t="shared" si="0"/>
        <v>0.55207088897991197</v>
      </c>
      <c r="D44" s="14">
        <f t="shared" si="7"/>
        <v>54618.088359846122</v>
      </c>
      <c r="E44" s="14">
        <f>SUM(D44:$D$136)</f>
        <v>1712923.5677709419</v>
      </c>
      <c r="F44" s="16">
        <f t="shared" si="8"/>
        <v>31.361836695665851</v>
      </c>
      <c r="G44" s="5"/>
      <c r="H44" s="17">
        <f>Absterbeordnung!C38</f>
        <v>99330.360733905181</v>
      </c>
      <c r="I44" s="18">
        <f t="shared" si="1"/>
        <v>0.55207088897991197</v>
      </c>
      <c r="J44" s="17">
        <f t="shared" si="9"/>
        <v>54837.400553062376</v>
      </c>
      <c r="K44" s="17">
        <f>SUM($J44:J$136)</f>
        <v>1817185.4453193385</v>
      </c>
      <c r="L44" s="19">
        <f t="shared" si="10"/>
        <v>33.137702133801426</v>
      </c>
      <c r="N44" s="6">
        <v>30</v>
      </c>
      <c r="O44" s="6">
        <f t="shared" si="2"/>
        <v>30</v>
      </c>
      <c r="P44" s="20">
        <f t="shared" si="3"/>
        <v>98933.107052187814</v>
      </c>
      <c r="Q44" s="20">
        <f t="shared" si="4"/>
        <v>99330.360733905181</v>
      </c>
      <c r="R44" s="5">
        <f t="shared" si="5"/>
        <v>99330.360733905181</v>
      </c>
      <c r="S44" s="5">
        <f t="shared" si="6"/>
        <v>5425234419.3798237</v>
      </c>
      <c r="T44" s="20">
        <f>SUM(S44:$S$136)</f>
        <v>160562673611.73184</v>
      </c>
      <c r="U44" s="6">
        <f t="shared" si="11"/>
        <v>29.595527344989137</v>
      </c>
    </row>
    <row r="45" spans="1:21">
      <c r="A45" s="21">
        <v>31</v>
      </c>
      <c r="B45" s="14">
        <f>Absterbeordnung!B39</f>
        <v>98880.860240236565</v>
      </c>
      <c r="C45" s="15">
        <f t="shared" si="0"/>
        <v>0.54124596958814919</v>
      </c>
      <c r="D45" s="14">
        <f t="shared" si="7"/>
        <v>53518.867074437112</v>
      </c>
      <c r="E45" s="14">
        <f>SUM(D45:$D$136)</f>
        <v>1658305.4794110961</v>
      </c>
      <c r="F45" s="16">
        <f t="shared" si="8"/>
        <v>30.98543691339037</v>
      </c>
      <c r="G45" s="5"/>
      <c r="H45" s="17">
        <f>Absterbeordnung!C39</f>
        <v>99302.27151537461</v>
      </c>
      <c r="I45" s="18">
        <f t="shared" si="1"/>
        <v>0.54124596958814919</v>
      </c>
      <c r="J45" s="17">
        <f t="shared" si="9"/>
        <v>53746.954228644579</v>
      </c>
      <c r="K45" s="17">
        <f>SUM($J45:J$136)</f>
        <v>1762348.0447662761</v>
      </c>
      <c r="L45" s="19">
        <f t="shared" si="10"/>
        <v>32.789728647117052</v>
      </c>
      <c r="N45" s="6">
        <v>31</v>
      </c>
      <c r="O45" s="6">
        <f t="shared" si="2"/>
        <v>31</v>
      </c>
      <c r="P45" s="20">
        <f t="shared" si="3"/>
        <v>98880.860240236565</v>
      </c>
      <c r="Q45" s="20">
        <f t="shared" si="4"/>
        <v>99302.27151537461</v>
      </c>
      <c r="R45" s="5">
        <f t="shared" si="5"/>
        <v>99302.27151537461</v>
      </c>
      <c r="S45" s="5">
        <f t="shared" si="6"/>
        <v>5314545069.4209957</v>
      </c>
      <c r="T45" s="20">
        <f>SUM(S45:$S$136)</f>
        <v>155137439192.35199</v>
      </c>
      <c r="U45" s="6">
        <f t="shared" si="11"/>
        <v>29.191104255562134</v>
      </c>
    </row>
    <row r="46" spans="1:21">
      <c r="A46" s="21">
        <v>32</v>
      </c>
      <c r="B46" s="14">
        <f>Absterbeordnung!B40</f>
        <v>98824.138493509847</v>
      </c>
      <c r="C46" s="15">
        <f t="shared" si="0"/>
        <v>0.53063330351779314</v>
      </c>
      <c r="D46" s="14">
        <f t="shared" si="7"/>
        <v>52439.379076111036</v>
      </c>
      <c r="E46" s="14">
        <f>SUM(D46:$D$136)</f>
        <v>1604786.6123366586</v>
      </c>
      <c r="F46" s="16">
        <f t="shared" si="8"/>
        <v>30.602700501229343</v>
      </c>
      <c r="G46" s="5"/>
      <c r="H46" s="17">
        <f>Absterbeordnung!C40</f>
        <v>99270.295782370886</v>
      </c>
      <c r="I46" s="18">
        <f t="shared" si="1"/>
        <v>0.53063330351779314</v>
      </c>
      <c r="J46" s="17">
        <f t="shared" si="9"/>
        <v>52676.124992187913</v>
      </c>
      <c r="K46" s="17">
        <f>SUM($J46:J$136)</f>
        <v>1708601.0905376314</v>
      </c>
      <c r="L46" s="19">
        <f t="shared" si="10"/>
        <v>32.435967732839572</v>
      </c>
      <c r="N46" s="6">
        <v>32</v>
      </c>
      <c r="O46" s="6">
        <f t="shared" si="2"/>
        <v>32</v>
      </c>
      <c r="P46" s="20">
        <f t="shared" si="3"/>
        <v>98824.138493509847</v>
      </c>
      <c r="Q46" s="20">
        <f t="shared" si="4"/>
        <v>99270.295782370886</v>
      </c>
      <c r="R46" s="5">
        <f t="shared" si="5"/>
        <v>99270.295782370886</v>
      </c>
      <c r="S46" s="5">
        <f t="shared" si="6"/>
        <v>5205672671.5294132</v>
      </c>
      <c r="T46" s="20">
        <f>SUM(S46:$S$136)</f>
        <v>149822894122.931</v>
      </c>
      <c r="U46" s="6">
        <f t="shared" si="11"/>
        <v>28.780698206849301</v>
      </c>
    </row>
    <row r="47" spans="1:21">
      <c r="A47" s="21">
        <v>33</v>
      </c>
      <c r="B47" s="14">
        <f>Absterbeordnung!B41</f>
        <v>98763.767102858939</v>
      </c>
      <c r="C47" s="15">
        <f t="shared" ref="C47:C78" si="12">1/(((1+($B$5/100))^A47))</f>
        <v>0.52022872893901284</v>
      </c>
      <c r="D47" s="14">
        <f t="shared" si="7"/>
        <v>51379.749025148994</v>
      </c>
      <c r="E47" s="14">
        <f>SUM(D47:$D$136)</f>
        <v>1552347.2332605475</v>
      </c>
      <c r="F47" s="16">
        <f t="shared" si="8"/>
        <v>30.213211678023487</v>
      </c>
      <c r="G47" s="5"/>
      <c r="H47" s="17">
        <f>Absterbeordnung!C41</f>
        <v>99236.950116778346</v>
      </c>
      <c r="I47" s="18">
        <f t="shared" ref="I47:I78" si="13">1/(((1+($B$5/100))^A47))</f>
        <v>0.52022872893901284</v>
      </c>
      <c r="J47" s="17">
        <f t="shared" si="9"/>
        <v>51625.912423035821</v>
      </c>
      <c r="K47" s="17">
        <f>SUM($J47:J$136)</f>
        <v>1655924.9655454436</v>
      </c>
      <c r="L47" s="19">
        <f t="shared" si="10"/>
        <v>32.075461484852305</v>
      </c>
      <c r="N47" s="6">
        <v>33</v>
      </c>
      <c r="O47" s="6">
        <f t="shared" si="2"/>
        <v>33</v>
      </c>
      <c r="P47" s="20">
        <f t="shared" si="3"/>
        <v>98763.767102858939</v>
      </c>
      <c r="Q47" s="20">
        <f t="shared" si="4"/>
        <v>99236.950116778346</v>
      </c>
      <c r="R47" s="5">
        <f t="shared" si="5"/>
        <v>99236.950116778346</v>
      </c>
      <c r="S47" s="5">
        <f t="shared" ref="S47:S78" si="14">P47*R47*I47</f>
        <v>5098769591.0213013</v>
      </c>
      <c r="T47" s="20">
        <f>SUM(S47:$S$136)</f>
        <v>144617221451.40161</v>
      </c>
      <c r="U47" s="6">
        <f t="shared" si="11"/>
        <v>28.36316073314352</v>
      </c>
    </row>
    <row r="48" spans="1:21">
      <c r="A48" s="21">
        <v>34</v>
      </c>
      <c r="B48" s="14">
        <f>Absterbeordnung!B42</f>
        <v>98694.523768214902</v>
      </c>
      <c r="C48" s="15">
        <f t="shared" si="12"/>
        <v>0.51002816562648323</v>
      </c>
      <c r="D48" s="14">
        <f t="shared" si="7"/>
        <v>50336.986914881993</v>
      </c>
      <c r="E48" s="14">
        <f>SUM(D48:$D$136)</f>
        <v>1500967.4842353982</v>
      </c>
      <c r="F48" s="16">
        <f t="shared" si="8"/>
        <v>29.818381596289811</v>
      </c>
      <c r="G48" s="5"/>
      <c r="H48" s="17">
        <f>Absterbeordnung!C42</f>
        <v>99202.194658197332</v>
      </c>
      <c r="I48" s="18">
        <f t="shared" si="13"/>
        <v>0.51002816562648323</v>
      </c>
      <c r="J48" s="17">
        <f t="shared" si="9"/>
        <v>50595.913367641697</v>
      </c>
      <c r="K48" s="17">
        <f>SUM($J48:J$136)</f>
        <v>1604299.0531224075</v>
      </c>
      <c r="L48" s="19">
        <f t="shared" si="10"/>
        <v>31.708075738552179</v>
      </c>
      <c r="N48" s="6">
        <v>34</v>
      </c>
      <c r="O48" s="6">
        <f t="shared" si="2"/>
        <v>34</v>
      </c>
      <c r="P48" s="20">
        <f t="shared" si="3"/>
        <v>98694.523768214902</v>
      </c>
      <c r="Q48" s="20">
        <f t="shared" si="4"/>
        <v>99202.194658197332</v>
      </c>
      <c r="R48" s="5">
        <f t="shared" si="5"/>
        <v>99202.194658197332</v>
      </c>
      <c r="S48" s="5">
        <f t="shared" si="14"/>
        <v>4993539574.4372559</v>
      </c>
      <c r="T48" s="20">
        <f>SUM(S48:$S$136)</f>
        <v>139518451860.38025</v>
      </c>
      <c r="U48" s="6">
        <f t="shared" si="11"/>
        <v>27.93979096002322</v>
      </c>
    </row>
    <row r="49" spans="1:21">
      <c r="A49" s="21">
        <v>35</v>
      </c>
      <c r="B49" s="14">
        <f>Absterbeordnung!B43</f>
        <v>98625.165761463257</v>
      </c>
      <c r="C49" s="15">
        <f t="shared" si="12"/>
        <v>0.50002761335929735</v>
      </c>
      <c r="D49" s="14">
        <f t="shared" si="7"/>
        <v>49315.306252869559</v>
      </c>
      <c r="E49" s="14">
        <f>SUM(D49:$D$136)</f>
        <v>1450630.4973205163</v>
      </c>
      <c r="F49" s="16">
        <f t="shared" si="8"/>
        <v>29.41542104356509</v>
      </c>
      <c r="G49" s="5"/>
      <c r="H49" s="17">
        <f>Absterbeordnung!C43</f>
        <v>99164.319868565217</v>
      </c>
      <c r="I49" s="18">
        <f t="shared" si="13"/>
        <v>0.50002761335929735</v>
      </c>
      <c r="J49" s="17">
        <f t="shared" si="9"/>
        <v>49584.898194276619</v>
      </c>
      <c r="K49" s="17">
        <f>SUM($J49:J$136)</f>
        <v>1553703.1397547659</v>
      </c>
      <c r="L49" s="19">
        <f t="shared" si="10"/>
        <v>31.334200458923267</v>
      </c>
      <c r="N49" s="6">
        <v>35</v>
      </c>
      <c r="O49" s="6">
        <f t="shared" si="2"/>
        <v>35</v>
      </c>
      <c r="P49" s="20">
        <f t="shared" si="3"/>
        <v>98625.165761463257</v>
      </c>
      <c r="Q49" s="20">
        <f t="shared" si="4"/>
        <v>99164.319868565217</v>
      </c>
      <c r="R49" s="5">
        <f t="shared" si="5"/>
        <v>99164.319868565217</v>
      </c>
      <c r="S49" s="5">
        <f t="shared" si="14"/>
        <v>4890318803.6758118</v>
      </c>
      <c r="T49" s="20">
        <f>SUM(S49:$S$136)</f>
        <v>134524912285.94302</v>
      </c>
      <c r="U49" s="6">
        <f t="shared" si="11"/>
        <v>27.508413599707911</v>
      </c>
    </row>
    <row r="50" spans="1:21">
      <c r="A50" s="21">
        <v>36</v>
      </c>
      <c r="B50" s="14">
        <f>Absterbeordnung!B44</f>
        <v>98550.704778180734</v>
      </c>
      <c r="C50" s="15">
        <f t="shared" si="12"/>
        <v>0.49022315035225233</v>
      </c>
      <c r="D50" s="14">
        <f t="shared" si="7"/>
        <v>48311.83696579453</v>
      </c>
      <c r="E50" s="14">
        <f>SUM(D50:$D$136)</f>
        <v>1401315.191067647</v>
      </c>
      <c r="F50" s="16">
        <f t="shared" si="8"/>
        <v>29.005628414829228</v>
      </c>
      <c r="G50" s="5"/>
      <c r="H50" s="17">
        <f>Absterbeordnung!C44</f>
        <v>99118.016317912537</v>
      </c>
      <c r="I50" s="18">
        <f t="shared" si="13"/>
        <v>0.49022315035225233</v>
      </c>
      <c r="J50" s="17">
        <f t="shared" si="9"/>
        <v>48589.946216033037</v>
      </c>
      <c r="K50" s="17">
        <f>SUM($J50:J$136)</f>
        <v>1504118.2415604894</v>
      </c>
      <c r="L50" s="19">
        <f t="shared" si="10"/>
        <v>30.955338680004164</v>
      </c>
      <c r="N50" s="6">
        <v>36</v>
      </c>
      <c r="O50" s="6">
        <f t="shared" si="2"/>
        <v>36</v>
      </c>
      <c r="P50" s="20">
        <f t="shared" si="3"/>
        <v>98550.704778180734</v>
      </c>
      <c r="Q50" s="20">
        <f t="shared" si="4"/>
        <v>99118.016317912537</v>
      </c>
      <c r="R50" s="5">
        <f t="shared" si="5"/>
        <v>99118.016317912537</v>
      </c>
      <c r="S50" s="5">
        <f t="shared" si="14"/>
        <v>4788573444.7239523</v>
      </c>
      <c r="T50" s="20">
        <f>SUM(S50:$S$136)</f>
        <v>129634593482.26721</v>
      </c>
      <c r="U50" s="6">
        <f t="shared" si="11"/>
        <v>27.071651918610236</v>
      </c>
    </row>
    <row r="51" spans="1:21">
      <c r="A51" s="21">
        <v>37</v>
      </c>
      <c r="B51" s="14">
        <f>Absterbeordnung!B45</f>
        <v>98463.673317606241</v>
      </c>
      <c r="C51" s="15">
        <f t="shared" si="12"/>
        <v>0.48061093171789437</v>
      </c>
      <c r="D51" s="14">
        <f t="shared" si="7"/>
        <v>47322.71777354111</v>
      </c>
      <c r="E51" s="14">
        <f>SUM(D51:$D$136)</f>
        <v>1353003.3541018523</v>
      </c>
      <c r="F51" s="16">
        <f t="shared" si="8"/>
        <v>28.59099007323578</v>
      </c>
      <c r="G51" s="5"/>
      <c r="H51" s="17">
        <f>Absterbeordnung!C45</f>
        <v>99070.751242476414</v>
      </c>
      <c r="I51" s="18">
        <f t="shared" si="13"/>
        <v>0.48061093171789437</v>
      </c>
      <c r="J51" s="17">
        <f t="shared" si="9"/>
        <v>47614.48606063833</v>
      </c>
      <c r="K51" s="17">
        <f>SUM($J51:J$136)</f>
        <v>1455528.2953444563</v>
      </c>
      <c r="L51" s="19">
        <f t="shared" si="10"/>
        <v>30.569022492247463</v>
      </c>
      <c r="N51" s="6">
        <v>37</v>
      </c>
      <c r="O51" s="6">
        <f t="shared" si="2"/>
        <v>37</v>
      </c>
      <c r="P51" s="20">
        <f t="shared" si="3"/>
        <v>98463.673317606241</v>
      </c>
      <c r="Q51" s="20">
        <f t="shared" si="4"/>
        <v>99070.751242476414</v>
      </c>
      <c r="R51" s="5">
        <f t="shared" si="5"/>
        <v>99070.751242476414</v>
      </c>
      <c r="S51" s="5">
        <f t="shared" si="14"/>
        <v>4688297200.660408</v>
      </c>
      <c r="T51" s="20">
        <f>SUM(S51:$S$136)</f>
        <v>124846020037.54326</v>
      </c>
      <c r="U51" s="6">
        <f t="shared" si="11"/>
        <v>26.629288778867743</v>
      </c>
    </row>
    <row r="52" spans="1:21">
      <c r="A52" s="21">
        <v>38</v>
      </c>
      <c r="B52" s="14">
        <f>Absterbeordnung!B46</f>
        <v>98365.450650217856</v>
      </c>
      <c r="C52" s="15">
        <f t="shared" si="12"/>
        <v>0.47118718795871989</v>
      </c>
      <c r="D52" s="14">
        <f t="shared" si="7"/>
        <v>46348.540084168388</v>
      </c>
      <c r="E52" s="14">
        <f>SUM(D52:$D$136)</f>
        <v>1305680.6363283109</v>
      </c>
      <c r="F52" s="16">
        <f t="shared" si="8"/>
        <v>28.170911833624331</v>
      </c>
      <c r="G52" s="5"/>
      <c r="H52" s="17">
        <f>Absterbeordnung!C46</f>
        <v>99020.727105137034</v>
      </c>
      <c r="I52" s="18">
        <f t="shared" si="13"/>
        <v>0.47118718795871989</v>
      </c>
      <c r="J52" s="17">
        <f t="shared" si="9"/>
        <v>46657.297954297312</v>
      </c>
      <c r="K52" s="17">
        <f>SUM($J52:J$136)</f>
        <v>1407913.8092838184</v>
      </c>
      <c r="L52" s="19">
        <f t="shared" si="10"/>
        <v>30.175639632259163</v>
      </c>
      <c r="N52" s="6">
        <v>38</v>
      </c>
      <c r="O52" s="6">
        <f t="shared" si="2"/>
        <v>38</v>
      </c>
      <c r="P52" s="20">
        <f t="shared" si="3"/>
        <v>98365.450650217856</v>
      </c>
      <c r="Q52" s="20">
        <f t="shared" si="4"/>
        <v>99020.727105137034</v>
      </c>
      <c r="R52" s="5">
        <f t="shared" si="5"/>
        <v>99020.727105137034</v>
      </c>
      <c r="S52" s="5">
        <f t="shared" si="14"/>
        <v>4589466139.3959427</v>
      </c>
      <c r="T52" s="20">
        <f>SUM(S52:$S$136)</f>
        <v>120157722836.88286</v>
      </c>
      <c r="U52" s="6">
        <f t="shared" si="11"/>
        <v>26.181198245575857</v>
      </c>
    </row>
    <row r="53" spans="1:21">
      <c r="A53" s="21">
        <v>39</v>
      </c>
      <c r="B53" s="14">
        <f>Absterbeordnung!B47</f>
        <v>98265.507051948109</v>
      </c>
      <c r="C53" s="15">
        <f t="shared" si="12"/>
        <v>0.46194822348894127</v>
      </c>
      <c r="D53" s="14">
        <f t="shared" si="7"/>
        <v>45393.576412887458</v>
      </c>
      <c r="E53" s="14">
        <f>SUM(D53:$D$136)</f>
        <v>1259332.0962441426</v>
      </c>
      <c r="F53" s="16">
        <f t="shared" si="8"/>
        <v>27.742517681127502</v>
      </c>
      <c r="G53" s="5"/>
      <c r="H53" s="17">
        <f>Absterbeordnung!C47</f>
        <v>98965.859095899548</v>
      </c>
      <c r="I53" s="18">
        <f t="shared" si="13"/>
        <v>0.46194822348894127</v>
      </c>
      <c r="J53" s="17">
        <f t="shared" si="9"/>
        <v>45717.102795407678</v>
      </c>
      <c r="K53" s="17">
        <f>SUM($J53:J$136)</f>
        <v>1361256.511329521</v>
      </c>
      <c r="L53" s="19">
        <f t="shared" si="10"/>
        <v>29.775651301032582</v>
      </c>
      <c r="N53" s="6">
        <v>39</v>
      </c>
      <c r="O53" s="6">
        <f t="shared" si="2"/>
        <v>39</v>
      </c>
      <c r="P53" s="20">
        <f t="shared" si="3"/>
        <v>98265.507051948109</v>
      </c>
      <c r="Q53" s="20">
        <f t="shared" si="4"/>
        <v>98965.859095899548</v>
      </c>
      <c r="R53" s="5">
        <f t="shared" si="5"/>
        <v>98965.859095899548</v>
      </c>
      <c r="S53" s="5">
        <f t="shared" si="14"/>
        <v>4492414287.1367702</v>
      </c>
      <c r="T53" s="20">
        <f>SUM(S53:$S$136)</f>
        <v>115568256697.48691</v>
      </c>
      <c r="U53" s="6">
        <f t="shared" si="11"/>
        <v>25.725200150929105</v>
      </c>
    </row>
    <row r="54" spans="1:21">
      <c r="A54" s="21">
        <v>40</v>
      </c>
      <c r="B54" s="14">
        <f>Absterbeordnung!B48</f>
        <v>98152.046506329076</v>
      </c>
      <c r="C54" s="15">
        <f t="shared" si="12"/>
        <v>0.45289041518523643</v>
      </c>
      <c r="D54" s="14">
        <f t="shared" si="7"/>
        <v>44452.121093532012</v>
      </c>
      <c r="E54" s="14">
        <f>SUM(D54:$D$136)</f>
        <v>1213938.5198312553</v>
      </c>
      <c r="F54" s="16">
        <f t="shared" si="8"/>
        <v>27.308899777290694</v>
      </c>
      <c r="G54" s="5"/>
      <c r="H54" s="17">
        <f>Absterbeordnung!C48</f>
        <v>98901.467227236673</v>
      </c>
      <c r="I54" s="18">
        <f t="shared" si="13"/>
        <v>0.45289041518523643</v>
      </c>
      <c r="J54" s="17">
        <f t="shared" si="9"/>
        <v>44791.526554972268</v>
      </c>
      <c r="K54" s="17">
        <f>SUM($J54:J$136)</f>
        <v>1315539.4085341133</v>
      </c>
      <c r="L54" s="19">
        <f t="shared" si="10"/>
        <v>29.370274016438415</v>
      </c>
      <c r="N54" s="6">
        <v>40</v>
      </c>
      <c r="O54" s="6">
        <f t="shared" si="2"/>
        <v>40</v>
      </c>
      <c r="P54" s="20">
        <f t="shared" si="3"/>
        <v>98152.046506329076</v>
      </c>
      <c r="Q54" s="20">
        <f t="shared" si="4"/>
        <v>98901.467227236673</v>
      </c>
      <c r="R54" s="5">
        <f t="shared" si="5"/>
        <v>98901.467227236673</v>
      </c>
      <c r="S54" s="5">
        <f t="shared" si="14"/>
        <v>4396379997.5131121</v>
      </c>
      <c r="T54" s="20">
        <f>SUM(S54:$S$136)</f>
        <v>111075842410.35014</v>
      </c>
      <c r="U54" s="6">
        <f t="shared" si="11"/>
        <v>25.265296101151879</v>
      </c>
    </row>
    <row r="55" spans="1:21">
      <c r="A55" s="21">
        <v>41</v>
      </c>
      <c r="B55" s="14">
        <f>Absterbeordnung!B49</f>
        <v>98030.576766222439</v>
      </c>
      <c r="C55" s="15">
        <f t="shared" si="12"/>
        <v>0.44401021096591808</v>
      </c>
      <c r="D55" s="14">
        <f t="shared" si="7"/>
        <v>43526.577071081054</v>
      </c>
      <c r="E55" s="14">
        <f>SUM(D55:$D$136)</f>
        <v>1169486.3987377237</v>
      </c>
      <c r="F55" s="16">
        <f t="shared" si="8"/>
        <v>26.868329132058662</v>
      </c>
      <c r="G55" s="5"/>
      <c r="H55" s="17">
        <f>Absterbeordnung!C49</f>
        <v>98838.850068505548</v>
      </c>
      <c r="I55" s="18">
        <f t="shared" si="13"/>
        <v>0.44401021096591808</v>
      </c>
      <c r="J55" s="17">
        <f t="shared" si="9"/>
        <v>43885.458670545893</v>
      </c>
      <c r="K55" s="17">
        <f>SUM($J55:J$136)</f>
        <v>1270747.8819791412</v>
      </c>
      <c r="L55" s="19">
        <f t="shared" si="10"/>
        <v>28.95601232104735</v>
      </c>
      <c r="N55" s="6">
        <v>41</v>
      </c>
      <c r="O55" s="6">
        <f t="shared" si="2"/>
        <v>41</v>
      </c>
      <c r="P55" s="20">
        <f t="shared" si="3"/>
        <v>98030.576766222439</v>
      </c>
      <c r="Q55" s="20">
        <f t="shared" si="4"/>
        <v>98838.850068505548</v>
      </c>
      <c r="R55" s="5">
        <f t="shared" si="5"/>
        <v>98838.850068505548</v>
      </c>
      <c r="S55" s="5">
        <f t="shared" si="14"/>
        <v>4302116825.1238317</v>
      </c>
      <c r="T55" s="20">
        <f>SUM(S55:$S$136)</f>
        <v>106679462412.83702</v>
      </c>
      <c r="U55" s="6">
        <f t="shared" si="11"/>
        <v>24.796970131039242</v>
      </c>
    </row>
    <row r="56" spans="1:21">
      <c r="A56" s="21">
        <v>42</v>
      </c>
      <c r="B56" s="14">
        <f>Absterbeordnung!B50</f>
        <v>97888.357773121068</v>
      </c>
      <c r="C56" s="15">
        <f t="shared" si="12"/>
        <v>0.4353041283979589</v>
      </c>
      <c r="D56" s="14">
        <f t="shared" si="7"/>
        <v>42611.206260736035</v>
      </c>
      <c r="E56" s="14">
        <f>SUM(D56:$D$136)</f>
        <v>1125959.8216666428</v>
      </c>
      <c r="F56" s="16">
        <f t="shared" si="8"/>
        <v>26.42403068284305</v>
      </c>
      <c r="G56" s="5"/>
      <c r="H56" s="17">
        <f>Absterbeordnung!C50</f>
        <v>98766.40687702311</v>
      </c>
      <c r="I56" s="18">
        <f t="shared" si="13"/>
        <v>0.4353041283979589</v>
      </c>
      <c r="J56" s="17">
        <f t="shared" si="9"/>
        <v>42993.424660600722</v>
      </c>
      <c r="K56" s="17">
        <f>SUM($J56:J$136)</f>
        <v>1226862.4233085951</v>
      </c>
      <c r="L56" s="19">
        <f t="shared" si="10"/>
        <v>28.536047849030616</v>
      </c>
      <c r="N56" s="6">
        <v>42</v>
      </c>
      <c r="O56" s="6">
        <f t="shared" si="2"/>
        <v>42</v>
      </c>
      <c r="P56" s="20">
        <f t="shared" si="3"/>
        <v>97888.357773121068</v>
      </c>
      <c r="Q56" s="20">
        <f t="shared" si="4"/>
        <v>98766.40687702311</v>
      </c>
      <c r="R56" s="5">
        <f t="shared" si="5"/>
        <v>98766.40687702311</v>
      </c>
      <c r="S56" s="5">
        <f t="shared" si="14"/>
        <v>4208555735.0686092</v>
      </c>
      <c r="T56" s="20">
        <f>SUM(S56:$S$136)</f>
        <v>102377345587.7132</v>
      </c>
      <c r="U56" s="6">
        <f t="shared" si="11"/>
        <v>24.326004461491159</v>
      </c>
    </row>
    <row r="57" spans="1:21">
      <c r="A57" s="21">
        <v>43</v>
      </c>
      <c r="B57" s="14">
        <f>Absterbeordnung!B51</f>
        <v>97749.884943557627</v>
      </c>
      <c r="C57" s="15">
        <f t="shared" si="12"/>
        <v>0.4267687533313323</v>
      </c>
      <c r="D57" s="14">
        <f t="shared" si="7"/>
        <v>41716.596535643257</v>
      </c>
      <c r="E57" s="14">
        <f>SUM(D57:$D$136)</f>
        <v>1083348.6154059067</v>
      </c>
      <c r="F57" s="16">
        <f t="shared" si="8"/>
        <v>25.969247382879811</v>
      </c>
      <c r="G57" s="5"/>
      <c r="H57" s="17">
        <f>Absterbeordnung!C51</f>
        <v>98686.716951997703</v>
      </c>
      <c r="I57" s="18">
        <f t="shared" si="13"/>
        <v>0.4267687533313323</v>
      </c>
      <c r="J57" s="17">
        <f t="shared" si="9"/>
        <v>42116.40716396612</v>
      </c>
      <c r="K57" s="17">
        <f>SUM($J57:J$136)</f>
        <v>1183868.9986479944</v>
      </c>
      <c r="L57" s="19">
        <f t="shared" si="10"/>
        <v>28.109448985973497</v>
      </c>
      <c r="N57" s="6">
        <v>43</v>
      </c>
      <c r="O57" s="6">
        <f t="shared" si="2"/>
        <v>43</v>
      </c>
      <c r="P57" s="20">
        <f t="shared" si="3"/>
        <v>97749.884943557627</v>
      </c>
      <c r="Q57" s="20">
        <f t="shared" si="4"/>
        <v>98686.716951997703</v>
      </c>
      <c r="R57" s="5">
        <f t="shared" si="5"/>
        <v>98686.716951997703</v>
      </c>
      <c r="S57" s="5">
        <f t="shared" si="14"/>
        <v>4116873954.5137138</v>
      </c>
      <c r="T57" s="20">
        <f>SUM(S57:$S$136)</f>
        <v>98168789852.644592</v>
      </c>
      <c r="U57" s="6">
        <f t="shared" si="11"/>
        <v>23.845468901230987</v>
      </c>
    </row>
    <row r="58" spans="1:21">
      <c r="A58" s="21">
        <v>44</v>
      </c>
      <c r="B58" s="14">
        <f>Absterbeordnung!B52</f>
        <v>97594.004925479836</v>
      </c>
      <c r="C58" s="15">
        <f t="shared" si="12"/>
        <v>0.41840073856012966</v>
      </c>
      <c r="D58" s="14">
        <f t="shared" si="7"/>
        <v>40833.403739861693</v>
      </c>
      <c r="E58" s="14">
        <f>SUM(D58:$D$136)</f>
        <v>1041632.0188702634</v>
      </c>
      <c r="F58" s="16">
        <f t="shared" si="8"/>
        <v>25.509311579955774</v>
      </c>
      <c r="G58" s="5"/>
      <c r="H58" s="17">
        <f>Absterbeordnung!C52</f>
        <v>98598.323766312576</v>
      </c>
      <c r="I58" s="18">
        <f t="shared" si="13"/>
        <v>0.41840073856012966</v>
      </c>
      <c r="J58" s="17">
        <f t="shared" si="9"/>
        <v>41253.611484615969</v>
      </c>
      <c r="K58" s="17">
        <f>SUM($J58:J$136)</f>
        <v>1141752.5914840281</v>
      </c>
      <c r="L58" s="19">
        <f t="shared" si="10"/>
        <v>27.676427599794582</v>
      </c>
      <c r="N58" s="6">
        <v>44</v>
      </c>
      <c r="O58" s="6">
        <f t="shared" si="2"/>
        <v>44</v>
      </c>
      <c r="P58" s="20">
        <f t="shared" si="3"/>
        <v>97594.004925479836</v>
      </c>
      <c r="Q58" s="20">
        <f t="shared" si="4"/>
        <v>98598.323766312576</v>
      </c>
      <c r="R58" s="5">
        <f t="shared" si="5"/>
        <v>98598.323766312576</v>
      </c>
      <c r="S58" s="5">
        <f t="shared" si="14"/>
        <v>4026105162.4234424</v>
      </c>
      <c r="T58" s="20">
        <f>SUM(S58:$S$136)</f>
        <v>94051915898.13089</v>
      </c>
      <c r="U58" s="6">
        <f t="shared" si="11"/>
        <v>23.360521423021652</v>
      </c>
    </row>
    <row r="59" spans="1:21">
      <c r="A59" s="21">
        <v>45</v>
      </c>
      <c r="B59" s="14">
        <f>Absterbeordnung!B53</f>
        <v>97424.79345460952</v>
      </c>
      <c r="C59" s="15">
        <f t="shared" si="12"/>
        <v>0.41019680250993107</v>
      </c>
      <c r="D59" s="14">
        <f t="shared" si="7"/>
        <v>39963.338760271283</v>
      </c>
      <c r="E59" s="14">
        <f>SUM(D59:$D$136)</f>
        <v>1000798.6151304016</v>
      </c>
      <c r="F59" s="16">
        <f t="shared" si="8"/>
        <v>25.042917988757349</v>
      </c>
      <c r="G59" s="5"/>
      <c r="H59" s="17">
        <f>Absterbeordnung!C53</f>
        <v>98505.064533618031</v>
      </c>
      <c r="I59" s="18">
        <f t="shared" si="13"/>
        <v>0.41019680250993107</v>
      </c>
      <c r="J59" s="17">
        <f t="shared" si="9"/>
        <v>40406.462502724527</v>
      </c>
      <c r="K59" s="17">
        <f>SUM($J59:J$136)</f>
        <v>1100498.9799994123</v>
      </c>
      <c r="L59" s="19">
        <f t="shared" si="10"/>
        <v>27.235717057022942</v>
      </c>
      <c r="N59" s="6">
        <v>45</v>
      </c>
      <c r="O59" s="6">
        <f t="shared" si="2"/>
        <v>45</v>
      </c>
      <c r="P59" s="20">
        <f t="shared" si="3"/>
        <v>97424.79345460952</v>
      </c>
      <c r="Q59" s="20">
        <f t="shared" si="4"/>
        <v>98505.064533618031</v>
      </c>
      <c r="R59" s="5">
        <f t="shared" si="5"/>
        <v>98505.064533618031</v>
      </c>
      <c r="S59" s="5">
        <f t="shared" si="14"/>
        <v>3936591263.5593624</v>
      </c>
      <c r="T59" s="20">
        <f>SUM(S59:$S$136)</f>
        <v>90025810735.707443</v>
      </c>
      <c r="U59" s="6">
        <f t="shared" si="11"/>
        <v>22.868975900309362</v>
      </c>
    </row>
    <row r="60" spans="1:21">
      <c r="A60" s="21">
        <v>46</v>
      </c>
      <c r="B60" s="14">
        <f>Absterbeordnung!B54</f>
        <v>97241.697895071455</v>
      </c>
      <c r="C60" s="15">
        <f t="shared" si="12"/>
        <v>0.40215372795091275</v>
      </c>
      <c r="D60" s="14">
        <f t="shared" si="7"/>
        <v>39106.111320779411</v>
      </c>
      <c r="E60" s="14">
        <f>SUM(D60:$D$136)</f>
        <v>960835.27637013036</v>
      </c>
      <c r="F60" s="16">
        <f t="shared" si="8"/>
        <v>24.569951956833439</v>
      </c>
      <c r="G60" s="5"/>
      <c r="H60" s="17">
        <f>Absterbeordnung!C54</f>
        <v>98399.106448174643</v>
      </c>
      <c r="I60" s="18">
        <f t="shared" si="13"/>
        <v>0.40215372795091275</v>
      </c>
      <c r="J60" s="17">
        <f t="shared" si="9"/>
        <v>39571.567485172127</v>
      </c>
      <c r="K60" s="17">
        <f>SUM($J60:J$136)</f>
        <v>1060092.5174966878</v>
      </c>
      <c r="L60" s="19">
        <f t="shared" si="10"/>
        <v>26.789247554924767</v>
      </c>
      <c r="N60" s="6">
        <v>46</v>
      </c>
      <c r="O60" s="6">
        <f t="shared" si="2"/>
        <v>46</v>
      </c>
      <c r="P60" s="20">
        <f t="shared" si="3"/>
        <v>97241.697895071455</v>
      </c>
      <c r="Q60" s="20">
        <f t="shared" si="4"/>
        <v>98399.106448174643</v>
      </c>
      <c r="R60" s="5">
        <f t="shared" si="5"/>
        <v>98399.106448174643</v>
      </c>
      <c r="S60" s="5">
        <f t="shared" si="14"/>
        <v>3848006410.6275406</v>
      </c>
      <c r="T60" s="20">
        <f>SUM(S60:$S$136)</f>
        <v>86089219472.148087</v>
      </c>
      <c r="U60" s="6">
        <f t="shared" si="11"/>
        <v>22.372421011145999</v>
      </c>
    </row>
    <row r="61" spans="1:21">
      <c r="A61" s="21">
        <v>47</v>
      </c>
      <c r="B61" s="14">
        <f>Absterbeordnung!B55</f>
        <v>97041.115106214653</v>
      </c>
      <c r="C61" s="15">
        <f t="shared" si="12"/>
        <v>0.39426836073618909</v>
      </c>
      <c r="D61" s="14">
        <f t="shared" si="7"/>
        <v>38260.241376939084</v>
      </c>
      <c r="E61" s="14">
        <f>SUM(D61:$D$136)</f>
        <v>921729.16504935105</v>
      </c>
      <c r="F61" s="16">
        <f t="shared" si="8"/>
        <v>24.091044172160206</v>
      </c>
      <c r="G61" s="5"/>
      <c r="H61" s="17">
        <f>Absterbeordnung!C55</f>
        <v>98282.583209480305</v>
      </c>
      <c r="I61" s="18">
        <f t="shared" si="13"/>
        <v>0.39426836073618909</v>
      </c>
      <c r="J61" s="17">
        <f t="shared" si="9"/>
        <v>38749.7129709199</v>
      </c>
      <c r="K61" s="17">
        <f>SUM($J61:J$136)</f>
        <v>1020520.9500115155</v>
      </c>
      <c r="L61" s="19">
        <f t="shared" si="10"/>
        <v>26.336219594126426</v>
      </c>
      <c r="N61" s="6">
        <v>47</v>
      </c>
      <c r="O61" s="6">
        <f t="shared" si="2"/>
        <v>47</v>
      </c>
      <c r="P61" s="20">
        <f t="shared" si="3"/>
        <v>97041.115106214653</v>
      </c>
      <c r="Q61" s="20">
        <f t="shared" si="4"/>
        <v>98282.583209480305</v>
      </c>
      <c r="R61" s="5">
        <f t="shared" si="5"/>
        <v>98282.583209480305</v>
      </c>
      <c r="S61" s="5">
        <f t="shared" si="14"/>
        <v>3760315356.7438169</v>
      </c>
      <c r="T61" s="20">
        <f>SUM(S61:$S$136)</f>
        <v>82241213061.520554</v>
      </c>
      <c r="U61" s="6">
        <f t="shared" si="11"/>
        <v>21.870828709626092</v>
      </c>
    </row>
    <row r="62" spans="1:21">
      <c r="A62" s="21">
        <v>48</v>
      </c>
      <c r="B62" s="14">
        <f>Absterbeordnung!B56</f>
        <v>96814.85396141019</v>
      </c>
      <c r="C62" s="15">
        <f t="shared" si="12"/>
        <v>0.38653760856489122</v>
      </c>
      <c r="D62" s="14">
        <f t="shared" si="7"/>
        <v>37422.582123802684</v>
      </c>
      <c r="E62" s="14">
        <f>SUM(D62:$D$136)</f>
        <v>883468.92367241194</v>
      </c>
      <c r="F62" s="16">
        <f t="shared" si="8"/>
        <v>23.60790927653494</v>
      </c>
      <c r="G62" s="5"/>
      <c r="H62" s="17">
        <f>Absterbeordnung!C56</f>
        <v>98154.877979902172</v>
      </c>
      <c r="I62" s="18">
        <f t="shared" si="13"/>
        <v>0.38653760856489122</v>
      </c>
      <c r="J62" s="17">
        <f t="shared" si="9"/>
        <v>37940.551803330083</v>
      </c>
      <c r="K62" s="17">
        <f>SUM($J62:J$136)</f>
        <v>981771.23704059562</v>
      </c>
      <c r="L62" s="19">
        <f t="shared" si="10"/>
        <v>25.876567165647405</v>
      </c>
      <c r="N62" s="6">
        <v>48</v>
      </c>
      <c r="O62" s="6">
        <f t="shared" si="2"/>
        <v>48</v>
      </c>
      <c r="P62" s="20">
        <f t="shared" si="3"/>
        <v>96814.85396141019</v>
      </c>
      <c r="Q62" s="20">
        <f t="shared" si="4"/>
        <v>98154.877979902172</v>
      </c>
      <c r="R62" s="5">
        <f t="shared" si="5"/>
        <v>98154.877979902172</v>
      </c>
      <c r="S62" s="5">
        <f t="shared" si="14"/>
        <v>3673208982.0547204</v>
      </c>
      <c r="T62" s="20">
        <f>SUM(S62:$S$136)</f>
        <v>78480897704.776718</v>
      </c>
      <c r="U62" s="6">
        <f t="shared" si="11"/>
        <v>21.365758955777153</v>
      </c>
    </row>
    <row r="63" spans="1:21">
      <c r="A63" s="21">
        <v>49</v>
      </c>
      <c r="B63" s="14">
        <f>Absterbeordnung!B57</f>
        <v>96560.773800101335</v>
      </c>
      <c r="C63" s="15">
        <f t="shared" si="12"/>
        <v>0.37895843976950117</v>
      </c>
      <c r="D63" s="14">
        <f t="shared" si="7"/>
        <v>36592.520182222128</v>
      </c>
      <c r="E63" s="14">
        <f>SUM(D63:$D$136)</f>
        <v>846046.34154860931</v>
      </c>
      <c r="F63" s="16">
        <f t="shared" si="8"/>
        <v>23.120745369149155</v>
      </c>
      <c r="G63" s="5"/>
      <c r="H63" s="17">
        <f>Absterbeordnung!C57</f>
        <v>98005.966295334889</v>
      </c>
      <c r="I63" s="18">
        <f t="shared" si="13"/>
        <v>0.37895843976950117</v>
      </c>
      <c r="J63" s="17">
        <f t="shared" si="9"/>
        <v>37140.18807538243</v>
      </c>
      <c r="K63" s="17">
        <f>SUM($J63:J$136)</f>
        <v>943830.68523726566</v>
      </c>
      <c r="L63" s="19">
        <f t="shared" si="10"/>
        <v>25.412652281716994</v>
      </c>
      <c r="N63" s="6">
        <v>49</v>
      </c>
      <c r="O63" s="6">
        <f t="shared" si="2"/>
        <v>49</v>
      </c>
      <c r="P63" s="20">
        <f t="shared" si="3"/>
        <v>96560.773800101335</v>
      </c>
      <c r="Q63" s="20">
        <f t="shared" si="4"/>
        <v>98005.966295334889</v>
      </c>
      <c r="R63" s="5">
        <f t="shared" si="5"/>
        <v>98005.966295334889</v>
      </c>
      <c r="S63" s="5">
        <f t="shared" si="14"/>
        <v>3586285299.640224</v>
      </c>
      <c r="T63" s="20">
        <f>SUM(S63:$S$136)</f>
        <v>74807688722.722031</v>
      </c>
      <c r="U63" s="6">
        <f t="shared" si="11"/>
        <v>20.859380242343445</v>
      </c>
    </row>
    <row r="64" spans="1:21">
      <c r="A64" s="21">
        <v>50</v>
      </c>
      <c r="B64" s="14">
        <f>Absterbeordnung!B58</f>
        <v>96277.19505469194</v>
      </c>
      <c r="C64" s="15">
        <f t="shared" si="12"/>
        <v>0.37152788212696192</v>
      </c>
      <c r="D64" s="14">
        <f t="shared" si="7"/>
        <v>35769.662375794105</v>
      </c>
      <c r="E64" s="14">
        <f>SUM(D64:$D$136)</f>
        <v>809453.82136638719</v>
      </c>
      <c r="F64" s="16">
        <f t="shared" si="8"/>
        <v>22.629618721650484</v>
      </c>
      <c r="G64" s="5"/>
      <c r="H64" s="17">
        <f>Absterbeordnung!C58</f>
        <v>97840.917749273474</v>
      </c>
      <c r="I64" s="18">
        <f t="shared" si="13"/>
        <v>0.37152788212696192</v>
      </c>
      <c r="J64" s="17">
        <f t="shared" si="9"/>
        <v>36350.628956745852</v>
      </c>
      <c r="K64" s="17">
        <f>SUM($J64:J$136)</f>
        <v>906690.49716188316</v>
      </c>
      <c r="L64" s="19">
        <f t="shared" si="10"/>
        <v>24.942910843186993</v>
      </c>
      <c r="N64" s="6">
        <v>50</v>
      </c>
      <c r="O64" s="6">
        <f t="shared" si="2"/>
        <v>50</v>
      </c>
      <c r="P64" s="20">
        <f t="shared" si="3"/>
        <v>96277.19505469194</v>
      </c>
      <c r="Q64" s="20">
        <f t="shared" si="4"/>
        <v>97840.917749273474</v>
      </c>
      <c r="R64" s="5">
        <f t="shared" si="5"/>
        <v>97840.917749273474</v>
      </c>
      <c r="S64" s="5">
        <f t="shared" si="14"/>
        <v>3499736594.4293532</v>
      </c>
      <c r="T64" s="20">
        <f>SUM(S64:$S$136)</f>
        <v>71221403423.081818</v>
      </c>
      <c r="U64" s="6">
        <f t="shared" si="11"/>
        <v>20.350503959768655</v>
      </c>
    </row>
    <row r="65" spans="1:21">
      <c r="A65" s="21">
        <v>51</v>
      </c>
      <c r="B65" s="14">
        <f>Absterbeordnung!B59</f>
        <v>95967.82206683603</v>
      </c>
      <c r="C65" s="15">
        <f t="shared" si="12"/>
        <v>0.36424302169309997</v>
      </c>
      <c r="D65" s="14">
        <f t="shared" si="7"/>
        <v>34955.609494930111</v>
      </c>
      <c r="E65" s="14">
        <f>SUM(D65:$D$136)</f>
        <v>773684.15899059305</v>
      </c>
      <c r="F65" s="16">
        <f t="shared" si="8"/>
        <v>22.133333395396999</v>
      </c>
      <c r="G65" s="5"/>
      <c r="H65" s="17">
        <f>Absterbeordnung!C59</f>
        <v>97660.509003051964</v>
      </c>
      <c r="I65" s="18">
        <f t="shared" si="13"/>
        <v>0.36424302169309997</v>
      </c>
      <c r="J65" s="17">
        <f t="shared" si="9"/>
        <v>35572.158899357841</v>
      </c>
      <c r="K65" s="17">
        <f>SUM($J65:J$136)</f>
        <v>870339.86820513732</v>
      </c>
      <c r="L65" s="19">
        <f t="shared" si="10"/>
        <v>24.466883516053588</v>
      </c>
      <c r="N65" s="6">
        <v>51</v>
      </c>
      <c r="O65" s="6">
        <f t="shared" si="2"/>
        <v>51</v>
      </c>
      <c r="P65" s="20">
        <f t="shared" si="3"/>
        <v>95967.82206683603</v>
      </c>
      <c r="Q65" s="20">
        <f t="shared" si="4"/>
        <v>97660.509003051964</v>
      </c>
      <c r="R65" s="5">
        <f t="shared" si="5"/>
        <v>97660.509003051964</v>
      </c>
      <c r="S65" s="5">
        <f t="shared" si="14"/>
        <v>3413782615.7867908</v>
      </c>
      <c r="T65" s="20">
        <f>SUM(S65:$S$136)</f>
        <v>67721666828.652428</v>
      </c>
      <c r="U65" s="6">
        <f t="shared" si="11"/>
        <v>19.837720924431004</v>
      </c>
    </row>
    <row r="66" spans="1:21">
      <c r="A66" s="21">
        <v>52</v>
      </c>
      <c r="B66" s="14">
        <f>Absterbeordnung!B60</f>
        <v>95624.455513091307</v>
      </c>
      <c r="C66" s="15">
        <f t="shared" si="12"/>
        <v>0.35710100165990188</v>
      </c>
      <c r="D66" s="14">
        <f t="shared" si="7"/>
        <v>34147.588846907631</v>
      </c>
      <c r="E66" s="14">
        <f>SUM(D66:$D$136)</f>
        <v>738728.54949566291</v>
      </c>
      <c r="F66" s="16">
        <f t="shared" si="8"/>
        <v>21.633402955844755</v>
      </c>
      <c r="G66" s="5"/>
      <c r="H66" s="17">
        <f>Absterbeordnung!C60</f>
        <v>97457.716323830624</v>
      </c>
      <c r="I66" s="18">
        <f t="shared" si="13"/>
        <v>0.35710100165990188</v>
      </c>
      <c r="J66" s="17">
        <f t="shared" si="9"/>
        <v>34802.248118726486</v>
      </c>
      <c r="K66" s="17">
        <f>SUM($J66:J$136)</f>
        <v>834767.70930577954</v>
      </c>
      <c r="L66" s="19">
        <f t="shared" si="10"/>
        <v>23.986028329491898</v>
      </c>
      <c r="N66" s="6">
        <v>52</v>
      </c>
      <c r="O66" s="6">
        <f t="shared" si="2"/>
        <v>52</v>
      </c>
      <c r="P66" s="20">
        <f t="shared" si="3"/>
        <v>95624.455513091307</v>
      </c>
      <c r="Q66" s="20">
        <f t="shared" si="4"/>
        <v>97457.716323830624</v>
      </c>
      <c r="R66" s="5">
        <f t="shared" si="5"/>
        <v>97457.716323830624</v>
      </c>
      <c r="S66" s="5">
        <f t="shared" si="14"/>
        <v>3327946026.9847264</v>
      </c>
      <c r="T66" s="20">
        <f>SUM(S66:$S$136)</f>
        <v>64307884212.865639</v>
      </c>
      <c r="U66" s="6">
        <f t="shared" si="11"/>
        <v>19.323595903125739</v>
      </c>
    </row>
    <row r="67" spans="1:21">
      <c r="A67" s="21">
        <v>53</v>
      </c>
      <c r="B67" s="14">
        <f>Absterbeordnung!B61</f>
        <v>95242.343818160545</v>
      </c>
      <c r="C67" s="15">
        <f t="shared" si="12"/>
        <v>0.35009902123519798</v>
      </c>
      <c r="D67" s="14">
        <f t="shared" si="7"/>
        <v>33344.251350884217</v>
      </c>
      <c r="E67" s="14">
        <f>SUM(D67:$D$136)</f>
        <v>704580.96064875531</v>
      </c>
      <c r="F67" s="16">
        <f t="shared" si="8"/>
        <v>21.130507721837677</v>
      </c>
      <c r="G67" s="5"/>
      <c r="H67" s="17">
        <f>Absterbeordnung!C61</f>
        <v>97242.878426130075</v>
      </c>
      <c r="I67" s="18">
        <f t="shared" si="13"/>
        <v>0.35009902123519798</v>
      </c>
      <c r="J67" s="17">
        <f t="shared" si="9"/>
        <v>34044.636559081489</v>
      </c>
      <c r="K67" s="17">
        <f>SUM($J67:J$136)</f>
        <v>799965.46118705289</v>
      </c>
      <c r="L67" s="19">
        <f t="shared" si="10"/>
        <v>23.497547397775353</v>
      </c>
      <c r="N67" s="6">
        <v>53</v>
      </c>
      <c r="O67" s="6">
        <f t="shared" si="2"/>
        <v>53</v>
      </c>
      <c r="P67" s="20">
        <f t="shared" si="3"/>
        <v>95242.343818160545</v>
      </c>
      <c r="Q67" s="20">
        <f t="shared" si="4"/>
        <v>97242.878426130075</v>
      </c>
      <c r="R67" s="5">
        <f t="shared" si="5"/>
        <v>97242.878426130075</v>
      </c>
      <c r="S67" s="5">
        <f t="shared" si="14"/>
        <v>3242490980.3243575</v>
      </c>
      <c r="T67" s="20">
        <f>SUM(S67:$S$136)</f>
        <v>60979938185.880898</v>
      </c>
      <c r="U67" s="6">
        <f t="shared" si="11"/>
        <v>18.80650973461794</v>
      </c>
    </row>
    <row r="68" spans="1:21">
      <c r="A68" s="21">
        <v>54</v>
      </c>
      <c r="B68" s="14">
        <f>Absterbeordnung!B62</f>
        <v>94812.425209608904</v>
      </c>
      <c r="C68" s="15">
        <f t="shared" si="12"/>
        <v>0.34323433454431168</v>
      </c>
      <c r="D68" s="14">
        <f t="shared" si="7"/>
        <v>32542.879673352432</v>
      </c>
      <c r="E68" s="14">
        <f>SUM(D68:$D$136)</f>
        <v>671236.70929787098</v>
      </c>
      <c r="F68" s="16">
        <f t="shared" si="8"/>
        <v>20.626223494520975</v>
      </c>
      <c r="G68" s="5"/>
      <c r="H68" s="17">
        <f>Absterbeordnung!C62</f>
        <v>97001.854406599319</v>
      </c>
      <c r="I68" s="18">
        <f t="shared" si="13"/>
        <v>0.34323433454431168</v>
      </c>
      <c r="J68" s="17">
        <f t="shared" si="9"/>
        <v>33294.366946813323</v>
      </c>
      <c r="K68" s="17">
        <f>SUM($J68:J$136)</f>
        <v>765920.82462797139</v>
      </c>
      <c r="L68" s="19">
        <f t="shared" si="10"/>
        <v>23.004516825669196</v>
      </c>
      <c r="N68" s="6">
        <v>54</v>
      </c>
      <c r="O68" s="6">
        <f t="shared" si="2"/>
        <v>54</v>
      </c>
      <c r="P68" s="20">
        <f t="shared" si="3"/>
        <v>94812.425209608904</v>
      </c>
      <c r="Q68" s="20">
        <f t="shared" si="4"/>
        <v>97001.854406599319</v>
      </c>
      <c r="R68" s="5">
        <f t="shared" si="5"/>
        <v>97001.854406599319</v>
      </c>
      <c r="S68" s="5">
        <f t="shared" si="14"/>
        <v>3156719676.0460134</v>
      </c>
      <c r="T68" s="20">
        <f>SUM(S68:$S$136)</f>
        <v>57737447205.556541</v>
      </c>
      <c r="U68" s="6">
        <f t="shared" si="11"/>
        <v>18.290330827815623</v>
      </c>
    </row>
    <row r="69" spans="1:21">
      <c r="A69" s="21">
        <v>55</v>
      </c>
      <c r="B69" s="14">
        <f>Absterbeordnung!B63</f>
        <v>94337.571660979811</v>
      </c>
      <c r="C69" s="15">
        <f t="shared" si="12"/>
        <v>0.33650424955324687</v>
      </c>
      <c r="D69" s="14">
        <f t="shared" si="7"/>
        <v>31744.993756453659</v>
      </c>
      <c r="E69" s="14">
        <f>SUM(D69:$D$136)</f>
        <v>638693.82962451852</v>
      </c>
      <c r="F69" s="16">
        <f t="shared" si="8"/>
        <v>20.11951347429936</v>
      </c>
      <c r="G69" s="5"/>
      <c r="H69" s="17">
        <f>Absterbeordnung!C63</f>
        <v>96734.684651324744</v>
      </c>
      <c r="I69" s="18">
        <f t="shared" si="13"/>
        <v>0.33650424955324687</v>
      </c>
      <c r="J69" s="17">
        <f t="shared" si="9"/>
        <v>32551.632464364022</v>
      </c>
      <c r="K69" s="17">
        <f>SUM($J69:J$136)</f>
        <v>732626.45768115821</v>
      </c>
      <c r="L69" s="19">
        <f t="shared" si="10"/>
        <v>22.506596511963043</v>
      </c>
      <c r="N69" s="6">
        <v>55</v>
      </c>
      <c r="O69" s="6">
        <f t="shared" si="2"/>
        <v>55</v>
      </c>
      <c r="P69" s="20">
        <f t="shared" si="3"/>
        <v>94337.571660979811</v>
      </c>
      <c r="Q69" s="20">
        <f t="shared" si="4"/>
        <v>96734.684651324744</v>
      </c>
      <c r="R69" s="5">
        <f t="shared" si="5"/>
        <v>96734.684651324744</v>
      </c>
      <c r="S69" s="5">
        <f t="shared" si="14"/>
        <v>3070841960.2888174</v>
      </c>
      <c r="T69" s="20">
        <f>SUM(S69:$S$136)</f>
        <v>54580727529.510536</v>
      </c>
      <c r="U69" s="6">
        <f t="shared" si="11"/>
        <v>17.773864052703363</v>
      </c>
    </row>
    <row r="70" spans="1:21">
      <c r="A70" s="21">
        <v>56</v>
      </c>
      <c r="B70" s="14">
        <f>Absterbeordnung!B64</f>
        <v>93801.09705192018</v>
      </c>
      <c r="C70" s="15">
        <f t="shared" si="12"/>
        <v>0.3299061270129871</v>
      </c>
      <c r="D70" s="14">
        <f t="shared" si="7"/>
        <v>30945.556637968308</v>
      </c>
      <c r="E70" s="14">
        <f>SUM(D70:$D$136)</f>
        <v>606948.8358680649</v>
      </c>
      <c r="F70" s="16">
        <f t="shared" si="8"/>
        <v>19.61344056494934</v>
      </c>
      <c r="G70" s="5"/>
      <c r="H70" s="17">
        <f>Absterbeordnung!C64</f>
        <v>96433.609581996629</v>
      </c>
      <c r="I70" s="18">
        <f t="shared" si="13"/>
        <v>0.3299061270129871</v>
      </c>
      <c r="J70" s="17">
        <f t="shared" si="9"/>
        <v>31814.03865107899</v>
      </c>
      <c r="K70" s="17">
        <f>SUM($J70:J$136)</f>
        <v>700074.82521679415</v>
      </c>
      <c r="L70" s="19">
        <f t="shared" si="10"/>
        <v>22.005217033111599</v>
      </c>
      <c r="N70" s="6">
        <v>56</v>
      </c>
      <c r="O70" s="6">
        <f t="shared" si="2"/>
        <v>56</v>
      </c>
      <c r="P70" s="20">
        <f t="shared" si="3"/>
        <v>93801.09705192018</v>
      </c>
      <c r="Q70" s="20">
        <f t="shared" si="4"/>
        <v>96433.609581996629</v>
      </c>
      <c r="R70" s="5">
        <f t="shared" si="5"/>
        <v>96433.609581996629</v>
      </c>
      <c r="S70" s="5">
        <f t="shared" si="14"/>
        <v>2984191727.1234002</v>
      </c>
      <c r="T70" s="20">
        <f>SUM(S70:$S$136)</f>
        <v>51509885569.221703</v>
      </c>
      <c r="U70" s="6">
        <f t="shared" si="11"/>
        <v>17.260916951497098</v>
      </c>
    </row>
    <row r="71" spans="1:21">
      <c r="A71" s="21">
        <v>57</v>
      </c>
      <c r="B71" s="14">
        <f>Absterbeordnung!B65</f>
        <v>93206.980782407991</v>
      </c>
      <c r="C71" s="15">
        <f t="shared" si="12"/>
        <v>0.32343737942449713</v>
      </c>
      <c r="D71" s="14">
        <f t="shared" si="7"/>
        <v>30146.621608331505</v>
      </c>
      <c r="E71" s="14">
        <f>SUM(D71:$D$136)</f>
        <v>576003.27923009673</v>
      </c>
      <c r="F71" s="16">
        <f t="shared" si="8"/>
        <v>19.106727337928604</v>
      </c>
      <c r="G71" s="5"/>
      <c r="H71" s="17">
        <f>Absterbeordnung!C65</f>
        <v>96107.510749439884</v>
      </c>
      <c r="I71" s="18">
        <f t="shared" si="13"/>
        <v>0.32343737942449713</v>
      </c>
      <c r="J71" s="17">
        <f t="shared" si="9"/>
        <v>31084.761419810526</v>
      </c>
      <c r="K71" s="17">
        <f>SUM($J71:J$136)</f>
        <v>668260.7865657151</v>
      </c>
      <c r="L71" s="19">
        <f t="shared" si="10"/>
        <v>21.498018837610509</v>
      </c>
      <c r="N71" s="6">
        <v>57</v>
      </c>
      <c r="O71" s="6">
        <f t="shared" si="2"/>
        <v>57</v>
      </c>
      <c r="P71" s="20">
        <f t="shared" si="3"/>
        <v>93206.980782407991</v>
      </c>
      <c r="Q71" s="20">
        <f t="shared" si="4"/>
        <v>96107.510749439884</v>
      </c>
      <c r="R71" s="5">
        <f t="shared" si="5"/>
        <v>96107.510749439884</v>
      </c>
      <c r="S71" s="5">
        <f t="shared" si="14"/>
        <v>2897316760.2820168</v>
      </c>
      <c r="T71" s="20">
        <f>SUM(S71:$S$136)</f>
        <v>48525693842.098297</v>
      </c>
      <c r="U71" s="6">
        <f t="shared" si="11"/>
        <v>16.748494506128814</v>
      </c>
    </row>
    <row r="72" spans="1:21">
      <c r="A72" s="21">
        <v>58</v>
      </c>
      <c r="B72" s="14">
        <f>Absterbeordnung!B66</f>
        <v>92548.047851883428</v>
      </c>
      <c r="C72" s="15">
        <f t="shared" si="12"/>
        <v>0.31709547002401678</v>
      </c>
      <c r="D72" s="14">
        <f t="shared" si="7"/>
        <v>29346.566733398173</v>
      </c>
      <c r="E72" s="14">
        <f>SUM(D72:$D$136)</f>
        <v>545856.65762176516</v>
      </c>
      <c r="F72" s="16">
        <f t="shared" si="8"/>
        <v>18.600358351307488</v>
      </c>
      <c r="G72" s="5"/>
      <c r="H72" s="17">
        <f>Absterbeordnung!C66</f>
        <v>95746.503183540161</v>
      </c>
      <c r="I72" s="18">
        <f t="shared" si="13"/>
        <v>0.31709547002401678</v>
      </c>
      <c r="J72" s="17">
        <f t="shared" si="9"/>
        <v>30360.782430140687</v>
      </c>
      <c r="K72" s="17">
        <f>SUM($J72:J$136)</f>
        <v>637176.02514590463</v>
      </c>
      <c r="L72" s="19">
        <f t="shared" si="10"/>
        <v>20.986811740179256</v>
      </c>
      <c r="N72" s="6">
        <v>58</v>
      </c>
      <c r="O72" s="6">
        <f t="shared" si="2"/>
        <v>58</v>
      </c>
      <c r="P72" s="20">
        <f t="shared" si="3"/>
        <v>92548.047851883428</v>
      </c>
      <c r="Q72" s="20">
        <f t="shared" si="4"/>
        <v>95746.503183540161</v>
      </c>
      <c r="R72" s="5">
        <f t="shared" si="5"/>
        <v>95746.503183540161</v>
      </c>
      <c r="S72" s="5">
        <f t="shared" si="14"/>
        <v>2809831145.1652822</v>
      </c>
      <c r="T72" s="20">
        <f>SUM(S72:$S$136)</f>
        <v>45628377081.816292</v>
      </c>
      <c r="U72" s="6">
        <f t="shared" si="11"/>
        <v>16.238832415366478</v>
      </c>
    </row>
    <row r="73" spans="1:21">
      <c r="A73" s="21">
        <v>59</v>
      </c>
      <c r="B73" s="14">
        <f>Absterbeordnung!B67</f>
        <v>91833.214872923971</v>
      </c>
      <c r="C73" s="15">
        <f t="shared" si="12"/>
        <v>0.3108779117882518</v>
      </c>
      <c r="D73" s="14">
        <f t="shared" si="7"/>
        <v>28548.918072496432</v>
      </c>
      <c r="E73" s="14">
        <f>SUM(D73:$D$136)</f>
        <v>516510.09088836703</v>
      </c>
      <c r="F73" s="16">
        <f t="shared" si="8"/>
        <v>18.092107363815114</v>
      </c>
      <c r="G73" s="5"/>
      <c r="H73" s="17">
        <f>Absterbeordnung!C67</f>
        <v>95346.897957909299</v>
      </c>
      <c r="I73" s="18">
        <f t="shared" si="13"/>
        <v>0.3108779117882518</v>
      </c>
      <c r="J73" s="17">
        <f t="shared" si="9"/>
        <v>29641.244532642373</v>
      </c>
      <c r="K73" s="17">
        <f>SUM($J73:J$136)</f>
        <v>606815.24271576386</v>
      </c>
      <c r="L73" s="19">
        <f t="shared" si="10"/>
        <v>20.471989360888998</v>
      </c>
      <c r="N73" s="6">
        <v>59</v>
      </c>
      <c r="O73" s="6">
        <f t="shared" si="2"/>
        <v>59</v>
      </c>
      <c r="P73" s="20">
        <f t="shared" si="3"/>
        <v>91833.214872923971</v>
      </c>
      <c r="Q73" s="20">
        <f t="shared" si="4"/>
        <v>95346.897957909299</v>
      </c>
      <c r="R73" s="5">
        <f t="shared" si="5"/>
        <v>95346.897957909299</v>
      </c>
      <c r="S73" s="5">
        <f t="shared" si="14"/>
        <v>2722050778.2670302</v>
      </c>
      <c r="T73" s="20">
        <f>SUM(S73:$S$136)</f>
        <v>42818545936.651009</v>
      </c>
      <c r="U73" s="6">
        <f t="shared" si="11"/>
        <v>15.730252454699269</v>
      </c>
    </row>
    <row r="74" spans="1:21">
      <c r="A74" s="21">
        <v>60</v>
      </c>
      <c r="B74" s="14">
        <f>Absterbeordnung!B68</f>
        <v>91035.216557917651</v>
      </c>
      <c r="C74" s="15">
        <f t="shared" si="12"/>
        <v>0.30478226645907031</v>
      </c>
      <c r="D74" s="14">
        <f t="shared" si="7"/>
        <v>27745.919630114426</v>
      </c>
      <c r="E74" s="14">
        <f>SUM(D74:$D$136)</f>
        <v>487961.17281587061</v>
      </c>
      <c r="F74" s="16">
        <f t="shared" si="8"/>
        <v>17.586772373053911</v>
      </c>
      <c r="G74" s="5"/>
      <c r="H74" s="17">
        <f>Absterbeordnung!C68</f>
        <v>94905.016251654903</v>
      </c>
      <c r="I74" s="18">
        <f t="shared" si="13"/>
        <v>0.30478226645907031</v>
      </c>
      <c r="J74" s="17">
        <f t="shared" si="9"/>
        <v>28925.365951514283</v>
      </c>
      <c r="K74" s="17">
        <f>SUM($J74:J$136)</f>
        <v>577173.99818312144</v>
      </c>
      <c r="L74" s="19">
        <f t="shared" si="10"/>
        <v>19.953904788986968</v>
      </c>
      <c r="N74" s="6">
        <v>60</v>
      </c>
      <c r="O74" s="6">
        <f t="shared" si="2"/>
        <v>60</v>
      </c>
      <c r="P74" s="20">
        <f t="shared" si="3"/>
        <v>91035.216557917651</v>
      </c>
      <c r="Q74" s="20">
        <f t="shared" si="4"/>
        <v>94905.016251654903</v>
      </c>
      <c r="R74" s="5">
        <f t="shared" si="5"/>
        <v>94905.016251654903</v>
      </c>
      <c r="S74" s="5">
        <f t="shared" si="14"/>
        <v>2633226953.4131203</v>
      </c>
      <c r="T74" s="20">
        <f>SUM(S74:$S$136)</f>
        <v>40096495158.38398</v>
      </c>
      <c r="U74" s="6">
        <f t="shared" si="11"/>
        <v>15.227132285886693</v>
      </c>
    </row>
    <row r="75" spans="1:21">
      <c r="A75" s="21">
        <v>61</v>
      </c>
      <c r="B75" s="14">
        <f>Absterbeordnung!B69</f>
        <v>90165.443320883351</v>
      </c>
      <c r="C75" s="15">
        <f t="shared" si="12"/>
        <v>0.29880614358732388</v>
      </c>
      <c r="D75" s="14">
        <f t="shared" si="7"/>
        <v>26941.988403554584</v>
      </c>
      <c r="E75" s="14">
        <f>SUM(D75:$D$136)</f>
        <v>460215.25318575621</v>
      </c>
      <c r="F75" s="16">
        <f t="shared" si="8"/>
        <v>17.081710759144929</v>
      </c>
      <c r="G75" s="5"/>
      <c r="H75" s="17">
        <f>Absterbeordnung!C69</f>
        <v>94418.456537325212</v>
      </c>
      <c r="I75" s="18">
        <f t="shared" si="13"/>
        <v>0.29880614358732388</v>
      </c>
      <c r="J75" s="17">
        <f t="shared" si="9"/>
        <v>28212.814881385497</v>
      </c>
      <c r="K75" s="17">
        <f>SUM($J75:J$136)</f>
        <v>548248.63223160699</v>
      </c>
      <c r="L75" s="19">
        <f t="shared" si="10"/>
        <v>19.432610128999762</v>
      </c>
      <c r="N75" s="6">
        <v>61</v>
      </c>
      <c r="O75" s="6">
        <f t="shared" si="2"/>
        <v>61</v>
      </c>
      <c r="P75" s="20">
        <f t="shared" si="3"/>
        <v>90165.443320883351</v>
      </c>
      <c r="Q75" s="20">
        <f t="shared" si="4"/>
        <v>94418.456537325212</v>
      </c>
      <c r="R75" s="5">
        <f t="shared" si="5"/>
        <v>94418.456537325212</v>
      </c>
      <c r="S75" s="5">
        <f t="shared" si="14"/>
        <v>2543820961.1101384</v>
      </c>
      <c r="T75" s="20">
        <f>SUM(S75:$S$136)</f>
        <v>37463268204.970848</v>
      </c>
      <c r="U75" s="6">
        <f t="shared" si="11"/>
        <v>14.727163891527043</v>
      </c>
    </row>
    <row r="76" spans="1:21">
      <c r="A76" s="21">
        <v>62</v>
      </c>
      <c r="B76" s="14">
        <f>Absterbeordnung!B70</f>
        <v>89210.328994477095</v>
      </c>
      <c r="C76" s="15">
        <f t="shared" si="12"/>
        <v>0.29294719959541554</v>
      </c>
      <c r="D76" s="14">
        <f t="shared" si="7"/>
        <v>26133.916053917768</v>
      </c>
      <c r="E76" s="14">
        <f>SUM(D76:$D$136)</f>
        <v>433273.26478220162</v>
      </c>
      <c r="F76" s="16">
        <f t="shared" si="8"/>
        <v>16.578964434120813</v>
      </c>
      <c r="G76" s="5"/>
      <c r="H76" s="17">
        <f>Absterbeordnung!C70</f>
        <v>93891.017643966174</v>
      </c>
      <c r="I76" s="18">
        <f t="shared" si="13"/>
        <v>0.29294719959541554</v>
      </c>
      <c r="J76" s="17">
        <f t="shared" si="9"/>
        <v>27505.110685963642</v>
      </c>
      <c r="K76" s="17">
        <f>SUM($J76:J$136)</f>
        <v>520035.81735022122</v>
      </c>
      <c r="L76" s="19">
        <f t="shared" si="10"/>
        <v>18.906879644574744</v>
      </c>
      <c r="N76" s="6">
        <v>62</v>
      </c>
      <c r="O76" s="6">
        <f t="shared" si="2"/>
        <v>62</v>
      </c>
      <c r="P76" s="20">
        <f t="shared" si="3"/>
        <v>89210.328994477095</v>
      </c>
      <c r="Q76" s="20">
        <f t="shared" si="4"/>
        <v>93891.017643966174</v>
      </c>
      <c r="R76" s="5">
        <f t="shared" si="5"/>
        <v>93891.017643966174</v>
      </c>
      <c r="S76" s="5">
        <f t="shared" si="14"/>
        <v>2453739973.3243241</v>
      </c>
      <c r="T76" s="20">
        <f>SUM(S76:$S$136)</f>
        <v>34919447243.860703</v>
      </c>
      <c r="U76" s="6">
        <f t="shared" si="11"/>
        <v>14.231111537279917</v>
      </c>
    </row>
    <row r="77" spans="1:21">
      <c r="A77" s="21">
        <v>63</v>
      </c>
      <c r="B77" s="14">
        <f>Absterbeordnung!B71</f>
        <v>88161.81088859227</v>
      </c>
      <c r="C77" s="15">
        <f t="shared" si="12"/>
        <v>0.28720313685825061</v>
      </c>
      <c r="D77" s="14">
        <f t="shared" si="7"/>
        <v>25320.348638307576</v>
      </c>
      <c r="E77" s="14">
        <f>SUM(D77:$D$136)</f>
        <v>407139.34872828383</v>
      </c>
      <c r="F77" s="16">
        <f t="shared" si="8"/>
        <v>16.079531705669957</v>
      </c>
      <c r="G77" s="5"/>
      <c r="H77" s="17">
        <f>Absterbeordnung!C71</f>
        <v>93316.224834550419</v>
      </c>
      <c r="I77" s="18">
        <f t="shared" si="13"/>
        <v>0.28720313685825061</v>
      </c>
      <c r="J77" s="17">
        <f t="shared" si="9"/>
        <v>26800.712492252667</v>
      </c>
      <c r="K77" s="17">
        <f>SUM($J77:J$136)</f>
        <v>492530.70666425768</v>
      </c>
      <c r="L77" s="19">
        <f t="shared" si="10"/>
        <v>18.377522866477317</v>
      </c>
      <c r="N77" s="6">
        <v>63</v>
      </c>
      <c r="O77" s="6">
        <f t="shared" si="2"/>
        <v>63</v>
      </c>
      <c r="P77" s="20">
        <f t="shared" si="3"/>
        <v>88161.81088859227</v>
      </c>
      <c r="Q77" s="20">
        <f t="shared" si="4"/>
        <v>93316.224834550419</v>
      </c>
      <c r="R77" s="5">
        <f t="shared" si="5"/>
        <v>93316.224834550419</v>
      </c>
      <c r="S77" s="5">
        <f t="shared" si="14"/>
        <v>2362799346.4215121</v>
      </c>
      <c r="T77" s="20">
        <f>SUM(S77:$S$136)</f>
        <v>32465707270.536411</v>
      </c>
      <c r="U77" s="6">
        <f t="shared" si="11"/>
        <v>13.740357309521908</v>
      </c>
    </row>
    <row r="78" spans="1:21">
      <c r="A78" s="21">
        <v>64</v>
      </c>
      <c r="B78" s="14">
        <f>Absterbeordnung!B72</f>
        <v>87019.703528418759</v>
      </c>
      <c r="C78" s="15">
        <f t="shared" si="12"/>
        <v>0.28157170280220639</v>
      </c>
      <c r="D78" s="14">
        <f t="shared" si="7"/>
        <v>24502.286099840039</v>
      </c>
      <c r="E78" s="14">
        <f>SUM(D78:$D$136)</f>
        <v>381819.00008997624</v>
      </c>
      <c r="F78" s="16">
        <f t="shared" si="8"/>
        <v>15.582994930928869</v>
      </c>
      <c r="G78" s="5"/>
      <c r="H78" s="17">
        <f>Absterbeordnung!C72</f>
        <v>92685.389760211649</v>
      </c>
      <c r="I78" s="18">
        <f t="shared" si="13"/>
        <v>0.28157170280220639</v>
      </c>
      <c r="J78" s="17">
        <f t="shared" si="9"/>
        <v>26097.583019668979</v>
      </c>
      <c r="K78" s="17">
        <f>SUM($J78:J$136)</f>
        <v>465729.99417200498</v>
      </c>
      <c r="L78" s="19">
        <f t="shared" si="10"/>
        <v>17.845713674749039</v>
      </c>
      <c r="N78" s="6">
        <v>64</v>
      </c>
      <c r="O78" s="6">
        <f t="shared" si="2"/>
        <v>64</v>
      </c>
      <c r="P78" s="20">
        <f t="shared" si="3"/>
        <v>87019.703528418759</v>
      </c>
      <c r="Q78" s="20">
        <f t="shared" si="4"/>
        <v>92685.389760211649</v>
      </c>
      <c r="R78" s="5">
        <f t="shared" si="5"/>
        <v>92685.389760211649</v>
      </c>
      <c r="S78" s="5">
        <f t="shared" si="14"/>
        <v>2271003937.1798902</v>
      </c>
      <c r="T78" s="20">
        <f>SUM(S78:$S$136)</f>
        <v>30102907924.114895</v>
      </c>
      <c r="U78" s="6">
        <f t="shared" si="11"/>
        <v>13.255330574854213</v>
      </c>
    </row>
    <row r="79" spans="1:21">
      <c r="A79" s="21">
        <v>65</v>
      </c>
      <c r="B79" s="14">
        <f>Absterbeordnung!B73</f>
        <v>85789.832461686077</v>
      </c>
      <c r="C79" s="15">
        <f t="shared" ref="C79:C110" si="15">1/(((1+($B$5/100))^A79))</f>
        <v>0.27605068902177099</v>
      </c>
      <c r="D79" s="14">
        <f t="shared" si="7"/>
        <v>23682.342362110736</v>
      </c>
      <c r="E79" s="14">
        <f>SUM(D79:$D$136)</f>
        <v>357316.71399013617</v>
      </c>
      <c r="F79" s="16">
        <f t="shared" si="8"/>
        <v>15.087895805518183</v>
      </c>
      <c r="G79" s="5"/>
      <c r="H79" s="17">
        <f>Absterbeordnung!C73</f>
        <v>91998.7025704673</v>
      </c>
      <c r="I79" s="18">
        <f t="shared" ref="I79:I110" si="16">1/(((1+($B$5/100))^A79))</f>
        <v>0.27605068902177099</v>
      </c>
      <c r="J79" s="17">
        <f t="shared" si="9"/>
        <v>25396.305233686471</v>
      </c>
      <c r="K79" s="17">
        <f>SUM($J79:J$136)</f>
        <v>439632.41115233605</v>
      </c>
      <c r="L79" s="19">
        <f t="shared" si="10"/>
        <v>17.310880740604485</v>
      </c>
      <c r="N79" s="6">
        <v>65</v>
      </c>
      <c r="O79" s="6">
        <f t="shared" ref="O79:O136" si="17">N79+$B$3</f>
        <v>65</v>
      </c>
      <c r="P79" s="20">
        <f t="shared" ref="P79:P127" si="18">B79</f>
        <v>85789.832461686077</v>
      </c>
      <c r="Q79" s="20">
        <f t="shared" ref="Q79:Q127" si="19">H79</f>
        <v>91998.7025704673</v>
      </c>
      <c r="R79" s="5">
        <f t="shared" ref="R79:R136" si="20">LOOKUP(N79,$O$14:$O$136,$Q$14:$Q$136)</f>
        <v>91998.7025704673</v>
      </c>
      <c r="S79" s="5">
        <f t="shared" ref="S79:S110" si="21">P79*R79*I79</f>
        <v>2178744771.1438036</v>
      </c>
      <c r="T79" s="20">
        <f>SUM(S79:$S$136)</f>
        <v>27831903986.935009</v>
      </c>
      <c r="U79" s="6">
        <f t="shared" si="11"/>
        <v>12.774283778234262</v>
      </c>
    </row>
    <row r="80" spans="1:21">
      <c r="A80" s="21">
        <v>66</v>
      </c>
      <c r="B80" s="14">
        <f>Absterbeordnung!B74</f>
        <v>84472.784441499491</v>
      </c>
      <c r="C80" s="15">
        <f t="shared" si="15"/>
        <v>0.27063793041350098</v>
      </c>
      <c r="D80" s="14">
        <f t="shared" ref="D80:D127" si="22">B80*C80</f>
        <v>22861.539557513206</v>
      </c>
      <c r="E80" s="14">
        <f>SUM(D80:$D$136)</f>
        <v>333634.37162802543</v>
      </c>
      <c r="F80" s="16">
        <f t="shared" ref="F80:F127" si="23">E80/D80</f>
        <v>14.593696578863167</v>
      </c>
      <c r="G80" s="5"/>
      <c r="H80" s="17">
        <f>Absterbeordnung!C74</f>
        <v>91261.45304821941</v>
      </c>
      <c r="I80" s="18">
        <f t="shared" si="16"/>
        <v>0.27063793041350098</v>
      </c>
      <c r="J80" s="17">
        <f t="shared" ref="J80:J127" si="24">H80*I80</f>
        <v>24698.810779498992</v>
      </c>
      <c r="K80" s="17">
        <f>SUM($J80:J$136)</f>
        <v>414236.10591864958</v>
      </c>
      <c r="L80" s="19">
        <f t="shared" ref="L80:L127" si="25">K80/J80</f>
        <v>16.771500037665064</v>
      </c>
      <c r="N80" s="6">
        <v>66</v>
      </c>
      <c r="O80" s="6">
        <f t="shared" si="17"/>
        <v>66</v>
      </c>
      <c r="P80" s="20">
        <f t="shared" si="18"/>
        <v>84472.784441499491</v>
      </c>
      <c r="Q80" s="20">
        <f t="shared" si="19"/>
        <v>91261.45304821941</v>
      </c>
      <c r="R80" s="5">
        <f t="shared" si="20"/>
        <v>91261.45304821941</v>
      </c>
      <c r="S80" s="5">
        <f t="shared" si="21"/>
        <v>2086377318.9380023</v>
      </c>
      <c r="T80" s="20">
        <f>SUM(S80:$S$136)</f>
        <v>25653159215.791203</v>
      </c>
      <c r="U80" s="6">
        <f t="shared" ref="U80:U127" si="26">T80/S80</f>
        <v>12.295551232721916</v>
      </c>
    </row>
    <row r="81" spans="1:21">
      <c r="A81" s="21">
        <v>67</v>
      </c>
      <c r="B81" s="14">
        <f>Absterbeordnung!B75</f>
        <v>83053.687497952968</v>
      </c>
      <c r="C81" s="15">
        <f t="shared" si="15"/>
        <v>0.26533130432696173</v>
      </c>
      <c r="D81" s="14">
        <f t="shared" si="22"/>
        <v>22036.743232995734</v>
      </c>
      <c r="E81" s="14">
        <f>SUM(D81:$D$136)</f>
        <v>310772.83207051212</v>
      </c>
      <c r="F81" s="16">
        <f t="shared" si="23"/>
        <v>14.102484599683963</v>
      </c>
      <c r="G81" s="5"/>
      <c r="H81" s="17">
        <f>Absterbeordnung!C75</f>
        <v>90462.207034386331</v>
      </c>
      <c r="I81" s="18">
        <f t="shared" si="16"/>
        <v>0.26533130432696173</v>
      </c>
      <c r="J81" s="17">
        <f t="shared" si="24"/>
        <v>24002.455384729376</v>
      </c>
      <c r="K81" s="17">
        <f>SUM($J81:J$136)</f>
        <v>389537.29513915058</v>
      </c>
      <c r="L81" s="19">
        <f t="shared" si="25"/>
        <v>16.229060273016003</v>
      </c>
      <c r="N81" s="6">
        <v>67</v>
      </c>
      <c r="O81" s="6">
        <f t="shared" si="17"/>
        <v>67</v>
      </c>
      <c r="P81" s="20">
        <f t="shared" si="18"/>
        <v>83053.687497952968</v>
      </c>
      <c r="Q81" s="20">
        <f t="shared" si="19"/>
        <v>90462.207034386331</v>
      </c>
      <c r="R81" s="5">
        <f t="shared" si="20"/>
        <v>90462.207034386331</v>
      </c>
      <c r="S81" s="5">
        <f t="shared" si="21"/>
        <v>1993492428.7068722</v>
      </c>
      <c r="T81" s="20">
        <f>SUM(S81:$S$136)</f>
        <v>23566781896.853203</v>
      </c>
      <c r="U81" s="6">
        <f t="shared" si="26"/>
        <v>11.821856736190552</v>
      </c>
    </row>
    <row r="82" spans="1:21">
      <c r="A82" s="21">
        <v>68</v>
      </c>
      <c r="B82" s="14">
        <f>Absterbeordnung!B76</f>
        <v>81552.058089830825</v>
      </c>
      <c r="C82" s="15">
        <f t="shared" si="15"/>
        <v>0.26012872973231543</v>
      </c>
      <c r="D82" s="14">
        <f t="shared" si="22"/>
        <v>21214.033277963692</v>
      </c>
      <c r="E82" s="14">
        <f>SUM(D82:$D$136)</f>
        <v>288736.08883751632</v>
      </c>
      <c r="F82" s="16">
        <f t="shared" si="23"/>
        <v>13.610617323648873</v>
      </c>
      <c r="G82" s="5"/>
      <c r="H82" s="17">
        <f>Absterbeordnung!C76</f>
        <v>89615.667800423253</v>
      </c>
      <c r="I82" s="18">
        <f t="shared" si="16"/>
        <v>0.26012872973231543</v>
      </c>
      <c r="J82" s="17">
        <f t="shared" si="24"/>
        <v>23311.609829037265</v>
      </c>
      <c r="K82" s="17">
        <f>SUM($J82:J$136)</f>
        <v>365534.83975442126</v>
      </c>
      <c r="L82" s="19">
        <f t="shared" si="25"/>
        <v>15.68037739286053</v>
      </c>
      <c r="N82" s="6">
        <v>68</v>
      </c>
      <c r="O82" s="6">
        <f t="shared" si="17"/>
        <v>68</v>
      </c>
      <c r="P82" s="20">
        <f t="shared" si="18"/>
        <v>81552.058089830825</v>
      </c>
      <c r="Q82" s="20">
        <f t="shared" si="19"/>
        <v>89615.667800423253</v>
      </c>
      <c r="R82" s="5">
        <f t="shared" si="20"/>
        <v>89615.667800423253</v>
      </c>
      <c r="S82" s="5">
        <f t="shared" si="21"/>
        <v>1901109758.9451182</v>
      </c>
      <c r="T82" s="20">
        <f>SUM(S82:$S$136)</f>
        <v>21573289468.146332</v>
      </c>
      <c r="U82" s="6">
        <f t="shared" si="26"/>
        <v>11.347734851520014</v>
      </c>
    </row>
    <row r="83" spans="1:21">
      <c r="A83" s="21">
        <v>69</v>
      </c>
      <c r="B83" s="14">
        <f>Absterbeordnung!B77</f>
        <v>79950.502170379244</v>
      </c>
      <c r="C83" s="15">
        <f t="shared" si="15"/>
        <v>0.25502816640423082</v>
      </c>
      <c r="D83" s="14">
        <f t="shared" si="22"/>
        <v>20389.629971609294</v>
      </c>
      <c r="E83" s="14">
        <f>SUM(D83:$D$136)</f>
        <v>267522.05555955268</v>
      </c>
      <c r="F83" s="16">
        <f t="shared" si="23"/>
        <v>13.120495856572818</v>
      </c>
      <c r="G83" s="5"/>
      <c r="H83" s="17">
        <f>Absterbeordnung!C77</f>
        <v>88701.231955769763</v>
      </c>
      <c r="I83" s="18">
        <f t="shared" si="16"/>
        <v>0.25502816640423082</v>
      </c>
      <c r="J83" s="17">
        <f t="shared" si="24"/>
        <v>22621.312543476328</v>
      </c>
      <c r="K83" s="17">
        <f>SUM($J83:J$136)</f>
        <v>342223.22992538405</v>
      </c>
      <c r="L83" s="19">
        <f t="shared" si="25"/>
        <v>15.128354257413612</v>
      </c>
      <c r="N83" s="6">
        <v>69</v>
      </c>
      <c r="O83" s="6">
        <f t="shared" si="17"/>
        <v>69</v>
      </c>
      <c r="P83" s="20">
        <f t="shared" si="18"/>
        <v>79950.502170379244</v>
      </c>
      <c r="Q83" s="20">
        <f t="shared" si="19"/>
        <v>88701.231955769763</v>
      </c>
      <c r="R83" s="5">
        <f t="shared" si="20"/>
        <v>88701.231955769763</v>
      </c>
      <c r="S83" s="5">
        <f t="shared" si="21"/>
        <v>1808585297.6040313</v>
      </c>
      <c r="T83" s="20">
        <f>SUM(S83:$S$136)</f>
        <v>19672179709.201214</v>
      </c>
      <c r="U83" s="6">
        <f t="shared" si="26"/>
        <v>10.877109161100904</v>
      </c>
    </row>
    <row r="84" spans="1:21">
      <c r="A84" s="21">
        <v>70</v>
      </c>
      <c r="B84" s="14">
        <f>Absterbeordnung!B78</f>
        <v>78264.926701222765</v>
      </c>
      <c r="C84" s="15">
        <f t="shared" si="15"/>
        <v>0.25002761412179492</v>
      </c>
      <c r="D84" s="14">
        <f t="shared" si="22"/>
        <v>19568.392892523891</v>
      </c>
      <c r="E84" s="14">
        <f>SUM(D84:$D$136)</f>
        <v>247132.42558794338</v>
      </c>
      <c r="F84" s="16">
        <f t="shared" si="23"/>
        <v>12.62916310732704</v>
      </c>
      <c r="G84" s="5"/>
      <c r="H84" s="17">
        <f>Absterbeordnung!C78</f>
        <v>87677.061465698222</v>
      </c>
      <c r="I84" s="18">
        <f t="shared" si="16"/>
        <v>0.25002761412179492</v>
      </c>
      <c r="J84" s="17">
        <f t="shared" si="24"/>
        <v>21921.686491478489</v>
      </c>
      <c r="K84" s="17">
        <f>SUM($J84:J$136)</f>
        <v>319601.9173819077</v>
      </c>
      <c r="L84" s="19">
        <f t="shared" si="25"/>
        <v>14.579257736677558</v>
      </c>
      <c r="N84" s="6">
        <v>70</v>
      </c>
      <c r="O84" s="6">
        <f t="shared" si="17"/>
        <v>70</v>
      </c>
      <c r="P84" s="20">
        <f t="shared" si="18"/>
        <v>78264.926701222765</v>
      </c>
      <c r="Q84" s="20">
        <f t="shared" si="19"/>
        <v>87677.061465698222</v>
      </c>
      <c r="R84" s="5">
        <f t="shared" si="20"/>
        <v>87677.061465698222</v>
      </c>
      <c r="S84" s="5">
        <f t="shared" si="21"/>
        <v>1715699186.4227493</v>
      </c>
      <c r="T84" s="20">
        <f>SUM(S84:$S$136)</f>
        <v>17863594411.597179</v>
      </c>
      <c r="U84" s="6">
        <f t="shared" si="26"/>
        <v>10.411845242430266</v>
      </c>
    </row>
    <row r="85" spans="1:21">
      <c r="A85" s="21">
        <v>71</v>
      </c>
      <c r="B85" s="14">
        <f>Absterbeordnung!B79</f>
        <v>76503.105531668916</v>
      </c>
      <c r="C85" s="15">
        <f t="shared" si="15"/>
        <v>0.24512511188411268</v>
      </c>
      <c r="D85" s="14">
        <f t="shared" si="22"/>
        <v>18752.832302932424</v>
      </c>
      <c r="E85" s="14">
        <f>SUM(D85:$D$136)</f>
        <v>227564.03269541948</v>
      </c>
      <c r="F85" s="16">
        <f t="shared" si="23"/>
        <v>12.13491535675039</v>
      </c>
      <c r="G85" s="5"/>
      <c r="H85" s="17">
        <f>Absterbeordnung!C79</f>
        <v>86576.55951630183</v>
      </c>
      <c r="I85" s="18">
        <f t="shared" si="16"/>
        <v>0.24512511188411268</v>
      </c>
      <c r="J85" s="17">
        <f t="shared" si="24"/>
        <v>21222.088837975025</v>
      </c>
      <c r="K85" s="17">
        <f>SUM($J85:J$136)</f>
        <v>297680.23089042923</v>
      </c>
      <c r="L85" s="19">
        <f t="shared" si="25"/>
        <v>14.026905323181813</v>
      </c>
      <c r="N85" s="6">
        <v>71</v>
      </c>
      <c r="O85" s="6">
        <f t="shared" si="17"/>
        <v>71</v>
      </c>
      <c r="P85" s="20">
        <f t="shared" si="18"/>
        <v>76503.105531668916</v>
      </c>
      <c r="Q85" s="20">
        <f t="shared" si="19"/>
        <v>86576.55951630183</v>
      </c>
      <c r="R85" s="5">
        <f t="shared" si="20"/>
        <v>86576.55951630183</v>
      </c>
      <c r="S85" s="5">
        <f t="shared" si="21"/>
        <v>1623555701.9740562</v>
      </c>
      <c r="T85" s="20">
        <f>SUM(S85:$S$136)</f>
        <v>16147895225.174427</v>
      </c>
      <c r="U85" s="6">
        <f t="shared" si="26"/>
        <v>9.9460062907237798</v>
      </c>
    </row>
    <row r="86" spans="1:21">
      <c r="A86" s="21">
        <v>72</v>
      </c>
      <c r="B86" s="14">
        <f>Absterbeordnung!B80</f>
        <v>74595.285384414252</v>
      </c>
      <c r="C86" s="15">
        <f t="shared" si="15"/>
        <v>0.24031873714128693</v>
      </c>
      <c r="D86" s="14">
        <f t="shared" si="22"/>
        <v>17926.644780276332</v>
      </c>
      <c r="E86" s="14">
        <f>SUM(D86:$D$136)</f>
        <v>208811.20039248702</v>
      </c>
      <c r="F86" s="16">
        <f t="shared" si="23"/>
        <v>11.648091595044606</v>
      </c>
      <c r="G86" s="5"/>
      <c r="H86" s="17">
        <f>Absterbeordnung!C80</f>
        <v>85380.548481381338</v>
      </c>
      <c r="I86" s="18">
        <f t="shared" si="16"/>
        <v>0.24031873714128693</v>
      </c>
      <c r="J86" s="17">
        <f t="shared" si="24"/>
        <v>20518.545587475986</v>
      </c>
      <c r="K86" s="17">
        <f>SUM($J86:J$136)</f>
        <v>276458.14205245418</v>
      </c>
      <c r="L86" s="19">
        <f t="shared" si="25"/>
        <v>13.473573985731104</v>
      </c>
      <c r="N86" s="6">
        <v>72</v>
      </c>
      <c r="O86" s="6">
        <f t="shared" si="17"/>
        <v>72</v>
      </c>
      <c r="P86" s="20">
        <f t="shared" si="18"/>
        <v>74595.285384414252</v>
      </c>
      <c r="Q86" s="20">
        <f t="shared" si="19"/>
        <v>85380.548481381338</v>
      </c>
      <c r="R86" s="5">
        <f t="shared" si="20"/>
        <v>85380.548481381338</v>
      </c>
      <c r="S86" s="5">
        <f t="shared" si="21"/>
        <v>1530586763.770885</v>
      </c>
      <c r="T86" s="20">
        <f>SUM(S86:$S$136)</f>
        <v>14524339523.200371</v>
      </c>
      <c r="U86" s="6">
        <f t="shared" si="26"/>
        <v>9.4893931314399715</v>
      </c>
    </row>
    <row r="87" spans="1:21">
      <c r="A87" s="21">
        <v>73</v>
      </c>
      <c r="B87" s="14">
        <f>Absterbeordnung!B81</f>
        <v>72634.661555988641</v>
      </c>
      <c r="C87" s="15">
        <f t="shared" si="15"/>
        <v>0.2356066050404774</v>
      </c>
      <c r="D87" s="14">
        <f t="shared" si="22"/>
        <v>17113.206017470562</v>
      </c>
      <c r="E87" s="14">
        <f>SUM(D87:$D$136)</f>
        <v>190884.55561221074</v>
      </c>
      <c r="F87" s="16">
        <f t="shared" si="23"/>
        <v>11.154225305143884</v>
      </c>
      <c r="G87" s="5"/>
      <c r="H87" s="17">
        <f>Absterbeordnung!C81</f>
        <v>84104.288723088262</v>
      </c>
      <c r="I87" s="18">
        <f t="shared" si="16"/>
        <v>0.2356066050404774</v>
      </c>
      <c r="J87" s="17">
        <f t="shared" si="24"/>
        <v>19815.525935390935</v>
      </c>
      <c r="K87" s="17">
        <f>SUM($J87:J$136)</f>
        <v>255939.59646497815</v>
      </c>
      <c r="L87" s="19">
        <f t="shared" si="25"/>
        <v>12.916114227776553</v>
      </c>
      <c r="N87" s="6">
        <v>73</v>
      </c>
      <c r="O87" s="6">
        <f t="shared" si="17"/>
        <v>73</v>
      </c>
      <c r="P87" s="20">
        <f t="shared" si="18"/>
        <v>72634.661555988641</v>
      </c>
      <c r="Q87" s="20">
        <f t="shared" si="19"/>
        <v>84104.288723088262</v>
      </c>
      <c r="R87" s="5">
        <f t="shared" si="20"/>
        <v>84104.288723088262</v>
      </c>
      <c r="S87" s="5">
        <f t="shared" si="21"/>
        <v>1439294019.8710358</v>
      </c>
      <c r="T87" s="20">
        <f>SUM(S87:$S$136)</f>
        <v>12993752759.429485</v>
      </c>
      <c r="U87" s="6">
        <f t="shared" si="26"/>
        <v>9.0278654535045977</v>
      </c>
    </row>
    <row r="88" spans="1:21">
      <c r="A88" s="21">
        <v>74</v>
      </c>
      <c r="B88" s="14">
        <f>Absterbeordnung!B82</f>
        <v>70540.598839838072</v>
      </c>
      <c r="C88" s="15">
        <f t="shared" si="15"/>
        <v>0.23098686768674251</v>
      </c>
      <c r="D88" s="14">
        <f t="shared" si="22"/>
        <v>16293.951970761258</v>
      </c>
      <c r="E88" s="14">
        <f>SUM(D88:$D$136)</f>
        <v>173771.34959474017</v>
      </c>
      <c r="F88" s="16">
        <f t="shared" si="23"/>
        <v>10.664776102603273</v>
      </c>
      <c r="G88" s="5"/>
      <c r="H88" s="17">
        <f>Absterbeordnung!C82</f>
        <v>82696.715393560618</v>
      </c>
      <c r="I88" s="18">
        <f t="shared" si="16"/>
        <v>0.23098686768674251</v>
      </c>
      <c r="J88" s="17">
        <f t="shared" si="24"/>
        <v>19101.85525674059</v>
      </c>
      <c r="K88" s="17">
        <f>SUM($J88:J$136)</f>
        <v>236124.07052958722</v>
      </c>
      <c r="L88" s="19">
        <f t="shared" si="25"/>
        <v>12.361316079298877</v>
      </c>
      <c r="N88" s="6">
        <v>74</v>
      </c>
      <c r="O88" s="6">
        <f t="shared" si="17"/>
        <v>74</v>
      </c>
      <c r="P88" s="20">
        <f t="shared" si="18"/>
        <v>70540.598839838072</v>
      </c>
      <c r="Q88" s="20">
        <f t="shared" si="19"/>
        <v>82696.715393560618</v>
      </c>
      <c r="R88" s="5">
        <f t="shared" si="20"/>
        <v>82696.715393560618</v>
      </c>
      <c r="S88" s="5">
        <f t="shared" si="21"/>
        <v>1347456308.7623901</v>
      </c>
      <c r="T88" s="20">
        <f>SUM(S88:$S$136)</f>
        <v>11554458739.558453</v>
      </c>
      <c r="U88" s="6">
        <f t="shared" si="26"/>
        <v>8.5750155047112262</v>
      </c>
    </row>
    <row r="89" spans="1:21">
      <c r="A89" s="21">
        <v>75</v>
      </c>
      <c r="B89" s="14">
        <f>Absterbeordnung!B83</f>
        <v>68340.889256604001</v>
      </c>
      <c r="C89" s="15">
        <f t="shared" si="15"/>
        <v>0.22645771341837509</v>
      </c>
      <c r="D89" s="14">
        <f t="shared" si="22"/>
        <v>15476.321514028938</v>
      </c>
      <c r="E89" s="14">
        <f>SUM(D89:$D$136)</f>
        <v>157477.39762397893</v>
      </c>
      <c r="F89" s="16">
        <f t="shared" si="23"/>
        <v>10.175376460176871</v>
      </c>
      <c r="G89" s="5"/>
      <c r="H89" s="17">
        <f>Absterbeordnung!C83</f>
        <v>81192.287229209513</v>
      </c>
      <c r="I89" s="18">
        <f t="shared" si="16"/>
        <v>0.22645771341837509</v>
      </c>
      <c r="J89" s="17">
        <f t="shared" si="24"/>
        <v>18386.619713134722</v>
      </c>
      <c r="K89" s="17">
        <f>SUM($J89:J$136)</f>
        <v>217022.21527284663</v>
      </c>
      <c r="L89" s="19">
        <f t="shared" si="25"/>
        <v>11.80326882585242</v>
      </c>
      <c r="N89" s="6">
        <v>75</v>
      </c>
      <c r="O89" s="6">
        <f t="shared" si="17"/>
        <v>75</v>
      </c>
      <c r="P89" s="20">
        <f t="shared" si="18"/>
        <v>68340.889256604001</v>
      </c>
      <c r="Q89" s="20">
        <f t="shared" si="19"/>
        <v>81192.287229209513</v>
      </c>
      <c r="R89" s="5">
        <f t="shared" si="20"/>
        <v>81192.287229209513</v>
      </c>
      <c r="S89" s="5">
        <f t="shared" si="21"/>
        <v>1256557941.6186321</v>
      </c>
      <c r="T89" s="20">
        <f>SUM(S89:$S$136)</f>
        <v>10207002430.796062</v>
      </c>
      <c r="U89" s="6">
        <f t="shared" si="26"/>
        <v>8.1229858908439478</v>
      </c>
    </row>
    <row r="90" spans="1:21">
      <c r="A90" s="21">
        <v>76</v>
      </c>
      <c r="B90" s="14">
        <f>Absterbeordnung!B84</f>
        <v>66000.980928478995</v>
      </c>
      <c r="C90" s="15">
        <f t="shared" si="15"/>
        <v>0.22201736609644609</v>
      </c>
      <c r="D90" s="14">
        <f t="shared" si="22"/>
        <v>14653.363945522678</v>
      </c>
      <c r="E90" s="14">
        <f>SUM(D90:$D$136)</f>
        <v>142001.07610994997</v>
      </c>
      <c r="F90" s="16">
        <f t="shared" si="23"/>
        <v>9.6906810366460778</v>
      </c>
      <c r="G90" s="5"/>
      <c r="H90" s="17">
        <f>Absterbeordnung!C84</f>
        <v>79558.699572138328</v>
      </c>
      <c r="I90" s="18">
        <f t="shared" si="16"/>
        <v>0.22201736609644609</v>
      </c>
      <c r="J90" s="17">
        <f t="shared" si="24"/>
        <v>17663.412929064605</v>
      </c>
      <c r="K90" s="17">
        <f>SUM($J90:J$136)</f>
        <v>198635.59555971192</v>
      </c>
      <c r="L90" s="19">
        <f t="shared" si="25"/>
        <v>11.245595421305195</v>
      </c>
      <c r="N90" s="6">
        <v>76</v>
      </c>
      <c r="O90" s="6">
        <f t="shared" si="17"/>
        <v>76</v>
      </c>
      <c r="P90" s="20">
        <f t="shared" si="18"/>
        <v>66000.980928478995</v>
      </c>
      <c r="Q90" s="20">
        <f t="shared" si="19"/>
        <v>79558.699572138328</v>
      </c>
      <c r="R90" s="5">
        <f t="shared" si="20"/>
        <v>79558.699572138328</v>
      </c>
      <c r="S90" s="5">
        <f t="shared" si="21"/>
        <v>1165802579.8630421</v>
      </c>
      <c r="T90" s="20">
        <f>SUM(S90:$S$136)</f>
        <v>8950444489.177433</v>
      </c>
      <c r="U90" s="6">
        <f t="shared" si="26"/>
        <v>7.6774958674640494</v>
      </c>
    </row>
    <row r="91" spans="1:21">
      <c r="A91" s="21">
        <v>77</v>
      </c>
      <c r="B91" s="14">
        <f>Absterbeordnung!B85</f>
        <v>63529.416184529007</v>
      </c>
      <c r="C91" s="15">
        <f t="shared" si="15"/>
        <v>0.2176640844082805</v>
      </c>
      <c r="D91" s="14">
        <f t="shared" si="22"/>
        <v>13828.072206798102</v>
      </c>
      <c r="E91" s="14">
        <f>SUM(D91:$D$136)</f>
        <v>127347.71216442728</v>
      </c>
      <c r="F91" s="16">
        <f t="shared" si="23"/>
        <v>9.2093612370508957</v>
      </c>
      <c r="G91" s="5"/>
      <c r="H91" s="17">
        <f>Absterbeordnung!C85</f>
        <v>77796.568188518751</v>
      </c>
      <c r="I91" s="18">
        <f t="shared" si="16"/>
        <v>0.2176640844082805</v>
      </c>
      <c r="J91" s="17">
        <f t="shared" si="24"/>
        <v>16933.518784860295</v>
      </c>
      <c r="K91" s="17">
        <f>SUM($J91:J$136)</f>
        <v>180972.18263064732</v>
      </c>
      <c r="L91" s="19">
        <f t="shared" si="25"/>
        <v>10.687216575000857</v>
      </c>
      <c r="N91" s="6">
        <v>77</v>
      </c>
      <c r="O91" s="6">
        <f t="shared" si="17"/>
        <v>77</v>
      </c>
      <c r="P91" s="20">
        <f t="shared" si="18"/>
        <v>63529.416184529007</v>
      </c>
      <c r="Q91" s="20">
        <f t="shared" si="19"/>
        <v>77796.568188518751</v>
      </c>
      <c r="R91" s="5">
        <f t="shared" si="20"/>
        <v>77796.568188518751</v>
      </c>
      <c r="S91" s="5">
        <f t="shared" si="21"/>
        <v>1075776562.3519297</v>
      </c>
      <c r="T91" s="20">
        <f>SUM(S91:$S$136)</f>
        <v>7784641909.3143854</v>
      </c>
      <c r="U91" s="6">
        <f t="shared" si="26"/>
        <v>7.2362999731980748</v>
      </c>
    </row>
    <row r="92" spans="1:21">
      <c r="A92" s="21">
        <v>78</v>
      </c>
      <c r="B92" s="14">
        <f>Absterbeordnung!B86</f>
        <v>60971.598990477134</v>
      </c>
      <c r="C92" s="15">
        <f t="shared" si="15"/>
        <v>0.21339616118458871</v>
      </c>
      <c r="D92" s="14">
        <f t="shared" si="22"/>
        <v>13011.105165853965</v>
      </c>
      <c r="E92" s="14">
        <f>SUM(D92:$D$136)</f>
        <v>113519.63995762919</v>
      </c>
      <c r="F92" s="16">
        <f t="shared" si="23"/>
        <v>8.7248268698609426</v>
      </c>
      <c r="G92" s="5"/>
      <c r="H92" s="17">
        <f>Absterbeordnung!C86</f>
        <v>75934.239746391351</v>
      </c>
      <c r="I92" s="18">
        <f t="shared" si="16"/>
        <v>0.21339616118458871</v>
      </c>
      <c r="J92" s="17">
        <f t="shared" si="24"/>
        <v>16204.075264350131</v>
      </c>
      <c r="K92" s="17">
        <f>SUM($J92:J$136)</f>
        <v>164038.66384578703</v>
      </c>
      <c r="L92" s="19">
        <f t="shared" si="25"/>
        <v>10.123296835499231</v>
      </c>
      <c r="N92" s="6">
        <v>78</v>
      </c>
      <c r="O92" s="6">
        <f t="shared" si="17"/>
        <v>78</v>
      </c>
      <c r="P92" s="20">
        <f t="shared" si="18"/>
        <v>60971.598990477134</v>
      </c>
      <c r="Q92" s="20">
        <f t="shared" si="19"/>
        <v>75934.239746391351</v>
      </c>
      <c r="R92" s="5">
        <f t="shared" si="20"/>
        <v>75934.239746391351</v>
      </c>
      <c r="S92" s="5">
        <f t="shared" si="21"/>
        <v>987988379.02946591</v>
      </c>
      <c r="T92" s="20">
        <f>SUM(S92:$S$136)</f>
        <v>6708865346.9624548</v>
      </c>
      <c r="U92" s="6">
        <f t="shared" si="26"/>
        <v>6.7904294112778913</v>
      </c>
    </row>
    <row r="93" spans="1:21">
      <c r="A93" s="21">
        <v>79</v>
      </c>
      <c r="B93" s="14">
        <f>Absterbeordnung!B87</f>
        <v>58244.935530095754</v>
      </c>
      <c r="C93" s="15">
        <f t="shared" si="15"/>
        <v>0.20921192272998898</v>
      </c>
      <c r="D93" s="14">
        <f t="shared" si="22"/>
        <v>12185.534951535583</v>
      </c>
      <c r="E93" s="14">
        <f>SUM(D93:$D$136)</f>
        <v>100508.53479177522</v>
      </c>
      <c r="F93" s="16">
        <f t="shared" si="23"/>
        <v>8.2481840306165175</v>
      </c>
      <c r="G93" s="5"/>
      <c r="H93" s="17">
        <f>Absterbeordnung!C87</f>
        <v>73868.260017325709</v>
      </c>
      <c r="I93" s="18">
        <f t="shared" si="16"/>
        <v>0.20921192272998898</v>
      </c>
      <c r="J93" s="17">
        <f t="shared" si="24"/>
        <v>15454.12070694348</v>
      </c>
      <c r="K93" s="17">
        <f>SUM($J93:J$136)</f>
        <v>147834.58858143692</v>
      </c>
      <c r="L93" s="19">
        <f t="shared" si="25"/>
        <v>9.5660304060531498</v>
      </c>
      <c r="N93" s="6">
        <v>79</v>
      </c>
      <c r="O93" s="6">
        <f t="shared" si="17"/>
        <v>79</v>
      </c>
      <c r="P93" s="20">
        <f t="shared" si="18"/>
        <v>58244.935530095754</v>
      </c>
      <c r="Q93" s="20">
        <f t="shared" si="19"/>
        <v>73868.260017325709</v>
      </c>
      <c r="R93" s="5">
        <f t="shared" si="20"/>
        <v>73868.260017325709</v>
      </c>
      <c r="S93" s="5">
        <f t="shared" si="21"/>
        <v>900124264.2502408</v>
      </c>
      <c r="T93" s="20">
        <f>SUM(S93:$S$136)</f>
        <v>5720876967.9329891</v>
      </c>
      <c r="U93" s="6">
        <f t="shared" si="26"/>
        <v>6.355652430609898</v>
      </c>
    </row>
    <row r="94" spans="1:21">
      <c r="A94" s="21">
        <v>80</v>
      </c>
      <c r="B94" s="14">
        <f>Absterbeordnung!B88</f>
        <v>55363.377588240284</v>
      </c>
      <c r="C94" s="15">
        <f t="shared" si="15"/>
        <v>0.20510972816665585</v>
      </c>
      <c r="D94" s="14">
        <f t="shared" si="22"/>
        <v>11355.567327511892</v>
      </c>
      <c r="E94" s="14">
        <f>SUM(D94:$D$136)</f>
        <v>88322.999840239645</v>
      </c>
      <c r="F94" s="16">
        <f t="shared" si="23"/>
        <v>7.7779469129872192</v>
      </c>
      <c r="G94" s="5"/>
      <c r="H94" s="17">
        <f>Absterbeordnung!C88</f>
        <v>71592.497809902197</v>
      </c>
      <c r="I94" s="18">
        <f t="shared" si="16"/>
        <v>0.20510972816665585</v>
      </c>
      <c r="J94" s="17">
        <f t="shared" si="24"/>
        <v>14684.317764560943</v>
      </c>
      <c r="K94" s="17">
        <f>SUM($J94:J$136)</f>
        <v>132380.46787449339</v>
      </c>
      <c r="L94" s="19">
        <f t="shared" si="25"/>
        <v>9.0150914735705143</v>
      </c>
      <c r="N94" s="6">
        <v>80</v>
      </c>
      <c r="O94" s="6">
        <f t="shared" si="17"/>
        <v>80</v>
      </c>
      <c r="P94" s="20">
        <f t="shared" si="18"/>
        <v>55363.377588240284</v>
      </c>
      <c r="Q94" s="20">
        <f t="shared" si="19"/>
        <v>71592.497809902197</v>
      </c>
      <c r="R94" s="5">
        <f t="shared" si="20"/>
        <v>71592.497809902197</v>
      </c>
      <c r="S94" s="5">
        <f t="shared" si="21"/>
        <v>812973429.02509201</v>
      </c>
      <c r="T94" s="20">
        <f>SUM(S94:$S$136)</f>
        <v>4820752703.6827488</v>
      </c>
      <c r="U94" s="6">
        <f t="shared" si="26"/>
        <v>5.929778922127551</v>
      </c>
    </row>
    <row r="95" spans="1:21">
      <c r="A95" s="21">
        <v>81</v>
      </c>
      <c r="B95" s="14">
        <f>Absterbeordnung!B89</f>
        <v>52274.906148376176</v>
      </c>
      <c r="C95" s="15">
        <f t="shared" si="15"/>
        <v>0.20108796879083907</v>
      </c>
      <c r="D95" s="14">
        <f t="shared" si="22"/>
        <v>10511.85469610871</v>
      </c>
      <c r="E95" s="14">
        <f>SUM(D95:$D$136)</f>
        <v>76967.432512727755</v>
      </c>
      <c r="F95" s="16">
        <f t="shared" si="23"/>
        <v>7.3219650326045356</v>
      </c>
      <c r="G95" s="5"/>
      <c r="H95" s="17">
        <f>Absterbeordnung!C89</f>
        <v>69068.038103194966</v>
      </c>
      <c r="I95" s="18">
        <f t="shared" si="16"/>
        <v>0.20108796879083907</v>
      </c>
      <c r="J95" s="17">
        <f t="shared" si="24"/>
        <v>13888.751490539753</v>
      </c>
      <c r="K95" s="17">
        <f>SUM($J95:J$136)</f>
        <v>117696.15010993242</v>
      </c>
      <c r="L95" s="19">
        <f t="shared" si="25"/>
        <v>8.4742066405393253</v>
      </c>
      <c r="N95" s="6">
        <v>81</v>
      </c>
      <c r="O95" s="6">
        <f t="shared" si="17"/>
        <v>81</v>
      </c>
      <c r="P95" s="20">
        <f t="shared" si="18"/>
        <v>52274.906148376176</v>
      </c>
      <c r="Q95" s="20">
        <f t="shared" si="19"/>
        <v>69068.038103194966</v>
      </c>
      <c r="R95" s="5">
        <f t="shared" si="20"/>
        <v>69068.038103194966</v>
      </c>
      <c r="S95" s="5">
        <f t="shared" si="21"/>
        <v>726033180.68608534</v>
      </c>
      <c r="T95" s="20">
        <f>SUM(S95:$S$136)</f>
        <v>4007779274.6576591</v>
      </c>
      <c r="U95" s="6">
        <f t="shared" si="26"/>
        <v>5.5201048399336186</v>
      </c>
    </row>
    <row r="96" spans="1:21">
      <c r="A96" s="21">
        <v>82</v>
      </c>
      <c r="B96" s="14">
        <f>Absterbeordnung!B90</f>
        <v>49023.357774424367</v>
      </c>
      <c r="C96" s="15">
        <f t="shared" si="15"/>
        <v>0.19714506744199911</v>
      </c>
      <c r="D96" s="14">
        <f t="shared" si="22"/>
        <v>9664.7131746721425</v>
      </c>
      <c r="E96" s="14">
        <f>SUM(D96:$D$136)</f>
        <v>66455.577816619028</v>
      </c>
      <c r="F96" s="16">
        <f t="shared" si="23"/>
        <v>6.8761045067303215</v>
      </c>
      <c r="G96" s="5"/>
      <c r="H96" s="17">
        <f>Absterbeordnung!C90</f>
        <v>66276.633467183128</v>
      </c>
      <c r="I96" s="18">
        <f t="shared" si="16"/>
        <v>0.19714506744199911</v>
      </c>
      <c r="J96" s="17">
        <f t="shared" si="24"/>
        <v>13066.111374716473</v>
      </c>
      <c r="K96" s="17">
        <f>SUM($J96:J$136)</f>
        <v>103807.39861939268</v>
      </c>
      <c r="L96" s="19">
        <f t="shared" si="25"/>
        <v>7.9447813999400605</v>
      </c>
      <c r="N96" s="6">
        <v>82</v>
      </c>
      <c r="O96" s="6">
        <f t="shared" si="17"/>
        <v>82</v>
      </c>
      <c r="P96" s="20">
        <f t="shared" si="18"/>
        <v>49023.357774424367</v>
      </c>
      <c r="Q96" s="20">
        <f t="shared" si="19"/>
        <v>66276.633467183128</v>
      </c>
      <c r="R96" s="5">
        <f t="shared" si="20"/>
        <v>66276.633467183128</v>
      </c>
      <c r="S96" s="5">
        <f t="shared" si="21"/>
        <v>640544652.64320147</v>
      </c>
      <c r="T96" s="20">
        <f>SUM(S96:$S$136)</f>
        <v>3281746093.9715734</v>
      </c>
      <c r="U96" s="6">
        <f t="shared" si="26"/>
        <v>5.1233681842935992</v>
      </c>
    </row>
    <row r="97" spans="1:21">
      <c r="A97" s="21">
        <v>83</v>
      </c>
      <c r="B97" s="14">
        <f>Absterbeordnung!B91</f>
        <v>45621.102227942196</v>
      </c>
      <c r="C97" s="15">
        <f t="shared" si="15"/>
        <v>0.19327947788431285</v>
      </c>
      <c r="D97" s="14">
        <f t="shared" si="22"/>
        <v>8817.6228191235296</v>
      </c>
      <c r="E97" s="14">
        <f>SUM(D97:$D$136)</f>
        <v>56790.864641946908</v>
      </c>
      <c r="F97" s="16">
        <f t="shared" si="23"/>
        <v>6.4406094257944133</v>
      </c>
      <c r="G97" s="5"/>
      <c r="H97" s="17">
        <f>Absterbeordnung!C91</f>
        <v>63161.4800195465</v>
      </c>
      <c r="I97" s="18">
        <f t="shared" si="16"/>
        <v>0.19327947788431285</v>
      </c>
      <c r="J97" s="17">
        <f t="shared" si="24"/>
        <v>12207.817880578406</v>
      </c>
      <c r="K97" s="17">
        <f>SUM($J97:J$136)</f>
        <v>90741.287244676219</v>
      </c>
      <c r="L97" s="19">
        <f t="shared" si="25"/>
        <v>7.4330472597431063</v>
      </c>
      <c r="N97" s="6">
        <v>83</v>
      </c>
      <c r="O97" s="6">
        <f t="shared" si="17"/>
        <v>83</v>
      </c>
      <c r="P97" s="20">
        <f t="shared" si="18"/>
        <v>45621.102227942196</v>
      </c>
      <c r="Q97" s="20">
        <f t="shared" si="19"/>
        <v>63161.4800195465</v>
      </c>
      <c r="R97" s="5">
        <f t="shared" si="20"/>
        <v>63161.4800195465</v>
      </c>
      <c r="S97" s="5">
        <f t="shared" si="21"/>
        <v>556934107.50996816</v>
      </c>
      <c r="T97" s="20">
        <f>SUM(S97:$S$136)</f>
        <v>2641201441.328372</v>
      </c>
      <c r="U97" s="6">
        <f t="shared" si="26"/>
        <v>4.7423948465592929</v>
      </c>
    </row>
    <row r="98" spans="1:21">
      <c r="A98" s="21">
        <v>84</v>
      </c>
      <c r="B98" s="14">
        <f>Absterbeordnung!B92</f>
        <v>42017.078496259448</v>
      </c>
      <c r="C98" s="15">
        <f t="shared" si="15"/>
        <v>0.18948968420030671</v>
      </c>
      <c r="D98" s="14">
        <f t="shared" si="22"/>
        <v>7961.8029352757003</v>
      </c>
      <c r="E98" s="14">
        <f>SUM(D98:$D$136)</f>
        <v>47973.241822823373</v>
      </c>
      <c r="F98" s="16">
        <f t="shared" si="23"/>
        <v>6.0254244186668204</v>
      </c>
      <c r="G98" s="5"/>
      <c r="H98" s="17">
        <f>Absterbeordnung!C92</f>
        <v>59675.227480878333</v>
      </c>
      <c r="I98" s="18">
        <f t="shared" si="16"/>
        <v>0.18948968420030671</v>
      </c>
      <c r="J98" s="17">
        <f t="shared" si="24"/>
        <v>11307.840009933099</v>
      </c>
      <c r="K98" s="17">
        <f>SUM($J98:J$136)</f>
        <v>78533.469364097793</v>
      </c>
      <c r="L98" s="19">
        <f t="shared" si="25"/>
        <v>6.9450460295787666</v>
      </c>
      <c r="N98" s="6">
        <v>84</v>
      </c>
      <c r="O98" s="6">
        <f t="shared" si="17"/>
        <v>84</v>
      </c>
      <c r="P98" s="20">
        <f t="shared" si="18"/>
        <v>42017.078496259448</v>
      </c>
      <c r="Q98" s="20">
        <f t="shared" si="19"/>
        <v>59675.227480878333</v>
      </c>
      <c r="R98" s="5">
        <f t="shared" si="20"/>
        <v>59675.227480878333</v>
      </c>
      <c r="S98" s="5">
        <f t="shared" si="21"/>
        <v>475122401.32050228</v>
      </c>
      <c r="T98" s="20">
        <f>SUM(S98:$S$136)</f>
        <v>2084267333.818404</v>
      </c>
      <c r="U98" s="6">
        <f t="shared" si="26"/>
        <v>4.3868008075932083</v>
      </c>
    </row>
    <row r="99" spans="1:21">
      <c r="A99" s="21">
        <v>85</v>
      </c>
      <c r="B99" s="14">
        <f>Absterbeordnung!B93</f>
        <v>38253.213600799652</v>
      </c>
      <c r="C99" s="15">
        <f t="shared" si="15"/>
        <v>0.18577420019637911</v>
      </c>
      <c r="D99" s="14">
        <f t="shared" si="22"/>
        <v>7106.4601616298069</v>
      </c>
      <c r="E99" s="14">
        <f>SUM(D99:$D$136)</f>
        <v>40011.43888754768</v>
      </c>
      <c r="F99" s="16">
        <f t="shared" si="23"/>
        <v>5.6302910278148088</v>
      </c>
      <c r="G99" s="5"/>
      <c r="H99" s="17">
        <f>Absterbeordnung!C93</f>
        <v>55868.663764125711</v>
      </c>
      <c r="I99" s="18">
        <f t="shared" si="16"/>
        <v>0.18577420019637911</v>
      </c>
      <c r="J99" s="17">
        <f t="shared" si="24"/>
        <v>10378.95632682088</v>
      </c>
      <c r="K99" s="17">
        <f>SUM($J99:J$136)</f>
        <v>67225.629354164688</v>
      </c>
      <c r="L99" s="19">
        <f t="shared" si="25"/>
        <v>6.4771087995083789</v>
      </c>
      <c r="N99" s="6">
        <v>85</v>
      </c>
      <c r="O99" s="6">
        <f t="shared" si="17"/>
        <v>85</v>
      </c>
      <c r="P99" s="20">
        <f t="shared" si="18"/>
        <v>38253.213600799652</v>
      </c>
      <c r="Q99" s="20">
        <f t="shared" si="19"/>
        <v>55868.663764125711</v>
      </c>
      <c r="R99" s="5">
        <f t="shared" si="20"/>
        <v>55868.663764125711</v>
      </c>
      <c r="S99" s="5">
        <f t="shared" si="21"/>
        <v>397028433.32325011</v>
      </c>
      <c r="T99" s="20">
        <f>SUM(S99:$S$136)</f>
        <v>1609144932.4979017</v>
      </c>
      <c r="U99" s="6">
        <f t="shared" si="26"/>
        <v>4.0529715190140507</v>
      </c>
    </row>
    <row r="100" spans="1:21">
      <c r="A100" s="13">
        <v>86</v>
      </c>
      <c r="B100" s="14">
        <f>Absterbeordnung!B94</f>
        <v>34354.832287930745</v>
      </c>
      <c r="C100" s="15">
        <f t="shared" si="15"/>
        <v>0.18213156881997952</v>
      </c>
      <c r="D100" s="14">
        <f t="shared" si="22"/>
        <v>6257.0995011481127</v>
      </c>
      <c r="E100" s="14">
        <f>SUM(D100:$D$136)</f>
        <v>32904.978725917877</v>
      </c>
      <c r="F100" s="16">
        <f t="shared" si="23"/>
        <v>5.2588229929666541</v>
      </c>
      <c r="G100" s="5"/>
      <c r="H100" s="17">
        <f>Absterbeordnung!C94</f>
        <v>51751.492572442578</v>
      </c>
      <c r="I100" s="18">
        <f t="shared" si="16"/>
        <v>0.18213156881997952</v>
      </c>
      <c r="J100" s="17">
        <f t="shared" si="24"/>
        <v>9425.5805309944844</v>
      </c>
      <c r="K100" s="17">
        <f>SUM($J100:J$136)</f>
        <v>56846.67302734383</v>
      </c>
      <c r="L100" s="19">
        <f t="shared" si="25"/>
        <v>6.031105759524606</v>
      </c>
      <c r="N100" s="20">
        <v>86</v>
      </c>
      <c r="O100" s="6">
        <f t="shared" si="17"/>
        <v>86</v>
      </c>
      <c r="P100" s="20">
        <f t="shared" si="18"/>
        <v>34354.832287930745</v>
      </c>
      <c r="Q100" s="20">
        <f t="shared" si="19"/>
        <v>51751.492572442578</v>
      </c>
      <c r="R100" s="5">
        <f t="shared" si="20"/>
        <v>51751.492572442578</v>
      </c>
      <c r="S100" s="5">
        <f t="shared" si="21"/>
        <v>323814238.35870075</v>
      </c>
      <c r="T100" s="20">
        <f>SUM(S100:$S$136)</f>
        <v>1212116499.1746516</v>
      </c>
      <c r="U100" s="6">
        <f t="shared" si="26"/>
        <v>3.7432464530233114</v>
      </c>
    </row>
    <row r="101" spans="1:21">
      <c r="A101" s="13">
        <v>87</v>
      </c>
      <c r="B101" s="14">
        <f>Absterbeordnung!B95</f>
        <v>30415.30507723325</v>
      </c>
      <c r="C101" s="15">
        <f t="shared" si="15"/>
        <v>0.17856036158821526</v>
      </c>
      <c r="D101" s="14">
        <f t="shared" si="22"/>
        <v>5430.967872406648</v>
      </c>
      <c r="E101" s="14">
        <f>SUM(D101:$D$136)</f>
        <v>26647.87922476976</v>
      </c>
      <c r="F101" s="16">
        <f t="shared" si="23"/>
        <v>4.9066538139842049</v>
      </c>
      <c r="G101" s="5"/>
      <c r="H101" s="17">
        <f>Absterbeordnung!C95</f>
        <v>47338.202266077584</v>
      </c>
      <c r="I101" s="18">
        <f t="shared" si="16"/>
        <v>0.17856036158821526</v>
      </c>
      <c r="J101" s="17">
        <f t="shared" si="24"/>
        <v>8452.726513566884</v>
      </c>
      <c r="K101" s="17">
        <f>SUM($J101:J$136)</f>
        <v>47421.092496349345</v>
      </c>
      <c r="L101" s="19">
        <f t="shared" si="25"/>
        <v>5.6101534126576844</v>
      </c>
      <c r="N101" s="20">
        <v>87</v>
      </c>
      <c r="O101" s="6">
        <f t="shared" si="17"/>
        <v>87</v>
      </c>
      <c r="P101" s="20">
        <f t="shared" si="18"/>
        <v>30415.30507723325</v>
      </c>
      <c r="Q101" s="20">
        <f t="shared" si="19"/>
        <v>47338.202266077584</v>
      </c>
      <c r="R101" s="5">
        <f t="shared" si="20"/>
        <v>47338.202266077584</v>
      </c>
      <c r="S101" s="5">
        <f t="shared" si="21"/>
        <v>257092255.64455494</v>
      </c>
      <c r="T101" s="20">
        <f>SUM(S101:$S$136)</f>
        <v>888302260.81595051</v>
      </c>
      <c r="U101" s="6">
        <f t="shared" si="26"/>
        <v>3.4551887165519299</v>
      </c>
    </row>
    <row r="102" spans="1:21">
      <c r="A102" s="13">
        <v>88</v>
      </c>
      <c r="B102" s="14">
        <f>Absterbeordnung!B96</f>
        <v>26490.752472915134</v>
      </c>
      <c r="C102" s="15">
        <f t="shared" si="15"/>
        <v>0.17505917802766199</v>
      </c>
      <c r="D102" s="14">
        <f t="shared" si="22"/>
        <v>4637.4493532427778</v>
      </c>
      <c r="E102" s="14">
        <f>SUM(D102:$D$136)</f>
        <v>21216.911352363113</v>
      </c>
      <c r="F102" s="16">
        <f t="shared" si="23"/>
        <v>4.5751251897828276</v>
      </c>
      <c r="G102" s="5"/>
      <c r="H102" s="17">
        <f>Absterbeordnung!C96</f>
        <v>42647.234467722628</v>
      </c>
      <c r="I102" s="18">
        <f t="shared" si="16"/>
        <v>0.17505917802766199</v>
      </c>
      <c r="J102" s="17">
        <f t="shared" si="24"/>
        <v>7465.7898110724982</v>
      </c>
      <c r="K102" s="17">
        <f>SUM($J102:J$136)</f>
        <v>38968.365982782467</v>
      </c>
      <c r="L102" s="19">
        <f t="shared" si="25"/>
        <v>5.2195905549053307</v>
      </c>
      <c r="N102" s="20">
        <v>88</v>
      </c>
      <c r="O102" s="6">
        <f t="shared" si="17"/>
        <v>88</v>
      </c>
      <c r="P102" s="20">
        <f t="shared" si="18"/>
        <v>26490.752472915134</v>
      </c>
      <c r="Q102" s="20">
        <f t="shared" si="19"/>
        <v>42647.234467722628</v>
      </c>
      <c r="R102" s="5">
        <f t="shared" si="20"/>
        <v>42647.234467722628</v>
      </c>
      <c r="S102" s="5">
        <f t="shared" si="21"/>
        <v>197774389.89993337</v>
      </c>
      <c r="T102" s="20">
        <f>SUM(S102:$S$136)</f>
        <v>631210005.17139566</v>
      </c>
      <c r="U102" s="6">
        <f t="shared" si="26"/>
        <v>3.191565932731558</v>
      </c>
    </row>
    <row r="103" spans="1:21">
      <c r="A103" s="13">
        <v>89</v>
      </c>
      <c r="B103" s="14">
        <f>Absterbeordnung!B97</f>
        <v>22603.72331935769</v>
      </c>
      <c r="C103" s="15">
        <f t="shared" si="15"/>
        <v>0.17162664512515882</v>
      </c>
      <c r="D103" s="14">
        <f t="shared" si="22"/>
        <v>3879.4012006386793</v>
      </c>
      <c r="E103" s="14">
        <f>SUM(D103:$D$136)</f>
        <v>16579.461999120329</v>
      </c>
      <c r="F103" s="16">
        <f t="shared" si="23"/>
        <v>4.2737167778343714</v>
      </c>
      <c r="G103" s="5"/>
      <c r="H103" s="17">
        <f>Absterbeordnung!C97</f>
        <v>37815.130499207364</v>
      </c>
      <c r="I103" s="18">
        <f t="shared" si="16"/>
        <v>0.17162664512515882</v>
      </c>
      <c r="J103" s="17">
        <f t="shared" si="24"/>
        <v>6490.083982549032</v>
      </c>
      <c r="K103" s="17">
        <f>SUM($J103:J$136)</f>
        <v>31502.576171709974</v>
      </c>
      <c r="L103" s="19">
        <f t="shared" si="25"/>
        <v>4.8539550884728442</v>
      </c>
      <c r="N103" s="20">
        <v>89</v>
      </c>
      <c r="O103" s="6">
        <f t="shared" si="17"/>
        <v>89</v>
      </c>
      <c r="P103" s="20">
        <f t="shared" si="18"/>
        <v>22603.72331935769</v>
      </c>
      <c r="Q103" s="20">
        <f t="shared" si="19"/>
        <v>37815.130499207364</v>
      </c>
      <c r="R103" s="5">
        <f t="shared" si="20"/>
        <v>37815.130499207364</v>
      </c>
      <c r="S103" s="5">
        <f t="shared" si="21"/>
        <v>146700062.66093338</v>
      </c>
      <c r="T103" s="20">
        <f>SUM(S103:$S$136)</f>
        <v>433435615.27146238</v>
      </c>
      <c r="U103" s="6">
        <f t="shared" si="26"/>
        <v>2.9545700759055467</v>
      </c>
    </row>
    <row r="104" spans="1:21">
      <c r="A104" s="13">
        <v>90</v>
      </c>
      <c r="B104" s="14">
        <f>Absterbeordnung!B98</f>
        <v>18869.856925039712</v>
      </c>
      <c r="C104" s="15">
        <f t="shared" si="15"/>
        <v>0.16826141678937137</v>
      </c>
      <c r="D104" s="14">
        <f t="shared" si="22"/>
        <v>3175.0688608199125</v>
      </c>
      <c r="E104" s="14">
        <f>SUM(D104:$D$136)</f>
        <v>12700.060798481649</v>
      </c>
      <c r="F104" s="16">
        <f t="shared" si="23"/>
        <v>3.9999323968054203</v>
      </c>
      <c r="G104" s="5"/>
      <c r="H104" s="17">
        <f>Absterbeordnung!C98</f>
        <v>32944.306118342458</v>
      </c>
      <c r="I104" s="18">
        <f t="shared" si="16"/>
        <v>0.16826141678937137</v>
      </c>
      <c r="J104" s="17">
        <f t="shared" si="24"/>
        <v>5543.2556226150573</v>
      </c>
      <c r="K104" s="17">
        <f>SUM($J104:J$136)</f>
        <v>25012.492189160941</v>
      </c>
      <c r="L104" s="19">
        <f t="shared" si="25"/>
        <v>4.5122386359229774</v>
      </c>
      <c r="N104" s="20">
        <v>90</v>
      </c>
      <c r="O104" s="6">
        <f t="shared" si="17"/>
        <v>90</v>
      </c>
      <c r="P104" s="20">
        <f t="shared" si="18"/>
        <v>18869.856925039712</v>
      </c>
      <c r="Q104" s="20">
        <f t="shared" si="19"/>
        <v>32944.306118342458</v>
      </c>
      <c r="R104" s="5">
        <f t="shared" si="20"/>
        <v>32944.306118342458</v>
      </c>
      <c r="S104" s="5">
        <f t="shared" si="21"/>
        <v>104600440.49766807</v>
      </c>
      <c r="T104" s="20">
        <f>SUM(S104:$S$136)</f>
        <v>286735552.61052895</v>
      </c>
      <c r="U104" s="6">
        <f t="shared" si="26"/>
        <v>2.7412461290439913</v>
      </c>
    </row>
    <row r="105" spans="1:21">
      <c r="A105" s="13">
        <v>91</v>
      </c>
      <c r="B105" s="14">
        <f>Absterbeordnung!B99</f>
        <v>15409.374688519221</v>
      </c>
      <c r="C105" s="15">
        <f t="shared" si="15"/>
        <v>0.16496217332291313</v>
      </c>
      <c r="D105" s="14">
        <f t="shared" si="22"/>
        <v>2541.9639381652182</v>
      </c>
      <c r="E105" s="14">
        <f>SUM(D105:$D$136)</f>
        <v>9524.9919376617363</v>
      </c>
      <c r="F105" s="16">
        <f t="shared" si="23"/>
        <v>3.74709955348023</v>
      </c>
      <c r="G105" s="5"/>
      <c r="H105" s="17">
        <f>Absterbeordnung!C99</f>
        <v>28097.637507955522</v>
      </c>
      <c r="I105" s="18">
        <f t="shared" si="16"/>
        <v>0.16496217332291313</v>
      </c>
      <c r="J105" s="17">
        <f t="shared" si="24"/>
        <v>4635.0473485517441</v>
      </c>
      <c r="K105" s="17">
        <f>SUM($J105:J$136)</f>
        <v>19469.236566545882</v>
      </c>
      <c r="L105" s="19">
        <f t="shared" si="25"/>
        <v>4.2004396293015631</v>
      </c>
      <c r="N105" s="20">
        <v>91</v>
      </c>
      <c r="O105" s="6">
        <f t="shared" si="17"/>
        <v>91</v>
      </c>
      <c r="P105" s="20">
        <f t="shared" si="18"/>
        <v>15409.374688519221</v>
      </c>
      <c r="Q105" s="20">
        <f t="shared" si="19"/>
        <v>28097.637507955522</v>
      </c>
      <c r="R105" s="5">
        <f t="shared" si="20"/>
        <v>28097.637507955522</v>
      </c>
      <c r="S105" s="5">
        <f t="shared" si="21"/>
        <v>71423181.292861372</v>
      </c>
      <c r="T105" s="20">
        <f>SUM(S105:$S$136)</f>
        <v>182135112.11286098</v>
      </c>
      <c r="U105" s="6">
        <f t="shared" si="26"/>
        <v>2.5500840037639865</v>
      </c>
    </row>
    <row r="106" spans="1:21">
      <c r="A106" s="13">
        <v>92</v>
      </c>
      <c r="B106" s="14">
        <f>Absterbeordnung!B100</f>
        <v>12316.965614017066</v>
      </c>
      <c r="C106" s="15">
        <f t="shared" si="15"/>
        <v>0.16172762090481677</v>
      </c>
      <c r="D106" s="14">
        <f t="shared" si="22"/>
        <v>1991.9935455214159</v>
      </c>
      <c r="E106" s="14">
        <f>SUM(D106:$D$136)</f>
        <v>6983.0279994965185</v>
      </c>
      <c r="F106" s="16">
        <f t="shared" si="23"/>
        <v>3.5055475030009049</v>
      </c>
      <c r="G106" s="5"/>
      <c r="H106" s="17">
        <f>Absterbeordnung!C100</f>
        <v>23435.447269820768</v>
      </c>
      <c r="I106" s="18">
        <f t="shared" si="16"/>
        <v>0.16172762090481677</v>
      </c>
      <c r="J106" s="17">
        <f t="shared" si="24"/>
        <v>3790.1591317883963</v>
      </c>
      <c r="K106" s="17">
        <f>SUM($J106:J$136)</f>
        <v>14834.189217994141</v>
      </c>
      <c r="L106" s="19">
        <f t="shared" si="25"/>
        <v>3.9138697617148837</v>
      </c>
      <c r="N106" s="20">
        <v>92</v>
      </c>
      <c r="O106" s="6">
        <f t="shared" si="17"/>
        <v>92</v>
      </c>
      <c r="P106" s="20">
        <f t="shared" si="18"/>
        <v>12316.965614017066</v>
      </c>
      <c r="Q106" s="20">
        <f t="shared" si="19"/>
        <v>23435.447269820768</v>
      </c>
      <c r="R106" s="5">
        <f t="shared" si="20"/>
        <v>23435.447269820768</v>
      </c>
      <c r="S106" s="5">
        <f t="shared" si="21"/>
        <v>46683259.697890453</v>
      </c>
      <c r="T106" s="20">
        <f>SUM(S106:$S$136)</f>
        <v>110711930.81999961</v>
      </c>
      <c r="U106" s="6">
        <f t="shared" si="26"/>
        <v>2.3715552756270468</v>
      </c>
    </row>
    <row r="107" spans="1:21">
      <c r="A107" s="13">
        <v>93</v>
      </c>
      <c r="B107" s="14">
        <f>Absterbeordnung!B101</f>
        <v>9558.7249852656569</v>
      </c>
      <c r="C107" s="15">
        <f t="shared" si="15"/>
        <v>0.15855649108315373</v>
      </c>
      <c r="D107" s="14">
        <f t="shared" si="22"/>
        <v>1515.5978928925929</v>
      </c>
      <c r="E107" s="14">
        <f>SUM(D107:$D$136)</f>
        <v>4991.0344539751031</v>
      </c>
      <c r="F107" s="16">
        <f t="shared" si="23"/>
        <v>3.2931125580080276</v>
      </c>
      <c r="G107" s="5"/>
      <c r="H107" s="17">
        <f>Absterbeordnung!C101</f>
        <v>19030.85367580568</v>
      </c>
      <c r="I107" s="18">
        <f t="shared" si="16"/>
        <v>0.15855649108315373</v>
      </c>
      <c r="J107" s="17">
        <f t="shared" si="24"/>
        <v>3017.4653811526864</v>
      </c>
      <c r="K107" s="17">
        <f>SUM($J107:J$136)</f>
        <v>11044.030086205745</v>
      </c>
      <c r="L107" s="19">
        <f t="shared" si="25"/>
        <v>3.6600353910230683</v>
      </c>
      <c r="N107" s="20">
        <v>93</v>
      </c>
      <c r="O107" s="6">
        <f t="shared" si="17"/>
        <v>93</v>
      </c>
      <c r="P107" s="20">
        <f t="shared" si="18"/>
        <v>9558.7249852656569</v>
      </c>
      <c r="Q107" s="20">
        <f t="shared" si="19"/>
        <v>19030.85367580568</v>
      </c>
      <c r="R107" s="5">
        <f t="shared" si="20"/>
        <v>19030.85367580568</v>
      </c>
      <c r="S107" s="5">
        <f t="shared" si="21"/>
        <v>28843121.730998345</v>
      </c>
      <c r="T107" s="20">
        <f>SUM(S107:$S$136)</f>
        <v>64028671.122109137</v>
      </c>
      <c r="U107" s="6">
        <f t="shared" si="26"/>
        <v>2.2198939393337613</v>
      </c>
    </row>
    <row r="108" spans="1:21">
      <c r="A108" s="13">
        <v>94</v>
      </c>
      <c r="B108" s="14">
        <f>Absterbeordnung!B102</f>
        <v>7217.3477292928501</v>
      </c>
      <c r="C108" s="15">
        <f t="shared" si="15"/>
        <v>0.15544754027760166</v>
      </c>
      <c r="D108" s="14">
        <f t="shared" si="22"/>
        <v>1121.9189518467072</v>
      </c>
      <c r="E108" s="14">
        <f>SUM(D108:$D$136)</f>
        <v>3475.4365610825125</v>
      </c>
      <c r="F108" s="16">
        <f t="shared" si="23"/>
        <v>3.0977608100494742</v>
      </c>
      <c r="G108" s="5"/>
      <c r="H108" s="17">
        <f>Absterbeordnung!C102</f>
        <v>15044.674374025981</v>
      </c>
      <c r="I108" s="18">
        <f t="shared" si="16"/>
        <v>0.15544754027760166</v>
      </c>
      <c r="J108" s="17">
        <f t="shared" si="24"/>
        <v>2338.6576257198053</v>
      </c>
      <c r="K108" s="17">
        <f>SUM($J108:J$136)</f>
        <v>8026.5647050530588</v>
      </c>
      <c r="L108" s="19">
        <f t="shared" si="25"/>
        <v>3.4321247440324223</v>
      </c>
      <c r="N108" s="20">
        <v>94</v>
      </c>
      <c r="O108" s="6">
        <f t="shared" si="17"/>
        <v>94</v>
      </c>
      <c r="P108" s="20">
        <f t="shared" si="18"/>
        <v>7217.3477292928501</v>
      </c>
      <c r="Q108" s="20">
        <f t="shared" si="19"/>
        <v>15044.674374025981</v>
      </c>
      <c r="R108" s="5">
        <f t="shared" si="20"/>
        <v>15044.674374025981</v>
      </c>
      <c r="S108" s="5">
        <f t="shared" si="21"/>
        <v>16878905.304582246</v>
      </c>
      <c r="T108" s="20">
        <f>SUM(S108:$S$136)</f>
        <v>35185549.391110785</v>
      </c>
      <c r="U108" s="6">
        <f t="shared" si="26"/>
        <v>2.0845871670100959</v>
      </c>
    </row>
    <row r="109" spans="1:21">
      <c r="A109" s="13">
        <v>95</v>
      </c>
      <c r="B109" s="14">
        <f>Absterbeordnung!B103</f>
        <v>5269.3791369599912</v>
      </c>
      <c r="C109" s="15">
        <f t="shared" si="15"/>
        <v>0.15239954929176638</v>
      </c>
      <c r="D109" s="14">
        <f t="shared" si="22"/>
        <v>803.0510055201396</v>
      </c>
      <c r="E109" s="14">
        <f>SUM(D109:$D$136)</f>
        <v>2353.5176092358047</v>
      </c>
      <c r="F109" s="16">
        <f t="shared" si="23"/>
        <v>2.930719958082141</v>
      </c>
      <c r="G109" s="5"/>
      <c r="H109" s="17">
        <f>Absterbeordnung!C103</f>
        <v>11592.576253733219</v>
      </c>
      <c r="I109" s="18">
        <f t="shared" si="16"/>
        <v>0.15239954929176638</v>
      </c>
      <c r="J109" s="17">
        <f t="shared" si="24"/>
        <v>1766.7033961993764</v>
      </c>
      <c r="K109" s="17">
        <f>SUM($J109:J$136)</f>
        <v>5687.9070793332539</v>
      </c>
      <c r="L109" s="19">
        <f t="shared" si="25"/>
        <v>3.2195031104651597</v>
      </c>
      <c r="N109" s="20">
        <v>95</v>
      </c>
      <c r="O109" s="6">
        <f t="shared" si="17"/>
        <v>95</v>
      </c>
      <c r="P109" s="20">
        <f t="shared" si="18"/>
        <v>5269.3791369599912</v>
      </c>
      <c r="Q109" s="20">
        <f t="shared" si="19"/>
        <v>11592.576253733219</v>
      </c>
      <c r="R109" s="5">
        <f t="shared" si="20"/>
        <v>11592.576253733219</v>
      </c>
      <c r="S109" s="5">
        <f t="shared" si="21"/>
        <v>9309430.017129356</v>
      </c>
      <c r="T109" s="20">
        <f>SUM(S109:$S$136)</f>
        <v>18306644.086528547</v>
      </c>
      <c r="U109" s="6">
        <f t="shared" si="26"/>
        <v>1.9664623991849461</v>
      </c>
    </row>
    <row r="110" spans="1:21">
      <c r="A110" s="13">
        <v>96</v>
      </c>
      <c r="B110" s="14">
        <f>Absterbeordnung!B104</f>
        <v>3736.4313569922106</v>
      </c>
      <c r="C110" s="15">
        <f t="shared" si="15"/>
        <v>0.14941132283506506</v>
      </c>
      <c r="D110" s="14">
        <f t="shared" si="22"/>
        <v>558.26515173062342</v>
      </c>
      <c r="E110" s="14">
        <f>SUM(D110:$D$136)</f>
        <v>1550.4666037156649</v>
      </c>
      <c r="F110" s="16">
        <f t="shared" si="23"/>
        <v>2.7772942640414047</v>
      </c>
      <c r="G110" s="5"/>
      <c r="H110" s="17">
        <f>Absterbeordnung!C104</f>
        <v>8645.1214835875599</v>
      </c>
      <c r="I110" s="18">
        <f t="shared" si="16"/>
        <v>0.14941132283506506</v>
      </c>
      <c r="J110" s="17">
        <f t="shared" si="24"/>
        <v>1291.6790369326575</v>
      </c>
      <c r="K110" s="17">
        <f>SUM($J110:J$136)</f>
        <v>3921.2036831338751</v>
      </c>
      <c r="L110" s="19">
        <f t="shared" si="25"/>
        <v>3.035741520157774</v>
      </c>
      <c r="N110" s="20">
        <v>96</v>
      </c>
      <c r="O110" s="6">
        <f t="shared" si="17"/>
        <v>96</v>
      </c>
      <c r="P110" s="20">
        <f t="shared" si="18"/>
        <v>3736.4313569922106</v>
      </c>
      <c r="Q110" s="20">
        <f t="shared" si="19"/>
        <v>8645.1214835875599</v>
      </c>
      <c r="R110" s="5">
        <f t="shared" si="20"/>
        <v>8645.1214835875599</v>
      </c>
      <c r="S110" s="5">
        <f t="shared" si="21"/>
        <v>4826270.0567646809</v>
      </c>
      <c r="T110" s="20">
        <f>SUM(S110:$S$136)</f>
        <v>8997214.0693991911</v>
      </c>
      <c r="U110" s="6">
        <f t="shared" si="26"/>
        <v>1.8642168721554151</v>
      </c>
    </row>
    <row r="111" spans="1:21">
      <c r="A111" s="13">
        <v>97</v>
      </c>
      <c r="B111" s="14">
        <f>Absterbeordnung!B105</f>
        <v>2561.1072555968713</v>
      </c>
      <c r="C111" s="15">
        <f t="shared" ref="C111:C127" si="27">1/(((1+($B$5/100))^A111))</f>
        <v>0.14648168905398534</v>
      </c>
      <c r="D111" s="14">
        <f t="shared" si="22"/>
        <v>375.15531664824664</v>
      </c>
      <c r="E111" s="14">
        <f>SUM(D111:$D$136)</f>
        <v>992.20145198504179</v>
      </c>
      <c r="F111" s="16">
        <f t="shared" si="23"/>
        <v>2.6447751316699328</v>
      </c>
      <c r="G111" s="5"/>
      <c r="H111" s="17">
        <f>Absterbeordnung!C105</f>
        <v>6230.4283283281493</v>
      </c>
      <c r="I111" s="18">
        <f t="shared" ref="I111:I127" si="28">1/(((1+($B$5/100))^A111))</f>
        <v>0.14648168905398534</v>
      </c>
      <c r="J111" s="17">
        <f t="shared" si="24"/>
        <v>912.64366506330566</v>
      </c>
      <c r="K111" s="17">
        <f>SUM($J111:J$136)</f>
        <v>2629.5246462012174</v>
      </c>
      <c r="L111" s="19">
        <f t="shared" si="25"/>
        <v>2.8812172229550512</v>
      </c>
      <c r="N111" s="20">
        <v>97</v>
      </c>
      <c r="O111" s="6">
        <f t="shared" si="17"/>
        <v>97</v>
      </c>
      <c r="P111" s="20">
        <f t="shared" si="18"/>
        <v>2561.1072555968713</v>
      </c>
      <c r="Q111" s="20">
        <f t="shared" si="19"/>
        <v>6230.4283283281493</v>
      </c>
      <c r="R111" s="5">
        <f t="shared" si="20"/>
        <v>6230.4283283281493</v>
      </c>
      <c r="S111" s="5">
        <f t="shared" ref="S111:S136" si="29">P111*R111*I111</f>
        <v>2337378.3123681531</v>
      </c>
      <c r="T111" s="20">
        <f>SUM(S111:$S$136)</f>
        <v>4170944.0126345106</v>
      </c>
      <c r="U111" s="6">
        <f t="shared" si="26"/>
        <v>1.7844539715989109</v>
      </c>
    </row>
    <row r="112" spans="1:21">
      <c r="A112" s="13">
        <v>98</v>
      </c>
      <c r="B112" s="14">
        <f>Absterbeordnung!B106</f>
        <v>1708.4013214617339</v>
      </c>
      <c r="C112" s="15">
        <f t="shared" si="27"/>
        <v>0.14360949907253467</v>
      </c>
      <c r="D112" s="14">
        <f t="shared" si="22"/>
        <v>245.34265798997589</v>
      </c>
      <c r="E112" s="14">
        <f>SUM(D112:$D$136)</f>
        <v>617.04613533679503</v>
      </c>
      <c r="F112" s="16">
        <f t="shared" si="23"/>
        <v>2.5150381119699374</v>
      </c>
      <c r="G112" s="5"/>
      <c r="H112" s="17">
        <f>Absterbeordnung!C106</f>
        <v>4394.0692701975368</v>
      </c>
      <c r="I112" s="18">
        <f t="shared" si="28"/>
        <v>0.14360949907253467</v>
      </c>
      <c r="J112" s="17">
        <f t="shared" si="24"/>
        <v>631.03008678308629</v>
      </c>
      <c r="K112" s="17">
        <f>SUM($J112:J$136)</f>
        <v>1716.8809811379119</v>
      </c>
      <c r="L112" s="19">
        <f t="shared" si="25"/>
        <v>2.7207593062485498</v>
      </c>
      <c r="N112" s="20">
        <v>98</v>
      </c>
      <c r="O112" s="6">
        <f t="shared" si="17"/>
        <v>98</v>
      </c>
      <c r="P112" s="20">
        <f t="shared" si="18"/>
        <v>1708.4013214617339</v>
      </c>
      <c r="Q112" s="20">
        <f t="shared" si="19"/>
        <v>4394.0692701975368</v>
      </c>
      <c r="R112" s="5">
        <f t="shared" si="20"/>
        <v>4394.0692701975368</v>
      </c>
      <c r="S112" s="5">
        <f t="shared" si="29"/>
        <v>1078052.6341423371</v>
      </c>
      <c r="T112" s="20">
        <f>SUM(S112:$S$136)</f>
        <v>1833565.700266357</v>
      </c>
      <c r="U112" s="6">
        <f t="shared" si="26"/>
        <v>1.7008127824158428</v>
      </c>
    </row>
    <row r="113" spans="1:21">
      <c r="A113" s="13">
        <v>99</v>
      </c>
      <c r="B113" s="14">
        <f>Absterbeordnung!B107</f>
        <v>1106.9991799569293</v>
      </c>
      <c r="C113" s="15">
        <f t="shared" si="27"/>
        <v>0.14079362654170063</v>
      </c>
      <c r="D113" s="14">
        <f t="shared" si="22"/>
        <v>155.85842912482477</v>
      </c>
      <c r="E113" s="14">
        <f>SUM(D113:$D$136)</f>
        <v>371.70347734681911</v>
      </c>
      <c r="F113" s="16">
        <f t="shared" si="23"/>
        <v>2.3848788893485326</v>
      </c>
      <c r="G113" s="5"/>
      <c r="H113" s="17">
        <f>Absterbeordnung!C107</f>
        <v>2992.2568946067804</v>
      </c>
      <c r="I113" s="18">
        <f t="shared" si="28"/>
        <v>0.14079362654170063</v>
      </c>
      <c r="J113" s="17">
        <f t="shared" si="24"/>
        <v>421.29069973609592</v>
      </c>
      <c r="K113" s="17">
        <f>SUM($J113:J$136)</f>
        <v>1085.8508943548259</v>
      </c>
      <c r="L113" s="19">
        <f t="shared" si="25"/>
        <v>2.5774385597285256</v>
      </c>
      <c r="N113" s="20">
        <v>99</v>
      </c>
      <c r="O113" s="6">
        <f t="shared" si="17"/>
        <v>99</v>
      </c>
      <c r="P113" s="20">
        <f t="shared" si="18"/>
        <v>1106.9991799569293</v>
      </c>
      <c r="Q113" s="20">
        <f t="shared" si="19"/>
        <v>2992.2568946067804</v>
      </c>
      <c r="R113" s="5">
        <f t="shared" si="20"/>
        <v>2992.2568946067804</v>
      </c>
      <c r="S113" s="5">
        <f t="shared" si="29"/>
        <v>466368.45913133916</v>
      </c>
      <c r="T113" s="20">
        <f>SUM(S113:$S$136)</f>
        <v>755513.06612402014</v>
      </c>
      <c r="U113" s="6">
        <f t="shared" si="26"/>
        <v>1.6199917711657508</v>
      </c>
    </row>
    <row r="114" spans="1:21">
      <c r="A114" s="13">
        <v>100</v>
      </c>
      <c r="B114" s="14">
        <f>Absterbeordnung!B108</f>
        <v>685.55873029758004</v>
      </c>
      <c r="C114" s="15">
        <f t="shared" si="27"/>
        <v>0.13803296719774574</v>
      </c>
      <c r="D114" s="14">
        <f t="shared" si="22"/>
        <v>94.629705731294081</v>
      </c>
      <c r="E114" s="14">
        <f>SUM(D114:$D$136)</f>
        <v>215.84504822199429</v>
      </c>
      <c r="F114" s="16">
        <f t="shared" si="23"/>
        <v>2.2809438807185707</v>
      </c>
      <c r="G114" s="5"/>
      <c r="H114" s="17">
        <f>Absterbeordnung!C108</f>
        <v>1965.1491290273345</v>
      </c>
      <c r="I114" s="18">
        <f t="shared" si="28"/>
        <v>0.13803296719774574</v>
      </c>
      <c r="J114" s="17">
        <f t="shared" si="24"/>
        <v>271.25536526570869</v>
      </c>
      <c r="K114" s="17">
        <f>SUM($J114:J$136)</f>
        <v>664.56019461872995</v>
      </c>
      <c r="L114" s="19">
        <f t="shared" si="25"/>
        <v>2.4499430415607035</v>
      </c>
      <c r="N114" s="20">
        <v>100</v>
      </c>
      <c r="O114" s="6">
        <f t="shared" si="17"/>
        <v>100</v>
      </c>
      <c r="P114" s="20">
        <f t="shared" si="18"/>
        <v>685.55873029758004</v>
      </c>
      <c r="Q114" s="20">
        <f t="shared" si="19"/>
        <v>1965.1491290273345</v>
      </c>
      <c r="R114" s="5">
        <f t="shared" si="20"/>
        <v>1965.1491290273345</v>
      </c>
      <c r="S114" s="5">
        <f t="shared" si="29"/>
        <v>185961.48379796554</v>
      </c>
      <c r="T114" s="20">
        <f>SUM(S114:$S$136)</f>
        <v>289144.60699268093</v>
      </c>
      <c r="U114" s="6">
        <f t="shared" si="26"/>
        <v>1.5548628731464458</v>
      </c>
    </row>
    <row r="115" spans="1:21">
      <c r="A115" s="13">
        <v>101</v>
      </c>
      <c r="B115" s="14">
        <f>Absterbeordnung!B109</f>
        <v>409.2</v>
      </c>
      <c r="C115" s="15">
        <f t="shared" si="27"/>
        <v>0.13532643842916248</v>
      </c>
      <c r="D115" s="14">
        <f t="shared" si="22"/>
        <v>55.375578605213285</v>
      </c>
      <c r="E115" s="14">
        <f>SUM(D115:$D$136)</f>
        <v>121.21534249070022</v>
      </c>
      <c r="F115" s="16">
        <f t="shared" si="23"/>
        <v>2.188967511380342</v>
      </c>
      <c r="G115" s="5"/>
      <c r="H115" s="17">
        <f>Absterbeordnung!C109</f>
        <v>1243.5999999999999</v>
      </c>
      <c r="I115" s="18">
        <f t="shared" si="28"/>
        <v>0.13532643842916248</v>
      </c>
      <c r="J115" s="17">
        <f t="shared" si="24"/>
        <v>168.29195883050645</v>
      </c>
      <c r="K115" s="17">
        <f>SUM($J115:J$136)</f>
        <v>393.30482935302138</v>
      </c>
      <c r="L115" s="19">
        <f t="shared" si="25"/>
        <v>2.3370387515016948</v>
      </c>
      <c r="N115" s="20">
        <v>101</v>
      </c>
      <c r="O115" s="6">
        <f t="shared" si="17"/>
        <v>101</v>
      </c>
      <c r="P115" s="20">
        <f t="shared" si="18"/>
        <v>409.2</v>
      </c>
      <c r="Q115" s="20">
        <f t="shared" si="19"/>
        <v>1243.5999999999999</v>
      </c>
      <c r="R115" s="5">
        <f t="shared" si="20"/>
        <v>1243.5999999999999</v>
      </c>
      <c r="S115" s="5">
        <f t="shared" si="29"/>
        <v>68865.069553443231</v>
      </c>
      <c r="T115" s="20">
        <f>SUM(S115:$S$136)</f>
        <v>103183.12319471544</v>
      </c>
      <c r="U115" s="6">
        <f t="shared" si="26"/>
        <v>1.4983376022678587</v>
      </c>
    </row>
    <row r="116" spans="1:21">
      <c r="A116" s="21">
        <v>102</v>
      </c>
      <c r="B116" s="14">
        <f>Absterbeordnung!B110</f>
        <v>235.4</v>
      </c>
      <c r="C116" s="15">
        <f t="shared" si="27"/>
        <v>0.13267297885212007</v>
      </c>
      <c r="D116" s="14">
        <f t="shared" si="22"/>
        <v>31.231219221789065</v>
      </c>
      <c r="E116" s="14">
        <f>SUM(D116:$D$136)</f>
        <v>65.839763885486931</v>
      </c>
      <c r="F116" s="16">
        <f t="shared" si="23"/>
        <v>2.1081394042904527</v>
      </c>
      <c r="G116" s="5"/>
      <c r="H116" s="17">
        <f>Absterbeordnung!C110</f>
        <v>758.1</v>
      </c>
      <c r="I116" s="18">
        <f t="shared" si="28"/>
        <v>0.13267297885212007</v>
      </c>
      <c r="J116" s="17">
        <f t="shared" si="24"/>
        <v>100.57938526779222</v>
      </c>
      <c r="K116" s="17">
        <f>SUM($J116:J$136)</f>
        <v>225.01287052251496</v>
      </c>
      <c r="L116" s="19">
        <f t="shared" si="25"/>
        <v>2.2371668898494366</v>
      </c>
      <c r="N116" s="6">
        <v>102</v>
      </c>
      <c r="O116" s="6">
        <f t="shared" si="17"/>
        <v>102</v>
      </c>
      <c r="P116" s="20">
        <f t="shared" si="18"/>
        <v>235.4</v>
      </c>
      <c r="Q116" s="20">
        <f t="shared" si="19"/>
        <v>758.1</v>
      </c>
      <c r="R116" s="5">
        <f t="shared" si="20"/>
        <v>758.1</v>
      </c>
      <c r="S116" s="5">
        <f t="shared" si="29"/>
        <v>23676.387292038293</v>
      </c>
      <c r="T116" s="20">
        <f>SUM(S116:$S$136)</f>
        <v>34318.053641272214</v>
      </c>
      <c r="U116" s="6">
        <f t="shared" si="26"/>
        <v>1.4494632655722952</v>
      </c>
    </row>
    <row r="117" spans="1:21">
      <c r="A117" s="21">
        <v>103</v>
      </c>
      <c r="B117" s="14">
        <f>Absterbeordnung!B111</f>
        <v>130.6</v>
      </c>
      <c r="C117" s="15">
        <f t="shared" si="27"/>
        <v>0.13007154789423539</v>
      </c>
      <c r="D117" s="14">
        <f t="shared" si="22"/>
        <v>16.987344154987142</v>
      </c>
      <c r="E117" s="14">
        <f>SUM(D117:$D$136)</f>
        <v>34.608544663697884</v>
      </c>
      <c r="F117" s="16">
        <f t="shared" si="23"/>
        <v>2.0373134462892195</v>
      </c>
      <c r="G117" s="5"/>
      <c r="H117" s="17">
        <f>Absterbeordnung!C111</f>
        <v>445.1</v>
      </c>
      <c r="I117" s="18">
        <f t="shared" si="28"/>
        <v>0.13007154789423539</v>
      </c>
      <c r="J117" s="17">
        <f t="shared" si="24"/>
        <v>57.894845967724173</v>
      </c>
      <c r="K117" s="17">
        <f>SUM($J117:J$136)</f>
        <v>124.4334852547227</v>
      </c>
      <c r="L117" s="19">
        <f t="shared" si="25"/>
        <v>2.1493016031874959</v>
      </c>
      <c r="N117" s="6">
        <v>103</v>
      </c>
      <c r="O117" s="6">
        <f t="shared" si="17"/>
        <v>103</v>
      </c>
      <c r="P117" s="20">
        <f t="shared" si="18"/>
        <v>130.6</v>
      </c>
      <c r="Q117" s="20">
        <f t="shared" si="19"/>
        <v>445.1</v>
      </c>
      <c r="R117" s="5">
        <f t="shared" si="20"/>
        <v>445.1</v>
      </c>
      <c r="S117" s="5">
        <f t="shared" si="29"/>
        <v>7561.0668833847767</v>
      </c>
      <c r="T117" s="20">
        <f>SUM(S117:$S$136)</f>
        <v>10641.666349233919</v>
      </c>
      <c r="U117" s="6">
        <f t="shared" si="26"/>
        <v>1.407429204550309</v>
      </c>
    </row>
    <row r="118" spans="1:21">
      <c r="A118" s="21">
        <v>104</v>
      </c>
      <c r="B118" s="14">
        <f>Absterbeordnung!B112</f>
        <v>70</v>
      </c>
      <c r="C118" s="15">
        <f t="shared" si="27"/>
        <v>0.12752112538650526</v>
      </c>
      <c r="D118" s="14">
        <f t="shared" si="22"/>
        <v>8.9264787770553689</v>
      </c>
      <c r="E118" s="14">
        <f>SUM(D118:$D$136)</f>
        <v>17.621200508710743</v>
      </c>
      <c r="F118" s="16">
        <f t="shared" si="23"/>
        <v>1.9740371258154219</v>
      </c>
      <c r="G118" s="5"/>
      <c r="H118" s="17">
        <f>Absterbeordnung!C112</f>
        <v>251.8</v>
      </c>
      <c r="I118" s="18">
        <f t="shared" si="28"/>
        <v>0.12752112538650526</v>
      </c>
      <c r="J118" s="17">
        <f t="shared" si="24"/>
        <v>32.109819372322022</v>
      </c>
      <c r="K118" s="17">
        <f>SUM($J118:J$136)</f>
        <v>66.538639286998531</v>
      </c>
      <c r="L118" s="19">
        <f t="shared" si="25"/>
        <v>2.0722209152117941</v>
      </c>
      <c r="N118" s="6">
        <v>104</v>
      </c>
      <c r="O118" s="6">
        <f t="shared" si="17"/>
        <v>104</v>
      </c>
      <c r="P118" s="20">
        <f t="shared" si="18"/>
        <v>70</v>
      </c>
      <c r="Q118" s="20">
        <f t="shared" si="19"/>
        <v>251.8</v>
      </c>
      <c r="R118" s="5">
        <f t="shared" si="20"/>
        <v>251.8</v>
      </c>
      <c r="S118" s="5">
        <f t="shared" si="29"/>
        <v>2247.6873560625418</v>
      </c>
      <c r="T118" s="20">
        <f>SUM(S118:$S$136)</f>
        <v>3080.5994658491395</v>
      </c>
      <c r="U118" s="6">
        <f t="shared" si="26"/>
        <v>1.3705640410976365</v>
      </c>
    </row>
    <row r="119" spans="1:21">
      <c r="A119" s="21">
        <v>105</v>
      </c>
      <c r="B119" s="14">
        <f>Absterbeordnung!B113</f>
        <v>36.200000000000003</v>
      </c>
      <c r="C119" s="15">
        <f t="shared" si="27"/>
        <v>0.12502071116324046</v>
      </c>
      <c r="D119" s="14">
        <f t="shared" si="22"/>
        <v>4.5257497441093051</v>
      </c>
      <c r="E119" s="14">
        <f>SUM(D119:$D$136)</f>
        <v>8.6947217316553722</v>
      </c>
      <c r="F119" s="16">
        <f t="shared" si="23"/>
        <v>1.9211671487077653</v>
      </c>
      <c r="G119" s="5"/>
      <c r="H119" s="17">
        <f>Absterbeordnung!C113</f>
        <v>137.4</v>
      </c>
      <c r="I119" s="18">
        <f t="shared" si="28"/>
        <v>0.12502071116324046</v>
      </c>
      <c r="J119" s="17">
        <f t="shared" si="24"/>
        <v>17.177845713829239</v>
      </c>
      <c r="K119" s="17">
        <f>SUM($J119:J$136)</f>
        <v>34.428819914676509</v>
      </c>
      <c r="L119" s="19">
        <f t="shared" si="25"/>
        <v>2.0042571395876001</v>
      </c>
      <c r="N119" s="6">
        <v>105</v>
      </c>
      <c r="O119" s="6">
        <f t="shared" si="17"/>
        <v>105</v>
      </c>
      <c r="P119" s="20">
        <f t="shared" si="18"/>
        <v>36.200000000000003</v>
      </c>
      <c r="Q119" s="20">
        <f t="shared" si="19"/>
        <v>137.4</v>
      </c>
      <c r="R119" s="5">
        <f t="shared" si="20"/>
        <v>137.4</v>
      </c>
      <c r="S119" s="5">
        <f t="shared" si="29"/>
        <v>621.8380148406186</v>
      </c>
      <c r="T119" s="20">
        <f>SUM(S119:$S$136)</f>
        <v>832.91210978659785</v>
      </c>
      <c r="U119" s="6">
        <f t="shared" si="26"/>
        <v>1.3394358175417742</v>
      </c>
    </row>
    <row r="120" spans="1:21">
      <c r="A120" s="21">
        <v>106</v>
      </c>
      <c r="B120" s="14">
        <f>Absterbeordnung!B114</f>
        <v>18.100000000000001</v>
      </c>
      <c r="C120" s="15">
        <f t="shared" si="27"/>
        <v>0.12256932466984359</v>
      </c>
      <c r="D120" s="14">
        <f t="shared" si="22"/>
        <v>2.2185047765241692</v>
      </c>
      <c r="E120" s="14">
        <f>SUM(D120:$D$136)</f>
        <v>4.1689719875460689</v>
      </c>
      <c r="F120" s="16">
        <f t="shared" si="23"/>
        <v>1.879180983363842</v>
      </c>
      <c r="G120" s="5"/>
      <c r="H120" s="17">
        <f>Absterbeordnung!C114</f>
        <v>72.400000000000006</v>
      </c>
      <c r="I120" s="18">
        <f t="shared" si="28"/>
        <v>0.12256932466984359</v>
      </c>
      <c r="J120" s="17">
        <f t="shared" si="24"/>
        <v>8.8740191060966769</v>
      </c>
      <c r="K120" s="17">
        <f>SUM($J120:J$136)</f>
        <v>17.250974200847271</v>
      </c>
      <c r="L120" s="19">
        <f t="shared" si="25"/>
        <v>1.943986596670207</v>
      </c>
      <c r="N120" s="6">
        <v>106</v>
      </c>
      <c r="O120" s="6">
        <f t="shared" si="17"/>
        <v>106</v>
      </c>
      <c r="P120" s="20">
        <f t="shared" si="18"/>
        <v>18.100000000000001</v>
      </c>
      <c r="Q120" s="20">
        <f t="shared" si="19"/>
        <v>72.400000000000006</v>
      </c>
      <c r="R120" s="5">
        <f t="shared" si="20"/>
        <v>72.400000000000006</v>
      </c>
      <c r="S120" s="5">
        <f t="shared" si="29"/>
        <v>160.61974582034986</v>
      </c>
      <c r="T120" s="20">
        <f>SUM(S120:$S$136)</f>
        <v>211.07409494597943</v>
      </c>
      <c r="U120" s="6">
        <f t="shared" si="26"/>
        <v>1.314122954608967</v>
      </c>
    </row>
    <row r="121" spans="1:21">
      <c r="A121" s="21">
        <v>107</v>
      </c>
      <c r="B121" s="14">
        <f>Absterbeordnung!B115</f>
        <v>8.8000000000000007</v>
      </c>
      <c r="C121" s="15">
        <f t="shared" si="27"/>
        <v>0.12016600457827803</v>
      </c>
      <c r="D121" s="14">
        <f t="shared" si="22"/>
        <v>1.0574608402888468</v>
      </c>
      <c r="E121" s="14">
        <f>SUM(D121:$D$136)</f>
        <v>1.9504672110218997</v>
      </c>
      <c r="F121" s="16">
        <f t="shared" si="23"/>
        <v>1.8444817403253695</v>
      </c>
      <c r="G121" s="5"/>
      <c r="H121" s="17">
        <f>Absterbeordnung!C115</f>
        <v>36.9</v>
      </c>
      <c r="I121" s="18">
        <f t="shared" si="28"/>
        <v>0.12016600457827803</v>
      </c>
      <c r="J121" s="17">
        <f t="shared" si="24"/>
        <v>4.4341255689384589</v>
      </c>
      <c r="K121" s="17">
        <f>SUM($J121:J$136)</f>
        <v>8.3769550947505937</v>
      </c>
      <c r="L121" s="19">
        <f t="shared" si="25"/>
        <v>1.8892011433848632</v>
      </c>
      <c r="N121" s="6">
        <v>107</v>
      </c>
      <c r="O121" s="6">
        <f t="shared" si="17"/>
        <v>107</v>
      </c>
      <c r="P121" s="20">
        <f t="shared" si="18"/>
        <v>8.8000000000000007</v>
      </c>
      <c r="Q121" s="20">
        <f t="shared" si="19"/>
        <v>36.9</v>
      </c>
      <c r="R121" s="5">
        <f t="shared" si="20"/>
        <v>36.9</v>
      </c>
      <c r="S121" s="5">
        <f t="shared" si="29"/>
        <v>39.020305006658447</v>
      </c>
      <c r="T121" s="20">
        <f>SUM(S121:$S$136)</f>
        <v>50.454349125629555</v>
      </c>
      <c r="U121" s="6">
        <f t="shared" si="26"/>
        <v>1.2930280559575329</v>
      </c>
    </row>
    <row r="122" spans="1:21">
      <c r="A122" s="21">
        <v>108</v>
      </c>
      <c r="B122" s="14">
        <f>Absterbeordnung!B116</f>
        <v>4.2</v>
      </c>
      <c r="C122" s="15">
        <f t="shared" si="27"/>
        <v>0.11780980841007649</v>
      </c>
      <c r="D122" s="14">
        <f t="shared" si="22"/>
        <v>0.49480119532232125</v>
      </c>
      <c r="E122" s="14">
        <f>SUM(D122:$D$136)</f>
        <v>0.89300637073305245</v>
      </c>
      <c r="F122" s="16">
        <f t="shared" si="23"/>
        <v>1.8047781193239318</v>
      </c>
      <c r="G122" s="5"/>
      <c r="H122" s="17">
        <f>Absterbeordnung!C116</f>
        <v>18.2</v>
      </c>
      <c r="I122" s="18">
        <f t="shared" si="28"/>
        <v>0.11780980841007649</v>
      </c>
      <c r="J122" s="17">
        <f t="shared" si="24"/>
        <v>2.1441385130633921</v>
      </c>
      <c r="K122" s="17">
        <f>SUM($J122:J$136)</f>
        <v>3.9428295258121344</v>
      </c>
      <c r="L122" s="19">
        <f t="shared" si="25"/>
        <v>1.8388875074021691</v>
      </c>
      <c r="N122" s="6">
        <v>108</v>
      </c>
      <c r="O122" s="6">
        <f t="shared" si="17"/>
        <v>108</v>
      </c>
      <c r="P122" s="20">
        <f t="shared" si="18"/>
        <v>4.2</v>
      </c>
      <c r="Q122" s="20">
        <f t="shared" si="19"/>
        <v>18.2</v>
      </c>
      <c r="R122" s="5">
        <f t="shared" si="20"/>
        <v>18.2</v>
      </c>
      <c r="S122" s="5">
        <f t="shared" si="29"/>
        <v>9.0053817548662458</v>
      </c>
      <c r="T122" s="20">
        <f>SUM(S122:$S$136)</f>
        <v>11.434044118971105</v>
      </c>
      <c r="U122" s="6">
        <f t="shared" si="26"/>
        <v>1.2696901064513428</v>
      </c>
    </row>
    <row r="123" spans="1:21">
      <c r="A123" s="21">
        <v>109</v>
      </c>
      <c r="B123" s="14">
        <f>Absterbeordnung!B117</f>
        <v>1.9</v>
      </c>
      <c r="C123" s="15">
        <f t="shared" si="27"/>
        <v>0.11549981216674166</v>
      </c>
      <c r="D123" s="14">
        <f t="shared" si="22"/>
        <v>0.21944964311680915</v>
      </c>
      <c r="E123" s="14">
        <f>SUM(D123:$D$136)</f>
        <v>0.3982051754107313</v>
      </c>
      <c r="F123" s="16">
        <f t="shared" si="23"/>
        <v>1.8145628753598555</v>
      </c>
      <c r="G123" s="5"/>
      <c r="H123" s="17">
        <f>Absterbeordnung!C117</f>
        <v>8.6999999999999993</v>
      </c>
      <c r="I123" s="18">
        <f t="shared" si="28"/>
        <v>0.11549981216674166</v>
      </c>
      <c r="J123" s="17">
        <f t="shared" si="24"/>
        <v>1.0048483658506524</v>
      </c>
      <c r="K123" s="17">
        <f>SUM($J123:J$136)</f>
        <v>1.7986910127487423</v>
      </c>
      <c r="L123" s="19">
        <f t="shared" si="25"/>
        <v>1.790012377863663</v>
      </c>
      <c r="N123" s="6">
        <v>109</v>
      </c>
      <c r="O123" s="6">
        <f t="shared" si="17"/>
        <v>109</v>
      </c>
      <c r="P123" s="20">
        <f t="shared" si="18"/>
        <v>1.9</v>
      </c>
      <c r="Q123" s="20">
        <f t="shared" si="19"/>
        <v>8.6999999999999993</v>
      </c>
      <c r="R123" s="5">
        <f t="shared" si="20"/>
        <v>8.6999999999999993</v>
      </c>
      <c r="S123" s="5">
        <f t="shared" si="29"/>
        <v>1.9092118951162393</v>
      </c>
      <c r="T123" s="20">
        <f>SUM(S123:$S$136)</f>
        <v>2.4286623641048593</v>
      </c>
      <c r="U123" s="6">
        <f t="shared" si="26"/>
        <v>1.2720758603680258</v>
      </c>
    </row>
    <row r="124" spans="1:21">
      <c r="A124" s="21">
        <v>110</v>
      </c>
      <c r="B124" s="14">
        <f>Absterbeordnung!B118</f>
        <v>0.9</v>
      </c>
      <c r="C124" s="15">
        <f t="shared" si="27"/>
        <v>0.11323510996739378</v>
      </c>
      <c r="D124" s="14">
        <f t="shared" si="22"/>
        <v>0.1019115989706544</v>
      </c>
      <c r="E124" s="14">
        <f>SUM(D124:$D$136)</f>
        <v>0.17875553229392213</v>
      </c>
      <c r="F124" s="16">
        <f t="shared" si="23"/>
        <v>1.7540253916082218</v>
      </c>
      <c r="G124" s="5"/>
      <c r="H124" s="17">
        <f>Absterbeordnung!C118</f>
        <v>4.0999999999999996</v>
      </c>
      <c r="I124" s="18">
        <f t="shared" si="28"/>
        <v>0.11323510996739378</v>
      </c>
      <c r="J124" s="17">
        <f t="shared" si="24"/>
        <v>0.46426395086631445</v>
      </c>
      <c r="K124" s="17">
        <f>SUM($J124:J$136)</f>
        <v>0.79384264689809003</v>
      </c>
      <c r="L124" s="19">
        <f t="shared" si="25"/>
        <v>1.7098950832102799</v>
      </c>
      <c r="N124" s="6">
        <v>110</v>
      </c>
      <c r="O124" s="6">
        <f t="shared" si="17"/>
        <v>110</v>
      </c>
      <c r="P124" s="20">
        <f t="shared" si="18"/>
        <v>0.9</v>
      </c>
      <c r="Q124" s="20">
        <f t="shared" si="19"/>
        <v>4.0999999999999996</v>
      </c>
      <c r="R124" s="5">
        <f t="shared" si="20"/>
        <v>4.0999999999999996</v>
      </c>
      <c r="S124" s="5">
        <f t="shared" si="29"/>
        <v>0.41783755577968301</v>
      </c>
      <c r="T124" s="20">
        <f>SUM(S124:$S$136)</f>
        <v>0.51945046898862002</v>
      </c>
      <c r="U124" s="6">
        <f t="shared" si="26"/>
        <v>1.243187601984048</v>
      </c>
    </row>
    <row r="125" spans="1:21">
      <c r="A125" s="21">
        <v>111</v>
      </c>
      <c r="B125" s="14">
        <f>Absterbeordnung!B119</f>
        <v>0.4</v>
      </c>
      <c r="C125" s="15">
        <f t="shared" si="27"/>
        <v>0.11101481369352335</v>
      </c>
      <c r="D125" s="14">
        <f t="shared" si="22"/>
        <v>4.4405925477409347E-2</v>
      </c>
      <c r="E125" s="14">
        <f>SUM(D125:$D$136)</f>
        <v>7.6843933323267763E-2</v>
      </c>
      <c r="F125" s="16">
        <f t="shared" si="23"/>
        <v>1.7304882737408687</v>
      </c>
      <c r="G125" s="25"/>
      <c r="H125" s="17">
        <f>Absterbeordnung!C119</f>
        <v>1.8</v>
      </c>
      <c r="I125" s="18">
        <f t="shared" si="28"/>
        <v>0.11101481369352335</v>
      </c>
      <c r="J125" s="17">
        <f t="shared" si="24"/>
        <v>0.19982666464834203</v>
      </c>
      <c r="K125" s="17">
        <f>SUM($J125:J$136)</f>
        <v>0.3295786960317757</v>
      </c>
      <c r="L125" s="19">
        <f t="shared" si="25"/>
        <v>1.6493229099918834</v>
      </c>
      <c r="N125" s="6">
        <v>111</v>
      </c>
      <c r="O125" s="6">
        <f t="shared" si="17"/>
        <v>111</v>
      </c>
      <c r="P125" s="20">
        <f t="shared" si="18"/>
        <v>0.4</v>
      </c>
      <c r="Q125" s="20">
        <f t="shared" si="19"/>
        <v>1.8</v>
      </c>
      <c r="R125" s="5">
        <f t="shared" si="20"/>
        <v>1.8</v>
      </c>
      <c r="S125" s="5">
        <f t="shared" si="29"/>
        <v>7.9930665859336822E-2</v>
      </c>
      <c r="T125" s="20">
        <f>SUM(S125:$S$136)</f>
        <v>0.10161291320893692</v>
      </c>
      <c r="U125" s="6">
        <f t="shared" si="26"/>
        <v>1.2712631893716091</v>
      </c>
    </row>
    <row r="126" spans="1:21">
      <c r="A126" s="21">
        <v>112</v>
      </c>
      <c r="B126" s="14">
        <f>Absterbeordnung!B120</f>
        <v>0.2</v>
      </c>
      <c r="C126" s="15">
        <f t="shared" si="27"/>
        <v>0.10883805264070914</v>
      </c>
      <c r="D126" s="14">
        <f t="shared" si="22"/>
        <v>2.1767610528141829E-2</v>
      </c>
      <c r="E126" s="14">
        <f>SUM(D126:$D$136)</f>
        <v>3.2438007845858416E-2</v>
      </c>
      <c r="F126" s="16">
        <f t="shared" si="23"/>
        <v>1.4901960784313728</v>
      </c>
      <c r="G126" s="5"/>
      <c r="H126" s="17">
        <f>Absterbeordnung!C120</f>
        <v>0.8</v>
      </c>
      <c r="I126" s="18">
        <f t="shared" si="28"/>
        <v>0.10883805264070914</v>
      </c>
      <c r="J126" s="17">
        <f t="shared" si="24"/>
        <v>8.7070442112567314E-2</v>
      </c>
      <c r="K126" s="17">
        <f>SUM($J126:J$136)</f>
        <v>0.12975203138343366</v>
      </c>
      <c r="L126" s="19">
        <f t="shared" si="25"/>
        <v>1.4901960784313728</v>
      </c>
      <c r="N126" s="6">
        <v>112</v>
      </c>
      <c r="O126" s="6">
        <f t="shared" si="17"/>
        <v>112</v>
      </c>
      <c r="P126" s="20">
        <f t="shared" si="18"/>
        <v>0.2</v>
      </c>
      <c r="Q126" s="20">
        <f t="shared" si="19"/>
        <v>0.8</v>
      </c>
      <c r="R126" s="5">
        <f t="shared" si="20"/>
        <v>0.8</v>
      </c>
      <c r="S126" s="5">
        <f t="shared" si="29"/>
        <v>1.7414088422513466E-2</v>
      </c>
      <c r="T126" s="20">
        <f>SUM(S126:$S$136)</f>
        <v>2.1682247349600101E-2</v>
      </c>
      <c r="U126" s="6">
        <f t="shared" si="26"/>
        <v>1.2450980392156863</v>
      </c>
    </row>
    <row r="127" spans="1:21">
      <c r="A127" s="26">
        <v>113</v>
      </c>
      <c r="B127" s="14">
        <f>Absterbeordnung!B121</f>
        <v>0.1</v>
      </c>
      <c r="C127" s="15">
        <f t="shared" si="27"/>
        <v>0.10670397317716583</v>
      </c>
      <c r="D127" s="14">
        <f t="shared" si="22"/>
        <v>1.0670397317716584E-2</v>
      </c>
      <c r="E127" s="14">
        <f>SUM(D127:$D$136)</f>
        <v>1.0670397317716584E-2</v>
      </c>
      <c r="F127" s="16">
        <f t="shared" si="23"/>
        <v>1</v>
      </c>
      <c r="G127" s="27"/>
      <c r="H127" s="17">
        <f>Absterbeordnung!C121</f>
        <v>0.4</v>
      </c>
      <c r="I127" s="18">
        <f t="shared" si="28"/>
        <v>0.10670397317716583</v>
      </c>
      <c r="J127" s="17">
        <f t="shared" si="24"/>
        <v>4.2681589270866335E-2</v>
      </c>
      <c r="K127" s="17">
        <f>SUM($J127:J$136)</f>
        <v>4.2681589270866335E-2</v>
      </c>
      <c r="L127" s="19">
        <f t="shared" si="25"/>
        <v>1</v>
      </c>
      <c r="N127" s="28">
        <v>113</v>
      </c>
      <c r="O127" s="6">
        <f t="shared" si="17"/>
        <v>113</v>
      </c>
      <c r="P127" s="20">
        <f t="shared" si="18"/>
        <v>0.1</v>
      </c>
      <c r="Q127" s="20">
        <f t="shared" si="19"/>
        <v>0.4</v>
      </c>
      <c r="R127" s="5">
        <f t="shared" si="20"/>
        <v>0.4</v>
      </c>
      <c r="S127" s="5">
        <f t="shared" si="29"/>
        <v>4.2681589270866342E-3</v>
      </c>
      <c r="T127" s="20">
        <f>SUM(S127:$S$136)</f>
        <v>4.2681589270866342E-3</v>
      </c>
      <c r="U127" s="6">
        <f t="shared" si="26"/>
        <v>1</v>
      </c>
    </row>
    <row r="128" spans="1:21">
      <c r="A128" s="21">
        <v>114</v>
      </c>
      <c r="B128" s="14">
        <f>Absterbeordnung!B122</f>
        <v>0</v>
      </c>
      <c r="C128" s="15">
        <f t="shared" ref="C128:C134" si="30">1/(((1+($B$5/100))^A128))</f>
        <v>0.10461173840898609</v>
      </c>
      <c r="D128" s="14">
        <f t="shared" ref="D128:D134" si="31">B128*C128</f>
        <v>0</v>
      </c>
      <c r="E128" s="14">
        <f>SUM(D128:$D$136)</f>
        <v>0</v>
      </c>
      <c r="F128" s="16" t="e">
        <f t="shared" ref="F128:F134" si="32">E128/D128</f>
        <v>#DIV/0!</v>
      </c>
      <c r="G128" s="27"/>
      <c r="H128" s="17">
        <f>Absterbeordnung!C122</f>
        <v>0</v>
      </c>
      <c r="I128" s="18">
        <f t="shared" ref="I128:I134" si="33">1/(((1+($B$5/100))^A128))</f>
        <v>0.10461173840898609</v>
      </c>
      <c r="J128" s="17">
        <f t="shared" ref="J128:J134" si="34">H128*I128</f>
        <v>0</v>
      </c>
      <c r="K128" s="17">
        <f>SUM($J128:J$136)</f>
        <v>0</v>
      </c>
      <c r="L128" s="19" t="e">
        <f t="shared" ref="L128:L134" si="35">K128/J128</f>
        <v>#DIV/0!</v>
      </c>
      <c r="N128" s="6">
        <v>114</v>
      </c>
      <c r="O128" s="6">
        <f t="shared" si="17"/>
        <v>114</v>
      </c>
      <c r="P128" s="20">
        <f t="shared" ref="P128:P134" si="36">B128</f>
        <v>0</v>
      </c>
      <c r="Q128" s="20">
        <f t="shared" ref="Q128:Q134" si="37">H128</f>
        <v>0</v>
      </c>
      <c r="R128" s="5">
        <f t="shared" si="20"/>
        <v>0</v>
      </c>
      <c r="S128" s="5">
        <f t="shared" si="29"/>
        <v>0</v>
      </c>
      <c r="T128" s="20">
        <f>SUM(S128:$S$136)</f>
        <v>0</v>
      </c>
      <c r="U128" s="6" t="e">
        <f t="shared" ref="U128:U134" si="38">T128/S128</f>
        <v>#DIV/0!</v>
      </c>
    </row>
    <row r="129" spans="1:21">
      <c r="A129" s="21">
        <v>115</v>
      </c>
      <c r="B129" s="14">
        <f>Absterbeordnung!B123</f>
        <v>0</v>
      </c>
      <c r="C129" s="15">
        <f t="shared" si="30"/>
        <v>0.10256052785194716</v>
      </c>
      <c r="D129" s="14">
        <f t="shared" si="31"/>
        <v>0</v>
      </c>
      <c r="E129" s="14">
        <f>SUM(D129:$D$136)</f>
        <v>0</v>
      </c>
      <c r="F129" s="16" t="e">
        <f t="shared" si="32"/>
        <v>#DIV/0!</v>
      </c>
      <c r="G129" s="27"/>
      <c r="H129" s="17">
        <f>Absterbeordnung!C123</f>
        <v>0</v>
      </c>
      <c r="I129" s="18">
        <f t="shared" si="33"/>
        <v>0.10256052785194716</v>
      </c>
      <c r="J129" s="17">
        <f t="shared" si="34"/>
        <v>0</v>
      </c>
      <c r="K129" s="17">
        <f>SUM($J129:J$136)</f>
        <v>0</v>
      </c>
      <c r="L129" s="19" t="e">
        <f t="shared" si="35"/>
        <v>#DIV/0!</v>
      </c>
      <c r="N129" s="6">
        <v>115</v>
      </c>
      <c r="O129" s="6">
        <f t="shared" si="17"/>
        <v>115</v>
      </c>
      <c r="P129" s="20">
        <f t="shared" si="36"/>
        <v>0</v>
      </c>
      <c r="Q129" s="20">
        <f t="shared" si="37"/>
        <v>0</v>
      </c>
      <c r="R129" s="5">
        <f t="shared" si="20"/>
        <v>0</v>
      </c>
      <c r="S129" s="5">
        <f t="shared" si="29"/>
        <v>0</v>
      </c>
      <c r="T129" s="20">
        <f>SUM(S129:$S$136)</f>
        <v>0</v>
      </c>
      <c r="U129" s="6" t="e">
        <f t="shared" si="38"/>
        <v>#DIV/0!</v>
      </c>
    </row>
    <row r="130" spans="1:21">
      <c r="A130" s="21">
        <v>116</v>
      </c>
      <c r="B130" s="14">
        <f>Absterbeordnung!B124</f>
        <v>0</v>
      </c>
      <c r="C130" s="15">
        <f t="shared" si="30"/>
        <v>0.1005495371097521</v>
      </c>
      <c r="D130" s="14">
        <f t="shared" si="31"/>
        <v>0</v>
      </c>
      <c r="E130" s="14">
        <f>SUM(D130:$D$136)</f>
        <v>0</v>
      </c>
      <c r="F130" s="16" t="e">
        <f t="shared" si="32"/>
        <v>#DIV/0!</v>
      </c>
      <c r="G130" s="27"/>
      <c r="H130" s="17">
        <f>Absterbeordnung!C124</f>
        <v>0</v>
      </c>
      <c r="I130" s="18">
        <f t="shared" si="33"/>
        <v>0.1005495371097521</v>
      </c>
      <c r="J130" s="17">
        <f t="shared" si="34"/>
        <v>0</v>
      </c>
      <c r="K130" s="17">
        <f>SUM($J130:J$136)</f>
        <v>0</v>
      </c>
      <c r="L130" s="19" t="e">
        <f t="shared" si="35"/>
        <v>#DIV/0!</v>
      </c>
      <c r="N130" s="28">
        <v>116</v>
      </c>
      <c r="O130" s="6">
        <f t="shared" si="17"/>
        <v>116</v>
      </c>
      <c r="P130" s="20">
        <f t="shared" si="36"/>
        <v>0</v>
      </c>
      <c r="Q130" s="20">
        <f t="shared" si="37"/>
        <v>0</v>
      </c>
      <c r="R130" s="5">
        <f t="shared" si="20"/>
        <v>0</v>
      </c>
      <c r="S130" s="5">
        <f t="shared" si="29"/>
        <v>0</v>
      </c>
      <c r="T130" s="20">
        <f>SUM(S130:$S$136)</f>
        <v>0</v>
      </c>
      <c r="U130" s="6" t="e">
        <f t="shared" si="38"/>
        <v>#DIV/0!</v>
      </c>
    </row>
    <row r="131" spans="1:21">
      <c r="A131" s="21">
        <v>117</v>
      </c>
      <c r="B131" s="14">
        <f>Absterbeordnung!B125</f>
        <v>0</v>
      </c>
      <c r="C131" s="15">
        <f t="shared" si="30"/>
        <v>9.8577977558580526E-2</v>
      </c>
      <c r="D131" s="14">
        <f t="shared" si="31"/>
        <v>0</v>
      </c>
      <c r="E131" s="14">
        <f>SUM(D131:$D$136)</f>
        <v>0</v>
      </c>
      <c r="F131" s="16" t="e">
        <f t="shared" si="32"/>
        <v>#DIV/0!</v>
      </c>
      <c r="G131" s="27"/>
      <c r="H131" s="17">
        <f>Absterbeordnung!C125</f>
        <v>0</v>
      </c>
      <c r="I131" s="18">
        <f t="shared" si="33"/>
        <v>9.8577977558580526E-2</v>
      </c>
      <c r="J131" s="17">
        <f t="shared" si="34"/>
        <v>0</v>
      </c>
      <c r="K131" s="17">
        <f>SUM($J131:J$136)</f>
        <v>0</v>
      </c>
      <c r="L131" s="19" t="e">
        <f t="shared" si="35"/>
        <v>#DIV/0!</v>
      </c>
      <c r="N131" s="6">
        <v>117</v>
      </c>
      <c r="O131" s="6">
        <f t="shared" si="17"/>
        <v>117</v>
      </c>
      <c r="P131" s="20">
        <f t="shared" si="36"/>
        <v>0</v>
      </c>
      <c r="Q131" s="20">
        <f t="shared" si="37"/>
        <v>0</v>
      </c>
      <c r="R131" s="5">
        <f t="shared" si="20"/>
        <v>0</v>
      </c>
      <c r="S131" s="5">
        <f t="shared" si="29"/>
        <v>0</v>
      </c>
      <c r="T131" s="20">
        <f>SUM(S131:$S$136)</f>
        <v>0</v>
      </c>
      <c r="U131" s="6" t="e">
        <f t="shared" si="38"/>
        <v>#DIV/0!</v>
      </c>
    </row>
    <row r="132" spans="1:21">
      <c r="A132" s="21">
        <v>118</v>
      </c>
      <c r="B132" s="14">
        <f>Absterbeordnung!B126</f>
        <v>0</v>
      </c>
      <c r="C132" s="15">
        <f t="shared" si="30"/>
        <v>9.6645076037824032E-2</v>
      </c>
      <c r="D132" s="14">
        <f t="shared" si="31"/>
        <v>0</v>
      </c>
      <c r="E132" s="14">
        <f>SUM(D132:$D$136)</f>
        <v>0</v>
      </c>
      <c r="F132" s="16" t="e">
        <f t="shared" si="32"/>
        <v>#DIV/0!</v>
      </c>
      <c r="G132" s="27"/>
      <c r="H132" s="17">
        <f>Absterbeordnung!C126</f>
        <v>0</v>
      </c>
      <c r="I132" s="18">
        <f t="shared" si="33"/>
        <v>9.6645076037824032E-2</v>
      </c>
      <c r="J132" s="17">
        <f t="shared" si="34"/>
        <v>0</v>
      </c>
      <c r="K132" s="17">
        <f>SUM($J132:J$136)</f>
        <v>0</v>
      </c>
      <c r="L132" s="19" t="e">
        <f t="shared" si="35"/>
        <v>#DIV/0!</v>
      </c>
      <c r="N132" s="6">
        <v>118</v>
      </c>
      <c r="O132" s="6">
        <f t="shared" si="17"/>
        <v>118</v>
      </c>
      <c r="P132" s="20">
        <f t="shared" si="36"/>
        <v>0</v>
      </c>
      <c r="Q132" s="20">
        <f t="shared" si="37"/>
        <v>0</v>
      </c>
      <c r="R132" s="5">
        <f t="shared" si="20"/>
        <v>0</v>
      </c>
      <c r="S132" s="5">
        <f t="shared" si="29"/>
        <v>0</v>
      </c>
      <c r="T132" s="20">
        <f>SUM(S132:$S$136)</f>
        <v>0</v>
      </c>
      <c r="U132" s="6" t="e">
        <f t="shared" si="38"/>
        <v>#DIV/0!</v>
      </c>
    </row>
    <row r="133" spans="1:21">
      <c r="A133" s="21">
        <v>119</v>
      </c>
      <c r="B133" s="14">
        <f>Absterbeordnung!B127</f>
        <v>0</v>
      </c>
      <c r="C133" s="15">
        <f t="shared" si="30"/>
        <v>9.4750074546886331E-2</v>
      </c>
      <c r="D133" s="14">
        <f t="shared" si="31"/>
        <v>0</v>
      </c>
      <c r="E133" s="14">
        <f>SUM(D133:$D$136)</f>
        <v>0</v>
      </c>
      <c r="F133" s="16" t="e">
        <f t="shared" si="32"/>
        <v>#DIV/0!</v>
      </c>
      <c r="G133" s="27"/>
      <c r="H133" s="17">
        <f>Absterbeordnung!C127</f>
        <v>0</v>
      </c>
      <c r="I133" s="18">
        <f t="shared" si="33"/>
        <v>9.4750074546886331E-2</v>
      </c>
      <c r="J133" s="17">
        <f t="shared" si="34"/>
        <v>0</v>
      </c>
      <c r="K133" s="17">
        <f>SUM($J133:J$136)</f>
        <v>0</v>
      </c>
      <c r="L133" s="19" t="e">
        <f t="shared" si="35"/>
        <v>#DIV/0!</v>
      </c>
      <c r="N133" s="28">
        <v>119</v>
      </c>
      <c r="O133" s="6">
        <f t="shared" si="17"/>
        <v>119</v>
      </c>
      <c r="P133" s="20">
        <f t="shared" si="36"/>
        <v>0</v>
      </c>
      <c r="Q133" s="20">
        <f t="shared" si="37"/>
        <v>0</v>
      </c>
      <c r="R133" s="5">
        <f t="shared" si="20"/>
        <v>0</v>
      </c>
      <c r="S133" s="5">
        <f t="shared" si="29"/>
        <v>0</v>
      </c>
      <c r="T133" s="20">
        <f>SUM(S133:$S$136)</f>
        <v>0</v>
      </c>
      <c r="U133" s="6" t="e">
        <f t="shared" si="38"/>
        <v>#DIV/0!</v>
      </c>
    </row>
    <row r="134" spans="1:21">
      <c r="A134" s="21">
        <v>120</v>
      </c>
      <c r="B134" s="14">
        <f>Absterbeordnung!B128</f>
        <v>0</v>
      </c>
      <c r="C134" s="15">
        <f t="shared" si="30"/>
        <v>9.2892229947927757E-2</v>
      </c>
      <c r="D134" s="14">
        <f t="shared" si="31"/>
        <v>0</v>
      </c>
      <c r="E134" s="14">
        <f>SUM(D134:$D$136)</f>
        <v>0</v>
      </c>
      <c r="F134" s="16" t="e">
        <f t="shared" si="32"/>
        <v>#DIV/0!</v>
      </c>
      <c r="G134" s="27"/>
      <c r="H134" s="17">
        <f>Absterbeordnung!C128</f>
        <v>0</v>
      </c>
      <c r="I134" s="18">
        <f t="shared" si="33"/>
        <v>9.2892229947927757E-2</v>
      </c>
      <c r="J134" s="17">
        <f t="shared" si="34"/>
        <v>0</v>
      </c>
      <c r="K134" s="17">
        <f>SUM($J134:J$136)</f>
        <v>0</v>
      </c>
      <c r="L134" s="19" t="e">
        <f t="shared" si="35"/>
        <v>#DIV/0!</v>
      </c>
      <c r="N134" s="6">
        <v>120</v>
      </c>
      <c r="O134" s="6">
        <f t="shared" si="17"/>
        <v>120</v>
      </c>
      <c r="P134" s="20">
        <f t="shared" si="36"/>
        <v>0</v>
      </c>
      <c r="Q134" s="20">
        <f t="shared" si="37"/>
        <v>0</v>
      </c>
      <c r="R134" s="5">
        <f t="shared" si="20"/>
        <v>0</v>
      </c>
      <c r="S134" s="5">
        <f t="shared" si="29"/>
        <v>0</v>
      </c>
      <c r="T134" s="20">
        <f>SUM(S134:$S$136)</f>
        <v>0</v>
      </c>
      <c r="U134" s="6" t="e">
        <f t="shared" si="38"/>
        <v>#DIV/0!</v>
      </c>
    </row>
    <row r="135" spans="1:21">
      <c r="A135" s="21">
        <v>121</v>
      </c>
      <c r="B135" s="14">
        <f>Absterbeordnung!B129</f>
        <v>0</v>
      </c>
      <c r="C135" s="15">
        <f>1/(((1+($B$5/100))^A135))</f>
        <v>9.1070813674438977E-2</v>
      </c>
      <c r="D135" s="14">
        <f>B135*C135</f>
        <v>0</v>
      </c>
      <c r="E135" s="14">
        <f>SUM(D135:$D$136)</f>
        <v>0</v>
      </c>
      <c r="F135" s="16" t="e">
        <f>E135/D135</f>
        <v>#DIV/0!</v>
      </c>
      <c r="G135" s="27"/>
      <c r="H135" s="17">
        <f>Absterbeordnung!C129</f>
        <v>0</v>
      </c>
      <c r="I135" s="18">
        <f>1/(((1+($B$5/100))^A135))</f>
        <v>9.1070813674438977E-2</v>
      </c>
      <c r="J135" s="17">
        <f>H135*I135</f>
        <v>0</v>
      </c>
      <c r="K135" s="17">
        <f>SUM($J135:J$136)</f>
        <v>0</v>
      </c>
      <c r="L135" s="19" t="e">
        <f>K135/J135</f>
        <v>#DIV/0!</v>
      </c>
      <c r="N135" s="28">
        <v>121</v>
      </c>
      <c r="O135" s="6">
        <f t="shared" si="17"/>
        <v>121</v>
      </c>
      <c r="P135" s="20">
        <f>B135</f>
        <v>0</v>
      </c>
      <c r="Q135" s="20">
        <f>H135</f>
        <v>0</v>
      </c>
      <c r="R135" s="5">
        <f t="shared" si="20"/>
        <v>0</v>
      </c>
      <c r="S135" s="5">
        <f t="shared" si="29"/>
        <v>0</v>
      </c>
      <c r="T135" s="20">
        <f>SUM(S135:$S$136)</f>
        <v>0</v>
      </c>
      <c r="U135" s="6" t="e">
        <f>T135/S135</f>
        <v>#DIV/0!</v>
      </c>
    </row>
    <row r="136" spans="1:21">
      <c r="A136" s="21">
        <v>122</v>
      </c>
      <c r="B136" s="14">
        <f>Absterbeordnung!B130</f>
        <v>0</v>
      </c>
      <c r="C136" s="15">
        <f>1/(((1+($B$5/100))^A136))</f>
        <v>8.9285111445528406E-2</v>
      </c>
      <c r="D136" s="14">
        <f>B136*C136</f>
        <v>0</v>
      </c>
      <c r="E136" s="14">
        <f>SUM(D136:$D$136)</f>
        <v>0</v>
      </c>
      <c r="F136" s="16" t="e">
        <f>E136/D136</f>
        <v>#DIV/0!</v>
      </c>
      <c r="G136" s="27"/>
      <c r="H136" s="17">
        <f>Absterbeordnung!C130</f>
        <v>0</v>
      </c>
      <c r="I136" s="18">
        <f>1/(((1+($B$5/100))^A136))</f>
        <v>8.9285111445528406E-2</v>
      </c>
      <c r="J136" s="17">
        <f>H136*I136</f>
        <v>0</v>
      </c>
      <c r="K136" s="17">
        <f>SUM($J136:J$136)</f>
        <v>0</v>
      </c>
      <c r="L136" s="19" t="e">
        <f>K136/J136</f>
        <v>#DIV/0!</v>
      </c>
      <c r="N136" s="6">
        <v>122</v>
      </c>
      <c r="O136" s="6">
        <f t="shared" si="17"/>
        <v>122</v>
      </c>
      <c r="P136" s="20">
        <f>B136</f>
        <v>0</v>
      </c>
      <c r="Q136" s="20">
        <f>H136</f>
        <v>0</v>
      </c>
      <c r="R136" s="5">
        <f t="shared" si="20"/>
        <v>0</v>
      </c>
      <c r="S136" s="5">
        <f t="shared" si="29"/>
        <v>0</v>
      </c>
      <c r="T136" s="20">
        <f>SUM(S136:$S$136)</f>
        <v>0</v>
      </c>
      <c r="U136" s="6" t="e">
        <f>T136/S136</f>
        <v>#DIV/0!</v>
      </c>
    </row>
    <row r="137" spans="1:21">
      <c r="B137" s="29"/>
      <c r="D137" s="29"/>
      <c r="E137" s="29"/>
      <c r="G137" s="29"/>
      <c r="H137" s="29"/>
      <c r="J137" s="29"/>
      <c r="K137" s="29"/>
    </row>
    <row r="138" spans="1:21">
      <c r="B138" s="29"/>
      <c r="D138" s="29"/>
      <c r="E138" s="29"/>
      <c r="G138" s="29"/>
      <c r="H138" s="29"/>
      <c r="J138" s="29"/>
      <c r="K138" s="29"/>
    </row>
    <row r="139" spans="1:21">
      <c r="B139" s="29"/>
      <c r="D139" s="29"/>
      <c r="E139" s="29"/>
      <c r="G139" s="29"/>
      <c r="H139" s="29"/>
      <c r="J139" s="29"/>
      <c r="K139" s="29"/>
    </row>
    <row r="140" spans="1:21">
      <c r="B140" s="29"/>
      <c r="D140" s="29"/>
      <c r="E140" s="29"/>
      <c r="G140" s="29"/>
      <c r="H140" s="29"/>
      <c r="J140" s="29"/>
      <c r="K140" s="29"/>
    </row>
    <row r="141" spans="1:21">
      <c r="B141" s="29"/>
      <c r="D141" s="29"/>
      <c r="E141" s="29"/>
      <c r="G141" s="29"/>
      <c r="H141" s="29"/>
      <c r="J141" s="29"/>
      <c r="K141" s="29"/>
    </row>
    <row r="142" spans="1:21">
      <c r="B142" s="29"/>
      <c r="D142" s="29"/>
      <c r="E142" s="29"/>
      <c r="G142" s="29"/>
      <c r="H142" s="29"/>
      <c r="J142" s="29"/>
      <c r="K142" s="29"/>
    </row>
    <row r="143" spans="1:21">
      <c r="B143" s="29"/>
      <c r="D143" s="29"/>
      <c r="E143" s="29"/>
      <c r="G143" s="29"/>
      <c r="H143" s="29"/>
      <c r="J143" s="29"/>
      <c r="K143" s="29"/>
    </row>
    <row r="144" spans="1:21">
      <c r="B144" s="29"/>
      <c r="D144" s="29"/>
      <c r="E144" s="29"/>
      <c r="G144" s="29"/>
      <c r="H144" s="29"/>
      <c r="J144" s="29"/>
      <c r="K144" s="29"/>
    </row>
    <row r="145" spans="2:11">
      <c r="B145" s="29"/>
      <c r="D145" s="29"/>
      <c r="E145" s="29"/>
      <c r="G145" s="29"/>
      <c r="H145" s="29"/>
      <c r="J145" s="29"/>
      <c r="K145" s="29"/>
    </row>
    <row r="146" spans="2:11">
      <c r="B146" s="29"/>
      <c r="D146" s="29"/>
      <c r="E146" s="29"/>
      <c r="G146" s="29"/>
      <c r="H146" s="29"/>
      <c r="J146" s="29"/>
      <c r="K146" s="29"/>
    </row>
    <row r="147" spans="2:11">
      <c r="B147" s="29"/>
      <c r="D147" s="29"/>
      <c r="E147" s="29"/>
      <c r="G147" s="29"/>
      <c r="H147" s="29"/>
      <c r="J147" s="29"/>
      <c r="K147" s="29"/>
    </row>
    <row r="148" spans="2:11">
      <c r="B148" s="29"/>
      <c r="D148" s="29"/>
      <c r="E148" s="29"/>
      <c r="G148" s="29"/>
      <c r="H148" s="29"/>
      <c r="J148" s="29"/>
      <c r="K148" s="29"/>
    </row>
    <row r="149" spans="2:11">
      <c r="B149" s="29"/>
      <c r="D149" s="29"/>
      <c r="E149" s="29"/>
      <c r="G149" s="29"/>
      <c r="H149" s="29"/>
      <c r="J149" s="29"/>
      <c r="K149" s="29"/>
    </row>
    <row r="150" spans="2:11">
      <c r="B150" s="29"/>
      <c r="D150" s="29"/>
      <c r="E150" s="29"/>
      <c r="G150" s="29"/>
      <c r="H150" s="29"/>
      <c r="J150" s="29"/>
      <c r="K150" s="29"/>
    </row>
    <row r="151" spans="2:11">
      <c r="B151" s="29"/>
      <c r="D151" s="29"/>
      <c r="E151" s="29"/>
      <c r="G151" s="29"/>
      <c r="H151" s="29"/>
      <c r="J151" s="29"/>
      <c r="K151" s="29"/>
    </row>
    <row r="152" spans="2:11">
      <c r="B152" s="29"/>
      <c r="D152" s="29"/>
      <c r="E152" s="29"/>
      <c r="G152" s="29"/>
      <c r="H152" s="29"/>
      <c r="J152" s="29"/>
      <c r="K152" s="29"/>
    </row>
    <row r="153" spans="2:11">
      <c r="B153" s="29"/>
      <c r="D153" s="29"/>
      <c r="E153" s="29"/>
      <c r="G153" s="29"/>
      <c r="H153" s="29"/>
      <c r="J153" s="29"/>
      <c r="K153" s="29"/>
    </row>
    <row r="154" spans="2:11">
      <c r="B154" s="29"/>
      <c r="D154" s="29"/>
      <c r="E154" s="29"/>
      <c r="G154" s="29"/>
      <c r="H154" s="29"/>
      <c r="J154" s="29"/>
      <c r="K154" s="29"/>
    </row>
    <row r="155" spans="2:11">
      <c r="B155" s="29"/>
      <c r="D155" s="29"/>
      <c r="E155" s="29"/>
      <c r="G155" s="29"/>
      <c r="H155" s="29"/>
      <c r="J155" s="29"/>
      <c r="K155" s="29"/>
    </row>
    <row r="156" spans="2:11">
      <c r="B156" s="29"/>
      <c r="D156" s="29"/>
      <c r="E156" s="29"/>
      <c r="G156" s="29"/>
      <c r="H156" s="29"/>
      <c r="J156" s="29"/>
      <c r="K156" s="29"/>
    </row>
    <row r="157" spans="2:11">
      <c r="B157" s="29"/>
      <c r="D157" s="29"/>
      <c r="E157" s="29"/>
      <c r="G157" s="29"/>
      <c r="H157" s="29"/>
      <c r="J157" s="29"/>
      <c r="K157" s="29"/>
    </row>
    <row r="158" spans="2:11">
      <c r="B158" s="29"/>
      <c r="D158" s="29"/>
      <c r="E158" s="29"/>
      <c r="G158" s="29"/>
      <c r="H158" s="29"/>
      <c r="J158" s="29"/>
      <c r="K158" s="29"/>
    </row>
    <row r="159" spans="2:11">
      <c r="B159" s="29"/>
      <c r="D159" s="29"/>
      <c r="E159" s="29"/>
      <c r="G159" s="29"/>
      <c r="H159" s="29"/>
      <c r="J159" s="29"/>
      <c r="K159" s="29"/>
    </row>
    <row r="160" spans="2:11">
      <c r="B160" s="29"/>
      <c r="D160" s="29"/>
      <c r="E160" s="29"/>
      <c r="G160" s="29"/>
      <c r="H160" s="29"/>
      <c r="J160" s="29"/>
      <c r="K160" s="29"/>
    </row>
    <row r="161" spans="2:11">
      <c r="B161" s="29"/>
      <c r="D161" s="29"/>
      <c r="E161" s="29"/>
      <c r="G161" s="29"/>
      <c r="H161" s="29"/>
      <c r="J161" s="29"/>
      <c r="K161" s="29"/>
    </row>
    <row r="162" spans="2:11">
      <c r="B162" s="29"/>
      <c r="D162" s="29"/>
      <c r="E162" s="29"/>
      <c r="G162" s="29"/>
      <c r="H162" s="29"/>
      <c r="J162" s="29"/>
      <c r="K162" s="29"/>
    </row>
    <row r="163" spans="2:11">
      <c r="B163" s="29"/>
      <c r="D163" s="29"/>
      <c r="E163" s="29"/>
      <c r="G163" s="29"/>
      <c r="H163" s="29"/>
      <c r="J163" s="29"/>
      <c r="K163" s="29"/>
    </row>
    <row r="164" spans="2:11">
      <c r="B164" s="29"/>
      <c r="D164" s="29"/>
      <c r="E164" s="29"/>
      <c r="G164" s="29"/>
      <c r="H164" s="29"/>
      <c r="J164" s="29"/>
      <c r="K164" s="29"/>
    </row>
    <row r="165" spans="2:11">
      <c r="B165" s="29"/>
      <c r="D165" s="29"/>
      <c r="E165" s="29"/>
      <c r="G165" s="29"/>
      <c r="H165" s="29"/>
      <c r="J165" s="29"/>
      <c r="K165" s="29"/>
    </row>
    <row r="166" spans="2:11">
      <c r="B166" s="29"/>
      <c r="D166" s="29"/>
      <c r="E166" s="29"/>
      <c r="G166" s="29"/>
      <c r="H166" s="29"/>
      <c r="J166" s="29"/>
      <c r="K166" s="29"/>
    </row>
    <row r="167" spans="2:11">
      <c r="B167" s="29"/>
      <c r="D167" s="29"/>
      <c r="E167" s="29"/>
      <c r="G167" s="29"/>
      <c r="H167" s="29"/>
      <c r="J167" s="29"/>
      <c r="K167" s="29"/>
    </row>
    <row r="168" spans="2:11">
      <c r="B168" s="29"/>
      <c r="D168" s="29"/>
      <c r="E168" s="29"/>
      <c r="G168" s="29"/>
      <c r="H168" s="29"/>
      <c r="J168" s="29"/>
      <c r="K168" s="29"/>
    </row>
    <row r="169" spans="2:11">
      <c r="B169" s="29"/>
      <c r="D169" s="29"/>
      <c r="E169" s="29"/>
      <c r="G169" s="29"/>
      <c r="H169" s="29"/>
      <c r="J169" s="29"/>
      <c r="K169" s="29"/>
    </row>
    <row r="170" spans="2:11">
      <c r="B170" s="29"/>
      <c r="D170" s="29"/>
      <c r="E170" s="29"/>
      <c r="G170" s="29"/>
      <c r="H170" s="29"/>
      <c r="J170" s="29"/>
      <c r="K170" s="29"/>
    </row>
    <row r="171" spans="2:11">
      <c r="B171" s="29"/>
      <c r="D171" s="29"/>
      <c r="E171" s="29"/>
      <c r="G171" s="29"/>
      <c r="H171" s="29"/>
      <c r="J171" s="29"/>
      <c r="K171" s="29"/>
    </row>
    <row r="172" spans="2:11">
      <c r="B172" s="29"/>
      <c r="D172" s="29"/>
      <c r="E172" s="29"/>
      <c r="G172" s="29"/>
      <c r="H172" s="29"/>
      <c r="J172" s="29"/>
      <c r="K172" s="29"/>
    </row>
    <row r="173" spans="2:11">
      <c r="B173" s="29"/>
      <c r="D173" s="29"/>
      <c r="E173" s="29"/>
      <c r="G173" s="29"/>
      <c r="H173" s="29"/>
      <c r="J173" s="29"/>
      <c r="K173" s="29"/>
    </row>
    <row r="174" spans="2:11">
      <c r="B174" s="29"/>
      <c r="D174" s="29"/>
      <c r="E174" s="29"/>
      <c r="G174" s="29"/>
      <c r="H174" s="29"/>
      <c r="J174" s="29"/>
      <c r="K174" s="29"/>
    </row>
    <row r="175" spans="2:11">
      <c r="B175" s="29"/>
      <c r="D175" s="29"/>
      <c r="E175" s="29"/>
      <c r="G175" s="29"/>
      <c r="H175" s="29"/>
      <c r="J175" s="29"/>
      <c r="K175" s="29"/>
    </row>
    <row r="176" spans="2:11">
      <c r="B176" s="29"/>
      <c r="D176" s="29"/>
      <c r="E176" s="29"/>
      <c r="G176" s="29"/>
      <c r="H176" s="29"/>
      <c r="J176" s="29"/>
      <c r="K176" s="29"/>
    </row>
    <row r="177" spans="2:11">
      <c r="B177" s="29"/>
      <c r="D177" s="29"/>
      <c r="E177" s="29"/>
      <c r="G177" s="29"/>
      <c r="H177" s="29"/>
      <c r="J177" s="29"/>
      <c r="K177" s="29"/>
    </row>
    <row r="178" spans="2:11">
      <c r="B178" s="29"/>
      <c r="D178" s="29"/>
      <c r="E178" s="29"/>
      <c r="G178" s="29"/>
      <c r="H178" s="29"/>
      <c r="J178" s="29"/>
      <c r="K178" s="29"/>
    </row>
    <row r="179" spans="2:11">
      <c r="B179" s="29"/>
      <c r="D179" s="29"/>
      <c r="E179" s="29"/>
      <c r="G179" s="29"/>
      <c r="H179" s="29"/>
      <c r="J179" s="29"/>
      <c r="K179" s="29"/>
    </row>
    <row r="180" spans="2:11">
      <c r="B180" s="29"/>
      <c r="D180" s="29"/>
      <c r="E180" s="29"/>
      <c r="G180" s="29"/>
      <c r="H180" s="29"/>
      <c r="J180" s="29"/>
      <c r="K180" s="29"/>
    </row>
    <row r="181" spans="2:11">
      <c r="B181" s="29"/>
      <c r="D181" s="29"/>
      <c r="E181" s="29"/>
      <c r="G181" s="29"/>
      <c r="H181" s="29"/>
      <c r="J181" s="29"/>
      <c r="K181" s="29"/>
    </row>
    <row r="182" spans="2:11">
      <c r="B182" s="29"/>
      <c r="D182" s="29"/>
      <c r="E182" s="29"/>
      <c r="G182" s="29"/>
      <c r="H182" s="29"/>
      <c r="J182" s="29"/>
      <c r="K182" s="29"/>
    </row>
    <row r="183" spans="2:11">
      <c r="B183" s="29"/>
      <c r="D183" s="29"/>
      <c r="E183" s="29"/>
      <c r="G183" s="29"/>
      <c r="H183" s="29"/>
      <c r="J183" s="29"/>
      <c r="K183" s="29"/>
    </row>
    <row r="184" spans="2:11">
      <c r="B184" s="29"/>
      <c r="D184" s="29"/>
      <c r="E184" s="29"/>
      <c r="G184" s="29"/>
      <c r="H184" s="29"/>
      <c r="J184" s="29"/>
      <c r="K184" s="29"/>
    </row>
    <row r="185" spans="2:11">
      <c r="B185" s="29"/>
      <c r="D185" s="29"/>
      <c r="E185" s="29"/>
      <c r="G185" s="29"/>
      <c r="H185" s="29"/>
      <c r="J185" s="29"/>
      <c r="K185" s="29"/>
    </row>
    <row r="186" spans="2:11">
      <c r="B186" s="29"/>
      <c r="D186" s="29"/>
      <c r="E186" s="29"/>
      <c r="G186" s="29"/>
      <c r="H186" s="29"/>
      <c r="J186" s="29"/>
      <c r="K186" s="29"/>
    </row>
    <row r="187" spans="2:11">
      <c r="B187" s="29"/>
      <c r="D187" s="29"/>
      <c r="E187" s="29"/>
      <c r="G187" s="29"/>
      <c r="H187" s="29"/>
      <c r="J187" s="29"/>
      <c r="K187" s="29"/>
    </row>
    <row r="188" spans="2:11">
      <c r="B188" s="29"/>
      <c r="D188" s="29"/>
      <c r="E188" s="29"/>
      <c r="G188" s="29"/>
      <c r="H188" s="29"/>
      <c r="J188" s="29"/>
      <c r="K188" s="29"/>
    </row>
    <row r="189" spans="2:11">
      <c r="B189" s="29"/>
      <c r="D189" s="29"/>
      <c r="E189" s="29"/>
      <c r="G189" s="29"/>
      <c r="H189" s="29"/>
      <c r="J189" s="29"/>
      <c r="K189" s="29"/>
    </row>
    <row r="190" spans="2:11">
      <c r="B190" s="29"/>
      <c r="D190" s="29"/>
      <c r="E190" s="29"/>
      <c r="G190" s="29"/>
      <c r="H190" s="29"/>
      <c r="J190" s="29"/>
      <c r="K190" s="29"/>
    </row>
    <row r="191" spans="2:11">
      <c r="B191" s="29"/>
      <c r="D191" s="29"/>
      <c r="E191" s="29"/>
      <c r="G191" s="29"/>
      <c r="H191" s="29"/>
      <c r="J191" s="29"/>
      <c r="K191" s="29"/>
    </row>
    <row r="192" spans="2:11">
      <c r="B192" s="29"/>
      <c r="D192" s="29"/>
      <c r="E192" s="29"/>
      <c r="G192" s="29"/>
      <c r="H192" s="29"/>
      <c r="J192" s="29"/>
      <c r="K192" s="29"/>
    </row>
    <row r="193" spans="2:11">
      <c r="B193" s="29"/>
      <c r="D193" s="29"/>
      <c r="E193" s="29"/>
      <c r="G193" s="29"/>
      <c r="H193" s="29"/>
      <c r="J193" s="29"/>
      <c r="K193" s="29"/>
    </row>
    <row r="194" spans="2:11">
      <c r="B194" s="29"/>
      <c r="D194" s="29"/>
      <c r="E194" s="29"/>
      <c r="G194" s="29"/>
      <c r="H194" s="29"/>
      <c r="J194" s="29"/>
      <c r="K194" s="29"/>
    </row>
    <row r="195" spans="2:11">
      <c r="B195" s="29"/>
      <c r="D195" s="29"/>
      <c r="E195" s="29"/>
      <c r="G195" s="29"/>
      <c r="H195" s="29"/>
      <c r="J195" s="29"/>
      <c r="K195" s="29"/>
    </row>
    <row r="196" spans="2:11">
      <c r="B196" s="29"/>
      <c r="D196" s="29"/>
      <c r="E196" s="29"/>
      <c r="G196" s="29"/>
      <c r="H196" s="29"/>
      <c r="J196" s="29"/>
      <c r="K196" s="29"/>
    </row>
    <row r="197" spans="2:11">
      <c r="B197" s="29"/>
      <c r="D197" s="29"/>
      <c r="E197" s="29"/>
      <c r="G197" s="29"/>
      <c r="H197" s="29"/>
      <c r="J197" s="29"/>
      <c r="K197" s="29"/>
    </row>
    <row r="198" spans="2:11">
      <c r="B198" s="29"/>
      <c r="D198" s="29"/>
      <c r="E198" s="29"/>
      <c r="G198" s="29"/>
      <c r="H198" s="29"/>
      <c r="J198" s="29"/>
      <c r="K198" s="29"/>
    </row>
    <row r="199" spans="2:11">
      <c r="B199" s="29"/>
      <c r="D199" s="29"/>
      <c r="E199" s="29"/>
      <c r="G199" s="29"/>
      <c r="H199" s="29"/>
      <c r="J199" s="29"/>
      <c r="K199" s="29"/>
    </row>
    <row r="200" spans="2:11">
      <c r="B200" s="29"/>
      <c r="D200" s="29"/>
      <c r="E200" s="29"/>
      <c r="G200" s="29"/>
      <c r="H200" s="29"/>
      <c r="J200" s="29"/>
      <c r="K200" s="29"/>
    </row>
    <row r="201" spans="2:11">
      <c r="B201" s="29"/>
      <c r="D201" s="29"/>
      <c r="E201" s="29"/>
      <c r="G201" s="29"/>
      <c r="H201" s="29"/>
      <c r="J201" s="29"/>
      <c r="K201" s="29"/>
    </row>
    <row r="202" spans="2:11">
      <c r="B202" s="29"/>
      <c r="D202" s="29"/>
      <c r="E202" s="29"/>
      <c r="G202" s="29"/>
      <c r="H202" s="29"/>
      <c r="J202" s="29"/>
      <c r="K202" s="29"/>
    </row>
    <row r="203" spans="2:11">
      <c r="B203" s="29"/>
      <c r="D203" s="29"/>
      <c r="E203" s="29"/>
      <c r="G203" s="29"/>
      <c r="H203" s="29"/>
      <c r="J203" s="29"/>
      <c r="K203" s="29"/>
    </row>
    <row r="204" spans="2:11">
      <c r="B204" s="29"/>
      <c r="D204" s="29"/>
      <c r="E204" s="29"/>
      <c r="G204" s="29"/>
      <c r="H204" s="29"/>
      <c r="J204" s="29"/>
      <c r="K204" s="29"/>
    </row>
    <row r="205" spans="2:11">
      <c r="B205" s="29"/>
      <c r="D205" s="29"/>
      <c r="E205" s="29"/>
      <c r="G205" s="29"/>
      <c r="H205" s="29"/>
      <c r="J205" s="29"/>
      <c r="K205" s="29"/>
    </row>
    <row r="206" spans="2:11">
      <c r="B206" s="29"/>
      <c r="D206" s="29"/>
      <c r="E206" s="29"/>
      <c r="G206" s="29"/>
      <c r="H206" s="29"/>
      <c r="J206" s="29"/>
      <c r="K206" s="29"/>
    </row>
    <row r="207" spans="2:11">
      <c r="B207" s="29"/>
      <c r="D207" s="29"/>
      <c r="E207" s="29"/>
      <c r="G207" s="29"/>
      <c r="H207" s="29"/>
      <c r="J207" s="29"/>
      <c r="K207" s="29"/>
    </row>
    <row r="208" spans="2:11">
      <c r="B208" s="29"/>
      <c r="D208" s="29"/>
      <c r="E208" s="29"/>
      <c r="G208" s="29"/>
      <c r="H208" s="29"/>
      <c r="J208" s="29"/>
      <c r="K208" s="29"/>
    </row>
    <row r="209" spans="2:11">
      <c r="B209" s="29"/>
      <c r="D209" s="29"/>
      <c r="E209" s="29"/>
      <c r="G209" s="29"/>
      <c r="H209" s="29"/>
      <c r="J209" s="29"/>
      <c r="K209" s="29"/>
    </row>
    <row r="210" spans="2:11">
      <c r="B210" s="29"/>
      <c r="D210" s="29"/>
      <c r="E210" s="29"/>
      <c r="G210" s="29"/>
      <c r="H210" s="29"/>
      <c r="J210" s="29"/>
      <c r="K210" s="29"/>
    </row>
    <row r="211" spans="2:11">
      <c r="B211" s="29"/>
      <c r="D211" s="29"/>
      <c r="E211" s="29"/>
      <c r="G211" s="29"/>
      <c r="H211" s="29"/>
      <c r="J211" s="29"/>
      <c r="K211" s="29"/>
    </row>
    <row r="212" spans="2:11">
      <c r="B212" s="29"/>
      <c r="D212" s="29"/>
      <c r="E212" s="29"/>
      <c r="G212" s="29"/>
      <c r="H212" s="29"/>
      <c r="J212" s="29"/>
      <c r="K212" s="29"/>
    </row>
    <row r="213" spans="2:11">
      <c r="B213" s="29"/>
      <c r="D213" s="29"/>
      <c r="E213" s="29"/>
      <c r="G213" s="29"/>
      <c r="H213" s="29"/>
      <c r="J213" s="29"/>
      <c r="K213" s="29"/>
    </row>
    <row r="214" spans="2:11">
      <c r="B214" s="29"/>
      <c r="D214" s="29"/>
      <c r="E214" s="29"/>
      <c r="G214" s="29"/>
      <c r="H214" s="29"/>
      <c r="J214" s="29"/>
      <c r="K214" s="29"/>
    </row>
    <row r="215" spans="2:11">
      <c r="B215" s="29"/>
      <c r="D215" s="29"/>
      <c r="E215" s="29"/>
      <c r="G215" s="29"/>
      <c r="H215" s="29"/>
      <c r="J215" s="29"/>
      <c r="K215" s="29"/>
    </row>
    <row r="216" spans="2:11">
      <c r="B216" s="29"/>
      <c r="D216" s="29"/>
      <c r="E216" s="29"/>
      <c r="G216" s="29"/>
      <c r="H216" s="29"/>
      <c r="J216" s="29"/>
      <c r="K216" s="29"/>
    </row>
    <row r="217" spans="2:11">
      <c r="B217" s="29"/>
      <c r="D217" s="29"/>
      <c r="E217" s="29"/>
      <c r="G217" s="29"/>
      <c r="H217" s="29"/>
      <c r="J217" s="29"/>
      <c r="K217" s="29"/>
    </row>
    <row r="218" spans="2:11">
      <c r="B218" s="29"/>
      <c r="D218" s="29"/>
      <c r="E218" s="29"/>
      <c r="G218" s="29"/>
      <c r="H218" s="29"/>
      <c r="J218" s="29"/>
      <c r="K218" s="29"/>
    </row>
    <row r="219" spans="2:11">
      <c r="B219" s="29"/>
      <c r="D219" s="29"/>
      <c r="E219" s="29"/>
      <c r="G219" s="29"/>
      <c r="H219" s="29"/>
      <c r="J219" s="29"/>
      <c r="K219" s="29"/>
    </row>
    <row r="220" spans="2:11">
      <c r="B220" s="29"/>
      <c r="D220" s="29"/>
      <c r="E220" s="29"/>
      <c r="G220" s="29"/>
      <c r="H220" s="29"/>
      <c r="J220" s="29"/>
      <c r="K220" s="29"/>
    </row>
    <row r="221" spans="2:11">
      <c r="B221" s="29"/>
      <c r="D221" s="29"/>
      <c r="E221" s="29"/>
      <c r="G221" s="29"/>
      <c r="H221" s="29"/>
      <c r="J221" s="29"/>
      <c r="K221" s="29"/>
    </row>
    <row r="222" spans="2:11">
      <c r="B222" s="29"/>
      <c r="D222" s="29"/>
      <c r="E222" s="29"/>
      <c r="G222" s="29"/>
      <c r="H222" s="29"/>
      <c r="J222" s="29"/>
      <c r="K222" s="29"/>
    </row>
    <row r="223" spans="2:11">
      <c r="B223" s="29"/>
      <c r="D223" s="29"/>
      <c r="E223" s="29"/>
      <c r="G223" s="29"/>
      <c r="H223" s="29"/>
      <c r="J223" s="29"/>
      <c r="K223" s="29"/>
    </row>
    <row r="224" spans="2:11">
      <c r="B224" s="29"/>
      <c r="D224" s="29"/>
      <c r="E224" s="29"/>
      <c r="G224" s="29"/>
      <c r="H224" s="29"/>
      <c r="J224" s="29"/>
      <c r="K224" s="29"/>
    </row>
    <row r="225" spans="2:11">
      <c r="B225" s="29"/>
      <c r="D225" s="29"/>
      <c r="E225" s="29"/>
      <c r="G225" s="29"/>
      <c r="H225" s="29"/>
      <c r="J225" s="29"/>
      <c r="K225" s="29"/>
    </row>
    <row r="226" spans="2:11">
      <c r="B226" s="29"/>
      <c r="D226" s="29"/>
      <c r="E226" s="29"/>
      <c r="G226" s="29"/>
      <c r="H226" s="29"/>
      <c r="J226" s="29"/>
      <c r="K226" s="29"/>
    </row>
    <row r="227" spans="2:11">
      <c r="B227" s="29"/>
      <c r="D227" s="29"/>
      <c r="E227" s="29"/>
      <c r="G227" s="29"/>
      <c r="H227" s="29"/>
      <c r="J227" s="29"/>
      <c r="K227" s="29"/>
    </row>
    <row r="228" spans="2:11">
      <c r="B228" s="29"/>
      <c r="D228" s="29"/>
      <c r="E228" s="29"/>
      <c r="G228" s="29"/>
      <c r="H228" s="29"/>
      <c r="J228" s="29"/>
      <c r="K228" s="29"/>
    </row>
    <row r="229" spans="2:11">
      <c r="B229" s="29"/>
      <c r="D229" s="29"/>
      <c r="E229" s="29"/>
      <c r="G229" s="29"/>
      <c r="H229" s="29"/>
      <c r="J229" s="29"/>
      <c r="K229" s="29"/>
    </row>
    <row r="230" spans="2:11">
      <c r="B230" s="29"/>
      <c r="D230" s="29"/>
      <c r="E230" s="29"/>
      <c r="G230" s="29"/>
      <c r="H230" s="29"/>
      <c r="J230" s="29"/>
      <c r="K230" s="29"/>
    </row>
    <row r="231" spans="2:11">
      <c r="B231" s="29"/>
      <c r="D231" s="29"/>
      <c r="E231" s="29"/>
      <c r="G231" s="29"/>
      <c r="H231" s="29"/>
      <c r="J231" s="29"/>
      <c r="K231" s="29"/>
    </row>
    <row r="232" spans="2:11">
      <c r="B232" s="29"/>
      <c r="D232" s="29"/>
      <c r="E232" s="29"/>
      <c r="G232" s="29"/>
      <c r="H232" s="29"/>
      <c r="J232" s="29"/>
      <c r="K232" s="29"/>
    </row>
    <row r="233" spans="2:11">
      <c r="B233" s="29"/>
      <c r="D233" s="29"/>
      <c r="E233" s="29"/>
      <c r="G233" s="29"/>
      <c r="H233" s="29"/>
      <c r="J233" s="29"/>
      <c r="K233" s="29"/>
    </row>
  </sheetData>
  <customSheetViews>
    <customSheetView guid="{AAA317AB-9C4F-4A7B-BD58-62DAAE088BDA}" state="hidden">
      <selection activeCell="A30" sqref="A30"/>
      <pageMargins left="0.78740157499999996" right="0.78740157499999996" top="0.984251969" bottom="0.984251969" header="0.4921259845" footer="0.4921259845"/>
      <headerFooter alignWithMargins="0"/>
    </customSheetView>
    <customSheetView guid="{AC77A39F-ABA0-4848-B5DA-4147A1099D4C}" state="hidden">
      <selection activeCell="A30" sqref="A30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B233"/>
  <sheetViews>
    <sheetView workbookViewId="0">
      <selection activeCell="M1" sqref="M1:M65536"/>
    </sheetView>
  </sheetViews>
  <sheetFormatPr baseColWidth="10" defaultColWidth="11.42578125" defaultRowHeight="12.75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5" style="5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>
      <c r="A1" s="2" t="s">
        <v>6</v>
      </c>
      <c r="B1" s="2">
        <f>'2 Frauen'!D5</f>
        <v>50</v>
      </c>
    </row>
    <row r="2" spans="1:21">
      <c r="A2" s="2" t="s">
        <v>7</v>
      </c>
      <c r="B2" s="2">
        <f>'2 Frauen'!D6</f>
        <v>50</v>
      </c>
    </row>
    <row r="3" spans="1:21">
      <c r="A3" s="2" t="s">
        <v>14</v>
      </c>
      <c r="B3" s="2">
        <f>B1-B2</f>
        <v>0</v>
      </c>
    </row>
    <row r="4" spans="1:21">
      <c r="M4" s="7"/>
    </row>
    <row r="5" spans="1:21">
      <c r="A5" s="2" t="s">
        <v>3</v>
      </c>
      <c r="B5" s="2">
        <f>'2 Frauen'!D8</f>
        <v>2</v>
      </c>
      <c r="M5" s="7"/>
    </row>
    <row r="6" spans="1:21">
      <c r="M6" s="7"/>
    </row>
    <row r="7" spans="1:21">
      <c r="M7" s="7"/>
    </row>
    <row r="8" spans="1:21">
      <c r="M8" s="7"/>
    </row>
    <row r="9" spans="1:21">
      <c r="M9" s="7"/>
    </row>
    <row r="10" spans="1:21" ht="13.5" thickBot="1">
      <c r="M10" s="7"/>
    </row>
    <row r="11" spans="1:21" ht="13.5" thickBot="1">
      <c r="B11" s="274" t="s">
        <v>0</v>
      </c>
      <c r="C11" s="274"/>
      <c r="D11" s="274"/>
      <c r="E11" s="274"/>
      <c r="F11" s="274"/>
      <c r="H11" s="271" t="s">
        <v>0</v>
      </c>
      <c r="I11" s="272"/>
      <c r="J11" s="272"/>
      <c r="K11" s="272"/>
      <c r="L11" s="273"/>
      <c r="M11" s="7"/>
    </row>
    <row r="12" spans="1:21">
      <c r="A12" s="8" t="s">
        <v>2</v>
      </c>
      <c r="B12" s="30" t="s">
        <v>9</v>
      </c>
      <c r="C12" s="30" t="s">
        <v>8</v>
      </c>
      <c r="D12" s="30" t="s">
        <v>10</v>
      </c>
      <c r="E12" s="30"/>
      <c r="F12" s="31" t="s">
        <v>12</v>
      </c>
      <c r="G12" s="8"/>
      <c r="H12" s="10" t="s">
        <v>9</v>
      </c>
      <c r="I12" s="10" t="s">
        <v>8</v>
      </c>
      <c r="J12" s="10" t="s">
        <v>10</v>
      </c>
      <c r="K12" s="10"/>
      <c r="L12" s="11" t="s">
        <v>12</v>
      </c>
      <c r="M12" s="8"/>
      <c r="N12" s="12" t="s">
        <v>2</v>
      </c>
      <c r="O12" s="12"/>
      <c r="P12" s="12" t="s">
        <v>0</v>
      </c>
      <c r="Q12" s="12" t="s">
        <v>0</v>
      </c>
    </row>
    <row r="13" spans="1:21">
      <c r="A13" s="13"/>
      <c r="B13" s="17"/>
      <c r="C13" s="18"/>
      <c r="D13" s="17"/>
      <c r="E13" s="17"/>
      <c r="F13" s="19"/>
      <c r="G13" s="5"/>
      <c r="H13" s="17"/>
      <c r="I13" s="18"/>
      <c r="J13" s="17"/>
      <c r="K13" s="17"/>
      <c r="L13" s="19"/>
      <c r="N13" s="20"/>
      <c r="O13" s="20"/>
      <c r="P13" s="20"/>
      <c r="Q13" s="20"/>
    </row>
    <row r="14" spans="1:21">
      <c r="A14" s="21">
        <v>0</v>
      </c>
      <c r="B14" s="17">
        <f>Absterbeordnung!C8</f>
        <v>100000</v>
      </c>
      <c r="C14" s="18"/>
      <c r="D14" s="24"/>
      <c r="E14" s="24"/>
      <c r="F14" s="19"/>
      <c r="G14" s="23"/>
      <c r="H14" s="17">
        <f>Absterbeordnung!C8</f>
        <v>100000</v>
      </c>
      <c r="I14" s="18"/>
      <c r="J14" s="24"/>
      <c r="K14" s="24"/>
      <c r="L14" s="19"/>
      <c r="N14" s="6">
        <v>0</v>
      </c>
      <c r="O14" s="6">
        <f t="shared" ref="O14:O45" si="0">N14+$B$3</f>
        <v>0</v>
      </c>
      <c r="P14" s="20">
        <f>B14</f>
        <v>100000</v>
      </c>
      <c r="Q14" s="20">
        <f>B14</f>
        <v>100000</v>
      </c>
      <c r="R14" s="5">
        <f>LOOKUP(N14,$O$14:$O$136,$Q$14:$Q$136)</f>
        <v>100000</v>
      </c>
      <c r="T14" s="20">
        <f>SUM(S14:$S$127)</f>
        <v>384534565632.67926</v>
      </c>
    </row>
    <row r="15" spans="1:21">
      <c r="A15" s="21">
        <v>1</v>
      </c>
      <c r="B15" s="17">
        <f>Absterbeordnung!C9</f>
        <v>99710.812858958248</v>
      </c>
      <c r="C15" s="18">
        <f t="shared" ref="C15:C46" si="1">1/(((1+($B$5/100))^A15))</f>
        <v>0.98039215686274506</v>
      </c>
      <c r="D15" s="17">
        <f t="shared" ref="D15:D46" si="2">B15*C15</f>
        <v>97755.698881331613</v>
      </c>
      <c r="E15" s="17">
        <f>SUM(D15:$D$136)</f>
        <v>3992361.8254226805</v>
      </c>
      <c r="F15" s="19">
        <f t="shared" ref="F15:F46" si="3">E15/D15</f>
        <v>40.840195212241497</v>
      </c>
      <c r="G15" s="5"/>
      <c r="H15" s="17">
        <f>Absterbeordnung!C9</f>
        <v>99710.812858958248</v>
      </c>
      <c r="I15" s="18">
        <f t="shared" ref="I15:I46" si="4">1/(((1+($B$5/100))^A15))</f>
        <v>0.98039215686274506</v>
      </c>
      <c r="J15" s="17">
        <f t="shared" ref="J15:J46" si="5">H15*I15</f>
        <v>97755.698881331613</v>
      </c>
      <c r="K15" s="17">
        <f>SUM($J15:J$136)</f>
        <v>3992361.8254226805</v>
      </c>
      <c r="L15" s="19">
        <f t="shared" ref="L15:L46" si="6">K15/J15</f>
        <v>40.840195212241497</v>
      </c>
      <c r="N15" s="6">
        <v>1</v>
      </c>
      <c r="O15" s="6">
        <f t="shared" si="0"/>
        <v>1</v>
      </c>
      <c r="P15" s="20">
        <f t="shared" ref="P15:P78" si="7">B15</f>
        <v>99710.812858958248</v>
      </c>
      <c r="Q15" s="20">
        <f t="shared" ref="Q15:Q78" si="8">B15</f>
        <v>99710.812858958248</v>
      </c>
      <c r="R15" s="5">
        <f t="shared" ref="R15:R78" si="9">LOOKUP(N15,$O$14:$O$136,$Q$14:$Q$136)</f>
        <v>99710.812858958248</v>
      </c>
      <c r="S15" s="5">
        <f t="shared" ref="S15:S46" si="10">P15*R15*I15</f>
        <v>9747300197.0531311</v>
      </c>
      <c r="T15" s="20">
        <f>SUM(S15:$S$127)</f>
        <v>384534565632.67926</v>
      </c>
      <c r="U15" s="6">
        <f t="shared" ref="U15:U46" si="11">T15/S15</f>
        <v>39.450366548568425</v>
      </c>
    </row>
    <row r="16" spans="1:21">
      <c r="A16" s="21">
        <v>2</v>
      </c>
      <c r="B16" s="17">
        <f>Absterbeordnung!C10</f>
        <v>99688.635884888223</v>
      </c>
      <c r="C16" s="18">
        <f t="shared" si="1"/>
        <v>0.96116878123798544</v>
      </c>
      <c r="D16" s="17">
        <f t="shared" si="2"/>
        <v>95817.604656755313</v>
      </c>
      <c r="E16" s="17">
        <f>SUM(D16:$D$136)</f>
        <v>3894606.1265413486</v>
      </c>
      <c r="F16" s="19">
        <f t="shared" si="3"/>
        <v>40.646039321196618</v>
      </c>
      <c r="G16" s="5"/>
      <c r="H16" s="17">
        <f>Absterbeordnung!C10</f>
        <v>99688.635884888223</v>
      </c>
      <c r="I16" s="18">
        <f t="shared" si="4"/>
        <v>0.96116878123798544</v>
      </c>
      <c r="J16" s="17">
        <f t="shared" si="5"/>
        <v>95817.604656755313</v>
      </c>
      <c r="K16" s="17">
        <f>SUM($J16:J$136)</f>
        <v>3894606.1265413486</v>
      </c>
      <c r="L16" s="19">
        <f t="shared" si="6"/>
        <v>40.646039321196618</v>
      </c>
      <c r="N16" s="6">
        <v>2</v>
      </c>
      <c r="O16" s="6">
        <f t="shared" si="0"/>
        <v>2</v>
      </c>
      <c r="P16" s="20">
        <f t="shared" si="7"/>
        <v>99688.635884888223</v>
      </c>
      <c r="Q16" s="20">
        <f t="shared" si="8"/>
        <v>99688.635884888223</v>
      </c>
      <c r="R16" s="5">
        <f t="shared" si="9"/>
        <v>99688.635884888223</v>
      </c>
      <c r="S16" s="5">
        <f t="shared" si="10"/>
        <v>9551926301.9894505</v>
      </c>
      <c r="T16" s="20">
        <f>SUM(S16:$S$127)</f>
        <v>374787265435.62604</v>
      </c>
      <c r="U16" s="6">
        <f t="shared" si="11"/>
        <v>39.2368254932585</v>
      </c>
    </row>
    <row r="17" spans="1:21">
      <c r="A17" s="21">
        <v>3</v>
      </c>
      <c r="B17" s="17">
        <f>Absterbeordnung!C11</f>
        <v>99675.536499312846</v>
      </c>
      <c r="C17" s="18">
        <f t="shared" si="1"/>
        <v>0.94232233454704462</v>
      </c>
      <c r="D17" s="17">
        <f t="shared" si="2"/>
        <v>93926.484251261631</v>
      </c>
      <c r="E17" s="17">
        <f>SUM(D17:$D$136)</f>
        <v>3798788.5218845927</v>
      </c>
      <c r="F17" s="19">
        <f t="shared" si="3"/>
        <v>40.444274606536943</v>
      </c>
      <c r="G17" s="5"/>
      <c r="H17" s="17">
        <f>Absterbeordnung!C11</f>
        <v>99675.536499312846</v>
      </c>
      <c r="I17" s="18">
        <f t="shared" si="4"/>
        <v>0.94232233454704462</v>
      </c>
      <c r="J17" s="17">
        <f t="shared" si="5"/>
        <v>93926.484251261631</v>
      </c>
      <c r="K17" s="17">
        <f>SUM($J17:J$136)</f>
        <v>3798788.5218845927</v>
      </c>
      <c r="L17" s="19">
        <f t="shared" si="6"/>
        <v>40.444274606536943</v>
      </c>
      <c r="N17" s="6">
        <v>3</v>
      </c>
      <c r="O17" s="6">
        <f t="shared" si="0"/>
        <v>3</v>
      </c>
      <c r="P17" s="20">
        <f t="shared" si="7"/>
        <v>99675.536499312846</v>
      </c>
      <c r="Q17" s="20">
        <f t="shared" si="8"/>
        <v>99675.536499312846</v>
      </c>
      <c r="R17" s="5">
        <f t="shared" si="9"/>
        <v>99675.536499312846</v>
      </c>
      <c r="S17" s="5">
        <f t="shared" si="10"/>
        <v>9362172709.2387638</v>
      </c>
      <c r="T17" s="20">
        <f>SUM(S17:$S$127)</f>
        <v>365235339133.63666</v>
      </c>
      <c r="U17" s="6">
        <f t="shared" si="11"/>
        <v>39.011813868079543</v>
      </c>
    </row>
    <row r="18" spans="1:21">
      <c r="A18" s="21">
        <v>4</v>
      </c>
      <c r="B18" s="17">
        <f>Absterbeordnung!C12</f>
        <v>99665.598819193503</v>
      </c>
      <c r="C18" s="18">
        <f t="shared" si="1"/>
        <v>0.9238454260265142</v>
      </c>
      <c r="D18" s="17">
        <f t="shared" si="2"/>
        <v>92075.60760130547</v>
      </c>
      <c r="E18" s="17">
        <f>SUM(D18:$D$136)</f>
        <v>3704862.037633331</v>
      </c>
      <c r="F18" s="19">
        <f t="shared" si="3"/>
        <v>40.23717175645119</v>
      </c>
      <c r="G18" s="5"/>
      <c r="H18" s="17">
        <f>Absterbeordnung!C12</f>
        <v>99665.598819193503</v>
      </c>
      <c r="I18" s="18">
        <f t="shared" si="4"/>
        <v>0.9238454260265142</v>
      </c>
      <c r="J18" s="17">
        <f t="shared" si="5"/>
        <v>92075.60760130547</v>
      </c>
      <c r="K18" s="17">
        <f>SUM($J18:J$136)</f>
        <v>3704862.037633331</v>
      </c>
      <c r="L18" s="19">
        <f t="shared" si="6"/>
        <v>40.23717175645119</v>
      </c>
      <c r="N18" s="6">
        <v>4</v>
      </c>
      <c r="O18" s="6">
        <f t="shared" si="0"/>
        <v>4</v>
      </c>
      <c r="P18" s="20">
        <f t="shared" si="7"/>
        <v>99665.598819193503</v>
      </c>
      <c r="Q18" s="20">
        <f t="shared" si="8"/>
        <v>99665.598819193503</v>
      </c>
      <c r="R18" s="5">
        <f t="shared" si="9"/>
        <v>99665.598819193503</v>
      </c>
      <c r="S18" s="5">
        <f t="shared" si="10"/>
        <v>9176770568.2251949</v>
      </c>
      <c r="T18" s="20">
        <f>SUM(S18:$S$127)</f>
        <v>355873166424.39795</v>
      </c>
      <c r="U18" s="6">
        <f t="shared" si="11"/>
        <v>38.779782471256063</v>
      </c>
    </row>
    <row r="19" spans="1:21">
      <c r="A19" s="21">
        <v>5</v>
      </c>
      <c r="B19" s="17">
        <f>Absterbeordnung!C13</f>
        <v>99656.424338945915</v>
      </c>
      <c r="C19" s="18">
        <f t="shared" si="1"/>
        <v>0.90573080982991594</v>
      </c>
      <c r="D19" s="17">
        <f t="shared" si="2"/>
        <v>90261.893921267227</v>
      </c>
      <c r="E19" s="17">
        <f>SUM(D19:$D$136)</f>
        <v>3612786.4300320256</v>
      </c>
      <c r="F19" s="19">
        <f t="shared" si="3"/>
        <v>40.025599653197531</v>
      </c>
      <c r="G19" s="5"/>
      <c r="H19" s="17">
        <f>Absterbeordnung!C13</f>
        <v>99656.424338945915</v>
      </c>
      <c r="I19" s="18">
        <f t="shared" si="4"/>
        <v>0.90573080982991594</v>
      </c>
      <c r="J19" s="17">
        <f t="shared" si="5"/>
        <v>90261.893921267227</v>
      </c>
      <c r="K19" s="17">
        <f>SUM($J19:J$136)</f>
        <v>3612786.4300320256</v>
      </c>
      <c r="L19" s="19">
        <f t="shared" si="6"/>
        <v>40.025599653197531</v>
      </c>
      <c r="N19" s="6">
        <v>5</v>
      </c>
      <c r="O19" s="6">
        <f t="shared" si="0"/>
        <v>5</v>
      </c>
      <c r="P19" s="20">
        <f t="shared" si="7"/>
        <v>99656.424338945915</v>
      </c>
      <c r="Q19" s="20">
        <f t="shared" si="8"/>
        <v>99656.424338945915</v>
      </c>
      <c r="R19" s="5">
        <f t="shared" si="9"/>
        <v>99656.424338945915</v>
      </c>
      <c r="S19" s="5">
        <f t="shared" si="10"/>
        <v>8995177602.2547302</v>
      </c>
      <c r="T19" s="20">
        <f>SUM(S19:$S$127)</f>
        <v>346696395856.17273</v>
      </c>
      <c r="U19" s="6">
        <f t="shared" si="11"/>
        <v>38.542473666030766</v>
      </c>
    </row>
    <row r="20" spans="1:21">
      <c r="A20" s="21">
        <v>6</v>
      </c>
      <c r="B20" s="17">
        <f>Absterbeordnung!C14</f>
        <v>99649.653385719284</v>
      </c>
      <c r="C20" s="18">
        <f t="shared" si="1"/>
        <v>0.88797138218619198</v>
      </c>
      <c r="D20" s="17">
        <f t="shared" si="2"/>
        <v>88486.040451292094</v>
      </c>
      <c r="E20" s="17">
        <f>SUM(D20:$D$136)</f>
        <v>3522524.5361107588</v>
      </c>
      <c r="F20" s="19">
        <f t="shared" si="3"/>
        <v>39.80881637538932</v>
      </c>
      <c r="G20" s="5"/>
      <c r="H20" s="17">
        <f>Absterbeordnung!C14</f>
        <v>99649.653385719284</v>
      </c>
      <c r="I20" s="18">
        <f t="shared" si="4"/>
        <v>0.88797138218619198</v>
      </c>
      <c r="J20" s="17">
        <f t="shared" si="5"/>
        <v>88486.040451292094</v>
      </c>
      <c r="K20" s="17">
        <f>SUM($J20:J$136)</f>
        <v>3522524.5361107588</v>
      </c>
      <c r="L20" s="19">
        <f t="shared" si="6"/>
        <v>39.80881637538932</v>
      </c>
      <c r="N20" s="6">
        <v>6</v>
      </c>
      <c r="O20" s="6">
        <f t="shared" si="0"/>
        <v>6</v>
      </c>
      <c r="P20" s="20">
        <f t="shared" si="7"/>
        <v>99649.653385719284</v>
      </c>
      <c r="Q20" s="20">
        <f t="shared" si="8"/>
        <v>99649.653385719284</v>
      </c>
      <c r="R20" s="5">
        <f t="shared" si="9"/>
        <v>99649.653385719284</v>
      </c>
      <c r="S20" s="5">
        <f t="shared" si="10"/>
        <v>8817603260.4459934</v>
      </c>
      <c r="T20" s="20">
        <f>SUM(S20:$S$127)</f>
        <v>337701218253.91797</v>
      </c>
      <c r="U20" s="6">
        <f t="shared" si="11"/>
        <v>38.298527193753223</v>
      </c>
    </row>
    <row r="21" spans="1:21">
      <c r="A21" s="21">
        <v>7</v>
      </c>
      <c r="B21" s="17">
        <f>Absterbeordnung!C15</f>
        <v>99642.377395947522</v>
      </c>
      <c r="C21" s="18">
        <f t="shared" si="1"/>
        <v>0.87056017861391388</v>
      </c>
      <c r="D21" s="17">
        <f t="shared" si="2"/>
        <v>86744.685863331091</v>
      </c>
      <c r="E21" s="17">
        <f>SUM(D21:$D$136)</f>
        <v>3434038.4956594668</v>
      </c>
      <c r="F21" s="19">
        <f t="shared" si="3"/>
        <v>39.587883240131845</v>
      </c>
      <c r="G21" s="5"/>
      <c r="H21" s="17">
        <f>Absterbeordnung!C15</f>
        <v>99642.377395947522</v>
      </c>
      <c r="I21" s="18">
        <f t="shared" si="4"/>
        <v>0.87056017861391388</v>
      </c>
      <c r="J21" s="17">
        <f t="shared" si="5"/>
        <v>86744.685863331091</v>
      </c>
      <c r="K21" s="17">
        <f>SUM($J21:J$136)</f>
        <v>3434038.4956594668</v>
      </c>
      <c r="L21" s="19">
        <f t="shared" si="6"/>
        <v>39.587883240131845</v>
      </c>
      <c r="N21" s="6">
        <v>7</v>
      </c>
      <c r="O21" s="6">
        <f t="shared" si="0"/>
        <v>7</v>
      </c>
      <c r="P21" s="20">
        <f t="shared" si="7"/>
        <v>99642.377395947522</v>
      </c>
      <c r="Q21" s="20">
        <f t="shared" si="8"/>
        <v>99642.377395947522</v>
      </c>
      <c r="R21" s="5">
        <f t="shared" si="9"/>
        <v>99642.377395947522</v>
      </c>
      <c r="S21" s="5">
        <f t="shared" si="10"/>
        <v>8643446725.8869514</v>
      </c>
      <c r="T21" s="20">
        <f>SUM(S21:$S$127)</f>
        <v>328883614993.47192</v>
      </c>
      <c r="U21" s="6">
        <f t="shared" si="11"/>
        <v>38.050054037872648</v>
      </c>
    </row>
    <row r="22" spans="1:21">
      <c r="A22" s="21">
        <v>8</v>
      </c>
      <c r="B22" s="17">
        <f>Absterbeordnung!C16</f>
        <v>99637.631537097986</v>
      </c>
      <c r="C22" s="18">
        <f t="shared" si="1"/>
        <v>0.85349037119011162</v>
      </c>
      <c r="D22" s="17">
        <f t="shared" si="2"/>
        <v>85039.759125101336</v>
      </c>
      <c r="E22" s="17">
        <f>SUM(D22:$D$136)</f>
        <v>3347293.8097961354</v>
      </c>
      <c r="F22" s="19">
        <f t="shared" si="3"/>
        <v>39.361515651425556</v>
      </c>
      <c r="G22" s="5"/>
      <c r="H22" s="17">
        <f>Absterbeordnung!C16</f>
        <v>99637.631537097986</v>
      </c>
      <c r="I22" s="18">
        <f t="shared" si="4"/>
        <v>0.85349037119011162</v>
      </c>
      <c r="J22" s="17">
        <f t="shared" si="5"/>
        <v>85039.759125101336</v>
      </c>
      <c r="K22" s="17">
        <f>SUM($J22:J$136)</f>
        <v>3347293.8097961354</v>
      </c>
      <c r="L22" s="19">
        <f t="shared" si="6"/>
        <v>39.361515651425556</v>
      </c>
      <c r="N22" s="6">
        <v>8</v>
      </c>
      <c r="O22" s="6">
        <f t="shared" si="0"/>
        <v>8</v>
      </c>
      <c r="P22" s="20">
        <f t="shared" si="7"/>
        <v>99637.631537097986</v>
      </c>
      <c r="Q22" s="20">
        <f t="shared" si="8"/>
        <v>99637.631537097986</v>
      </c>
      <c r="R22" s="5">
        <f t="shared" si="9"/>
        <v>99637.631537097986</v>
      </c>
      <c r="S22" s="5">
        <f t="shared" si="10"/>
        <v>8473160185.710413</v>
      </c>
      <c r="T22" s="20">
        <f>SUM(S22:$S$127)</f>
        <v>320240168267.58502</v>
      </c>
      <c r="U22" s="6">
        <f t="shared" si="11"/>
        <v>37.794655270138179</v>
      </c>
    </row>
    <row r="23" spans="1:21">
      <c r="A23" s="21">
        <v>9</v>
      </c>
      <c r="B23" s="17">
        <f>Absterbeordnung!C17</f>
        <v>99630.450849804562</v>
      </c>
      <c r="C23" s="18">
        <f t="shared" si="1"/>
        <v>0.83675526587265847</v>
      </c>
      <c r="D23" s="17">
        <f t="shared" si="2"/>
        <v>83366.304389841054</v>
      </c>
      <c r="E23" s="17">
        <f>SUM(D23:$D$136)</f>
        <v>3262254.0506710345</v>
      </c>
      <c r="F23" s="19">
        <f t="shared" si="3"/>
        <v>39.131566099127333</v>
      </c>
      <c r="G23" s="5"/>
      <c r="H23" s="17">
        <f>Absterbeordnung!C17</f>
        <v>99630.450849804562</v>
      </c>
      <c r="I23" s="18">
        <f t="shared" si="4"/>
        <v>0.83675526587265847</v>
      </c>
      <c r="J23" s="17">
        <f t="shared" si="5"/>
        <v>83366.304389841054</v>
      </c>
      <c r="K23" s="17">
        <f>SUM($J23:J$136)</f>
        <v>3262254.0506710345</v>
      </c>
      <c r="L23" s="19">
        <f t="shared" si="6"/>
        <v>39.131566099127333</v>
      </c>
      <c r="N23" s="6">
        <v>9</v>
      </c>
      <c r="O23" s="6">
        <f t="shared" si="0"/>
        <v>9</v>
      </c>
      <c r="P23" s="20">
        <f t="shared" si="7"/>
        <v>99630.450849804562</v>
      </c>
      <c r="Q23" s="20">
        <f t="shared" si="8"/>
        <v>99630.450849804562</v>
      </c>
      <c r="R23" s="5">
        <f t="shared" si="9"/>
        <v>99630.450849804562</v>
      </c>
      <c r="S23" s="5">
        <f t="shared" si="10"/>
        <v>8305822492.0419044</v>
      </c>
      <c r="T23" s="20">
        <f>SUM(S23:$S$127)</f>
        <v>311767008081.87463</v>
      </c>
      <c r="U23" s="6">
        <f t="shared" si="11"/>
        <v>37.535958465352394</v>
      </c>
    </row>
    <row r="24" spans="1:21">
      <c r="A24" s="21">
        <v>10</v>
      </c>
      <c r="B24" s="17">
        <f>Absterbeordnung!C18</f>
        <v>99625.155399990734</v>
      </c>
      <c r="C24" s="18">
        <f t="shared" si="1"/>
        <v>0.82034829987515534</v>
      </c>
      <c r="D24" s="17">
        <f t="shared" si="2"/>
        <v>81727.326857180553</v>
      </c>
      <c r="E24" s="17">
        <f>SUM(D24:$D$136)</f>
        <v>3178887.7462811936</v>
      </c>
      <c r="F24" s="19">
        <f t="shared" si="3"/>
        <v>38.896264793247632</v>
      </c>
      <c r="G24" s="5"/>
      <c r="H24" s="17">
        <f>Absterbeordnung!C18</f>
        <v>99625.155399990734</v>
      </c>
      <c r="I24" s="18">
        <f t="shared" si="4"/>
        <v>0.82034829987515534</v>
      </c>
      <c r="J24" s="17">
        <f t="shared" si="5"/>
        <v>81727.326857180553</v>
      </c>
      <c r="K24" s="17">
        <f>SUM($J24:J$136)</f>
        <v>3178887.7462811936</v>
      </c>
      <c r="L24" s="19">
        <f t="shared" si="6"/>
        <v>38.896264793247632</v>
      </c>
      <c r="N24" s="6">
        <v>10</v>
      </c>
      <c r="O24" s="6">
        <f t="shared" si="0"/>
        <v>10</v>
      </c>
      <c r="P24" s="20">
        <f t="shared" si="7"/>
        <v>99625.155399990734</v>
      </c>
      <c r="Q24" s="20">
        <f t="shared" si="8"/>
        <v>99625.155399990734</v>
      </c>
      <c r="R24" s="5">
        <f t="shared" si="9"/>
        <v>99625.155399990734</v>
      </c>
      <c r="S24" s="5">
        <f t="shared" si="10"/>
        <v>8142097638.5724487</v>
      </c>
      <c r="T24" s="20">
        <f>SUM(S24:$S$127)</f>
        <v>303461185589.83276</v>
      </c>
      <c r="U24" s="6">
        <f t="shared" si="11"/>
        <v>37.27063946669135</v>
      </c>
    </row>
    <row r="25" spans="1:21">
      <c r="A25" s="21">
        <v>11</v>
      </c>
      <c r="B25" s="17">
        <f>Absterbeordnung!C19</f>
        <v>99619.616922970861</v>
      </c>
      <c r="C25" s="18">
        <f t="shared" si="1"/>
        <v>0.80426303909328967</v>
      </c>
      <c r="D25" s="17">
        <f t="shared" si="2"/>
        <v>80120.375859777851</v>
      </c>
      <c r="E25" s="17">
        <f>SUM(D25:$D$136)</f>
        <v>3097160.4194240128</v>
      </c>
      <c r="F25" s="19">
        <f t="shared" si="3"/>
        <v>38.656339117086617</v>
      </c>
      <c r="G25" s="5"/>
      <c r="H25" s="17">
        <f>Absterbeordnung!C19</f>
        <v>99619.616922970861</v>
      </c>
      <c r="I25" s="18">
        <f t="shared" si="4"/>
        <v>0.80426303909328967</v>
      </c>
      <c r="J25" s="17">
        <f t="shared" si="5"/>
        <v>80120.375859777851</v>
      </c>
      <c r="K25" s="17">
        <f>SUM($J25:J$136)</f>
        <v>3097160.4194240128</v>
      </c>
      <c r="L25" s="19">
        <f t="shared" si="6"/>
        <v>38.656339117086617</v>
      </c>
      <c r="N25" s="6">
        <v>11</v>
      </c>
      <c r="O25" s="6">
        <f t="shared" si="0"/>
        <v>11</v>
      </c>
      <c r="P25" s="20">
        <f t="shared" si="7"/>
        <v>99619.616922970861</v>
      </c>
      <c r="Q25" s="20">
        <f t="shared" si="8"/>
        <v>99619.616922970861</v>
      </c>
      <c r="R25" s="5">
        <f t="shared" si="9"/>
        <v>99619.616922970861</v>
      </c>
      <c r="S25" s="5">
        <f t="shared" si="10"/>
        <v>7981561150.8755131</v>
      </c>
      <c r="T25" s="20">
        <f>SUM(S25:$S$127)</f>
        <v>295319087951.26038</v>
      </c>
      <c r="U25" s="6">
        <f t="shared" si="11"/>
        <v>37.000166053838505</v>
      </c>
    </row>
    <row r="26" spans="1:21">
      <c r="A26" s="21">
        <v>12</v>
      </c>
      <c r="B26" s="17">
        <f>Absterbeordnung!C20</f>
        <v>99611.955789023676</v>
      </c>
      <c r="C26" s="18">
        <f t="shared" si="1"/>
        <v>0.78849317558165644</v>
      </c>
      <c r="D26" s="17">
        <f t="shared" si="2"/>
        <v>78543.34734598684</v>
      </c>
      <c r="E26" s="17">
        <f>SUM(D26:$D$136)</f>
        <v>3017040.0435642353</v>
      </c>
      <c r="F26" s="19">
        <f t="shared" si="3"/>
        <v>38.412419963132507</v>
      </c>
      <c r="G26" s="5"/>
      <c r="H26" s="17">
        <f>Absterbeordnung!C20</f>
        <v>99611.955789023676</v>
      </c>
      <c r="I26" s="18">
        <f t="shared" si="4"/>
        <v>0.78849317558165644</v>
      </c>
      <c r="J26" s="17">
        <f t="shared" si="5"/>
        <v>78543.34734598684</v>
      </c>
      <c r="K26" s="17">
        <f>SUM($J26:J$136)</f>
        <v>3017040.0435642353</v>
      </c>
      <c r="L26" s="19">
        <f t="shared" si="6"/>
        <v>38.412419963132507</v>
      </c>
      <c r="N26" s="6">
        <v>12</v>
      </c>
      <c r="O26" s="6">
        <f t="shared" si="0"/>
        <v>12</v>
      </c>
      <c r="P26" s="20">
        <f t="shared" si="7"/>
        <v>99611.955789023676</v>
      </c>
      <c r="Q26" s="20">
        <f t="shared" si="8"/>
        <v>99611.955789023676</v>
      </c>
      <c r="R26" s="5">
        <f t="shared" si="9"/>
        <v>99611.955789023676</v>
      </c>
      <c r="S26" s="5">
        <f t="shared" si="10"/>
        <v>7823856443.3503704</v>
      </c>
      <c r="T26" s="20">
        <f>SUM(S26:$S$127)</f>
        <v>287337526800.38483</v>
      </c>
      <c r="U26" s="6">
        <f t="shared" si="11"/>
        <v>36.725817872667882</v>
      </c>
    </row>
    <row r="27" spans="1:21">
      <c r="A27" s="21">
        <v>13</v>
      </c>
      <c r="B27" s="17">
        <f>Absterbeordnung!C21</f>
        <v>99605.660542379628</v>
      </c>
      <c r="C27" s="18">
        <f t="shared" si="1"/>
        <v>0.77303252508005538</v>
      </c>
      <c r="D27" s="17">
        <f t="shared" si="2"/>
        <v>76998.415281342561</v>
      </c>
      <c r="E27" s="17">
        <f>SUM(D27:$D$136)</f>
        <v>2938496.6962182485</v>
      </c>
      <c r="F27" s="19">
        <f t="shared" si="3"/>
        <v>38.163080181343339</v>
      </c>
      <c r="G27" s="5"/>
      <c r="H27" s="17">
        <f>Absterbeordnung!C21</f>
        <v>99605.660542379628</v>
      </c>
      <c r="I27" s="18">
        <f t="shared" si="4"/>
        <v>0.77303252508005538</v>
      </c>
      <c r="J27" s="17">
        <f t="shared" si="5"/>
        <v>76998.415281342561</v>
      </c>
      <c r="K27" s="17">
        <f>SUM($J27:J$136)</f>
        <v>2938496.6962182485</v>
      </c>
      <c r="L27" s="19">
        <f t="shared" si="6"/>
        <v>38.163080181343339</v>
      </c>
      <c r="N27" s="6">
        <v>13</v>
      </c>
      <c r="O27" s="6">
        <f t="shared" si="0"/>
        <v>13</v>
      </c>
      <c r="P27" s="20">
        <f t="shared" si="7"/>
        <v>99605.660542379628</v>
      </c>
      <c r="Q27" s="20">
        <f t="shared" si="8"/>
        <v>99605.660542379628</v>
      </c>
      <c r="R27" s="5">
        <f t="shared" si="9"/>
        <v>99605.660542379628</v>
      </c>
      <c r="S27" s="5">
        <f t="shared" si="10"/>
        <v>7669478014.8145828</v>
      </c>
      <c r="T27" s="20">
        <f>SUM(S27:$S$127)</f>
        <v>279513670357.03436</v>
      </c>
      <c r="U27" s="6">
        <f t="shared" si="11"/>
        <v>36.444940557508318</v>
      </c>
    </row>
    <row r="28" spans="1:21">
      <c r="A28" s="21">
        <v>14</v>
      </c>
      <c r="B28" s="17">
        <f>Absterbeordnung!C22</f>
        <v>99597.787763253014</v>
      </c>
      <c r="C28" s="18">
        <f t="shared" si="1"/>
        <v>0.75787502458828948</v>
      </c>
      <c r="D28" s="17">
        <f t="shared" si="2"/>
        <v>75482.67585001461</v>
      </c>
      <c r="E28" s="17">
        <f>SUM(D28:$D$136)</f>
        <v>2861498.2809369061</v>
      </c>
      <c r="F28" s="19">
        <f t="shared" si="3"/>
        <v>37.909338119156679</v>
      </c>
      <c r="G28" s="5"/>
      <c r="H28" s="17">
        <f>Absterbeordnung!C22</f>
        <v>99597.787763253014</v>
      </c>
      <c r="I28" s="18">
        <f t="shared" si="4"/>
        <v>0.75787502458828948</v>
      </c>
      <c r="J28" s="17">
        <f t="shared" si="5"/>
        <v>75482.67585001461</v>
      </c>
      <c r="K28" s="17">
        <f>SUM($J28:J$136)</f>
        <v>2861498.2809369061</v>
      </c>
      <c r="L28" s="19">
        <f t="shared" si="6"/>
        <v>37.909338119156679</v>
      </c>
      <c r="N28" s="6">
        <v>14</v>
      </c>
      <c r="O28" s="6">
        <f t="shared" si="0"/>
        <v>14</v>
      </c>
      <c r="P28" s="20">
        <f t="shared" si="7"/>
        <v>99597.787763253014</v>
      </c>
      <c r="Q28" s="20">
        <f t="shared" si="8"/>
        <v>99597.787763253014</v>
      </c>
      <c r="R28" s="5">
        <f t="shared" si="9"/>
        <v>99597.787763253014</v>
      </c>
      <c r="S28" s="5">
        <f t="shared" si="10"/>
        <v>7517907529.1121798</v>
      </c>
      <c r="T28" s="20">
        <f>SUM(S28:$S$127)</f>
        <v>271844192342.21964</v>
      </c>
      <c r="U28" s="6">
        <f t="shared" si="11"/>
        <v>36.159555207288221</v>
      </c>
    </row>
    <row r="29" spans="1:21">
      <c r="A29" s="21">
        <v>15</v>
      </c>
      <c r="B29" s="17">
        <f>Absterbeordnung!C23</f>
        <v>99588.599906828153</v>
      </c>
      <c r="C29" s="18">
        <f t="shared" si="1"/>
        <v>0.74301472998851925</v>
      </c>
      <c r="D29" s="17">
        <f t="shared" si="2"/>
        <v>73995.7966697066</v>
      </c>
      <c r="E29" s="17">
        <f>SUM(D29:$D$136)</f>
        <v>2786015.6050868914</v>
      </c>
      <c r="F29" s="19">
        <f t="shared" si="3"/>
        <v>37.650998171190288</v>
      </c>
      <c r="G29" s="5"/>
      <c r="H29" s="17">
        <f>Absterbeordnung!C23</f>
        <v>99588.599906828153</v>
      </c>
      <c r="I29" s="18">
        <f t="shared" si="4"/>
        <v>0.74301472998851925</v>
      </c>
      <c r="J29" s="17">
        <f t="shared" si="5"/>
        <v>73995.7966697066</v>
      </c>
      <c r="K29" s="17">
        <f>SUM($J29:J$136)</f>
        <v>2786015.6050868914</v>
      </c>
      <c r="L29" s="19">
        <f t="shared" si="6"/>
        <v>37.650998171190288</v>
      </c>
      <c r="N29" s="6">
        <v>15</v>
      </c>
      <c r="O29" s="6">
        <f t="shared" si="0"/>
        <v>15</v>
      </c>
      <c r="P29" s="20">
        <f t="shared" si="7"/>
        <v>99588.599906828153</v>
      </c>
      <c r="Q29" s="20">
        <f t="shared" si="8"/>
        <v>99588.599906828153</v>
      </c>
      <c r="R29" s="5">
        <f t="shared" si="9"/>
        <v>99588.599906828153</v>
      </c>
      <c r="S29" s="5">
        <f t="shared" si="10"/>
        <v>7369137789.326417</v>
      </c>
      <c r="T29" s="20">
        <f>SUM(S29:$S$127)</f>
        <v>264326284813.10748</v>
      </c>
      <c r="U29" s="6">
        <f t="shared" si="11"/>
        <v>35.869363875372521</v>
      </c>
    </row>
    <row r="30" spans="1:21">
      <c r="A30" s="21">
        <v>16</v>
      </c>
      <c r="B30" s="17">
        <f>Absterbeordnung!C24</f>
        <v>99577.07025948551</v>
      </c>
      <c r="C30" s="18">
        <f t="shared" si="1"/>
        <v>0.72844581371423445</v>
      </c>
      <c r="D30" s="17">
        <f t="shared" si="2"/>
        <v>72536.499972450416</v>
      </c>
      <c r="E30" s="17">
        <f>SUM(D30:$D$136)</f>
        <v>2712019.8084171847</v>
      </c>
      <c r="F30" s="19">
        <f t="shared" si="3"/>
        <v>37.388346686802066</v>
      </c>
      <c r="G30" s="5"/>
      <c r="H30" s="17">
        <f>Absterbeordnung!C24</f>
        <v>99577.07025948551</v>
      </c>
      <c r="I30" s="18">
        <f t="shared" si="4"/>
        <v>0.72844581371423445</v>
      </c>
      <c r="J30" s="17">
        <f t="shared" si="5"/>
        <v>72536.499972450416</v>
      </c>
      <c r="K30" s="17">
        <f>SUM($J30:J$136)</f>
        <v>2712019.8084171847</v>
      </c>
      <c r="L30" s="19">
        <f t="shared" si="6"/>
        <v>37.388346686802066</v>
      </c>
      <c r="N30" s="6">
        <v>16</v>
      </c>
      <c r="O30" s="6">
        <f t="shared" si="0"/>
        <v>16</v>
      </c>
      <c r="P30" s="20">
        <f t="shared" si="7"/>
        <v>99577.07025948551</v>
      </c>
      <c r="Q30" s="20">
        <f t="shared" si="8"/>
        <v>99577.07025948551</v>
      </c>
      <c r="R30" s="5">
        <f t="shared" si="9"/>
        <v>99577.07025948551</v>
      </c>
      <c r="S30" s="5">
        <f t="shared" si="10"/>
        <v>7222972154.1338634</v>
      </c>
      <c r="T30" s="20">
        <f>SUM(S30:$S$127)</f>
        <v>256957147023.78104</v>
      </c>
      <c r="U30" s="6">
        <f t="shared" si="11"/>
        <v>35.574987905320789</v>
      </c>
    </row>
    <row r="31" spans="1:21">
      <c r="A31" s="21">
        <v>17</v>
      </c>
      <c r="B31" s="17">
        <f>Absterbeordnung!C25</f>
        <v>99564.340350268089</v>
      </c>
      <c r="C31" s="18">
        <f t="shared" si="1"/>
        <v>0.7141625624649357</v>
      </c>
      <c r="D31" s="17">
        <f t="shared" si="2"/>
        <v>71105.124434678452</v>
      </c>
      <c r="E31" s="17">
        <f>SUM(D31:$D$136)</f>
        <v>2639483.3084447351</v>
      </c>
      <c r="F31" s="19">
        <f t="shared" si="3"/>
        <v>37.120859142431108</v>
      </c>
      <c r="G31" s="5"/>
      <c r="H31" s="17">
        <f>Absterbeordnung!C25</f>
        <v>99564.340350268089</v>
      </c>
      <c r="I31" s="18">
        <f t="shared" si="4"/>
        <v>0.7141625624649357</v>
      </c>
      <c r="J31" s="17">
        <f t="shared" si="5"/>
        <v>71105.124434678452</v>
      </c>
      <c r="K31" s="17">
        <f>SUM($J31:J$136)</f>
        <v>2639483.3084447351</v>
      </c>
      <c r="L31" s="19">
        <f t="shared" si="6"/>
        <v>37.120859142431108</v>
      </c>
      <c r="N31" s="6">
        <v>17</v>
      </c>
      <c r="O31" s="6">
        <f t="shared" si="0"/>
        <v>17</v>
      </c>
      <c r="P31" s="20">
        <f t="shared" si="7"/>
        <v>99564.340350268089</v>
      </c>
      <c r="Q31" s="20">
        <f t="shared" si="8"/>
        <v>99564.340350268089</v>
      </c>
      <c r="R31" s="5">
        <f t="shared" si="9"/>
        <v>99564.340350268089</v>
      </c>
      <c r="S31" s="5">
        <f t="shared" si="10"/>
        <v>7079534809.8624887</v>
      </c>
      <c r="T31" s="20">
        <f>SUM(S31:$S$127)</f>
        <v>249734174869.64719</v>
      </c>
      <c r="U31" s="6">
        <f t="shared" si="11"/>
        <v>35.275506311762591</v>
      </c>
    </row>
    <row r="32" spans="1:21">
      <c r="A32" s="21">
        <v>18</v>
      </c>
      <c r="B32" s="17">
        <f>Absterbeordnung!C26</f>
        <v>99551.431607796752</v>
      </c>
      <c r="C32" s="18">
        <f t="shared" si="1"/>
        <v>0.7001593749656233</v>
      </c>
      <c r="D32" s="17">
        <f t="shared" si="2"/>
        <v>69701.868131447976</v>
      </c>
      <c r="E32" s="17">
        <f>SUM(D32:$D$136)</f>
        <v>2568378.1840100568</v>
      </c>
      <c r="F32" s="19">
        <f t="shared" si="3"/>
        <v>36.848053758996166</v>
      </c>
      <c r="G32" s="5"/>
      <c r="H32" s="17">
        <f>Absterbeordnung!C26</f>
        <v>99551.431607796752</v>
      </c>
      <c r="I32" s="18">
        <f t="shared" si="4"/>
        <v>0.7001593749656233</v>
      </c>
      <c r="J32" s="17">
        <f t="shared" si="5"/>
        <v>69701.868131447976</v>
      </c>
      <c r="K32" s="17">
        <f>SUM($J32:J$136)</f>
        <v>2568378.1840100568</v>
      </c>
      <c r="L32" s="19">
        <f t="shared" si="6"/>
        <v>36.848053758996166</v>
      </c>
      <c r="N32" s="6">
        <v>18</v>
      </c>
      <c r="O32" s="6">
        <f t="shared" si="0"/>
        <v>18</v>
      </c>
      <c r="P32" s="20">
        <f t="shared" si="7"/>
        <v>99551.431607796752</v>
      </c>
      <c r="Q32" s="20">
        <f t="shared" si="8"/>
        <v>99551.431607796752</v>
      </c>
      <c r="R32" s="5">
        <f t="shared" si="9"/>
        <v>99551.431607796752</v>
      </c>
      <c r="S32" s="5">
        <f t="shared" si="10"/>
        <v>6938920758.2235107</v>
      </c>
      <c r="T32" s="20">
        <f>SUM(S32:$S$127)</f>
        <v>242654640059.7847</v>
      </c>
      <c r="U32" s="6">
        <f t="shared" si="11"/>
        <v>34.970083751454844</v>
      </c>
    </row>
    <row r="33" spans="1:21">
      <c r="A33" s="21">
        <v>19</v>
      </c>
      <c r="B33" s="17">
        <f>Absterbeordnung!C27</f>
        <v>99535.272324806429</v>
      </c>
      <c r="C33" s="18">
        <f t="shared" si="1"/>
        <v>0.68643075977021895</v>
      </c>
      <c r="D33" s="17">
        <f t="shared" si="2"/>
        <v>68324.072605852518</v>
      </c>
      <c r="E33" s="17">
        <f>SUM(D33:$D$136)</f>
        <v>2498676.3158786083</v>
      </c>
      <c r="F33" s="19">
        <f t="shared" si="3"/>
        <v>36.570951065709394</v>
      </c>
      <c r="G33" s="5"/>
      <c r="H33" s="17">
        <f>Absterbeordnung!C27</f>
        <v>99535.272324806429</v>
      </c>
      <c r="I33" s="18">
        <f t="shared" si="4"/>
        <v>0.68643075977021895</v>
      </c>
      <c r="J33" s="17">
        <f t="shared" si="5"/>
        <v>68324.072605852518</v>
      </c>
      <c r="K33" s="17">
        <f>SUM($J33:J$136)</f>
        <v>2498676.3158786083</v>
      </c>
      <c r="L33" s="19">
        <f t="shared" si="6"/>
        <v>36.570951065709394</v>
      </c>
      <c r="N33" s="6">
        <v>19</v>
      </c>
      <c r="O33" s="6">
        <f t="shared" si="0"/>
        <v>19</v>
      </c>
      <c r="P33" s="20">
        <f t="shared" si="7"/>
        <v>99535.272324806429</v>
      </c>
      <c r="Q33" s="20">
        <f t="shared" si="8"/>
        <v>99535.272324806429</v>
      </c>
      <c r="R33" s="5">
        <f t="shared" si="9"/>
        <v>99535.272324806429</v>
      </c>
      <c r="S33" s="5">
        <f t="shared" si="10"/>
        <v>6800655173.1633778</v>
      </c>
      <c r="T33" s="20">
        <f>SUM(S33:$S$127)</f>
        <v>235715719301.56119</v>
      </c>
      <c r="U33" s="6">
        <f t="shared" si="11"/>
        <v>34.660736840729449</v>
      </c>
    </row>
    <row r="34" spans="1:21">
      <c r="A34" s="21">
        <v>20</v>
      </c>
      <c r="B34" s="17">
        <f>Absterbeordnung!C28</f>
        <v>99518.911946723892</v>
      </c>
      <c r="C34" s="18">
        <f t="shared" si="1"/>
        <v>0.67297133310805779</v>
      </c>
      <c r="D34" s="17">
        <f t="shared" si="2"/>
        <v>66973.374842250196</v>
      </c>
      <c r="E34" s="17">
        <f>SUM(D34:$D$136)</f>
        <v>2430352.2432727553</v>
      </c>
      <c r="F34" s="19">
        <f t="shared" si="3"/>
        <v>36.288334715060024</v>
      </c>
      <c r="G34" s="5"/>
      <c r="H34" s="17">
        <f>Absterbeordnung!C28</f>
        <v>99518.911946723892</v>
      </c>
      <c r="I34" s="18">
        <f t="shared" si="4"/>
        <v>0.67297133310805779</v>
      </c>
      <c r="J34" s="17">
        <f t="shared" si="5"/>
        <v>66973.374842250196</v>
      </c>
      <c r="K34" s="17">
        <f>SUM($J34:J$136)</f>
        <v>2430352.2432727553</v>
      </c>
      <c r="L34" s="19">
        <f t="shared" si="6"/>
        <v>36.288334715060024</v>
      </c>
      <c r="N34" s="6">
        <v>20</v>
      </c>
      <c r="O34" s="6">
        <f t="shared" si="0"/>
        <v>20</v>
      </c>
      <c r="P34" s="20">
        <f t="shared" si="7"/>
        <v>99518.911946723892</v>
      </c>
      <c r="Q34" s="20">
        <f t="shared" si="8"/>
        <v>99518.911946723892</v>
      </c>
      <c r="R34" s="5">
        <f t="shared" si="9"/>
        <v>99518.911946723892</v>
      </c>
      <c r="S34" s="5">
        <f t="shared" si="10"/>
        <v>6665117393.7008305</v>
      </c>
      <c r="T34" s="20">
        <f>SUM(S34:$S$127)</f>
        <v>228915064128.3978</v>
      </c>
      <c r="U34" s="6">
        <f t="shared" si="11"/>
        <v>34.345241142300701</v>
      </c>
    </row>
    <row r="35" spans="1:21">
      <c r="A35" s="21">
        <v>21</v>
      </c>
      <c r="B35" s="17">
        <f>Absterbeordnung!C29</f>
        <v>99502.622520465491</v>
      </c>
      <c r="C35" s="18">
        <f t="shared" si="1"/>
        <v>0.65977581677260566</v>
      </c>
      <c r="D35" s="17">
        <f t="shared" si="2"/>
        <v>65649.424044456391</v>
      </c>
      <c r="E35" s="17">
        <f>SUM(D35:$D$136)</f>
        <v>2363378.8684305046</v>
      </c>
      <c r="F35" s="19">
        <f t="shared" si="3"/>
        <v>35.99999395013846</v>
      </c>
      <c r="G35" s="5"/>
      <c r="H35" s="17">
        <f>Absterbeordnung!C29</f>
        <v>99502.622520465491</v>
      </c>
      <c r="I35" s="18">
        <f t="shared" si="4"/>
        <v>0.65977581677260566</v>
      </c>
      <c r="J35" s="17">
        <f t="shared" si="5"/>
        <v>65649.424044456391</v>
      </c>
      <c r="K35" s="17">
        <f>SUM($J35:J$136)</f>
        <v>2363378.8684305046</v>
      </c>
      <c r="L35" s="19">
        <f t="shared" si="6"/>
        <v>35.99999395013846</v>
      </c>
      <c r="N35" s="6">
        <v>21</v>
      </c>
      <c r="O35" s="6">
        <f t="shared" si="0"/>
        <v>21</v>
      </c>
      <c r="P35" s="20">
        <f t="shared" si="7"/>
        <v>99502.622520465491</v>
      </c>
      <c r="Q35" s="20">
        <f t="shared" si="8"/>
        <v>99502.622520465491</v>
      </c>
      <c r="R35" s="5">
        <f t="shared" si="9"/>
        <v>99502.622520465491</v>
      </c>
      <c r="S35" s="5">
        <f t="shared" si="10"/>
        <v>6532289859.3815145</v>
      </c>
      <c r="T35" s="20">
        <f>SUM(S35:$S$127)</f>
        <v>222249946734.69693</v>
      </c>
      <c r="U35" s="6">
        <f t="shared" si="11"/>
        <v>34.02328303229028</v>
      </c>
    </row>
    <row r="36" spans="1:21">
      <c r="A36" s="21">
        <v>22</v>
      </c>
      <c r="B36" s="17">
        <f>Absterbeordnung!C30</f>
        <v>99485.727329371875</v>
      </c>
      <c r="C36" s="18">
        <f t="shared" si="1"/>
        <v>0.64683903605157411</v>
      </c>
      <c r="D36" s="17">
        <f t="shared" si="2"/>
        <v>64351.25196662065</v>
      </c>
      <c r="E36" s="17">
        <f>SUM(D36:$D$136)</f>
        <v>2297729.4443860487</v>
      </c>
      <c r="F36" s="19">
        <f t="shared" si="3"/>
        <v>35.706056590443552</v>
      </c>
      <c r="G36" s="5"/>
      <c r="H36" s="17">
        <f>Absterbeordnung!C30</f>
        <v>99485.727329371875</v>
      </c>
      <c r="I36" s="18">
        <f t="shared" si="4"/>
        <v>0.64683903605157411</v>
      </c>
      <c r="J36" s="17">
        <f t="shared" si="5"/>
        <v>64351.25196662065</v>
      </c>
      <c r="K36" s="17">
        <f>SUM($J36:J$136)</f>
        <v>2297729.4443860487</v>
      </c>
      <c r="L36" s="19">
        <f t="shared" si="6"/>
        <v>35.706056590443552</v>
      </c>
      <c r="N36" s="6">
        <v>22</v>
      </c>
      <c r="O36" s="6">
        <f t="shared" si="0"/>
        <v>22</v>
      </c>
      <c r="P36" s="20">
        <f t="shared" si="7"/>
        <v>99485.727329371875</v>
      </c>
      <c r="Q36" s="20">
        <f t="shared" si="8"/>
        <v>99485.727329371875</v>
      </c>
      <c r="R36" s="5">
        <f t="shared" si="9"/>
        <v>99485.727329371875</v>
      </c>
      <c r="S36" s="5">
        <f t="shared" si="10"/>
        <v>6402031106.4549265</v>
      </c>
      <c r="T36" s="20">
        <f>SUM(S36:$S$127)</f>
        <v>215717656875.31543</v>
      </c>
      <c r="U36" s="6">
        <f t="shared" si="11"/>
        <v>33.695190368227898</v>
      </c>
    </row>
    <row r="37" spans="1:21">
      <c r="A37" s="21">
        <v>23</v>
      </c>
      <c r="B37" s="17">
        <f>Absterbeordnung!C31</f>
        <v>99469.035774468954</v>
      </c>
      <c r="C37" s="18">
        <f t="shared" si="1"/>
        <v>0.63415591769762181</v>
      </c>
      <c r="D37" s="17">
        <f t="shared" si="2"/>
        <v>63078.87766405593</v>
      </c>
      <c r="E37" s="17">
        <f>SUM(D37:$D$136)</f>
        <v>2233378.1924194284</v>
      </c>
      <c r="F37" s="19">
        <f t="shared" si="3"/>
        <v>35.406118103652759</v>
      </c>
      <c r="G37" s="5"/>
      <c r="H37" s="17">
        <f>Absterbeordnung!C31</f>
        <v>99469.035774468954</v>
      </c>
      <c r="I37" s="18">
        <f t="shared" si="4"/>
        <v>0.63415591769762181</v>
      </c>
      <c r="J37" s="17">
        <f t="shared" si="5"/>
        <v>63078.87766405593</v>
      </c>
      <c r="K37" s="17">
        <f>SUM($J37:J$136)</f>
        <v>2233378.1924194284</v>
      </c>
      <c r="L37" s="19">
        <f t="shared" si="6"/>
        <v>35.406118103652759</v>
      </c>
      <c r="N37" s="6">
        <v>23</v>
      </c>
      <c r="O37" s="6">
        <f t="shared" si="0"/>
        <v>23</v>
      </c>
      <c r="P37" s="20">
        <f t="shared" si="7"/>
        <v>99469.035774468954</v>
      </c>
      <c r="Q37" s="20">
        <f t="shared" si="8"/>
        <v>99469.035774468954</v>
      </c>
      <c r="R37" s="5">
        <f t="shared" si="9"/>
        <v>99469.035774468954</v>
      </c>
      <c r="S37" s="5">
        <f t="shared" si="10"/>
        <v>6274395138.9793301</v>
      </c>
      <c r="T37" s="20">
        <f>SUM(S37:$S$127)</f>
        <v>209315625768.8605</v>
      </c>
      <c r="U37" s="6">
        <f t="shared" si="11"/>
        <v>33.360287506997899</v>
      </c>
    </row>
    <row r="38" spans="1:21">
      <c r="A38" s="21">
        <v>24</v>
      </c>
      <c r="B38" s="17">
        <f>Absterbeordnung!C32</f>
        <v>99452.766781122831</v>
      </c>
      <c r="C38" s="18">
        <f t="shared" si="1"/>
        <v>0.62172148793884485</v>
      </c>
      <c r="D38" s="17">
        <f t="shared" si="2"/>
        <v>61831.92214279461</v>
      </c>
      <c r="E38" s="17">
        <f>SUM(D38:$D$136)</f>
        <v>2170299.3147553722</v>
      </c>
      <c r="F38" s="19">
        <f t="shared" si="3"/>
        <v>35.099981361460578</v>
      </c>
      <c r="G38" s="5"/>
      <c r="H38" s="17">
        <f>Absterbeordnung!C32</f>
        <v>99452.766781122831</v>
      </c>
      <c r="I38" s="18">
        <f t="shared" si="4"/>
        <v>0.62172148793884485</v>
      </c>
      <c r="J38" s="17">
        <f t="shared" si="5"/>
        <v>61831.92214279461</v>
      </c>
      <c r="K38" s="17">
        <f>SUM($J38:J$136)</f>
        <v>2170299.3147553722</v>
      </c>
      <c r="L38" s="19">
        <f t="shared" si="6"/>
        <v>35.099981361460578</v>
      </c>
      <c r="N38" s="6">
        <v>24</v>
      </c>
      <c r="O38" s="6">
        <f t="shared" si="0"/>
        <v>24</v>
      </c>
      <c r="P38" s="20">
        <f t="shared" si="7"/>
        <v>99452.766781122831</v>
      </c>
      <c r="Q38" s="20">
        <f t="shared" si="8"/>
        <v>99452.766781122831</v>
      </c>
      <c r="R38" s="5">
        <f t="shared" si="9"/>
        <v>99452.766781122831</v>
      </c>
      <c r="S38" s="5">
        <f t="shared" si="10"/>
        <v>6149355732.4958963</v>
      </c>
      <c r="T38" s="20">
        <f>SUM(S38:$S$127)</f>
        <v>203041230629.88116</v>
      </c>
      <c r="U38" s="6">
        <f t="shared" si="11"/>
        <v>33.018293210282522</v>
      </c>
    </row>
    <row r="39" spans="1:21">
      <c r="A39" s="21">
        <v>25</v>
      </c>
      <c r="B39" s="17">
        <f>Absterbeordnung!C33</f>
        <v>99436.429759197257</v>
      </c>
      <c r="C39" s="18">
        <f t="shared" si="1"/>
        <v>0.60953087052827937</v>
      </c>
      <c r="D39" s="17">
        <f t="shared" si="2"/>
        <v>60609.57359334761</v>
      </c>
      <c r="E39" s="17">
        <f>SUM(D39:$D$136)</f>
        <v>2108467.3926125774</v>
      </c>
      <c r="F39" s="19">
        <f t="shared" si="3"/>
        <v>34.787695534026966</v>
      </c>
      <c r="G39" s="5"/>
      <c r="H39" s="17">
        <f>Absterbeordnung!C33</f>
        <v>99436.429759197257</v>
      </c>
      <c r="I39" s="18">
        <f t="shared" si="4"/>
        <v>0.60953087052827937</v>
      </c>
      <c r="J39" s="17">
        <f t="shared" si="5"/>
        <v>60609.57359334761</v>
      </c>
      <c r="K39" s="17">
        <f>SUM($J39:J$136)</f>
        <v>2108467.3926125774</v>
      </c>
      <c r="L39" s="19">
        <f t="shared" si="6"/>
        <v>34.787695534026966</v>
      </c>
      <c r="N39" s="6">
        <v>25</v>
      </c>
      <c r="O39" s="6">
        <f t="shared" si="0"/>
        <v>25</v>
      </c>
      <c r="P39" s="20">
        <f t="shared" si="7"/>
        <v>99436.429759197257</v>
      </c>
      <c r="Q39" s="20">
        <f t="shared" si="8"/>
        <v>99436.429759197257</v>
      </c>
      <c r="R39" s="5">
        <f t="shared" si="9"/>
        <v>99436.429759197257</v>
      </c>
      <c r="S39" s="5">
        <f t="shared" si="10"/>
        <v>6026799607.3498058</v>
      </c>
      <c r="T39" s="20">
        <f>SUM(S39:$S$127)</f>
        <v>196891874897.38525</v>
      </c>
      <c r="U39" s="6">
        <f t="shared" si="11"/>
        <v>32.669391339521489</v>
      </c>
    </row>
    <row r="40" spans="1:21">
      <c r="A40" s="21">
        <v>26</v>
      </c>
      <c r="B40" s="17">
        <f>Absterbeordnung!C34</f>
        <v>99417.097842291972</v>
      </c>
      <c r="C40" s="18">
        <f t="shared" si="1"/>
        <v>0.59757928483164635</v>
      </c>
      <c r="D40" s="17">
        <f t="shared" si="2"/>
        <v>59409.598228634648</v>
      </c>
      <c r="E40" s="17">
        <f>SUM(D40:$D$136)</f>
        <v>2047857.8190192317</v>
      </c>
      <c r="F40" s="19">
        <f t="shared" si="3"/>
        <v>34.4701509533554</v>
      </c>
      <c r="G40" s="5"/>
      <c r="H40" s="17">
        <f>Absterbeordnung!C34</f>
        <v>99417.097842291972</v>
      </c>
      <c r="I40" s="18">
        <f t="shared" si="4"/>
        <v>0.59757928483164635</v>
      </c>
      <c r="J40" s="17">
        <f t="shared" si="5"/>
        <v>59409.598228634648</v>
      </c>
      <c r="K40" s="17">
        <f>SUM($J40:J$136)</f>
        <v>2047857.8190192317</v>
      </c>
      <c r="L40" s="19">
        <f t="shared" si="6"/>
        <v>34.4701509533554</v>
      </c>
      <c r="N40" s="6">
        <v>26</v>
      </c>
      <c r="O40" s="6">
        <f t="shared" si="0"/>
        <v>26</v>
      </c>
      <c r="P40" s="20">
        <f t="shared" si="7"/>
        <v>99417.097842291972</v>
      </c>
      <c r="Q40" s="20">
        <f t="shared" si="8"/>
        <v>99417.097842291972</v>
      </c>
      <c r="R40" s="5">
        <f t="shared" si="9"/>
        <v>99417.097842291972</v>
      </c>
      <c r="S40" s="5">
        <f t="shared" si="10"/>
        <v>5906329839.8674269</v>
      </c>
      <c r="T40" s="20">
        <f>SUM(S40:$S$127)</f>
        <v>190865075290.03546</v>
      </c>
      <c r="U40" s="6">
        <f t="shared" si="11"/>
        <v>32.315343108965216</v>
      </c>
    </row>
    <row r="41" spans="1:21">
      <c r="A41" s="21">
        <v>27</v>
      </c>
      <c r="B41" s="17">
        <f>Absterbeordnung!C35</f>
        <v>99399.377819519606</v>
      </c>
      <c r="C41" s="18">
        <f t="shared" si="1"/>
        <v>0.58586204395259456</v>
      </c>
      <c r="D41" s="17">
        <f t="shared" si="2"/>
        <v>58234.32265695995</v>
      </c>
      <c r="E41" s="17">
        <f>SUM(D41:$D$136)</f>
        <v>1988448.2207905967</v>
      </c>
      <c r="F41" s="19">
        <f t="shared" si="3"/>
        <v>34.14564006357417</v>
      </c>
      <c r="G41" s="5"/>
      <c r="H41" s="17">
        <f>Absterbeordnung!C35</f>
        <v>99399.377819519606</v>
      </c>
      <c r="I41" s="18">
        <f t="shared" si="4"/>
        <v>0.58586204395259456</v>
      </c>
      <c r="J41" s="17">
        <f t="shared" si="5"/>
        <v>58234.32265695995</v>
      </c>
      <c r="K41" s="17">
        <f>SUM($J41:J$136)</f>
        <v>1988448.2207905967</v>
      </c>
      <c r="L41" s="19">
        <f t="shared" si="6"/>
        <v>34.14564006357417</v>
      </c>
      <c r="N41" s="6">
        <v>27</v>
      </c>
      <c r="O41" s="6">
        <f t="shared" si="0"/>
        <v>27</v>
      </c>
      <c r="P41" s="20">
        <f t="shared" si="7"/>
        <v>99399.377819519606</v>
      </c>
      <c r="Q41" s="20">
        <f t="shared" si="8"/>
        <v>99399.377819519606</v>
      </c>
      <c r="R41" s="5">
        <f t="shared" si="9"/>
        <v>99399.377819519606</v>
      </c>
      <c r="S41" s="5">
        <f t="shared" si="10"/>
        <v>5788455439.8429728</v>
      </c>
      <c r="T41" s="20">
        <f>SUM(S41:$S$127)</f>
        <v>184958745450.16803</v>
      </c>
      <c r="U41" s="6">
        <f t="shared" si="11"/>
        <v>31.953039523646318</v>
      </c>
    </row>
    <row r="42" spans="1:21">
      <c r="A42" s="21">
        <v>28</v>
      </c>
      <c r="B42" s="17">
        <f>Absterbeordnung!C36</f>
        <v>99378.529184110841</v>
      </c>
      <c r="C42" s="18">
        <f t="shared" si="1"/>
        <v>0.57437455289470041</v>
      </c>
      <c r="D42" s="17">
        <f t="shared" si="2"/>
        <v>57080.498267456598</v>
      </c>
      <c r="E42" s="17">
        <f>SUM(D42:$D$136)</f>
        <v>1930213.8981336367</v>
      </c>
      <c r="F42" s="19">
        <f t="shared" si="3"/>
        <v>33.815645565836149</v>
      </c>
      <c r="G42" s="5"/>
      <c r="H42" s="17">
        <f>Absterbeordnung!C36</f>
        <v>99378.529184110841</v>
      </c>
      <c r="I42" s="18">
        <f t="shared" si="4"/>
        <v>0.57437455289470041</v>
      </c>
      <c r="J42" s="17">
        <f t="shared" si="5"/>
        <v>57080.498267456598</v>
      </c>
      <c r="K42" s="17">
        <f>SUM($J42:J$136)</f>
        <v>1930213.8981336367</v>
      </c>
      <c r="L42" s="19">
        <f t="shared" si="6"/>
        <v>33.815645565836149</v>
      </c>
      <c r="N42" s="6">
        <v>28</v>
      </c>
      <c r="O42" s="6">
        <f t="shared" si="0"/>
        <v>28</v>
      </c>
      <c r="P42" s="20">
        <f t="shared" si="7"/>
        <v>99378.529184110841</v>
      </c>
      <c r="Q42" s="20">
        <f t="shared" si="8"/>
        <v>99378.529184110841</v>
      </c>
      <c r="R42" s="5">
        <f t="shared" si="9"/>
        <v>99378.529184110841</v>
      </c>
      <c r="S42" s="5">
        <f t="shared" si="10"/>
        <v>5672575962.9160242</v>
      </c>
      <c r="T42" s="20">
        <f>SUM(S42:$S$127)</f>
        <v>179170290010.32504</v>
      </c>
      <c r="U42" s="6">
        <f t="shared" si="11"/>
        <v>31.585348734267349</v>
      </c>
    </row>
    <row r="43" spans="1:21">
      <c r="A43" s="21">
        <v>29</v>
      </c>
      <c r="B43" s="17">
        <f>Absterbeordnung!C37</f>
        <v>99354.878015009715</v>
      </c>
      <c r="C43" s="18">
        <f t="shared" si="1"/>
        <v>0.56311230675951029</v>
      </c>
      <c r="D43" s="17">
        <f t="shared" si="2"/>
        <v>55947.954546841873</v>
      </c>
      <c r="E43" s="17">
        <f>SUM(D43:$D$136)</f>
        <v>1873133.3998661803</v>
      </c>
      <c r="F43" s="19">
        <f t="shared" si="3"/>
        <v>33.47992638940746</v>
      </c>
      <c r="G43" s="5"/>
      <c r="H43" s="17">
        <f>Absterbeordnung!C37</f>
        <v>99354.878015009715</v>
      </c>
      <c r="I43" s="18">
        <f t="shared" si="4"/>
        <v>0.56311230675951029</v>
      </c>
      <c r="J43" s="17">
        <f t="shared" si="5"/>
        <v>55947.954546841873</v>
      </c>
      <c r="K43" s="17">
        <f>SUM($J43:J$136)</f>
        <v>1873133.3998661803</v>
      </c>
      <c r="L43" s="19">
        <f t="shared" si="6"/>
        <v>33.47992638940746</v>
      </c>
      <c r="N43" s="6">
        <v>29</v>
      </c>
      <c r="O43" s="6">
        <f t="shared" si="0"/>
        <v>29</v>
      </c>
      <c r="P43" s="20">
        <f t="shared" si="7"/>
        <v>99354.878015009715</v>
      </c>
      <c r="Q43" s="20">
        <f t="shared" si="8"/>
        <v>99354.878015009715</v>
      </c>
      <c r="R43" s="5">
        <f t="shared" si="9"/>
        <v>99354.878015009715</v>
      </c>
      <c r="S43" s="5">
        <f t="shared" si="10"/>
        <v>5558702199.1907825</v>
      </c>
      <c r="T43" s="20">
        <f>SUM(S43:$S$127)</f>
        <v>173497714047.40903</v>
      </c>
      <c r="U43" s="6">
        <f t="shared" si="11"/>
        <v>31.211910231972176</v>
      </c>
    </row>
    <row r="44" spans="1:21">
      <c r="A44" s="21">
        <v>30</v>
      </c>
      <c r="B44" s="17">
        <f>Absterbeordnung!C38</f>
        <v>99330.360733905181</v>
      </c>
      <c r="C44" s="18">
        <f t="shared" si="1"/>
        <v>0.55207088897991197</v>
      </c>
      <c r="D44" s="17">
        <f t="shared" si="2"/>
        <v>54837.400553062376</v>
      </c>
      <c r="E44" s="17">
        <f>SUM(D44:$D$136)</f>
        <v>1817185.4453193385</v>
      </c>
      <c r="F44" s="19">
        <f t="shared" si="3"/>
        <v>33.137702133801426</v>
      </c>
      <c r="G44" s="5"/>
      <c r="H44" s="17">
        <f>Absterbeordnung!C38</f>
        <v>99330.360733905181</v>
      </c>
      <c r="I44" s="18">
        <f t="shared" si="4"/>
        <v>0.55207088897991197</v>
      </c>
      <c r="J44" s="17">
        <f t="shared" si="5"/>
        <v>54837.400553062376</v>
      </c>
      <c r="K44" s="17">
        <f>SUM($J44:J$136)</f>
        <v>1817185.4453193385</v>
      </c>
      <c r="L44" s="19">
        <f t="shared" si="6"/>
        <v>33.137702133801426</v>
      </c>
      <c r="N44" s="6">
        <v>30</v>
      </c>
      <c r="O44" s="6">
        <f t="shared" si="0"/>
        <v>30</v>
      </c>
      <c r="P44" s="20">
        <f t="shared" si="7"/>
        <v>99330.360733905181</v>
      </c>
      <c r="Q44" s="20">
        <f t="shared" si="8"/>
        <v>99330.360733905181</v>
      </c>
      <c r="R44" s="5">
        <f t="shared" si="9"/>
        <v>99330.360733905181</v>
      </c>
      <c r="S44" s="5">
        <f t="shared" si="10"/>
        <v>5447018778.6453371</v>
      </c>
      <c r="T44" s="20">
        <f>SUM(S44:$S$127)</f>
        <v>167939011848.21823</v>
      </c>
      <c r="U44" s="6">
        <f t="shared" si="11"/>
        <v>30.831362745913708</v>
      </c>
    </row>
    <row r="45" spans="1:21">
      <c r="A45" s="21">
        <v>31</v>
      </c>
      <c r="B45" s="17">
        <f>Absterbeordnung!C39</f>
        <v>99302.27151537461</v>
      </c>
      <c r="C45" s="18">
        <f t="shared" si="1"/>
        <v>0.54124596958814919</v>
      </c>
      <c r="D45" s="17">
        <f t="shared" si="2"/>
        <v>53746.954228644579</v>
      </c>
      <c r="E45" s="17">
        <f>SUM(D45:$D$136)</f>
        <v>1762348.0447662761</v>
      </c>
      <c r="F45" s="19">
        <f t="shared" si="3"/>
        <v>32.789728647117052</v>
      </c>
      <c r="G45" s="5"/>
      <c r="H45" s="17">
        <f>Absterbeordnung!C39</f>
        <v>99302.27151537461</v>
      </c>
      <c r="I45" s="18">
        <f t="shared" si="4"/>
        <v>0.54124596958814919</v>
      </c>
      <c r="J45" s="17">
        <f t="shared" si="5"/>
        <v>53746.954228644579</v>
      </c>
      <c r="K45" s="17">
        <f>SUM($J45:J$136)</f>
        <v>1762348.0447662761</v>
      </c>
      <c r="L45" s="19">
        <f t="shared" si="6"/>
        <v>32.789728647117052</v>
      </c>
      <c r="N45" s="6">
        <v>31</v>
      </c>
      <c r="O45" s="6">
        <f t="shared" si="0"/>
        <v>31</v>
      </c>
      <c r="P45" s="20">
        <f t="shared" si="7"/>
        <v>99302.27151537461</v>
      </c>
      <c r="Q45" s="20">
        <f t="shared" si="8"/>
        <v>99302.27151537461</v>
      </c>
      <c r="R45" s="5">
        <f t="shared" si="9"/>
        <v>99302.27151537461</v>
      </c>
      <c r="S45" s="5">
        <f t="shared" si="10"/>
        <v>5337194641.9372759</v>
      </c>
      <c r="T45" s="20">
        <f>SUM(S45:$S$127)</f>
        <v>162491993069.57288</v>
      </c>
      <c r="U45" s="6">
        <f t="shared" si="11"/>
        <v>30.445206512197224</v>
      </c>
    </row>
    <row r="46" spans="1:21">
      <c r="A46" s="21">
        <v>32</v>
      </c>
      <c r="B46" s="17">
        <f>Absterbeordnung!C40</f>
        <v>99270.295782370886</v>
      </c>
      <c r="C46" s="18">
        <f t="shared" si="1"/>
        <v>0.53063330351779314</v>
      </c>
      <c r="D46" s="17">
        <f t="shared" si="2"/>
        <v>52676.124992187913</v>
      </c>
      <c r="E46" s="17">
        <f>SUM(D46:$D$136)</f>
        <v>1708601.0905376314</v>
      </c>
      <c r="F46" s="19">
        <f t="shared" si="3"/>
        <v>32.435967732839572</v>
      </c>
      <c r="G46" s="5"/>
      <c r="H46" s="17">
        <f>Absterbeordnung!C40</f>
        <v>99270.295782370886</v>
      </c>
      <c r="I46" s="18">
        <f t="shared" si="4"/>
        <v>0.53063330351779314</v>
      </c>
      <c r="J46" s="17">
        <f t="shared" si="5"/>
        <v>52676.124992187913</v>
      </c>
      <c r="K46" s="17">
        <f>SUM($J46:J$136)</f>
        <v>1708601.0905376314</v>
      </c>
      <c r="L46" s="19">
        <f t="shared" si="6"/>
        <v>32.435967732839572</v>
      </c>
      <c r="N46" s="6">
        <v>32</v>
      </c>
      <c r="O46" s="6">
        <f t="shared" ref="O46:O77" si="12">N46+$B$3</f>
        <v>32</v>
      </c>
      <c r="P46" s="20">
        <f t="shared" si="7"/>
        <v>99270.295782370886</v>
      </c>
      <c r="Q46" s="20">
        <f t="shared" si="8"/>
        <v>99270.295782370886</v>
      </c>
      <c r="R46" s="5">
        <f t="shared" si="9"/>
        <v>99270.295782370886</v>
      </c>
      <c r="S46" s="5">
        <f t="shared" si="10"/>
        <v>5229174508.6436329</v>
      </c>
      <c r="T46" s="20">
        <f>SUM(S46:$S$127)</f>
        <v>157154798427.63562</v>
      </c>
      <c r="U46" s="6">
        <f t="shared" si="11"/>
        <v>30.053462199026736</v>
      </c>
    </row>
    <row r="47" spans="1:21">
      <c r="A47" s="21">
        <v>33</v>
      </c>
      <c r="B47" s="17">
        <f>Absterbeordnung!C41</f>
        <v>99236.950116778346</v>
      </c>
      <c r="C47" s="18">
        <f t="shared" ref="C47:C78" si="13">1/(((1+($B$5/100))^A47))</f>
        <v>0.52022872893901284</v>
      </c>
      <c r="D47" s="17">
        <f t="shared" ref="D47:D78" si="14">B47*C47</f>
        <v>51625.912423035821</v>
      </c>
      <c r="E47" s="17">
        <f>SUM(D47:$D$136)</f>
        <v>1655924.9655454436</v>
      </c>
      <c r="F47" s="19">
        <f t="shared" ref="F47:F78" si="15">E47/D47</f>
        <v>32.075461484852305</v>
      </c>
      <c r="G47" s="5"/>
      <c r="H47" s="17">
        <f>Absterbeordnung!C41</f>
        <v>99236.950116778346</v>
      </c>
      <c r="I47" s="18">
        <f t="shared" ref="I47:I78" si="16">1/(((1+($B$5/100))^A47))</f>
        <v>0.52022872893901284</v>
      </c>
      <c r="J47" s="17">
        <f t="shared" ref="J47:J78" si="17">H47*I47</f>
        <v>51625.912423035821</v>
      </c>
      <c r="K47" s="17">
        <f>SUM($J47:J$136)</f>
        <v>1655924.9655454436</v>
      </c>
      <c r="L47" s="19">
        <f t="shared" ref="L47:L78" si="18">K47/J47</f>
        <v>32.075461484852305</v>
      </c>
      <c r="N47" s="6">
        <v>33</v>
      </c>
      <c r="O47" s="6">
        <f t="shared" si="12"/>
        <v>33</v>
      </c>
      <c r="P47" s="20">
        <f t="shared" si="7"/>
        <v>99236.950116778346</v>
      </c>
      <c r="Q47" s="20">
        <f t="shared" si="8"/>
        <v>99236.950116778346</v>
      </c>
      <c r="R47" s="5">
        <f t="shared" si="9"/>
        <v>99236.950116778346</v>
      </c>
      <c r="S47" s="5">
        <f t="shared" ref="S47:S78" si="19">P47*R47*I47</f>
        <v>5123198095.8579731</v>
      </c>
      <c r="T47" s="20">
        <f>SUM(S47:$S$127)</f>
        <v>151925623918.99194</v>
      </c>
      <c r="U47" s="6">
        <f t="shared" ref="U47:U78" si="20">T47/S47</f>
        <v>29.654450418737756</v>
      </c>
    </row>
    <row r="48" spans="1:21">
      <c r="A48" s="21">
        <v>34</v>
      </c>
      <c r="B48" s="17">
        <f>Absterbeordnung!C42</f>
        <v>99202.194658197332</v>
      </c>
      <c r="C48" s="18">
        <f t="shared" si="13"/>
        <v>0.51002816562648323</v>
      </c>
      <c r="D48" s="17">
        <f t="shared" si="14"/>
        <v>50595.913367641697</v>
      </c>
      <c r="E48" s="17">
        <f>SUM(D48:$D$136)</f>
        <v>1604299.0531224075</v>
      </c>
      <c r="F48" s="19">
        <f t="shared" si="15"/>
        <v>31.708075738552179</v>
      </c>
      <c r="G48" s="5"/>
      <c r="H48" s="17">
        <f>Absterbeordnung!C42</f>
        <v>99202.194658197332</v>
      </c>
      <c r="I48" s="18">
        <f t="shared" si="16"/>
        <v>0.51002816562648323</v>
      </c>
      <c r="J48" s="17">
        <f t="shared" si="17"/>
        <v>50595.913367641697</v>
      </c>
      <c r="K48" s="17">
        <f>SUM($J48:J$136)</f>
        <v>1604299.0531224075</v>
      </c>
      <c r="L48" s="19">
        <f t="shared" si="18"/>
        <v>31.708075738552179</v>
      </c>
      <c r="N48" s="6">
        <v>34</v>
      </c>
      <c r="O48" s="6">
        <f t="shared" si="12"/>
        <v>34</v>
      </c>
      <c r="P48" s="20">
        <f t="shared" si="7"/>
        <v>99202.194658197332</v>
      </c>
      <c r="Q48" s="20">
        <f t="shared" si="8"/>
        <v>99202.194658197332</v>
      </c>
      <c r="R48" s="5">
        <f t="shared" si="9"/>
        <v>99202.194658197332</v>
      </c>
      <c r="S48" s="5">
        <f t="shared" si="19"/>
        <v>5019225646.8060799</v>
      </c>
      <c r="T48" s="20">
        <f>SUM(S48:$S$127)</f>
        <v>146802425823.13397</v>
      </c>
      <c r="U48" s="6">
        <f t="shared" si="20"/>
        <v>29.2480227336561</v>
      </c>
    </row>
    <row r="49" spans="1:21">
      <c r="A49" s="21">
        <v>35</v>
      </c>
      <c r="B49" s="17">
        <f>Absterbeordnung!C43</f>
        <v>99164.319868565217</v>
      </c>
      <c r="C49" s="18">
        <f t="shared" si="13"/>
        <v>0.50002761335929735</v>
      </c>
      <c r="D49" s="17">
        <f t="shared" si="14"/>
        <v>49584.898194276619</v>
      </c>
      <c r="E49" s="17">
        <f>SUM(D49:$D$136)</f>
        <v>1553703.1397547659</v>
      </c>
      <c r="F49" s="19">
        <f t="shared" si="15"/>
        <v>31.334200458923267</v>
      </c>
      <c r="G49" s="5"/>
      <c r="H49" s="17">
        <f>Absterbeordnung!C43</f>
        <v>99164.319868565217</v>
      </c>
      <c r="I49" s="18">
        <f t="shared" si="16"/>
        <v>0.50002761335929735</v>
      </c>
      <c r="J49" s="17">
        <f t="shared" si="17"/>
        <v>49584.898194276619</v>
      </c>
      <c r="K49" s="17">
        <f>SUM($J49:J$136)</f>
        <v>1553703.1397547659</v>
      </c>
      <c r="L49" s="19">
        <f t="shared" si="18"/>
        <v>31.334200458923267</v>
      </c>
      <c r="N49" s="6">
        <v>35</v>
      </c>
      <c r="O49" s="6">
        <f t="shared" si="12"/>
        <v>35</v>
      </c>
      <c r="P49" s="20">
        <f t="shared" si="7"/>
        <v>99164.319868565217</v>
      </c>
      <c r="Q49" s="20">
        <f t="shared" si="8"/>
        <v>99164.319868565217</v>
      </c>
      <c r="R49" s="5">
        <f t="shared" si="9"/>
        <v>99164.319868565217</v>
      </c>
      <c r="S49" s="5">
        <f t="shared" si="19"/>
        <v>4917052705.1874886</v>
      </c>
      <c r="T49" s="20">
        <f>SUM(S49:$S$127)</f>
        <v>141783200176.32791</v>
      </c>
      <c r="U49" s="6">
        <f t="shared" si="20"/>
        <v>28.834997035266003</v>
      </c>
    </row>
    <row r="50" spans="1:21">
      <c r="A50" s="21">
        <v>36</v>
      </c>
      <c r="B50" s="17">
        <f>Absterbeordnung!C44</f>
        <v>99118.016317912537</v>
      </c>
      <c r="C50" s="18">
        <f t="shared" si="13"/>
        <v>0.49022315035225233</v>
      </c>
      <c r="D50" s="17">
        <f t="shared" si="14"/>
        <v>48589.946216033037</v>
      </c>
      <c r="E50" s="17">
        <f>SUM(D50:$D$136)</f>
        <v>1504118.2415604894</v>
      </c>
      <c r="F50" s="19">
        <f t="shared" si="15"/>
        <v>30.955338680004164</v>
      </c>
      <c r="G50" s="5"/>
      <c r="H50" s="17">
        <f>Absterbeordnung!C44</f>
        <v>99118.016317912537</v>
      </c>
      <c r="I50" s="18">
        <f t="shared" si="16"/>
        <v>0.49022315035225233</v>
      </c>
      <c r="J50" s="17">
        <f t="shared" si="17"/>
        <v>48589.946216033037</v>
      </c>
      <c r="K50" s="17">
        <f>SUM($J50:J$136)</f>
        <v>1504118.2415604894</v>
      </c>
      <c r="L50" s="19">
        <f t="shared" si="18"/>
        <v>30.955338680004164</v>
      </c>
      <c r="N50" s="6">
        <v>36</v>
      </c>
      <c r="O50" s="6">
        <f t="shared" si="12"/>
        <v>36</v>
      </c>
      <c r="P50" s="20">
        <f t="shared" si="7"/>
        <v>99118.016317912537</v>
      </c>
      <c r="Q50" s="20">
        <f t="shared" si="8"/>
        <v>99118.016317912537</v>
      </c>
      <c r="R50" s="5">
        <f t="shared" si="9"/>
        <v>99118.016317912537</v>
      </c>
      <c r="S50" s="5">
        <f t="shared" si="19"/>
        <v>4816139081.9272547</v>
      </c>
      <c r="T50" s="20">
        <f>SUM(S50:$S$127)</f>
        <v>136866147471.14046</v>
      </c>
      <c r="U50" s="6">
        <f t="shared" si="20"/>
        <v>28.418229860664923</v>
      </c>
    </row>
    <row r="51" spans="1:21">
      <c r="A51" s="21">
        <v>37</v>
      </c>
      <c r="B51" s="17">
        <f>Absterbeordnung!C45</f>
        <v>99070.751242476414</v>
      </c>
      <c r="C51" s="18">
        <f t="shared" si="13"/>
        <v>0.48061093171789437</v>
      </c>
      <c r="D51" s="17">
        <f t="shared" si="14"/>
        <v>47614.48606063833</v>
      </c>
      <c r="E51" s="17">
        <f>SUM(D51:$D$136)</f>
        <v>1455528.2953444563</v>
      </c>
      <c r="F51" s="19">
        <f t="shared" si="15"/>
        <v>30.569022492247463</v>
      </c>
      <c r="G51" s="5"/>
      <c r="H51" s="17">
        <f>Absterbeordnung!C45</f>
        <v>99070.751242476414</v>
      </c>
      <c r="I51" s="18">
        <f t="shared" si="16"/>
        <v>0.48061093171789437</v>
      </c>
      <c r="J51" s="17">
        <f t="shared" si="17"/>
        <v>47614.48606063833</v>
      </c>
      <c r="K51" s="17">
        <f>SUM($J51:J$136)</f>
        <v>1455528.2953444563</v>
      </c>
      <c r="L51" s="19">
        <f t="shared" si="18"/>
        <v>30.569022492247463</v>
      </c>
      <c r="N51" s="6">
        <v>37</v>
      </c>
      <c r="O51" s="6">
        <f t="shared" si="12"/>
        <v>37</v>
      </c>
      <c r="P51" s="20">
        <f t="shared" si="7"/>
        <v>99070.751242476414</v>
      </c>
      <c r="Q51" s="20">
        <f t="shared" si="8"/>
        <v>99070.751242476414</v>
      </c>
      <c r="R51" s="5">
        <f t="shared" si="9"/>
        <v>99070.751242476414</v>
      </c>
      <c r="S51" s="5">
        <f t="shared" si="19"/>
        <v>4717202904.0518608</v>
      </c>
      <c r="T51" s="20">
        <f>SUM(S51:$S$127)</f>
        <v>132050008389.21321</v>
      </c>
      <c r="U51" s="6">
        <f t="shared" si="20"/>
        <v>27.993285655740674</v>
      </c>
    </row>
    <row r="52" spans="1:21">
      <c r="A52" s="21">
        <v>38</v>
      </c>
      <c r="B52" s="17">
        <f>Absterbeordnung!C46</f>
        <v>99020.727105137034</v>
      </c>
      <c r="C52" s="18">
        <f t="shared" si="13"/>
        <v>0.47118718795871989</v>
      </c>
      <c r="D52" s="17">
        <f t="shared" si="14"/>
        <v>46657.297954297312</v>
      </c>
      <c r="E52" s="17">
        <f>SUM(D52:$D$136)</f>
        <v>1407913.8092838184</v>
      </c>
      <c r="F52" s="19">
        <f t="shared" si="15"/>
        <v>30.175639632259163</v>
      </c>
      <c r="G52" s="5"/>
      <c r="H52" s="17">
        <f>Absterbeordnung!C46</f>
        <v>99020.727105137034</v>
      </c>
      <c r="I52" s="18">
        <f t="shared" si="16"/>
        <v>0.47118718795871989</v>
      </c>
      <c r="J52" s="17">
        <f t="shared" si="17"/>
        <v>46657.297954297312</v>
      </c>
      <c r="K52" s="17">
        <f>SUM($J52:J$136)</f>
        <v>1407913.8092838184</v>
      </c>
      <c r="L52" s="19">
        <f t="shared" si="18"/>
        <v>30.175639632259163</v>
      </c>
      <c r="N52" s="6">
        <v>38</v>
      </c>
      <c r="O52" s="6">
        <f t="shared" si="12"/>
        <v>38</v>
      </c>
      <c r="P52" s="20">
        <f t="shared" si="7"/>
        <v>99020.727105137034</v>
      </c>
      <c r="Q52" s="20">
        <f t="shared" si="8"/>
        <v>99020.727105137034</v>
      </c>
      <c r="R52" s="5">
        <f t="shared" si="9"/>
        <v>99020.727105137034</v>
      </c>
      <c r="S52" s="5">
        <f t="shared" si="19"/>
        <v>4620039568.1955423</v>
      </c>
      <c r="T52" s="20">
        <f>SUM(S52:$S$127)</f>
        <v>127332805485.16136</v>
      </c>
      <c r="U52" s="6">
        <f t="shared" si="20"/>
        <v>27.56097726126055</v>
      </c>
    </row>
    <row r="53" spans="1:21">
      <c r="A53" s="21">
        <v>39</v>
      </c>
      <c r="B53" s="17">
        <f>Absterbeordnung!C47</f>
        <v>98965.859095899548</v>
      </c>
      <c r="C53" s="18">
        <f t="shared" si="13"/>
        <v>0.46194822348894127</v>
      </c>
      <c r="D53" s="17">
        <f t="shared" si="14"/>
        <v>45717.102795407678</v>
      </c>
      <c r="E53" s="17">
        <f>SUM(D53:$D$136)</f>
        <v>1361256.511329521</v>
      </c>
      <c r="F53" s="19">
        <f t="shared" si="15"/>
        <v>29.775651301032582</v>
      </c>
      <c r="G53" s="5"/>
      <c r="H53" s="17">
        <f>Absterbeordnung!C47</f>
        <v>98965.859095899548</v>
      </c>
      <c r="I53" s="18">
        <f t="shared" si="16"/>
        <v>0.46194822348894127</v>
      </c>
      <c r="J53" s="17">
        <f t="shared" si="17"/>
        <v>45717.102795407678</v>
      </c>
      <c r="K53" s="17">
        <f>SUM($J53:J$136)</f>
        <v>1361256.511329521</v>
      </c>
      <c r="L53" s="19">
        <f t="shared" si="18"/>
        <v>29.775651301032582</v>
      </c>
      <c r="N53" s="6">
        <v>39</v>
      </c>
      <c r="O53" s="6">
        <f t="shared" si="12"/>
        <v>39</v>
      </c>
      <c r="P53" s="20">
        <f t="shared" si="7"/>
        <v>98965.859095899548</v>
      </c>
      <c r="Q53" s="20">
        <f t="shared" si="8"/>
        <v>98965.859095899548</v>
      </c>
      <c r="R53" s="5">
        <f t="shared" si="9"/>
        <v>98965.859095899548</v>
      </c>
      <c r="S53" s="5">
        <f t="shared" si="19"/>
        <v>4524432353.5230713</v>
      </c>
      <c r="T53" s="20">
        <f>SUM(S53:$S$127)</f>
        <v>122712765916.96581</v>
      </c>
      <c r="U53" s="6">
        <f t="shared" si="20"/>
        <v>27.122245693741494</v>
      </c>
    </row>
    <row r="54" spans="1:21">
      <c r="A54" s="21">
        <v>40</v>
      </c>
      <c r="B54" s="17">
        <f>Absterbeordnung!C48</f>
        <v>98901.467227236673</v>
      </c>
      <c r="C54" s="18">
        <f t="shared" si="13"/>
        <v>0.45289041518523643</v>
      </c>
      <c r="D54" s="17">
        <f t="shared" si="14"/>
        <v>44791.526554972268</v>
      </c>
      <c r="E54" s="17">
        <f>SUM(D54:$D$136)</f>
        <v>1315539.4085341133</v>
      </c>
      <c r="F54" s="19">
        <f t="shared" si="15"/>
        <v>29.370274016438415</v>
      </c>
      <c r="G54" s="5"/>
      <c r="H54" s="17">
        <f>Absterbeordnung!C48</f>
        <v>98901.467227236673</v>
      </c>
      <c r="I54" s="18">
        <f t="shared" si="16"/>
        <v>0.45289041518523643</v>
      </c>
      <c r="J54" s="17">
        <f t="shared" si="17"/>
        <v>44791.526554972268</v>
      </c>
      <c r="K54" s="17">
        <f>SUM($J54:J$136)</f>
        <v>1315539.4085341133</v>
      </c>
      <c r="L54" s="19">
        <f t="shared" si="18"/>
        <v>29.370274016438415</v>
      </c>
      <c r="N54" s="6">
        <v>40</v>
      </c>
      <c r="O54" s="6">
        <f t="shared" si="12"/>
        <v>40</v>
      </c>
      <c r="P54" s="20">
        <f t="shared" si="7"/>
        <v>98901.467227236673</v>
      </c>
      <c r="Q54" s="20">
        <f t="shared" si="8"/>
        <v>98901.467227236673</v>
      </c>
      <c r="R54" s="5">
        <f t="shared" si="9"/>
        <v>98901.467227236673</v>
      </c>
      <c r="S54" s="5">
        <f t="shared" si="19"/>
        <v>4429947695.6344919</v>
      </c>
      <c r="T54" s="20">
        <f>SUM(S54:$S$127)</f>
        <v>118188333563.44273</v>
      </c>
      <c r="U54" s="6">
        <f t="shared" si="20"/>
        <v>26.679397068257003</v>
      </c>
    </row>
    <row r="55" spans="1:21">
      <c r="A55" s="21">
        <v>41</v>
      </c>
      <c r="B55" s="17">
        <f>Absterbeordnung!C49</f>
        <v>98838.850068505548</v>
      </c>
      <c r="C55" s="18">
        <f t="shared" si="13"/>
        <v>0.44401021096591808</v>
      </c>
      <c r="D55" s="17">
        <f t="shared" si="14"/>
        <v>43885.458670545893</v>
      </c>
      <c r="E55" s="17">
        <f>SUM(D55:$D$136)</f>
        <v>1270747.8819791412</v>
      </c>
      <c r="F55" s="19">
        <f t="shared" si="15"/>
        <v>28.95601232104735</v>
      </c>
      <c r="G55" s="5"/>
      <c r="H55" s="17">
        <f>Absterbeordnung!C49</f>
        <v>98838.850068505548</v>
      </c>
      <c r="I55" s="18">
        <f t="shared" si="16"/>
        <v>0.44401021096591808</v>
      </c>
      <c r="J55" s="17">
        <f t="shared" si="17"/>
        <v>43885.458670545893</v>
      </c>
      <c r="K55" s="17">
        <f>SUM($J55:J$136)</f>
        <v>1270747.8819791412</v>
      </c>
      <c r="L55" s="19">
        <f t="shared" si="18"/>
        <v>28.95601232104735</v>
      </c>
      <c r="N55" s="6">
        <v>41</v>
      </c>
      <c r="O55" s="6">
        <f t="shared" si="12"/>
        <v>41</v>
      </c>
      <c r="P55" s="20">
        <f t="shared" si="7"/>
        <v>98838.850068505548</v>
      </c>
      <c r="Q55" s="20">
        <f t="shared" si="8"/>
        <v>98838.850068505548</v>
      </c>
      <c r="R55" s="5">
        <f t="shared" si="9"/>
        <v>98838.850068505548</v>
      </c>
      <c r="S55" s="5">
        <f t="shared" si="19"/>
        <v>4337588269.7256823</v>
      </c>
      <c r="T55" s="20">
        <f>SUM(S55:$S$127)</f>
        <v>113758385867.80824</v>
      </c>
      <c r="U55" s="6">
        <f t="shared" si="20"/>
        <v>26.22618349044054</v>
      </c>
    </row>
    <row r="56" spans="1:21">
      <c r="A56" s="21">
        <v>42</v>
      </c>
      <c r="B56" s="17">
        <f>Absterbeordnung!C50</f>
        <v>98766.40687702311</v>
      </c>
      <c r="C56" s="18">
        <f t="shared" si="13"/>
        <v>0.4353041283979589</v>
      </c>
      <c r="D56" s="17">
        <f t="shared" si="14"/>
        <v>42993.424660600722</v>
      </c>
      <c r="E56" s="17">
        <f>SUM(D56:$D$136)</f>
        <v>1226862.4233085951</v>
      </c>
      <c r="F56" s="19">
        <f t="shared" si="15"/>
        <v>28.536047849030616</v>
      </c>
      <c r="G56" s="5"/>
      <c r="H56" s="17">
        <f>Absterbeordnung!C50</f>
        <v>98766.40687702311</v>
      </c>
      <c r="I56" s="18">
        <f t="shared" si="16"/>
        <v>0.4353041283979589</v>
      </c>
      <c r="J56" s="17">
        <f t="shared" si="17"/>
        <v>42993.424660600722</v>
      </c>
      <c r="K56" s="17">
        <f>SUM($J56:J$136)</f>
        <v>1226862.4233085951</v>
      </c>
      <c r="L56" s="19">
        <f t="shared" si="18"/>
        <v>28.536047849030616</v>
      </c>
      <c r="N56" s="6">
        <v>42</v>
      </c>
      <c r="O56" s="6">
        <f t="shared" si="12"/>
        <v>42</v>
      </c>
      <c r="P56" s="20">
        <f t="shared" si="7"/>
        <v>98766.40687702311</v>
      </c>
      <c r="Q56" s="20">
        <f t="shared" si="8"/>
        <v>98766.40687702311</v>
      </c>
      <c r="R56" s="5">
        <f t="shared" si="9"/>
        <v>98766.40687702311</v>
      </c>
      <c r="S56" s="5">
        <f t="shared" si="19"/>
        <v>4246306073.0655298</v>
      </c>
      <c r="T56" s="20">
        <f>SUM(S56:$S$127)</f>
        <v>109420797598.08257</v>
      </c>
      <c r="U56" s="6">
        <f t="shared" si="20"/>
        <v>25.768466925204137</v>
      </c>
    </row>
    <row r="57" spans="1:21">
      <c r="A57" s="21">
        <v>43</v>
      </c>
      <c r="B57" s="17">
        <f>Absterbeordnung!C51</f>
        <v>98686.716951997703</v>
      </c>
      <c r="C57" s="18">
        <f t="shared" si="13"/>
        <v>0.4267687533313323</v>
      </c>
      <c r="D57" s="17">
        <f t="shared" si="14"/>
        <v>42116.40716396612</v>
      </c>
      <c r="E57" s="17">
        <f>SUM(D57:$D$136)</f>
        <v>1183868.9986479944</v>
      </c>
      <c r="F57" s="19">
        <f t="shared" si="15"/>
        <v>28.109448985973497</v>
      </c>
      <c r="G57" s="5"/>
      <c r="H57" s="17">
        <f>Absterbeordnung!C51</f>
        <v>98686.716951997703</v>
      </c>
      <c r="I57" s="18">
        <f t="shared" si="16"/>
        <v>0.4267687533313323</v>
      </c>
      <c r="J57" s="17">
        <f t="shared" si="17"/>
        <v>42116.40716396612</v>
      </c>
      <c r="K57" s="17">
        <f>SUM($J57:J$136)</f>
        <v>1183868.9986479944</v>
      </c>
      <c r="L57" s="19">
        <f t="shared" si="18"/>
        <v>28.109448985973497</v>
      </c>
      <c r="N57" s="6">
        <v>43</v>
      </c>
      <c r="O57" s="6">
        <f t="shared" si="12"/>
        <v>43</v>
      </c>
      <c r="P57" s="20">
        <f t="shared" si="7"/>
        <v>98686.716951997703</v>
      </c>
      <c r="Q57" s="20">
        <f t="shared" si="8"/>
        <v>98686.716951997703</v>
      </c>
      <c r="R57" s="5">
        <f t="shared" si="9"/>
        <v>98686.716951997703</v>
      </c>
      <c r="S57" s="5">
        <f t="shared" si="19"/>
        <v>4156329952.8254123</v>
      </c>
      <c r="T57" s="20">
        <f>SUM(S57:$S$127)</f>
        <v>105174491525.01703</v>
      </c>
      <c r="U57" s="6">
        <f t="shared" si="20"/>
        <v>25.30465403823894</v>
      </c>
    </row>
    <row r="58" spans="1:21">
      <c r="A58" s="21">
        <v>44</v>
      </c>
      <c r="B58" s="17">
        <f>Absterbeordnung!C52</f>
        <v>98598.323766312576</v>
      </c>
      <c r="C58" s="18">
        <f t="shared" si="13"/>
        <v>0.41840073856012966</v>
      </c>
      <c r="D58" s="17">
        <f t="shared" si="14"/>
        <v>41253.611484615969</v>
      </c>
      <c r="E58" s="17">
        <f>SUM(D58:$D$136)</f>
        <v>1141752.5914840281</v>
      </c>
      <c r="F58" s="19">
        <f t="shared" si="15"/>
        <v>27.676427599794582</v>
      </c>
      <c r="G58" s="5"/>
      <c r="H58" s="17">
        <f>Absterbeordnung!C52</f>
        <v>98598.323766312576</v>
      </c>
      <c r="I58" s="18">
        <f t="shared" si="16"/>
        <v>0.41840073856012966</v>
      </c>
      <c r="J58" s="17">
        <f t="shared" si="17"/>
        <v>41253.611484615969</v>
      </c>
      <c r="K58" s="17">
        <f>SUM($J58:J$136)</f>
        <v>1141752.5914840281</v>
      </c>
      <c r="L58" s="19">
        <f t="shared" si="18"/>
        <v>27.676427599794582</v>
      </c>
      <c r="N58" s="6">
        <v>44</v>
      </c>
      <c r="O58" s="6">
        <f t="shared" si="12"/>
        <v>44</v>
      </c>
      <c r="P58" s="20">
        <f t="shared" si="7"/>
        <v>98598.323766312576</v>
      </c>
      <c r="Q58" s="20">
        <f t="shared" si="8"/>
        <v>98598.323766312576</v>
      </c>
      <c r="R58" s="5">
        <f t="shared" si="9"/>
        <v>98598.323766312576</v>
      </c>
      <c r="S58" s="5">
        <f t="shared" si="19"/>
        <v>4067536941.689836</v>
      </c>
      <c r="T58" s="20">
        <f>SUM(S58:$S$127)</f>
        <v>101018161572.19164</v>
      </c>
      <c r="U58" s="6">
        <f t="shared" si="20"/>
        <v>24.835216746728349</v>
      </c>
    </row>
    <row r="59" spans="1:21">
      <c r="A59" s="21">
        <v>45</v>
      </c>
      <c r="B59" s="17">
        <f>Absterbeordnung!C53</f>
        <v>98505.064533618031</v>
      </c>
      <c r="C59" s="18">
        <f t="shared" si="13"/>
        <v>0.41019680250993107</v>
      </c>
      <c r="D59" s="17">
        <f t="shared" si="14"/>
        <v>40406.462502724527</v>
      </c>
      <c r="E59" s="17">
        <f>SUM(D59:$D$136)</f>
        <v>1100498.9799994123</v>
      </c>
      <c r="F59" s="19">
        <f t="shared" si="15"/>
        <v>27.235717057022942</v>
      </c>
      <c r="G59" s="5"/>
      <c r="H59" s="17">
        <f>Absterbeordnung!C53</f>
        <v>98505.064533618031</v>
      </c>
      <c r="I59" s="18">
        <f t="shared" si="16"/>
        <v>0.41019680250993107</v>
      </c>
      <c r="J59" s="17">
        <f t="shared" si="17"/>
        <v>40406.462502724527</v>
      </c>
      <c r="K59" s="17">
        <f>SUM($J59:J$136)</f>
        <v>1100498.9799994123</v>
      </c>
      <c r="L59" s="19">
        <f t="shared" si="18"/>
        <v>27.235717057022942</v>
      </c>
      <c r="N59" s="6">
        <v>45</v>
      </c>
      <c r="O59" s="6">
        <f t="shared" si="12"/>
        <v>45</v>
      </c>
      <c r="P59" s="20">
        <f t="shared" si="7"/>
        <v>98505.064533618031</v>
      </c>
      <c r="Q59" s="20">
        <f t="shared" si="8"/>
        <v>98505.064533618031</v>
      </c>
      <c r="R59" s="5">
        <f t="shared" si="9"/>
        <v>98505.064533618031</v>
      </c>
      <c r="S59" s="5">
        <f t="shared" si="19"/>
        <v>3980241196.4060969</v>
      </c>
      <c r="T59" s="20">
        <f>SUM(S59:$S$127)</f>
        <v>96950624630.501785</v>
      </c>
      <c r="U59" s="6">
        <f t="shared" si="20"/>
        <v>24.357977279879922</v>
      </c>
    </row>
    <row r="60" spans="1:21">
      <c r="A60" s="21">
        <v>46</v>
      </c>
      <c r="B60" s="17">
        <f>Absterbeordnung!C54</f>
        <v>98399.106448174643</v>
      </c>
      <c r="C60" s="18">
        <f t="shared" si="13"/>
        <v>0.40215372795091275</v>
      </c>
      <c r="D60" s="17">
        <f t="shared" si="14"/>
        <v>39571.567485172127</v>
      </c>
      <c r="E60" s="17">
        <f>SUM(D60:$D$136)</f>
        <v>1060092.5174966878</v>
      </c>
      <c r="F60" s="19">
        <f t="shared" si="15"/>
        <v>26.789247554924767</v>
      </c>
      <c r="G60" s="5"/>
      <c r="H60" s="17">
        <f>Absterbeordnung!C54</f>
        <v>98399.106448174643</v>
      </c>
      <c r="I60" s="18">
        <f t="shared" si="16"/>
        <v>0.40215372795091275</v>
      </c>
      <c r="J60" s="17">
        <f t="shared" si="17"/>
        <v>39571.567485172127</v>
      </c>
      <c r="K60" s="17">
        <f>SUM($J60:J$136)</f>
        <v>1060092.5174966878</v>
      </c>
      <c r="L60" s="19">
        <f t="shared" si="18"/>
        <v>26.789247554924767</v>
      </c>
      <c r="N60" s="6">
        <v>46</v>
      </c>
      <c r="O60" s="6">
        <f t="shared" si="12"/>
        <v>46</v>
      </c>
      <c r="P60" s="20">
        <f t="shared" si="7"/>
        <v>98399.106448174643</v>
      </c>
      <c r="Q60" s="20">
        <f t="shared" si="8"/>
        <v>98399.106448174643</v>
      </c>
      <c r="R60" s="5">
        <f t="shared" si="9"/>
        <v>98399.106448174643</v>
      </c>
      <c r="S60" s="5">
        <f t="shared" si="19"/>
        <v>3893806881.2945786</v>
      </c>
      <c r="T60" s="20">
        <f>SUM(S60:$S$127)</f>
        <v>92970383434.095673</v>
      </c>
      <c r="U60" s="6">
        <f t="shared" si="20"/>
        <v>23.876475199814148</v>
      </c>
    </row>
    <row r="61" spans="1:21">
      <c r="A61" s="21">
        <v>47</v>
      </c>
      <c r="B61" s="17">
        <f>Absterbeordnung!C55</f>
        <v>98282.583209480305</v>
      </c>
      <c r="C61" s="18">
        <f t="shared" si="13"/>
        <v>0.39426836073618909</v>
      </c>
      <c r="D61" s="17">
        <f t="shared" si="14"/>
        <v>38749.7129709199</v>
      </c>
      <c r="E61" s="17">
        <f>SUM(D61:$D$136)</f>
        <v>1020520.9500115155</v>
      </c>
      <c r="F61" s="19">
        <f t="shared" si="15"/>
        <v>26.336219594126426</v>
      </c>
      <c r="G61" s="5"/>
      <c r="H61" s="17">
        <f>Absterbeordnung!C55</f>
        <v>98282.583209480305</v>
      </c>
      <c r="I61" s="18">
        <f t="shared" si="16"/>
        <v>0.39426836073618909</v>
      </c>
      <c r="J61" s="17">
        <f t="shared" si="17"/>
        <v>38749.7129709199</v>
      </c>
      <c r="K61" s="17">
        <f>SUM($J61:J$136)</f>
        <v>1020520.9500115155</v>
      </c>
      <c r="L61" s="19">
        <f t="shared" si="18"/>
        <v>26.336219594126426</v>
      </c>
      <c r="N61" s="6">
        <v>47</v>
      </c>
      <c r="O61" s="6">
        <f t="shared" si="12"/>
        <v>47</v>
      </c>
      <c r="P61" s="20">
        <f t="shared" si="7"/>
        <v>98282.583209480305</v>
      </c>
      <c r="Q61" s="20">
        <f t="shared" si="8"/>
        <v>98282.583209480305</v>
      </c>
      <c r="R61" s="5">
        <f t="shared" si="9"/>
        <v>98282.583209480305</v>
      </c>
      <c r="S61" s="5">
        <f t="shared" si="19"/>
        <v>3808421889.4079137</v>
      </c>
      <c r="T61" s="20">
        <f>SUM(S61:$S$127)</f>
        <v>89076576552.801102</v>
      </c>
      <c r="U61" s="6">
        <f t="shared" si="20"/>
        <v>23.389366813730195</v>
      </c>
    </row>
    <row r="62" spans="1:21">
      <c r="A62" s="21">
        <v>48</v>
      </c>
      <c r="B62" s="17">
        <f>Absterbeordnung!C56</f>
        <v>98154.877979902172</v>
      </c>
      <c r="C62" s="18">
        <f t="shared" si="13"/>
        <v>0.38653760856489122</v>
      </c>
      <c r="D62" s="17">
        <f t="shared" si="14"/>
        <v>37940.551803330083</v>
      </c>
      <c r="E62" s="17">
        <f>SUM(D62:$D$136)</f>
        <v>981771.23704059562</v>
      </c>
      <c r="F62" s="19">
        <f t="shared" si="15"/>
        <v>25.876567165647405</v>
      </c>
      <c r="G62" s="5"/>
      <c r="H62" s="17">
        <f>Absterbeordnung!C56</f>
        <v>98154.877979902172</v>
      </c>
      <c r="I62" s="18">
        <f t="shared" si="16"/>
        <v>0.38653760856489122</v>
      </c>
      <c r="J62" s="17">
        <f t="shared" si="17"/>
        <v>37940.551803330083</v>
      </c>
      <c r="K62" s="17">
        <f>SUM($J62:J$136)</f>
        <v>981771.23704059562</v>
      </c>
      <c r="L62" s="19">
        <f t="shared" si="18"/>
        <v>25.876567165647405</v>
      </c>
      <c r="N62" s="6">
        <v>48</v>
      </c>
      <c r="O62" s="6">
        <f t="shared" si="12"/>
        <v>48</v>
      </c>
      <c r="P62" s="20">
        <f t="shared" si="7"/>
        <v>98154.877979902172</v>
      </c>
      <c r="Q62" s="20">
        <f t="shared" si="8"/>
        <v>98154.877979902172</v>
      </c>
      <c r="R62" s="5">
        <f t="shared" si="9"/>
        <v>98154.877979902172</v>
      </c>
      <c r="S62" s="5">
        <f t="shared" si="19"/>
        <v>3724050232.7460222</v>
      </c>
      <c r="T62" s="20">
        <f>SUM(S62:$S$127)</f>
        <v>85268154663.393204</v>
      </c>
      <c r="U62" s="6">
        <f t="shared" si="20"/>
        <v>22.896617750646875</v>
      </c>
    </row>
    <row r="63" spans="1:21">
      <c r="A63" s="21">
        <v>49</v>
      </c>
      <c r="B63" s="17">
        <f>Absterbeordnung!C57</f>
        <v>98005.966295334889</v>
      </c>
      <c r="C63" s="18">
        <f t="shared" si="13"/>
        <v>0.37895843976950117</v>
      </c>
      <c r="D63" s="17">
        <f t="shared" si="14"/>
        <v>37140.18807538243</v>
      </c>
      <c r="E63" s="17">
        <f>SUM(D63:$D$136)</f>
        <v>943830.68523726566</v>
      </c>
      <c r="F63" s="19">
        <f t="shared" si="15"/>
        <v>25.412652281716994</v>
      </c>
      <c r="G63" s="5"/>
      <c r="H63" s="17">
        <f>Absterbeordnung!C57</f>
        <v>98005.966295334889</v>
      </c>
      <c r="I63" s="18">
        <f t="shared" si="16"/>
        <v>0.37895843976950117</v>
      </c>
      <c r="J63" s="17">
        <f t="shared" si="17"/>
        <v>37140.18807538243</v>
      </c>
      <c r="K63" s="17">
        <f>SUM($J63:J$136)</f>
        <v>943830.68523726566</v>
      </c>
      <c r="L63" s="19">
        <f t="shared" si="18"/>
        <v>25.412652281716994</v>
      </c>
      <c r="N63" s="6">
        <v>49</v>
      </c>
      <c r="O63" s="6">
        <f t="shared" si="12"/>
        <v>49</v>
      </c>
      <c r="P63" s="20">
        <f t="shared" si="7"/>
        <v>98005.966295334889</v>
      </c>
      <c r="Q63" s="20">
        <f t="shared" si="8"/>
        <v>98005.966295334889</v>
      </c>
      <c r="R63" s="5">
        <f t="shared" si="9"/>
        <v>98005.966295334889</v>
      </c>
      <c r="S63" s="5">
        <f t="shared" si="19"/>
        <v>3639960020.7183294</v>
      </c>
      <c r="T63" s="20">
        <f>SUM(S63:$S$127)</f>
        <v>81544104430.647186</v>
      </c>
      <c r="U63" s="6">
        <f t="shared" si="20"/>
        <v>22.402472545441537</v>
      </c>
    </row>
    <row r="64" spans="1:21">
      <c r="A64" s="21">
        <v>50</v>
      </c>
      <c r="B64" s="17">
        <f>Absterbeordnung!C58</f>
        <v>97840.917749273474</v>
      </c>
      <c r="C64" s="18">
        <f t="shared" si="13"/>
        <v>0.37152788212696192</v>
      </c>
      <c r="D64" s="17">
        <f t="shared" si="14"/>
        <v>36350.628956745852</v>
      </c>
      <c r="E64" s="17">
        <f>SUM(D64:$D$136)</f>
        <v>906690.49716188316</v>
      </c>
      <c r="F64" s="19">
        <f t="shared" si="15"/>
        <v>24.942910843186993</v>
      </c>
      <c r="G64" s="5"/>
      <c r="H64" s="17">
        <f>Absterbeordnung!C58</f>
        <v>97840.917749273474</v>
      </c>
      <c r="I64" s="18">
        <f t="shared" si="16"/>
        <v>0.37152788212696192</v>
      </c>
      <c r="J64" s="17">
        <f t="shared" si="17"/>
        <v>36350.628956745852</v>
      </c>
      <c r="K64" s="17">
        <f>SUM($J64:J$136)</f>
        <v>906690.49716188316</v>
      </c>
      <c r="L64" s="19">
        <f t="shared" si="18"/>
        <v>24.942910843186993</v>
      </c>
      <c r="N64" s="6">
        <v>50</v>
      </c>
      <c r="O64" s="6">
        <f t="shared" si="12"/>
        <v>50</v>
      </c>
      <c r="P64" s="20">
        <f t="shared" si="7"/>
        <v>97840.917749273474</v>
      </c>
      <c r="Q64" s="20">
        <f t="shared" si="8"/>
        <v>97840.917749273474</v>
      </c>
      <c r="R64" s="5">
        <f t="shared" si="9"/>
        <v>97840.917749273474</v>
      </c>
      <c r="S64" s="5">
        <f t="shared" si="19"/>
        <v>3556578897.8913298</v>
      </c>
      <c r="T64" s="20">
        <f>SUM(S64:$S$127)</f>
        <v>77904144409.928848</v>
      </c>
      <c r="U64" s="6">
        <f t="shared" si="20"/>
        <v>21.904236246837559</v>
      </c>
    </row>
    <row r="65" spans="1:21">
      <c r="A65" s="21">
        <v>51</v>
      </c>
      <c r="B65" s="17">
        <f>Absterbeordnung!C59</f>
        <v>97660.509003051964</v>
      </c>
      <c r="C65" s="18">
        <f t="shared" si="13"/>
        <v>0.36424302169309997</v>
      </c>
      <c r="D65" s="17">
        <f t="shared" si="14"/>
        <v>35572.158899357841</v>
      </c>
      <c r="E65" s="17">
        <f>SUM(D65:$D$136)</f>
        <v>870339.86820513732</v>
      </c>
      <c r="F65" s="19">
        <f t="shared" si="15"/>
        <v>24.466883516053588</v>
      </c>
      <c r="G65" s="5"/>
      <c r="H65" s="17">
        <f>Absterbeordnung!C59</f>
        <v>97660.509003051964</v>
      </c>
      <c r="I65" s="18">
        <f t="shared" si="16"/>
        <v>0.36424302169309997</v>
      </c>
      <c r="J65" s="17">
        <f t="shared" si="17"/>
        <v>35572.158899357841</v>
      </c>
      <c r="K65" s="17">
        <f>SUM($J65:J$136)</f>
        <v>870339.86820513732</v>
      </c>
      <c r="L65" s="19">
        <f t="shared" si="18"/>
        <v>24.466883516053588</v>
      </c>
      <c r="N65" s="6">
        <v>51</v>
      </c>
      <c r="O65" s="6">
        <f t="shared" si="12"/>
        <v>51</v>
      </c>
      <c r="P65" s="20">
        <f t="shared" si="7"/>
        <v>97660.509003051964</v>
      </c>
      <c r="Q65" s="20">
        <f t="shared" si="8"/>
        <v>97660.509003051964</v>
      </c>
      <c r="R65" s="5">
        <f t="shared" si="9"/>
        <v>97660.509003051964</v>
      </c>
      <c r="S65" s="5">
        <f t="shared" si="19"/>
        <v>3473995144.4487314</v>
      </c>
      <c r="T65" s="20">
        <f>SUM(S65:$S$127)</f>
        <v>74347565512.037537</v>
      </c>
      <c r="U65" s="6">
        <f t="shared" si="20"/>
        <v>21.401171395084184</v>
      </c>
    </row>
    <row r="66" spans="1:21">
      <c r="A66" s="21">
        <v>52</v>
      </c>
      <c r="B66" s="17">
        <f>Absterbeordnung!C60</f>
        <v>97457.716323830624</v>
      </c>
      <c r="C66" s="18">
        <f t="shared" si="13"/>
        <v>0.35710100165990188</v>
      </c>
      <c r="D66" s="17">
        <f t="shared" si="14"/>
        <v>34802.248118726486</v>
      </c>
      <c r="E66" s="17">
        <f>SUM(D66:$D$136)</f>
        <v>834767.70930577954</v>
      </c>
      <c r="F66" s="19">
        <f t="shared" si="15"/>
        <v>23.986028329491898</v>
      </c>
      <c r="G66" s="5"/>
      <c r="H66" s="17">
        <f>Absterbeordnung!C60</f>
        <v>97457.716323830624</v>
      </c>
      <c r="I66" s="18">
        <f t="shared" si="16"/>
        <v>0.35710100165990188</v>
      </c>
      <c r="J66" s="17">
        <f t="shared" si="17"/>
        <v>34802.248118726486</v>
      </c>
      <c r="K66" s="17">
        <f>SUM($J66:J$136)</f>
        <v>834767.70930577954</v>
      </c>
      <c r="L66" s="19">
        <f t="shared" si="18"/>
        <v>23.986028329491898</v>
      </c>
      <c r="N66" s="6">
        <v>52</v>
      </c>
      <c r="O66" s="6">
        <f t="shared" si="12"/>
        <v>52</v>
      </c>
      <c r="P66" s="20">
        <f t="shared" si="7"/>
        <v>97457.716323830624</v>
      </c>
      <c r="Q66" s="20">
        <f t="shared" si="8"/>
        <v>97457.716323830624</v>
      </c>
      <c r="R66" s="5">
        <f t="shared" si="9"/>
        <v>97457.716323830624</v>
      </c>
      <c r="S66" s="5">
        <f t="shared" si="19"/>
        <v>3391747624.5864139</v>
      </c>
      <c r="T66" s="20">
        <f>SUM(S66:$S$127)</f>
        <v>70873570367.588806</v>
      </c>
      <c r="U66" s="6">
        <f t="shared" si="20"/>
        <v>20.895885605943647</v>
      </c>
    </row>
    <row r="67" spans="1:21">
      <c r="A67" s="21">
        <v>53</v>
      </c>
      <c r="B67" s="17">
        <f>Absterbeordnung!C61</f>
        <v>97242.878426130075</v>
      </c>
      <c r="C67" s="18">
        <f t="shared" si="13"/>
        <v>0.35009902123519798</v>
      </c>
      <c r="D67" s="17">
        <f t="shared" si="14"/>
        <v>34044.636559081489</v>
      </c>
      <c r="E67" s="17">
        <f>SUM(D67:$D$136)</f>
        <v>799965.46118705289</v>
      </c>
      <c r="F67" s="19">
        <f t="shared" si="15"/>
        <v>23.497547397775353</v>
      </c>
      <c r="G67" s="5"/>
      <c r="H67" s="17">
        <f>Absterbeordnung!C61</f>
        <v>97242.878426130075</v>
      </c>
      <c r="I67" s="18">
        <f t="shared" si="16"/>
        <v>0.35009902123519798</v>
      </c>
      <c r="J67" s="17">
        <f t="shared" si="17"/>
        <v>34044.636559081489</v>
      </c>
      <c r="K67" s="17">
        <f>SUM($J67:J$136)</f>
        <v>799965.46118705289</v>
      </c>
      <c r="L67" s="19">
        <f t="shared" si="18"/>
        <v>23.497547397775353</v>
      </c>
      <c r="N67" s="6">
        <v>53</v>
      </c>
      <c r="O67" s="6">
        <f t="shared" si="12"/>
        <v>53</v>
      </c>
      <c r="P67" s="20">
        <f t="shared" si="7"/>
        <v>97242.878426130075</v>
      </c>
      <c r="Q67" s="20">
        <f t="shared" si="8"/>
        <v>97242.878426130075</v>
      </c>
      <c r="R67" s="5">
        <f t="shared" si="9"/>
        <v>97242.878426130075</v>
      </c>
      <c r="S67" s="5">
        <f t="shared" si="19"/>
        <v>3310598453.9765444</v>
      </c>
      <c r="T67" s="20">
        <f>SUM(S67:$S$127)</f>
        <v>67481822743.002396</v>
      </c>
      <c r="U67" s="6">
        <f t="shared" si="20"/>
        <v>20.383572239619159</v>
      </c>
    </row>
    <row r="68" spans="1:21">
      <c r="A68" s="21">
        <v>54</v>
      </c>
      <c r="B68" s="17">
        <f>Absterbeordnung!C62</f>
        <v>97001.854406599319</v>
      </c>
      <c r="C68" s="18">
        <f t="shared" si="13"/>
        <v>0.34323433454431168</v>
      </c>
      <c r="D68" s="17">
        <f t="shared" si="14"/>
        <v>33294.366946813323</v>
      </c>
      <c r="E68" s="17">
        <f>SUM(D68:$D$136)</f>
        <v>765920.82462797139</v>
      </c>
      <c r="F68" s="19">
        <f t="shared" si="15"/>
        <v>23.004516825669196</v>
      </c>
      <c r="G68" s="5"/>
      <c r="H68" s="17">
        <f>Absterbeordnung!C62</f>
        <v>97001.854406599319</v>
      </c>
      <c r="I68" s="18">
        <f t="shared" si="16"/>
        <v>0.34323433454431168</v>
      </c>
      <c r="J68" s="17">
        <f t="shared" si="17"/>
        <v>33294.366946813323</v>
      </c>
      <c r="K68" s="17">
        <f>SUM($J68:J$136)</f>
        <v>765920.82462797139</v>
      </c>
      <c r="L68" s="19">
        <f t="shared" si="18"/>
        <v>23.004516825669196</v>
      </c>
      <c r="N68" s="6">
        <v>54</v>
      </c>
      <c r="O68" s="6">
        <f t="shared" si="12"/>
        <v>54</v>
      </c>
      <c r="P68" s="20">
        <f t="shared" si="7"/>
        <v>97001.854406599319</v>
      </c>
      <c r="Q68" s="20">
        <f t="shared" si="8"/>
        <v>97001.854406599319</v>
      </c>
      <c r="R68" s="5">
        <f t="shared" si="9"/>
        <v>97001.854406599319</v>
      </c>
      <c r="S68" s="5">
        <f t="shared" si="19"/>
        <v>3229615335.1346788</v>
      </c>
      <c r="T68" s="20">
        <f>SUM(S68:$S$127)</f>
        <v>64171224289.025848</v>
      </c>
      <c r="U68" s="6">
        <f t="shared" si="20"/>
        <v>19.869618400344212</v>
      </c>
    </row>
    <row r="69" spans="1:21">
      <c r="A69" s="21">
        <v>55</v>
      </c>
      <c r="B69" s="17">
        <f>Absterbeordnung!C63</f>
        <v>96734.684651324744</v>
      </c>
      <c r="C69" s="18">
        <f t="shared" si="13"/>
        <v>0.33650424955324687</v>
      </c>
      <c r="D69" s="17">
        <f t="shared" si="14"/>
        <v>32551.632464364022</v>
      </c>
      <c r="E69" s="17">
        <f>SUM(D69:$D$136)</f>
        <v>732626.45768115821</v>
      </c>
      <c r="F69" s="19">
        <f t="shared" si="15"/>
        <v>22.506596511963043</v>
      </c>
      <c r="G69" s="5"/>
      <c r="H69" s="17">
        <f>Absterbeordnung!C63</f>
        <v>96734.684651324744</v>
      </c>
      <c r="I69" s="18">
        <f t="shared" si="16"/>
        <v>0.33650424955324687</v>
      </c>
      <c r="J69" s="17">
        <f t="shared" si="17"/>
        <v>32551.632464364022</v>
      </c>
      <c r="K69" s="17">
        <f>SUM($J69:J$136)</f>
        <v>732626.45768115821</v>
      </c>
      <c r="L69" s="19">
        <f t="shared" si="18"/>
        <v>22.506596511963043</v>
      </c>
      <c r="N69" s="6">
        <v>55</v>
      </c>
      <c r="O69" s="6">
        <f t="shared" si="12"/>
        <v>55</v>
      </c>
      <c r="P69" s="20">
        <f t="shared" si="7"/>
        <v>96734.684651324744</v>
      </c>
      <c r="Q69" s="20">
        <f t="shared" si="8"/>
        <v>96734.684651324744</v>
      </c>
      <c r="R69" s="5">
        <f t="shared" si="9"/>
        <v>96734.684651324744</v>
      </c>
      <c r="S69" s="5">
        <f t="shared" si="19"/>
        <v>3148871901.3260789</v>
      </c>
      <c r="T69" s="20">
        <f>SUM(S69:$S$127)</f>
        <v>60941608953.891174</v>
      </c>
      <c r="U69" s="6">
        <f t="shared" si="20"/>
        <v>19.353473518000825</v>
      </c>
    </row>
    <row r="70" spans="1:21">
      <c r="A70" s="21">
        <v>56</v>
      </c>
      <c r="B70" s="17">
        <f>Absterbeordnung!C64</f>
        <v>96433.609581996629</v>
      </c>
      <c r="C70" s="18">
        <f t="shared" si="13"/>
        <v>0.3299061270129871</v>
      </c>
      <c r="D70" s="17">
        <f t="shared" si="14"/>
        <v>31814.03865107899</v>
      </c>
      <c r="E70" s="17">
        <f>SUM(D70:$D$136)</f>
        <v>700074.82521679415</v>
      </c>
      <c r="F70" s="19">
        <f t="shared" si="15"/>
        <v>22.005217033111599</v>
      </c>
      <c r="G70" s="5"/>
      <c r="H70" s="17">
        <f>Absterbeordnung!C64</f>
        <v>96433.609581996629</v>
      </c>
      <c r="I70" s="18">
        <f t="shared" si="16"/>
        <v>0.3299061270129871</v>
      </c>
      <c r="J70" s="17">
        <f t="shared" si="17"/>
        <v>31814.03865107899</v>
      </c>
      <c r="K70" s="17">
        <f>SUM($J70:J$136)</f>
        <v>700074.82521679415</v>
      </c>
      <c r="L70" s="19">
        <f t="shared" si="18"/>
        <v>22.005217033111599</v>
      </c>
      <c r="N70" s="6">
        <v>56</v>
      </c>
      <c r="O70" s="6">
        <f t="shared" si="12"/>
        <v>56</v>
      </c>
      <c r="P70" s="20">
        <f t="shared" si="7"/>
        <v>96433.609581996629</v>
      </c>
      <c r="Q70" s="20">
        <f t="shared" si="8"/>
        <v>96433.609581996629</v>
      </c>
      <c r="R70" s="5">
        <f t="shared" si="9"/>
        <v>96433.609581996629</v>
      </c>
      <c r="S70" s="5">
        <f t="shared" si="19"/>
        <v>3067942582.5047021</v>
      </c>
      <c r="T70" s="20">
        <f>SUM(S70:$S$127)</f>
        <v>57792737052.565094</v>
      </c>
      <c r="U70" s="6">
        <f t="shared" si="20"/>
        <v>18.837620163472053</v>
      </c>
    </row>
    <row r="71" spans="1:21">
      <c r="A71" s="21">
        <v>57</v>
      </c>
      <c r="B71" s="17">
        <f>Absterbeordnung!C65</f>
        <v>96107.510749439884</v>
      </c>
      <c r="C71" s="18">
        <f t="shared" si="13"/>
        <v>0.32343737942449713</v>
      </c>
      <c r="D71" s="17">
        <f t="shared" si="14"/>
        <v>31084.761419810526</v>
      </c>
      <c r="E71" s="17">
        <f>SUM(D71:$D$136)</f>
        <v>668260.7865657151</v>
      </c>
      <c r="F71" s="19">
        <f t="shared" si="15"/>
        <v>21.498018837610509</v>
      </c>
      <c r="G71" s="5"/>
      <c r="H71" s="17">
        <f>Absterbeordnung!C65</f>
        <v>96107.510749439884</v>
      </c>
      <c r="I71" s="18">
        <f t="shared" si="16"/>
        <v>0.32343737942449713</v>
      </c>
      <c r="J71" s="17">
        <f t="shared" si="17"/>
        <v>31084.761419810526</v>
      </c>
      <c r="K71" s="17">
        <f>SUM($J71:J$136)</f>
        <v>668260.7865657151</v>
      </c>
      <c r="L71" s="19">
        <f t="shared" si="18"/>
        <v>21.498018837610509</v>
      </c>
      <c r="N71" s="6">
        <v>57</v>
      </c>
      <c r="O71" s="6">
        <f t="shared" si="12"/>
        <v>57</v>
      </c>
      <c r="P71" s="20">
        <f t="shared" si="7"/>
        <v>96107.510749439884</v>
      </c>
      <c r="Q71" s="20">
        <f t="shared" si="8"/>
        <v>96107.510749439884</v>
      </c>
      <c r="R71" s="5">
        <f t="shared" si="9"/>
        <v>96107.510749439884</v>
      </c>
      <c r="S71" s="5">
        <f t="shared" si="19"/>
        <v>2987479042.298214</v>
      </c>
      <c r="T71" s="20">
        <f>SUM(S71:$S$127)</f>
        <v>54724794470.060394</v>
      </c>
      <c r="U71" s="6">
        <f t="shared" si="20"/>
        <v>18.318051338683734</v>
      </c>
    </row>
    <row r="72" spans="1:21">
      <c r="A72" s="21">
        <v>58</v>
      </c>
      <c r="B72" s="17">
        <f>Absterbeordnung!C66</f>
        <v>95746.503183540161</v>
      </c>
      <c r="C72" s="18">
        <f t="shared" si="13"/>
        <v>0.31709547002401678</v>
      </c>
      <c r="D72" s="17">
        <f t="shared" si="14"/>
        <v>30360.782430140687</v>
      </c>
      <c r="E72" s="17">
        <f>SUM(D72:$D$136)</f>
        <v>637176.02514590463</v>
      </c>
      <c r="F72" s="19">
        <f t="shared" si="15"/>
        <v>20.986811740179256</v>
      </c>
      <c r="G72" s="5"/>
      <c r="H72" s="17">
        <f>Absterbeordnung!C66</f>
        <v>95746.503183540161</v>
      </c>
      <c r="I72" s="18">
        <f t="shared" si="16"/>
        <v>0.31709547002401678</v>
      </c>
      <c r="J72" s="17">
        <f t="shared" si="17"/>
        <v>30360.782430140687</v>
      </c>
      <c r="K72" s="17">
        <f>SUM($J72:J$136)</f>
        <v>637176.02514590463</v>
      </c>
      <c r="L72" s="19">
        <f t="shared" si="18"/>
        <v>20.986811740179256</v>
      </c>
      <c r="N72" s="6">
        <v>58</v>
      </c>
      <c r="O72" s="6">
        <f t="shared" si="12"/>
        <v>58</v>
      </c>
      <c r="P72" s="20">
        <f t="shared" si="7"/>
        <v>95746.503183540161</v>
      </c>
      <c r="Q72" s="20">
        <f t="shared" si="8"/>
        <v>95746.503183540161</v>
      </c>
      <c r="R72" s="5">
        <f t="shared" si="9"/>
        <v>95746.503183540161</v>
      </c>
      <c r="S72" s="5">
        <f t="shared" si="19"/>
        <v>2906938751.6022353</v>
      </c>
      <c r="T72" s="20">
        <f>SUM(S72:$S$127)</f>
        <v>51737315427.762177</v>
      </c>
      <c r="U72" s="6">
        <f t="shared" si="20"/>
        <v>17.797869115489895</v>
      </c>
    </row>
    <row r="73" spans="1:21">
      <c r="A73" s="21">
        <v>59</v>
      </c>
      <c r="B73" s="17">
        <f>Absterbeordnung!C67</f>
        <v>95346.897957909299</v>
      </c>
      <c r="C73" s="18">
        <f t="shared" si="13"/>
        <v>0.3108779117882518</v>
      </c>
      <c r="D73" s="17">
        <f t="shared" si="14"/>
        <v>29641.244532642373</v>
      </c>
      <c r="E73" s="17">
        <f>SUM(D73:$D$136)</f>
        <v>606815.24271576386</v>
      </c>
      <c r="F73" s="19">
        <f t="shared" si="15"/>
        <v>20.471989360888998</v>
      </c>
      <c r="G73" s="5"/>
      <c r="H73" s="17">
        <f>Absterbeordnung!C67</f>
        <v>95346.897957909299</v>
      </c>
      <c r="I73" s="18">
        <f t="shared" si="16"/>
        <v>0.3108779117882518</v>
      </c>
      <c r="J73" s="17">
        <f t="shared" si="17"/>
        <v>29641.244532642373</v>
      </c>
      <c r="K73" s="17">
        <f>SUM($J73:J$136)</f>
        <v>606815.24271576386</v>
      </c>
      <c r="L73" s="19">
        <f t="shared" si="18"/>
        <v>20.471989360888998</v>
      </c>
      <c r="N73" s="6">
        <v>59</v>
      </c>
      <c r="O73" s="6">
        <f t="shared" si="12"/>
        <v>59</v>
      </c>
      <c r="P73" s="20">
        <f t="shared" si="7"/>
        <v>95346.897957909299</v>
      </c>
      <c r="Q73" s="20">
        <f t="shared" si="8"/>
        <v>95346.897957909299</v>
      </c>
      <c r="R73" s="5">
        <f t="shared" si="9"/>
        <v>95346.897957909299</v>
      </c>
      <c r="S73" s="5">
        <f t="shared" si="19"/>
        <v>2826200717.7992892</v>
      </c>
      <c r="T73" s="20">
        <f>SUM(S73:$S$127)</f>
        <v>48830376676.159943</v>
      </c>
      <c r="U73" s="6">
        <f t="shared" si="20"/>
        <v>17.277745479515435</v>
      </c>
    </row>
    <row r="74" spans="1:21">
      <c r="A74" s="21">
        <v>60</v>
      </c>
      <c r="B74" s="17">
        <f>Absterbeordnung!C68</f>
        <v>94905.016251654903</v>
      </c>
      <c r="C74" s="18">
        <f t="shared" si="13"/>
        <v>0.30478226645907031</v>
      </c>
      <c r="D74" s="17">
        <f t="shared" si="14"/>
        <v>28925.365951514283</v>
      </c>
      <c r="E74" s="17">
        <f>SUM(D74:$D$136)</f>
        <v>577173.99818312144</v>
      </c>
      <c r="F74" s="19">
        <f t="shared" si="15"/>
        <v>19.953904788986968</v>
      </c>
      <c r="G74" s="5"/>
      <c r="H74" s="17">
        <f>Absterbeordnung!C68</f>
        <v>94905.016251654903</v>
      </c>
      <c r="I74" s="18">
        <f t="shared" si="16"/>
        <v>0.30478226645907031</v>
      </c>
      <c r="J74" s="17">
        <f t="shared" si="17"/>
        <v>28925.365951514283</v>
      </c>
      <c r="K74" s="17">
        <f>SUM($J74:J$136)</f>
        <v>577173.99818312144</v>
      </c>
      <c r="L74" s="19">
        <f t="shared" si="18"/>
        <v>19.953904788986968</v>
      </c>
      <c r="N74" s="6">
        <v>60</v>
      </c>
      <c r="O74" s="6">
        <f t="shared" si="12"/>
        <v>60</v>
      </c>
      <c r="P74" s="20">
        <f t="shared" si="7"/>
        <v>94905.016251654903</v>
      </c>
      <c r="Q74" s="20">
        <f t="shared" si="8"/>
        <v>94905.016251654903</v>
      </c>
      <c r="R74" s="5">
        <f t="shared" si="9"/>
        <v>94905.016251654903</v>
      </c>
      <c r="S74" s="5">
        <f t="shared" si="19"/>
        <v>2745162325.7135282</v>
      </c>
      <c r="T74" s="20">
        <f>SUM(S74:$S$127)</f>
        <v>46004175958.360657</v>
      </c>
      <c r="U74" s="6">
        <f t="shared" si="20"/>
        <v>16.758271642972208</v>
      </c>
    </row>
    <row r="75" spans="1:21">
      <c r="A75" s="21">
        <v>61</v>
      </c>
      <c r="B75" s="17">
        <f>Absterbeordnung!C69</f>
        <v>94418.456537325212</v>
      </c>
      <c r="C75" s="18">
        <f t="shared" si="13"/>
        <v>0.29880614358732388</v>
      </c>
      <c r="D75" s="17">
        <f t="shared" si="14"/>
        <v>28212.814881385497</v>
      </c>
      <c r="E75" s="17">
        <f>SUM(D75:$D$136)</f>
        <v>548248.63223160699</v>
      </c>
      <c r="F75" s="19">
        <f t="shared" si="15"/>
        <v>19.432610128999762</v>
      </c>
      <c r="G75" s="5"/>
      <c r="H75" s="17">
        <f>Absterbeordnung!C69</f>
        <v>94418.456537325212</v>
      </c>
      <c r="I75" s="18">
        <f t="shared" si="16"/>
        <v>0.29880614358732388</v>
      </c>
      <c r="J75" s="17">
        <f t="shared" si="17"/>
        <v>28212.814881385497</v>
      </c>
      <c r="K75" s="17">
        <f>SUM($J75:J$136)</f>
        <v>548248.63223160699</v>
      </c>
      <c r="L75" s="19">
        <f t="shared" si="18"/>
        <v>19.432610128999762</v>
      </c>
      <c r="N75" s="6">
        <v>61</v>
      </c>
      <c r="O75" s="6">
        <f t="shared" si="12"/>
        <v>61</v>
      </c>
      <c r="P75" s="20">
        <f t="shared" si="7"/>
        <v>94418.456537325212</v>
      </c>
      <c r="Q75" s="20">
        <f t="shared" si="8"/>
        <v>94418.456537325212</v>
      </c>
      <c r="R75" s="5">
        <f t="shared" si="9"/>
        <v>94418.456537325212</v>
      </c>
      <c r="S75" s="5">
        <f t="shared" si="19"/>
        <v>2663810435.6736984</v>
      </c>
      <c r="T75" s="20">
        <f>SUM(S75:$S$127)</f>
        <v>43259013632.647125</v>
      </c>
      <c r="U75" s="6">
        <f t="shared" si="20"/>
        <v>16.239524049205318</v>
      </c>
    </row>
    <row r="76" spans="1:21">
      <c r="A76" s="21">
        <v>62</v>
      </c>
      <c r="B76" s="17">
        <f>Absterbeordnung!C70</f>
        <v>93891.017643966174</v>
      </c>
      <c r="C76" s="18">
        <f t="shared" si="13"/>
        <v>0.29294719959541554</v>
      </c>
      <c r="D76" s="17">
        <f t="shared" si="14"/>
        <v>27505.110685963642</v>
      </c>
      <c r="E76" s="17">
        <f>SUM(D76:$D$136)</f>
        <v>520035.81735022122</v>
      </c>
      <c r="F76" s="19">
        <f t="shared" si="15"/>
        <v>18.906879644574744</v>
      </c>
      <c r="G76" s="5"/>
      <c r="H76" s="17">
        <f>Absterbeordnung!C70</f>
        <v>93891.017643966174</v>
      </c>
      <c r="I76" s="18">
        <f t="shared" si="16"/>
        <v>0.29294719959541554</v>
      </c>
      <c r="J76" s="17">
        <f t="shared" si="17"/>
        <v>27505.110685963642</v>
      </c>
      <c r="K76" s="17">
        <f>SUM($J76:J$136)</f>
        <v>520035.81735022122</v>
      </c>
      <c r="L76" s="19">
        <f t="shared" si="18"/>
        <v>18.906879644574744</v>
      </c>
      <c r="N76" s="6">
        <v>62</v>
      </c>
      <c r="O76" s="6">
        <f t="shared" si="12"/>
        <v>62</v>
      </c>
      <c r="P76" s="20">
        <f t="shared" si="7"/>
        <v>93891.017643966174</v>
      </c>
      <c r="Q76" s="20">
        <f t="shared" si="8"/>
        <v>93891.017643966174</v>
      </c>
      <c r="R76" s="5">
        <f t="shared" si="9"/>
        <v>93891.017643966174</v>
      </c>
      <c r="S76" s="5">
        <f t="shared" si="19"/>
        <v>2582482832.715055</v>
      </c>
      <c r="T76" s="20">
        <f>SUM(S76:$S$127)</f>
        <v>40595203196.973427</v>
      </c>
      <c r="U76" s="6">
        <f t="shared" si="20"/>
        <v>15.719447456808169</v>
      </c>
    </row>
    <row r="77" spans="1:21">
      <c r="A77" s="21">
        <v>63</v>
      </c>
      <c r="B77" s="17">
        <f>Absterbeordnung!C71</f>
        <v>93316.224834550419</v>
      </c>
      <c r="C77" s="18">
        <f t="shared" si="13"/>
        <v>0.28720313685825061</v>
      </c>
      <c r="D77" s="17">
        <f t="shared" si="14"/>
        <v>26800.712492252667</v>
      </c>
      <c r="E77" s="17">
        <f>SUM(D77:$D$136)</f>
        <v>492530.70666425768</v>
      </c>
      <c r="F77" s="19">
        <f t="shared" si="15"/>
        <v>18.377522866477317</v>
      </c>
      <c r="G77" s="5"/>
      <c r="H77" s="17">
        <f>Absterbeordnung!C71</f>
        <v>93316.224834550419</v>
      </c>
      <c r="I77" s="18">
        <f t="shared" si="16"/>
        <v>0.28720313685825061</v>
      </c>
      <c r="J77" s="17">
        <f t="shared" si="17"/>
        <v>26800.712492252667</v>
      </c>
      <c r="K77" s="17">
        <f>SUM($J77:J$136)</f>
        <v>492530.70666425768</v>
      </c>
      <c r="L77" s="19">
        <f t="shared" si="18"/>
        <v>18.377522866477317</v>
      </c>
      <c r="N77" s="6">
        <v>63</v>
      </c>
      <c r="O77" s="6">
        <f t="shared" si="12"/>
        <v>63</v>
      </c>
      <c r="P77" s="20">
        <f t="shared" si="7"/>
        <v>93316.224834550419</v>
      </c>
      <c r="Q77" s="20">
        <f t="shared" si="8"/>
        <v>93316.224834550419</v>
      </c>
      <c r="R77" s="5">
        <f t="shared" si="9"/>
        <v>93316.224834550419</v>
      </c>
      <c r="S77" s="5">
        <f t="shared" si="19"/>
        <v>2500941312.653194</v>
      </c>
      <c r="T77" s="20">
        <f>SUM(S77:$S$127)</f>
        <v>38012720364.258377</v>
      </c>
      <c r="U77" s="6">
        <f t="shared" si="20"/>
        <v>15.199365203788615</v>
      </c>
    </row>
    <row r="78" spans="1:21">
      <c r="A78" s="21">
        <v>64</v>
      </c>
      <c r="B78" s="17">
        <f>Absterbeordnung!C72</f>
        <v>92685.389760211649</v>
      </c>
      <c r="C78" s="18">
        <f t="shared" si="13"/>
        <v>0.28157170280220639</v>
      </c>
      <c r="D78" s="17">
        <f t="shared" si="14"/>
        <v>26097.583019668979</v>
      </c>
      <c r="E78" s="17">
        <f>SUM(D78:$D$136)</f>
        <v>465729.99417200498</v>
      </c>
      <c r="F78" s="19">
        <f t="shared" si="15"/>
        <v>17.845713674749039</v>
      </c>
      <c r="G78" s="5"/>
      <c r="H78" s="17">
        <f>Absterbeordnung!C72</f>
        <v>92685.389760211649</v>
      </c>
      <c r="I78" s="18">
        <f t="shared" si="16"/>
        <v>0.28157170280220639</v>
      </c>
      <c r="J78" s="17">
        <f t="shared" si="17"/>
        <v>26097.583019668979</v>
      </c>
      <c r="K78" s="17">
        <f>SUM($J78:J$136)</f>
        <v>465729.99417200498</v>
      </c>
      <c r="L78" s="19">
        <f t="shared" si="18"/>
        <v>17.845713674749039</v>
      </c>
      <c r="N78" s="6">
        <v>64</v>
      </c>
      <c r="O78" s="6">
        <f t="shared" ref="O78:O109" si="21">N78+$B$3</f>
        <v>64</v>
      </c>
      <c r="P78" s="20">
        <f t="shared" si="7"/>
        <v>92685.389760211649</v>
      </c>
      <c r="Q78" s="20">
        <f t="shared" si="8"/>
        <v>92685.389760211649</v>
      </c>
      <c r="R78" s="5">
        <f t="shared" si="9"/>
        <v>92685.389760211649</v>
      </c>
      <c r="S78" s="5">
        <f t="shared" si="19"/>
        <v>2418864653.9775004</v>
      </c>
      <c r="T78" s="20">
        <f>SUM(S78:$S$127)</f>
        <v>35511779051.605186</v>
      </c>
      <c r="U78" s="6">
        <f t="shared" si="20"/>
        <v>14.681176556617503</v>
      </c>
    </row>
    <row r="79" spans="1:21">
      <c r="A79" s="21">
        <v>65</v>
      </c>
      <c r="B79" s="17">
        <f>Absterbeordnung!C73</f>
        <v>91998.7025704673</v>
      </c>
      <c r="C79" s="18">
        <f t="shared" ref="C79:C110" si="22">1/(((1+($B$5/100))^A79))</f>
        <v>0.27605068902177099</v>
      </c>
      <c r="D79" s="17">
        <f t="shared" ref="D79:D110" si="23">B79*C79</f>
        <v>25396.305233686471</v>
      </c>
      <c r="E79" s="17">
        <f>SUM(D79:$D$136)</f>
        <v>439632.41115233605</v>
      </c>
      <c r="F79" s="19">
        <f t="shared" ref="F79:F110" si="24">E79/D79</f>
        <v>17.310880740604485</v>
      </c>
      <c r="G79" s="5"/>
      <c r="H79" s="17">
        <f>Absterbeordnung!C73</f>
        <v>91998.7025704673</v>
      </c>
      <c r="I79" s="18">
        <f t="shared" ref="I79:I110" si="25">1/(((1+($B$5/100))^A79))</f>
        <v>0.27605068902177099</v>
      </c>
      <c r="J79" s="17">
        <f t="shared" ref="J79:J110" si="26">H79*I79</f>
        <v>25396.305233686471</v>
      </c>
      <c r="K79" s="17">
        <f>SUM($J79:J$136)</f>
        <v>439632.41115233605</v>
      </c>
      <c r="L79" s="19">
        <f t="shared" ref="L79:L110" si="27">K79/J79</f>
        <v>17.310880740604485</v>
      </c>
      <c r="N79" s="6">
        <v>65</v>
      </c>
      <c r="O79" s="6">
        <f t="shared" si="21"/>
        <v>65</v>
      </c>
      <c r="P79" s="20">
        <f t="shared" ref="P79:P127" si="28">B79</f>
        <v>91998.7025704673</v>
      </c>
      <c r="Q79" s="20">
        <f t="shared" ref="Q79:Q127" si="29">B79</f>
        <v>91998.7025704673</v>
      </c>
      <c r="R79" s="5">
        <f t="shared" ref="R79:R136" si="30">LOOKUP(N79,$O$14:$O$136,$Q$14:$Q$136)</f>
        <v>91998.7025704673</v>
      </c>
      <c r="S79" s="5">
        <f t="shared" ref="S79:S110" si="31">P79*R79*I79</f>
        <v>2336427131.5827236</v>
      </c>
      <c r="T79" s="20">
        <f>SUM(S79:$S$136)</f>
        <v>33092914397.627678</v>
      </c>
      <c r="U79" s="6">
        <f t="shared" ref="U79:U110" si="32">T79/S79</f>
        <v>14.163897495579134</v>
      </c>
    </row>
    <row r="80" spans="1:21">
      <c r="A80" s="21">
        <v>66</v>
      </c>
      <c r="B80" s="17">
        <f>Absterbeordnung!C74</f>
        <v>91261.45304821941</v>
      </c>
      <c r="C80" s="18">
        <f t="shared" si="22"/>
        <v>0.27063793041350098</v>
      </c>
      <c r="D80" s="17">
        <f t="shared" si="23"/>
        <v>24698.810779498992</v>
      </c>
      <c r="E80" s="17">
        <f>SUM(D80:$D$136)</f>
        <v>414236.10591864958</v>
      </c>
      <c r="F80" s="19">
        <f t="shared" si="24"/>
        <v>16.771500037665064</v>
      </c>
      <c r="G80" s="5"/>
      <c r="H80" s="17">
        <f>Absterbeordnung!C74</f>
        <v>91261.45304821941</v>
      </c>
      <c r="I80" s="18">
        <f t="shared" si="25"/>
        <v>0.27063793041350098</v>
      </c>
      <c r="J80" s="17">
        <f t="shared" si="26"/>
        <v>24698.810779498992</v>
      </c>
      <c r="K80" s="17">
        <f>SUM($J80:J$136)</f>
        <v>414236.10591864958</v>
      </c>
      <c r="L80" s="19">
        <f t="shared" si="27"/>
        <v>16.771500037665064</v>
      </c>
      <c r="N80" s="6">
        <v>66</v>
      </c>
      <c r="O80" s="6">
        <f t="shared" si="21"/>
        <v>66</v>
      </c>
      <c r="P80" s="20">
        <f t="shared" si="28"/>
        <v>91261.45304821941</v>
      </c>
      <c r="Q80" s="20">
        <f t="shared" si="29"/>
        <v>91261.45304821941</v>
      </c>
      <c r="R80" s="5">
        <f t="shared" si="30"/>
        <v>91261.45304821941</v>
      </c>
      <c r="S80" s="5">
        <f t="shared" si="31"/>
        <v>2254049360.3001027</v>
      </c>
      <c r="T80" s="20">
        <f>SUM(S80:$S$136)</f>
        <v>30756487266.044952</v>
      </c>
      <c r="U80" s="6">
        <f t="shared" si="32"/>
        <v>13.644992788423254</v>
      </c>
    </row>
    <row r="81" spans="1:21">
      <c r="A81" s="21">
        <v>67</v>
      </c>
      <c r="B81" s="17">
        <f>Absterbeordnung!C75</f>
        <v>90462.207034386331</v>
      </c>
      <c r="C81" s="18">
        <f t="shared" si="22"/>
        <v>0.26533130432696173</v>
      </c>
      <c r="D81" s="17">
        <f t="shared" si="23"/>
        <v>24002.455384729376</v>
      </c>
      <c r="E81" s="17">
        <f>SUM(D81:$D$136)</f>
        <v>389537.29513915058</v>
      </c>
      <c r="F81" s="19">
        <f t="shared" si="24"/>
        <v>16.229060273016003</v>
      </c>
      <c r="G81" s="5"/>
      <c r="H81" s="17">
        <f>Absterbeordnung!C75</f>
        <v>90462.207034386331</v>
      </c>
      <c r="I81" s="18">
        <f t="shared" si="25"/>
        <v>0.26533130432696173</v>
      </c>
      <c r="J81" s="17">
        <f t="shared" si="26"/>
        <v>24002.455384729376</v>
      </c>
      <c r="K81" s="17">
        <f>SUM($J81:J$136)</f>
        <v>389537.29513915058</v>
      </c>
      <c r="L81" s="19">
        <f t="shared" si="27"/>
        <v>16.229060273016003</v>
      </c>
      <c r="N81" s="6">
        <v>67</v>
      </c>
      <c r="O81" s="6">
        <f t="shared" si="21"/>
        <v>67</v>
      </c>
      <c r="P81" s="20">
        <f t="shared" si="28"/>
        <v>90462.207034386331</v>
      </c>
      <c r="Q81" s="20">
        <f t="shared" si="29"/>
        <v>90462.207034386331</v>
      </c>
      <c r="R81" s="5">
        <f t="shared" si="30"/>
        <v>90462.207034386331</v>
      </c>
      <c r="S81" s="5">
        <f t="shared" si="31"/>
        <v>2171315088.3470101</v>
      </c>
      <c r="T81" s="20">
        <f>SUM(S81:$S$136)</f>
        <v>28502437905.74485</v>
      </c>
      <c r="U81" s="6">
        <f t="shared" si="32"/>
        <v>13.126808752313941</v>
      </c>
    </row>
    <row r="82" spans="1:21">
      <c r="A82" s="21">
        <v>68</v>
      </c>
      <c r="B82" s="17">
        <f>Absterbeordnung!C76</f>
        <v>89615.667800423253</v>
      </c>
      <c r="C82" s="18">
        <f t="shared" si="22"/>
        <v>0.26012872973231543</v>
      </c>
      <c r="D82" s="17">
        <f t="shared" si="23"/>
        <v>23311.609829037265</v>
      </c>
      <c r="E82" s="17">
        <f>SUM(D82:$D$136)</f>
        <v>365534.83975442126</v>
      </c>
      <c r="F82" s="19">
        <f t="shared" si="24"/>
        <v>15.68037739286053</v>
      </c>
      <c r="G82" s="5"/>
      <c r="H82" s="17">
        <f>Absterbeordnung!C76</f>
        <v>89615.667800423253</v>
      </c>
      <c r="I82" s="18">
        <f t="shared" si="25"/>
        <v>0.26012872973231543</v>
      </c>
      <c r="J82" s="17">
        <f t="shared" si="26"/>
        <v>23311.609829037265</v>
      </c>
      <c r="K82" s="17">
        <f>SUM($J82:J$136)</f>
        <v>365534.83975442126</v>
      </c>
      <c r="L82" s="19">
        <f t="shared" si="27"/>
        <v>15.68037739286053</v>
      </c>
      <c r="N82" s="6">
        <v>68</v>
      </c>
      <c r="O82" s="6">
        <f t="shared" si="21"/>
        <v>68</v>
      </c>
      <c r="P82" s="20">
        <f t="shared" si="28"/>
        <v>89615.667800423253</v>
      </c>
      <c r="Q82" s="20">
        <f t="shared" si="29"/>
        <v>89615.667800423253</v>
      </c>
      <c r="R82" s="5">
        <f t="shared" si="30"/>
        <v>89615.667800423253</v>
      </c>
      <c r="S82" s="5">
        <f t="shared" si="31"/>
        <v>2089085482.3320849</v>
      </c>
      <c r="T82" s="20">
        <f>SUM(S82:$S$136)</f>
        <v>26331122817.397835</v>
      </c>
      <c r="U82" s="6">
        <f t="shared" si="32"/>
        <v>12.604138528598607</v>
      </c>
    </row>
    <row r="83" spans="1:21">
      <c r="A83" s="21">
        <v>69</v>
      </c>
      <c r="B83" s="17">
        <f>Absterbeordnung!C77</f>
        <v>88701.231955769763</v>
      </c>
      <c r="C83" s="18">
        <f t="shared" si="22"/>
        <v>0.25502816640423082</v>
      </c>
      <c r="D83" s="17">
        <f t="shared" si="23"/>
        <v>22621.312543476328</v>
      </c>
      <c r="E83" s="17">
        <f>SUM(D83:$D$136)</f>
        <v>342223.22992538405</v>
      </c>
      <c r="F83" s="19">
        <f t="shared" si="24"/>
        <v>15.128354257413612</v>
      </c>
      <c r="G83" s="5"/>
      <c r="H83" s="17">
        <f>Absterbeordnung!C77</f>
        <v>88701.231955769763</v>
      </c>
      <c r="I83" s="18">
        <f t="shared" si="25"/>
        <v>0.25502816640423082</v>
      </c>
      <c r="J83" s="17">
        <f t="shared" si="26"/>
        <v>22621.312543476328</v>
      </c>
      <c r="K83" s="17">
        <f>SUM($J83:J$136)</f>
        <v>342223.22992538405</v>
      </c>
      <c r="L83" s="19">
        <f t="shared" si="27"/>
        <v>15.128354257413612</v>
      </c>
      <c r="N83" s="6">
        <v>69</v>
      </c>
      <c r="O83" s="6">
        <f t="shared" si="21"/>
        <v>69</v>
      </c>
      <c r="P83" s="20">
        <f t="shared" si="28"/>
        <v>88701.231955769763</v>
      </c>
      <c r="Q83" s="20">
        <f t="shared" si="29"/>
        <v>88701.231955769763</v>
      </c>
      <c r="R83" s="5">
        <f t="shared" si="30"/>
        <v>88701.231955769763</v>
      </c>
      <c r="S83" s="5">
        <f t="shared" si="31"/>
        <v>2006538291.0628576</v>
      </c>
      <c r="T83" s="20">
        <f>SUM(S83:$S$136)</f>
        <v>24242037335.06575</v>
      </c>
      <c r="U83" s="6">
        <f t="shared" si="32"/>
        <v>12.081522412525112</v>
      </c>
    </row>
    <row r="84" spans="1:21">
      <c r="A84" s="21">
        <v>70</v>
      </c>
      <c r="B84" s="17">
        <f>Absterbeordnung!C78</f>
        <v>87677.061465698222</v>
      </c>
      <c r="C84" s="18">
        <f t="shared" si="22"/>
        <v>0.25002761412179492</v>
      </c>
      <c r="D84" s="17">
        <f t="shared" si="23"/>
        <v>21921.686491478489</v>
      </c>
      <c r="E84" s="17">
        <f>SUM(D84:$D$136)</f>
        <v>319601.9173819077</v>
      </c>
      <c r="F84" s="19">
        <f t="shared" si="24"/>
        <v>14.579257736677558</v>
      </c>
      <c r="G84" s="5"/>
      <c r="H84" s="17">
        <f>Absterbeordnung!C78</f>
        <v>87677.061465698222</v>
      </c>
      <c r="I84" s="18">
        <f t="shared" si="25"/>
        <v>0.25002761412179492</v>
      </c>
      <c r="J84" s="17">
        <f t="shared" si="26"/>
        <v>21921.686491478489</v>
      </c>
      <c r="K84" s="17">
        <f>SUM($J84:J$136)</f>
        <v>319601.9173819077</v>
      </c>
      <c r="L84" s="19">
        <f t="shared" si="27"/>
        <v>14.579257736677558</v>
      </c>
      <c r="N84" s="6">
        <v>70</v>
      </c>
      <c r="O84" s="6">
        <f t="shared" si="21"/>
        <v>70</v>
      </c>
      <c r="P84" s="20">
        <f t="shared" si="28"/>
        <v>87677.061465698222</v>
      </c>
      <c r="Q84" s="20">
        <f t="shared" si="29"/>
        <v>87677.061465698222</v>
      </c>
      <c r="R84" s="5">
        <f t="shared" si="30"/>
        <v>87677.061465698222</v>
      </c>
      <c r="S84" s="5">
        <f t="shared" si="31"/>
        <v>1922029053.9451258</v>
      </c>
      <c r="T84" s="20">
        <f>SUM(S84:$S$136)</f>
        <v>22235499044.002892</v>
      </c>
      <c r="U84" s="6">
        <f t="shared" si="32"/>
        <v>11.568763228819391</v>
      </c>
    </row>
    <row r="85" spans="1:21">
      <c r="A85" s="21">
        <v>71</v>
      </c>
      <c r="B85" s="17">
        <f>Absterbeordnung!C79</f>
        <v>86576.55951630183</v>
      </c>
      <c r="C85" s="18">
        <f t="shared" si="22"/>
        <v>0.24512511188411268</v>
      </c>
      <c r="D85" s="17">
        <f t="shared" si="23"/>
        <v>21222.088837975025</v>
      </c>
      <c r="E85" s="17">
        <f>SUM(D85:$D$136)</f>
        <v>297680.23089042923</v>
      </c>
      <c r="F85" s="19">
        <f t="shared" si="24"/>
        <v>14.026905323181813</v>
      </c>
      <c r="G85" s="5"/>
      <c r="H85" s="17">
        <f>Absterbeordnung!C79</f>
        <v>86576.55951630183</v>
      </c>
      <c r="I85" s="18">
        <f t="shared" si="25"/>
        <v>0.24512511188411268</v>
      </c>
      <c r="J85" s="17">
        <f t="shared" si="26"/>
        <v>21222.088837975025</v>
      </c>
      <c r="K85" s="17">
        <f>SUM($J85:J$136)</f>
        <v>297680.23089042923</v>
      </c>
      <c r="L85" s="19">
        <f t="shared" si="27"/>
        <v>14.026905323181813</v>
      </c>
      <c r="N85" s="6">
        <v>71</v>
      </c>
      <c r="O85" s="6">
        <f t="shared" si="21"/>
        <v>71</v>
      </c>
      <c r="P85" s="20">
        <f t="shared" si="28"/>
        <v>86576.55951630183</v>
      </c>
      <c r="Q85" s="20">
        <f t="shared" si="29"/>
        <v>86576.55951630183</v>
      </c>
      <c r="R85" s="5">
        <f t="shared" si="30"/>
        <v>86576.55951630183</v>
      </c>
      <c r="S85" s="5">
        <f t="shared" si="31"/>
        <v>1837335437.3411896</v>
      </c>
      <c r="T85" s="20">
        <f>SUM(S85:$S$136)</f>
        <v>20313469990.057766</v>
      </c>
      <c r="U85" s="6">
        <f t="shared" si="32"/>
        <v>11.055939801309995</v>
      </c>
    </row>
    <row r="86" spans="1:21">
      <c r="A86" s="21">
        <v>72</v>
      </c>
      <c r="B86" s="17">
        <f>Absterbeordnung!C80</f>
        <v>85380.548481381338</v>
      </c>
      <c r="C86" s="18">
        <f t="shared" si="22"/>
        <v>0.24031873714128693</v>
      </c>
      <c r="D86" s="17">
        <f t="shared" si="23"/>
        <v>20518.545587475986</v>
      </c>
      <c r="E86" s="17">
        <f>SUM(D86:$D$136)</f>
        <v>276458.14205245418</v>
      </c>
      <c r="F86" s="19">
        <f t="shared" si="24"/>
        <v>13.473573985731104</v>
      </c>
      <c r="G86" s="5"/>
      <c r="H86" s="17">
        <f>Absterbeordnung!C80</f>
        <v>85380.548481381338</v>
      </c>
      <c r="I86" s="18">
        <f t="shared" si="25"/>
        <v>0.24031873714128693</v>
      </c>
      <c r="J86" s="17">
        <f t="shared" si="26"/>
        <v>20518.545587475986</v>
      </c>
      <c r="K86" s="17">
        <f>SUM($J86:J$136)</f>
        <v>276458.14205245418</v>
      </c>
      <c r="L86" s="19">
        <f t="shared" si="27"/>
        <v>13.473573985731104</v>
      </c>
      <c r="N86" s="6">
        <v>72</v>
      </c>
      <c r="O86" s="6">
        <f t="shared" si="21"/>
        <v>72</v>
      </c>
      <c r="P86" s="20">
        <f t="shared" si="28"/>
        <v>85380.548481381338</v>
      </c>
      <c r="Q86" s="20">
        <f t="shared" si="29"/>
        <v>85380.548481381338</v>
      </c>
      <c r="R86" s="5">
        <f t="shared" si="30"/>
        <v>85380.548481381338</v>
      </c>
      <c r="S86" s="5">
        <f t="shared" si="31"/>
        <v>1751884676.2989266</v>
      </c>
      <c r="T86" s="20">
        <f>SUM(S86:$S$136)</f>
        <v>18476134552.716576</v>
      </c>
      <c r="U86" s="6">
        <f t="shared" si="32"/>
        <v>10.546433108684813</v>
      </c>
    </row>
    <row r="87" spans="1:21">
      <c r="A87" s="21">
        <v>73</v>
      </c>
      <c r="B87" s="17">
        <f>Absterbeordnung!C81</f>
        <v>84104.288723088262</v>
      </c>
      <c r="C87" s="18">
        <f t="shared" si="22"/>
        <v>0.2356066050404774</v>
      </c>
      <c r="D87" s="17">
        <f t="shared" si="23"/>
        <v>19815.525935390935</v>
      </c>
      <c r="E87" s="17">
        <f>SUM(D87:$D$136)</f>
        <v>255939.59646497815</v>
      </c>
      <c r="F87" s="19">
        <f t="shared" si="24"/>
        <v>12.916114227776553</v>
      </c>
      <c r="G87" s="5"/>
      <c r="H87" s="17">
        <f>Absterbeordnung!C81</f>
        <v>84104.288723088262</v>
      </c>
      <c r="I87" s="18">
        <f t="shared" si="25"/>
        <v>0.2356066050404774</v>
      </c>
      <c r="J87" s="17">
        <f t="shared" si="26"/>
        <v>19815.525935390935</v>
      </c>
      <c r="K87" s="17">
        <f>SUM($J87:J$136)</f>
        <v>255939.59646497815</v>
      </c>
      <c r="L87" s="19">
        <f t="shared" si="27"/>
        <v>12.916114227776553</v>
      </c>
      <c r="N87" s="6">
        <v>73</v>
      </c>
      <c r="O87" s="6">
        <f t="shared" si="21"/>
        <v>73</v>
      </c>
      <c r="P87" s="20">
        <f t="shared" si="28"/>
        <v>84104.288723088262</v>
      </c>
      <c r="Q87" s="20">
        <f t="shared" si="29"/>
        <v>84104.288723088262</v>
      </c>
      <c r="R87" s="5">
        <f t="shared" si="30"/>
        <v>84104.288723088262</v>
      </c>
      <c r="S87" s="5">
        <f t="shared" si="31"/>
        <v>1666570714.4699626</v>
      </c>
      <c r="T87" s="20">
        <f>SUM(S87:$S$136)</f>
        <v>16724249876.417654</v>
      </c>
      <c r="U87" s="6">
        <f t="shared" si="32"/>
        <v>10.035127661376581</v>
      </c>
    </row>
    <row r="88" spans="1:21">
      <c r="A88" s="21">
        <v>74</v>
      </c>
      <c r="B88" s="17">
        <f>Absterbeordnung!C82</f>
        <v>82696.715393560618</v>
      </c>
      <c r="C88" s="18">
        <f t="shared" si="22"/>
        <v>0.23098686768674251</v>
      </c>
      <c r="D88" s="17">
        <f t="shared" si="23"/>
        <v>19101.85525674059</v>
      </c>
      <c r="E88" s="17">
        <f>SUM(D88:$D$136)</f>
        <v>236124.07052958722</v>
      </c>
      <c r="F88" s="19">
        <f t="shared" si="24"/>
        <v>12.361316079298877</v>
      </c>
      <c r="G88" s="5"/>
      <c r="H88" s="17">
        <f>Absterbeordnung!C82</f>
        <v>82696.715393560618</v>
      </c>
      <c r="I88" s="18">
        <f t="shared" si="25"/>
        <v>0.23098686768674251</v>
      </c>
      <c r="J88" s="17">
        <f t="shared" si="26"/>
        <v>19101.85525674059</v>
      </c>
      <c r="K88" s="17">
        <f>SUM($J88:J$136)</f>
        <v>236124.07052958722</v>
      </c>
      <c r="L88" s="19">
        <f t="shared" si="27"/>
        <v>12.361316079298877</v>
      </c>
      <c r="N88" s="6">
        <v>74</v>
      </c>
      <c r="O88" s="6">
        <f t="shared" si="21"/>
        <v>74</v>
      </c>
      <c r="P88" s="20">
        <f t="shared" si="28"/>
        <v>82696.715393560618</v>
      </c>
      <c r="Q88" s="20">
        <f t="shared" si="29"/>
        <v>82696.715393560618</v>
      </c>
      <c r="R88" s="5">
        <f t="shared" si="30"/>
        <v>82696.715393560618</v>
      </c>
      <c r="S88" s="5">
        <f t="shared" si="31"/>
        <v>1579660687.6556664</v>
      </c>
      <c r="T88" s="20">
        <f>SUM(S88:$S$136)</f>
        <v>15057679161.947691</v>
      </c>
      <c r="U88" s="6">
        <f t="shared" si="32"/>
        <v>9.5322237741412703</v>
      </c>
    </row>
    <row r="89" spans="1:21">
      <c r="A89" s="21">
        <v>75</v>
      </c>
      <c r="B89" s="17">
        <f>Absterbeordnung!C83</f>
        <v>81192.287229209513</v>
      </c>
      <c r="C89" s="18">
        <f t="shared" si="22"/>
        <v>0.22645771341837509</v>
      </c>
      <c r="D89" s="17">
        <f t="shared" si="23"/>
        <v>18386.619713134722</v>
      </c>
      <c r="E89" s="17">
        <f>SUM(D89:$D$136)</f>
        <v>217022.21527284663</v>
      </c>
      <c r="F89" s="19">
        <f t="shared" si="24"/>
        <v>11.80326882585242</v>
      </c>
      <c r="G89" s="5"/>
      <c r="H89" s="17">
        <f>Absterbeordnung!C83</f>
        <v>81192.287229209513</v>
      </c>
      <c r="I89" s="18">
        <f t="shared" si="25"/>
        <v>0.22645771341837509</v>
      </c>
      <c r="J89" s="17">
        <f t="shared" si="26"/>
        <v>18386.619713134722</v>
      </c>
      <c r="K89" s="17">
        <f>SUM($J89:J$136)</f>
        <v>217022.21527284663</v>
      </c>
      <c r="L89" s="19">
        <f t="shared" si="27"/>
        <v>11.80326882585242</v>
      </c>
      <c r="N89" s="6">
        <v>75</v>
      </c>
      <c r="O89" s="6">
        <f t="shared" si="21"/>
        <v>75</v>
      </c>
      <c r="P89" s="20">
        <f t="shared" si="28"/>
        <v>81192.287229209513</v>
      </c>
      <c r="Q89" s="20">
        <f t="shared" si="29"/>
        <v>81192.287229209513</v>
      </c>
      <c r="R89" s="5">
        <f t="shared" si="30"/>
        <v>81192.287229209513</v>
      </c>
      <c r="S89" s="5">
        <f t="shared" si="31"/>
        <v>1492851708.9230802</v>
      </c>
      <c r="T89" s="20">
        <f>SUM(S89:$S$136)</f>
        <v>13478018474.292025</v>
      </c>
      <c r="U89" s="6">
        <f t="shared" si="32"/>
        <v>9.028370596845722</v>
      </c>
    </row>
    <row r="90" spans="1:21">
      <c r="A90" s="21">
        <v>76</v>
      </c>
      <c r="B90" s="17">
        <f>Absterbeordnung!C84</f>
        <v>79558.699572138328</v>
      </c>
      <c r="C90" s="18">
        <f t="shared" si="22"/>
        <v>0.22201736609644609</v>
      </c>
      <c r="D90" s="17">
        <f t="shared" si="23"/>
        <v>17663.412929064605</v>
      </c>
      <c r="E90" s="17">
        <f>SUM(D90:$D$136)</f>
        <v>198635.59555971192</v>
      </c>
      <c r="F90" s="19">
        <f t="shared" si="24"/>
        <v>11.245595421305195</v>
      </c>
      <c r="G90" s="5"/>
      <c r="H90" s="17">
        <f>Absterbeordnung!C84</f>
        <v>79558.699572138328</v>
      </c>
      <c r="I90" s="18">
        <f t="shared" si="25"/>
        <v>0.22201736609644609</v>
      </c>
      <c r="J90" s="17">
        <f t="shared" si="26"/>
        <v>17663.412929064605</v>
      </c>
      <c r="K90" s="17">
        <f>SUM($J90:J$136)</f>
        <v>198635.59555971192</v>
      </c>
      <c r="L90" s="19">
        <f t="shared" si="27"/>
        <v>11.245595421305195</v>
      </c>
      <c r="N90" s="6">
        <v>76</v>
      </c>
      <c r="O90" s="6">
        <f t="shared" si="21"/>
        <v>76</v>
      </c>
      <c r="P90" s="20">
        <f t="shared" si="28"/>
        <v>79558.699572138328</v>
      </c>
      <c r="Q90" s="20">
        <f t="shared" si="29"/>
        <v>79558.699572138328</v>
      </c>
      <c r="R90" s="5">
        <f t="shared" si="30"/>
        <v>79558.699572138328</v>
      </c>
      <c r="S90" s="5">
        <f t="shared" si="31"/>
        <v>1405278162.6420748</v>
      </c>
      <c r="T90" s="20">
        <f>SUM(S90:$S$136)</f>
        <v>11985166765.368944</v>
      </c>
      <c r="U90" s="6">
        <f t="shared" si="32"/>
        <v>8.5286792921022379</v>
      </c>
    </row>
    <row r="91" spans="1:21">
      <c r="A91" s="21">
        <v>77</v>
      </c>
      <c r="B91" s="17">
        <f>Absterbeordnung!C85</f>
        <v>77796.568188518751</v>
      </c>
      <c r="C91" s="18">
        <f t="shared" si="22"/>
        <v>0.2176640844082805</v>
      </c>
      <c r="D91" s="17">
        <f t="shared" si="23"/>
        <v>16933.518784860295</v>
      </c>
      <c r="E91" s="17">
        <f>SUM(D91:$D$136)</f>
        <v>180972.18263064732</v>
      </c>
      <c r="F91" s="19">
        <f t="shared" si="24"/>
        <v>10.687216575000857</v>
      </c>
      <c r="G91" s="5"/>
      <c r="H91" s="17">
        <f>Absterbeordnung!C85</f>
        <v>77796.568188518751</v>
      </c>
      <c r="I91" s="18">
        <f t="shared" si="25"/>
        <v>0.2176640844082805</v>
      </c>
      <c r="J91" s="17">
        <f t="shared" si="26"/>
        <v>16933.518784860295</v>
      </c>
      <c r="K91" s="17">
        <f>SUM($J91:J$136)</f>
        <v>180972.18263064732</v>
      </c>
      <c r="L91" s="19">
        <f t="shared" si="27"/>
        <v>10.687216575000857</v>
      </c>
      <c r="N91" s="6">
        <v>77</v>
      </c>
      <c r="O91" s="6">
        <f t="shared" si="21"/>
        <v>77</v>
      </c>
      <c r="P91" s="20">
        <f t="shared" si="28"/>
        <v>77796.568188518751</v>
      </c>
      <c r="Q91" s="20">
        <f t="shared" si="29"/>
        <v>77796.568188518751</v>
      </c>
      <c r="R91" s="5">
        <f t="shared" si="30"/>
        <v>77796.568188518751</v>
      </c>
      <c r="S91" s="5">
        <f t="shared" si="31"/>
        <v>1317369648.8179471</v>
      </c>
      <c r="T91" s="20">
        <f>SUM(S91:$S$136)</f>
        <v>10579888602.726873</v>
      </c>
      <c r="U91" s="6">
        <f t="shared" si="32"/>
        <v>8.0310705595958005</v>
      </c>
    </row>
    <row r="92" spans="1:21">
      <c r="A92" s="21">
        <v>78</v>
      </c>
      <c r="B92" s="17">
        <f>Absterbeordnung!C86</f>
        <v>75934.239746391351</v>
      </c>
      <c r="C92" s="18">
        <f t="shared" si="22"/>
        <v>0.21339616118458871</v>
      </c>
      <c r="D92" s="17">
        <f t="shared" si="23"/>
        <v>16204.075264350131</v>
      </c>
      <c r="E92" s="17">
        <f>SUM(D92:$D$136)</f>
        <v>164038.66384578703</v>
      </c>
      <c r="F92" s="19">
        <f t="shared" si="24"/>
        <v>10.123296835499231</v>
      </c>
      <c r="G92" s="5"/>
      <c r="H92" s="17">
        <f>Absterbeordnung!C86</f>
        <v>75934.239746391351</v>
      </c>
      <c r="I92" s="18">
        <f t="shared" si="25"/>
        <v>0.21339616118458871</v>
      </c>
      <c r="J92" s="17">
        <f t="shared" si="26"/>
        <v>16204.075264350131</v>
      </c>
      <c r="K92" s="17">
        <f>SUM($J92:J$136)</f>
        <v>164038.66384578703</v>
      </c>
      <c r="L92" s="19">
        <f t="shared" si="27"/>
        <v>10.123296835499231</v>
      </c>
      <c r="N92" s="6">
        <v>78</v>
      </c>
      <c r="O92" s="6">
        <f t="shared" si="21"/>
        <v>78</v>
      </c>
      <c r="P92" s="20">
        <f t="shared" si="28"/>
        <v>75934.239746391351</v>
      </c>
      <c r="Q92" s="20">
        <f t="shared" si="29"/>
        <v>75934.239746391351</v>
      </c>
      <c r="R92" s="5">
        <f t="shared" si="30"/>
        <v>75934.239746391351</v>
      </c>
      <c r="S92" s="5">
        <f t="shared" si="31"/>
        <v>1230444135.9917326</v>
      </c>
      <c r="T92" s="20">
        <f>SUM(S92:$S$136)</f>
        <v>9262518953.9089241</v>
      </c>
      <c r="U92" s="6">
        <f t="shared" si="32"/>
        <v>7.5277850354769456</v>
      </c>
    </row>
    <row r="93" spans="1:21">
      <c r="A93" s="21">
        <v>79</v>
      </c>
      <c r="B93" s="17">
        <f>Absterbeordnung!C87</f>
        <v>73868.260017325709</v>
      </c>
      <c r="C93" s="18">
        <f t="shared" si="22"/>
        <v>0.20921192272998898</v>
      </c>
      <c r="D93" s="17">
        <f t="shared" si="23"/>
        <v>15454.12070694348</v>
      </c>
      <c r="E93" s="17">
        <f>SUM(D93:$D$136)</f>
        <v>147834.58858143692</v>
      </c>
      <c r="F93" s="19">
        <f t="shared" si="24"/>
        <v>9.5660304060531498</v>
      </c>
      <c r="G93" s="5"/>
      <c r="H93" s="17">
        <f>Absterbeordnung!C87</f>
        <v>73868.260017325709</v>
      </c>
      <c r="I93" s="18">
        <f t="shared" si="25"/>
        <v>0.20921192272998898</v>
      </c>
      <c r="J93" s="17">
        <f t="shared" si="26"/>
        <v>15454.12070694348</v>
      </c>
      <c r="K93" s="17">
        <f>SUM($J93:J$136)</f>
        <v>147834.58858143692</v>
      </c>
      <c r="L93" s="19">
        <f t="shared" si="27"/>
        <v>9.5660304060531498</v>
      </c>
      <c r="N93" s="6">
        <v>79</v>
      </c>
      <c r="O93" s="6">
        <f t="shared" si="21"/>
        <v>79</v>
      </c>
      <c r="P93" s="20">
        <f t="shared" si="28"/>
        <v>73868.260017325709</v>
      </c>
      <c r="Q93" s="20">
        <f t="shared" si="29"/>
        <v>73868.260017325709</v>
      </c>
      <c r="R93" s="5">
        <f t="shared" si="30"/>
        <v>73868.260017325709</v>
      </c>
      <c r="S93" s="5">
        <f t="shared" si="31"/>
        <v>1141569006.7196383</v>
      </c>
      <c r="T93" s="20">
        <f>SUM(S93:$S$136)</f>
        <v>8032074817.9171925</v>
      </c>
      <c r="U93" s="6">
        <f t="shared" si="32"/>
        <v>7.0359958711543893</v>
      </c>
    </row>
    <row r="94" spans="1:21">
      <c r="A94" s="21">
        <v>80</v>
      </c>
      <c r="B94" s="17">
        <f>Absterbeordnung!C88</f>
        <v>71592.497809902197</v>
      </c>
      <c r="C94" s="18">
        <f t="shared" si="22"/>
        <v>0.20510972816665585</v>
      </c>
      <c r="D94" s="17">
        <f t="shared" si="23"/>
        <v>14684.317764560943</v>
      </c>
      <c r="E94" s="17">
        <f>SUM(D94:$D$136)</f>
        <v>132380.46787449339</v>
      </c>
      <c r="F94" s="19">
        <f t="shared" si="24"/>
        <v>9.0150914735705143</v>
      </c>
      <c r="G94" s="5"/>
      <c r="H94" s="17">
        <f>Absterbeordnung!C88</f>
        <v>71592.497809902197</v>
      </c>
      <c r="I94" s="18">
        <f t="shared" si="25"/>
        <v>0.20510972816665585</v>
      </c>
      <c r="J94" s="17">
        <f t="shared" si="26"/>
        <v>14684.317764560943</v>
      </c>
      <c r="K94" s="17">
        <f>SUM($J94:J$136)</f>
        <v>132380.46787449339</v>
      </c>
      <c r="L94" s="19">
        <f t="shared" si="27"/>
        <v>9.0150914735705143</v>
      </c>
      <c r="N94" s="6">
        <v>80</v>
      </c>
      <c r="O94" s="6">
        <f t="shared" si="21"/>
        <v>80</v>
      </c>
      <c r="P94" s="20">
        <f t="shared" si="28"/>
        <v>71592.497809902197</v>
      </c>
      <c r="Q94" s="20">
        <f t="shared" si="29"/>
        <v>71592.497809902197</v>
      </c>
      <c r="R94" s="5">
        <f t="shared" si="30"/>
        <v>71592.497809902197</v>
      </c>
      <c r="S94" s="5">
        <f t="shared" si="31"/>
        <v>1051286987.3992372</v>
      </c>
      <c r="T94" s="20">
        <f>SUM(S94:$S$136)</f>
        <v>6890505811.1975536</v>
      </c>
      <c r="U94" s="6">
        <f t="shared" si="32"/>
        <v>6.5543528016492152</v>
      </c>
    </row>
    <row r="95" spans="1:21">
      <c r="A95" s="21">
        <v>81</v>
      </c>
      <c r="B95" s="17">
        <f>Absterbeordnung!C89</f>
        <v>69068.038103194966</v>
      </c>
      <c r="C95" s="18">
        <f t="shared" si="22"/>
        <v>0.20108796879083907</v>
      </c>
      <c r="D95" s="17">
        <f t="shared" si="23"/>
        <v>13888.751490539753</v>
      </c>
      <c r="E95" s="17">
        <f>SUM(D95:$D$136)</f>
        <v>117696.15010993242</v>
      </c>
      <c r="F95" s="19">
        <f t="shared" si="24"/>
        <v>8.4742066405393253</v>
      </c>
      <c r="G95" s="5"/>
      <c r="H95" s="17">
        <f>Absterbeordnung!C89</f>
        <v>69068.038103194966</v>
      </c>
      <c r="I95" s="18">
        <f t="shared" si="25"/>
        <v>0.20108796879083907</v>
      </c>
      <c r="J95" s="17">
        <f t="shared" si="26"/>
        <v>13888.751490539753</v>
      </c>
      <c r="K95" s="17">
        <f>SUM($J95:J$136)</f>
        <v>117696.15010993242</v>
      </c>
      <c r="L95" s="19">
        <f t="shared" si="27"/>
        <v>8.4742066405393253</v>
      </c>
      <c r="N95" s="6">
        <v>81</v>
      </c>
      <c r="O95" s="6">
        <f t="shared" si="21"/>
        <v>81</v>
      </c>
      <c r="P95" s="20">
        <f t="shared" si="28"/>
        <v>69068.038103194966</v>
      </c>
      <c r="Q95" s="20">
        <f t="shared" si="29"/>
        <v>69068.038103194966</v>
      </c>
      <c r="R95" s="5">
        <f t="shared" si="30"/>
        <v>69068.038103194966</v>
      </c>
      <c r="S95" s="5">
        <f t="shared" si="31"/>
        <v>959268817.15440559</v>
      </c>
      <c r="T95" s="20">
        <f>SUM(S95:$S$136)</f>
        <v>5839218823.798317</v>
      </c>
      <c r="U95" s="6">
        <f t="shared" si="32"/>
        <v>6.0871558830817554</v>
      </c>
    </row>
    <row r="96" spans="1:21">
      <c r="A96" s="21">
        <v>82</v>
      </c>
      <c r="B96" s="17">
        <f>Absterbeordnung!C90</f>
        <v>66276.633467183128</v>
      </c>
      <c r="C96" s="18">
        <f t="shared" si="22"/>
        <v>0.19714506744199911</v>
      </c>
      <c r="D96" s="17">
        <f t="shared" si="23"/>
        <v>13066.111374716473</v>
      </c>
      <c r="E96" s="17">
        <f>SUM(D96:$D$136)</f>
        <v>103807.39861939268</v>
      </c>
      <c r="F96" s="19">
        <f t="shared" si="24"/>
        <v>7.9447813999400605</v>
      </c>
      <c r="G96" s="5"/>
      <c r="H96" s="17">
        <f>Absterbeordnung!C90</f>
        <v>66276.633467183128</v>
      </c>
      <c r="I96" s="18">
        <f t="shared" si="25"/>
        <v>0.19714506744199911</v>
      </c>
      <c r="J96" s="17">
        <f t="shared" si="26"/>
        <v>13066.111374716473</v>
      </c>
      <c r="K96" s="17">
        <f>SUM($J96:J$136)</f>
        <v>103807.39861939268</v>
      </c>
      <c r="L96" s="19">
        <f t="shared" si="27"/>
        <v>7.9447813999400605</v>
      </c>
      <c r="N96" s="6">
        <v>82</v>
      </c>
      <c r="O96" s="6">
        <f t="shared" si="21"/>
        <v>82</v>
      </c>
      <c r="P96" s="20">
        <f t="shared" si="28"/>
        <v>66276.633467183128</v>
      </c>
      <c r="Q96" s="20">
        <f t="shared" si="29"/>
        <v>66276.633467183128</v>
      </c>
      <c r="R96" s="5">
        <f t="shared" si="30"/>
        <v>66276.633467183128</v>
      </c>
      <c r="S96" s="5">
        <f t="shared" si="31"/>
        <v>865977874.42347598</v>
      </c>
      <c r="T96" s="20">
        <f>SUM(S96:$S$136)</f>
        <v>4879950006.6439114</v>
      </c>
      <c r="U96" s="6">
        <f t="shared" si="32"/>
        <v>5.6351901714495121</v>
      </c>
    </row>
    <row r="97" spans="1:21">
      <c r="A97" s="21">
        <v>83</v>
      </c>
      <c r="B97" s="17">
        <f>Absterbeordnung!C91</f>
        <v>63161.4800195465</v>
      </c>
      <c r="C97" s="18">
        <f t="shared" si="22"/>
        <v>0.19327947788431285</v>
      </c>
      <c r="D97" s="17">
        <f t="shared" si="23"/>
        <v>12207.817880578406</v>
      </c>
      <c r="E97" s="17">
        <f>SUM(D97:$D$136)</f>
        <v>90741.287244676219</v>
      </c>
      <c r="F97" s="19">
        <f t="shared" si="24"/>
        <v>7.4330472597431063</v>
      </c>
      <c r="G97" s="5"/>
      <c r="H97" s="17">
        <f>Absterbeordnung!C91</f>
        <v>63161.4800195465</v>
      </c>
      <c r="I97" s="18">
        <f t="shared" si="25"/>
        <v>0.19327947788431285</v>
      </c>
      <c r="J97" s="17">
        <f t="shared" si="26"/>
        <v>12207.817880578406</v>
      </c>
      <c r="K97" s="17">
        <f>SUM($J97:J$136)</f>
        <v>90741.287244676219</v>
      </c>
      <c r="L97" s="19">
        <f t="shared" si="27"/>
        <v>7.4330472597431063</v>
      </c>
      <c r="N97" s="6">
        <v>83</v>
      </c>
      <c r="O97" s="6">
        <f t="shared" si="21"/>
        <v>83</v>
      </c>
      <c r="P97" s="20">
        <f t="shared" si="28"/>
        <v>63161.4800195465</v>
      </c>
      <c r="Q97" s="20">
        <f t="shared" si="29"/>
        <v>63161.4800195465</v>
      </c>
      <c r="R97" s="5">
        <f t="shared" si="30"/>
        <v>63161.4800195465</v>
      </c>
      <c r="S97" s="5">
        <f t="shared" si="31"/>
        <v>771063845.14641547</v>
      </c>
      <c r="T97" s="20">
        <f>SUM(S97:$S$136)</f>
        <v>4013972132.2204342</v>
      </c>
      <c r="U97" s="6">
        <f t="shared" si="32"/>
        <v>5.2057584563029673</v>
      </c>
    </row>
    <row r="98" spans="1:21">
      <c r="A98" s="21">
        <v>84</v>
      </c>
      <c r="B98" s="17">
        <f>Absterbeordnung!C92</f>
        <v>59675.227480878333</v>
      </c>
      <c r="C98" s="18">
        <f t="shared" si="22"/>
        <v>0.18948968420030671</v>
      </c>
      <c r="D98" s="17">
        <f t="shared" si="23"/>
        <v>11307.840009933099</v>
      </c>
      <c r="E98" s="17">
        <f>SUM(D98:$D$136)</f>
        <v>78533.469364097793</v>
      </c>
      <c r="F98" s="19">
        <f t="shared" si="24"/>
        <v>6.9450460295787666</v>
      </c>
      <c r="G98" s="5"/>
      <c r="H98" s="17">
        <f>Absterbeordnung!C92</f>
        <v>59675.227480878333</v>
      </c>
      <c r="I98" s="18">
        <f t="shared" si="25"/>
        <v>0.18948968420030671</v>
      </c>
      <c r="J98" s="17">
        <f t="shared" si="26"/>
        <v>11307.840009933099</v>
      </c>
      <c r="K98" s="17">
        <f>SUM($J98:J$136)</f>
        <v>78533.469364097793</v>
      </c>
      <c r="L98" s="19">
        <f t="shared" si="27"/>
        <v>6.9450460295787666</v>
      </c>
      <c r="N98" s="6">
        <v>84</v>
      </c>
      <c r="O98" s="6">
        <f t="shared" si="21"/>
        <v>84</v>
      </c>
      <c r="P98" s="20">
        <f t="shared" si="28"/>
        <v>59675.227480878333</v>
      </c>
      <c r="Q98" s="20">
        <f t="shared" si="29"/>
        <v>59675.227480878333</v>
      </c>
      <c r="R98" s="5">
        <f t="shared" si="30"/>
        <v>59675.227480878333</v>
      </c>
      <c r="S98" s="5">
        <f t="shared" si="31"/>
        <v>674797924.91013527</v>
      </c>
      <c r="T98" s="20">
        <f>SUM(S98:$S$136)</f>
        <v>3242908287.074019</v>
      </c>
      <c r="U98" s="6">
        <f t="shared" si="32"/>
        <v>4.8057472724236465</v>
      </c>
    </row>
    <row r="99" spans="1:21">
      <c r="A99" s="21">
        <v>85</v>
      </c>
      <c r="B99" s="17">
        <f>Absterbeordnung!C93</f>
        <v>55868.663764125711</v>
      </c>
      <c r="C99" s="18">
        <f t="shared" si="22"/>
        <v>0.18577420019637911</v>
      </c>
      <c r="D99" s="17">
        <f t="shared" si="23"/>
        <v>10378.95632682088</v>
      </c>
      <c r="E99" s="17">
        <f>SUM(D99:$D$136)</f>
        <v>67225.629354164688</v>
      </c>
      <c r="F99" s="19">
        <f t="shared" si="24"/>
        <v>6.4771087995083789</v>
      </c>
      <c r="G99" s="5"/>
      <c r="H99" s="17">
        <f>Absterbeordnung!C93</f>
        <v>55868.663764125711</v>
      </c>
      <c r="I99" s="18">
        <f t="shared" si="25"/>
        <v>0.18577420019637911</v>
      </c>
      <c r="J99" s="17">
        <f t="shared" si="26"/>
        <v>10378.95632682088</v>
      </c>
      <c r="K99" s="17">
        <f>SUM($J99:J$136)</f>
        <v>67225.629354164688</v>
      </c>
      <c r="L99" s="19">
        <f t="shared" si="27"/>
        <v>6.4771087995083789</v>
      </c>
      <c r="N99" s="6">
        <v>85</v>
      </c>
      <c r="O99" s="6">
        <f t="shared" si="21"/>
        <v>85</v>
      </c>
      <c r="P99" s="20">
        <f t="shared" si="28"/>
        <v>55868.663764125711</v>
      </c>
      <c r="Q99" s="20">
        <f t="shared" si="29"/>
        <v>55868.663764125711</v>
      </c>
      <c r="R99" s="5">
        <f t="shared" si="30"/>
        <v>55868.663764125711</v>
      </c>
      <c r="S99" s="5">
        <f t="shared" si="31"/>
        <v>579858421.24570107</v>
      </c>
      <c r="T99" s="20">
        <f>SUM(S99:$S$136)</f>
        <v>2568110362.1638842</v>
      </c>
      <c r="U99" s="6">
        <f t="shared" si="32"/>
        <v>4.4288575763836482</v>
      </c>
    </row>
    <row r="100" spans="1:21">
      <c r="A100" s="13">
        <v>86</v>
      </c>
      <c r="B100" s="17">
        <f>Absterbeordnung!C94</f>
        <v>51751.492572442578</v>
      </c>
      <c r="C100" s="18">
        <f t="shared" si="22"/>
        <v>0.18213156881997952</v>
      </c>
      <c r="D100" s="17">
        <f t="shared" si="23"/>
        <v>9425.5805309944844</v>
      </c>
      <c r="E100" s="17">
        <f>SUM(D100:$D$136)</f>
        <v>56846.67302734383</v>
      </c>
      <c r="F100" s="19">
        <f t="shared" si="24"/>
        <v>6.031105759524606</v>
      </c>
      <c r="G100" s="5"/>
      <c r="H100" s="17">
        <f>Absterbeordnung!C94</f>
        <v>51751.492572442578</v>
      </c>
      <c r="I100" s="18">
        <f t="shared" si="25"/>
        <v>0.18213156881997952</v>
      </c>
      <c r="J100" s="17">
        <f t="shared" si="26"/>
        <v>9425.5805309944844</v>
      </c>
      <c r="K100" s="17">
        <f>SUM($J100:J$136)</f>
        <v>56846.67302734383</v>
      </c>
      <c r="L100" s="19">
        <f t="shared" si="27"/>
        <v>6.031105759524606</v>
      </c>
      <c r="N100" s="20">
        <v>86</v>
      </c>
      <c r="O100" s="6">
        <f t="shared" si="21"/>
        <v>86</v>
      </c>
      <c r="P100" s="20">
        <f t="shared" si="28"/>
        <v>51751.492572442578</v>
      </c>
      <c r="Q100" s="20">
        <f t="shared" si="29"/>
        <v>51751.492572442578</v>
      </c>
      <c r="R100" s="5">
        <f t="shared" si="30"/>
        <v>51751.492572442578</v>
      </c>
      <c r="S100" s="5">
        <f t="shared" si="31"/>
        <v>487787860.84072042</v>
      </c>
      <c r="T100" s="20">
        <f>SUM(S100:$S$136)</f>
        <v>1988251940.9181826</v>
      </c>
      <c r="U100" s="6">
        <f t="shared" si="32"/>
        <v>4.0760586733162176</v>
      </c>
    </row>
    <row r="101" spans="1:21">
      <c r="A101" s="13">
        <v>87</v>
      </c>
      <c r="B101" s="17">
        <f>Absterbeordnung!C95</f>
        <v>47338.202266077584</v>
      </c>
      <c r="C101" s="18">
        <f t="shared" si="22"/>
        <v>0.17856036158821526</v>
      </c>
      <c r="D101" s="17">
        <f t="shared" si="23"/>
        <v>8452.726513566884</v>
      </c>
      <c r="E101" s="17">
        <f>SUM(D101:$D$136)</f>
        <v>47421.092496349345</v>
      </c>
      <c r="F101" s="19">
        <f t="shared" si="24"/>
        <v>5.6101534126576844</v>
      </c>
      <c r="G101" s="5"/>
      <c r="H101" s="17">
        <f>Absterbeordnung!C95</f>
        <v>47338.202266077584</v>
      </c>
      <c r="I101" s="18">
        <f t="shared" si="25"/>
        <v>0.17856036158821526</v>
      </c>
      <c r="J101" s="17">
        <f t="shared" si="26"/>
        <v>8452.726513566884</v>
      </c>
      <c r="K101" s="17">
        <f>SUM($J101:J$136)</f>
        <v>47421.092496349345</v>
      </c>
      <c r="L101" s="19">
        <f t="shared" si="27"/>
        <v>5.6101534126576844</v>
      </c>
      <c r="N101" s="20">
        <v>87</v>
      </c>
      <c r="O101" s="6">
        <f t="shared" si="21"/>
        <v>87</v>
      </c>
      <c r="P101" s="20">
        <f t="shared" si="28"/>
        <v>47338.202266077584</v>
      </c>
      <c r="Q101" s="20">
        <f t="shared" si="29"/>
        <v>47338.202266077584</v>
      </c>
      <c r="R101" s="5">
        <f t="shared" si="30"/>
        <v>47338.202266077584</v>
      </c>
      <c r="S101" s="5">
        <f t="shared" si="31"/>
        <v>400136877.39906597</v>
      </c>
      <c r="T101" s="20">
        <f>SUM(S101:$S$136)</f>
        <v>1500464080.0774622</v>
      </c>
      <c r="U101" s="6">
        <f t="shared" si="32"/>
        <v>3.749877016661511</v>
      </c>
    </row>
    <row r="102" spans="1:21">
      <c r="A102" s="13">
        <v>88</v>
      </c>
      <c r="B102" s="17">
        <f>Absterbeordnung!C96</f>
        <v>42647.234467722628</v>
      </c>
      <c r="C102" s="18">
        <f t="shared" si="22"/>
        <v>0.17505917802766199</v>
      </c>
      <c r="D102" s="17">
        <f t="shared" si="23"/>
        <v>7465.7898110724982</v>
      </c>
      <c r="E102" s="17">
        <f>SUM(D102:$D$136)</f>
        <v>38968.365982782467</v>
      </c>
      <c r="F102" s="19">
        <f t="shared" si="24"/>
        <v>5.2195905549053307</v>
      </c>
      <c r="G102" s="5"/>
      <c r="H102" s="17">
        <f>Absterbeordnung!C96</f>
        <v>42647.234467722628</v>
      </c>
      <c r="I102" s="18">
        <f t="shared" si="25"/>
        <v>0.17505917802766199</v>
      </c>
      <c r="J102" s="17">
        <f t="shared" si="26"/>
        <v>7465.7898110724982</v>
      </c>
      <c r="K102" s="17">
        <f>SUM($J102:J$136)</f>
        <v>38968.365982782467</v>
      </c>
      <c r="L102" s="19">
        <f t="shared" si="27"/>
        <v>5.2195905549053307</v>
      </c>
      <c r="N102" s="20">
        <v>88</v>
      </c>
      <c r="O102" s="6">
        <f t="shared" si="21"/>
        <v>88</v>
      </c>
      <c r="P102" s="20">
        <f t="shared" si="28"/>
        <v>42647.234467722628</v>
      </c>
      <c r="Q102" s="20">
        <f t="shared" si="29"/>
        <v>42647.234467722628</v>
      </c>
      <c r="R102" s="5">
        <f t="shared" si="30"/>
        <v>42647.234467722628</v>
      </c>
      <c r="S102" s="5">
        <f t="shared" si="31"/>
        <v>318395288.55954349</v>
      </c>
      <c r="T102" s="20">
        <f>SUM(S102:$S$136)</f>
        <v>1100327202.678396</v>
      </c>
      <c r="U102" s="6">
        <f t="shared" si="32"/>
        <v>3.4558526530226041</v>
      </c>
    </row>
    <row r="103" spans="1:21">
      <c r="A103" s="13">
        <v>89</v>
      </c>
      <c r="B103" s="17">
        <f>Absterbeordnung!C97</f>
        <v>37815.130499207364</v>
      </c>
      <c r="C103" s="18">
        <f t="shared" si="22"/>
        <v>0.17162664512515882</v>
      </c>
      <c r="D103" s="17">
        <f t="shared" si="23"/>
        <v>6490.083982549032</v>
      </c>
      <c r="E103" s="17">
        <f>SUM(D103:$D$136)</f>
        <v>31502.576171709974</v>
      </c>
      <c r="F103" s="19">
        <f t="shared" si="24"/>
        <v>4.8539550884728442</v>
      </c>
      <c r="G103" s="5"/>
      <c r="H103" s="17">
        <f>Absterbeordnung!C97</f>
        <v>37815.130499207364</v>
      </c>
      <c r="I103" s="18">
        <f t="shared" si="25"/>
        <v>0.17162664512515882</v>
      </c>
      <c r="J103" s="17">
        <f t="shared" si="26"/>
        <v>6490.083982549032</v>
      </c>
      <c r="K103" s="17">
        <f>SUM($J103:J$136)</f>
        <v>31502.576171709974</v>
      </c>
      <c r="L103" s="19">
        <f t="shared" si="27"/>
        <v>4.8539550884728442</v>
      </c>
      <c r="N103" s="20">
        <v>89</v>
      </c>
      <c r="O103" s="6">
        <f t="shared" si="21"/>
        <v>89</v>
      </c>
      <c r="P103" s="20">
        <f t="shared" si="28"/>
        <v>37815.130499207364</v>
      </c>
      <c r="Q103" s="20">
        <f t="shared" si="29"/>
        <v>37815.130499207364</v>
      </c>
      <c r="R103" s="5">
        <f t="shared" si="30"/>
        <v>37815.130499207364</v>
      </c>
      <c r="S103" s="5">
        <f t="shared" si="31"/>
        <v>245423372.75090709</v>
      </c>
      <c r="T103" s="20">
        <f>SUM(S103:$S$136)</f>
        <v>781931914.11885321</v>
      </c>
      <c r="U103" s="6">
        <f t="shared" si="32"/>
        <v>3.1860531674482222</v>
      </c>
    </row>
    <row r="104" spans="1:21">
      <c r="A104" s="13">
        <v>90</v>
      </c>
      <c r="B104" s="17">
        <f>Absterbeordnung!C98</f>
        <v>32944.306118342458</v>
      </c>
      <c r="C104" s="18">
        <f t="shared" si="22"/>
        <v>0.16826141678937137</v>
      </c>
      <c r="D104" s="17">
        <f t="shared" si="23"/>
        <v>5543.2556226150573</v>
      </c>
      <c r="E104" s="17">
        <f>SUM(D104:$D$136)</f>
        <v>25012.492189160941</v>
      </c>
      <c r="F104" s="19">
        <f t="shared" si="24"/>
        <v>4.5122386359229774</v>
      </c>
      <c r="G104" s="5"/>
      <c r="H104" s="17">
        <f>Absterbeordnung!C98</f>
        <v>32944.306118342458</v>
      </c>
      <c r="I104" s="18">
        <f t="shared" si="25"/>
        <v>0.16826141678937137</v>
      </c>
      <c r="J104" s="17">
        <f t="shared" si="26"/>
        <v>5543.2556226150573</v>
      </c>
      <c r="K104" s="17">
        <f>SUM($J104:J$136)</f>
        <v>25012.492189160941</v>
      </c>
      <c r="L104" s="19">
        <f t="shared" si="27"/>
        <v>4.5122386359229774</v>
      </c>
      <c r="N104" s="20">
        <v>90</v>
      </c>
      <c r="O104" s="6">
        <f t="shared" si="21"/>
        <v>90</v>
      </c>
      <c r="P104" s="20">
        <f t="shared" si="28"/>
        <v>32944.306118342458</v>
      </c>
      <c r="Q104" s="20">
        <f t="shared" si="29"/>
        <v>32944.306118342458</v>
      </c>
      <c r="R104" s="5">
        <f t="shared" si="30"/>
        <v>32944.306118342458</v>
      </c>
      <c r="S104" s="5">
        <f t="shared" si="31"/>
        <v>182618710.12365347</v>
      </c>
      <c r="T104" s="20">
        <f>SUM(S104:$S$136)</f>
        <v>536508541.36794567</v>
      </c>
      <c r="U104" s="6">
        <f t="shared" si="32"/>
        <v>2.9378618489018398</v>
      </c>
    </row>
    <row r="105" spans="1:21">
      <c r="A105" s="13">
        <v>91</v>
      </c>
      <c r="B105" s="17">
        <f>Absterbeordnung!C99</f>
        <v>28097.637507955522</v>
      </c>
      <c r="C105" s="18">
        <f t="shared" si="22"/>
        <v>0.16496217332291313</v>
      </c>
      <c r="D105" s="17">
        <f t="shared" si="23"/>
        <v>4635.0473485517441</v>
      </c>
      <c r="E105" s="17">
        <f>SUM(D105:$D$136)</f>
        <v>19469.236566545882</v>
      </c>
      <c r="F105" s="19">
        <f t="shared" si="24"/>
        <v>4.2004396293015631</v>
      </c>
      <c r="G105" s="5"/>
      <c r="H105" s="17">
        <f>Absterbeordnung!C99</f>
        <v>28097.637507955522</v>
      </c>
      <c r="I105" s="18">
        <f t="shared" si="25"/>
        <v>0.16496217332291313</v>
      </c>
      <c r="J105" s="17">
        <f t="shared" si="26"/>
        <v>4635.0473485517441</v>
      </c>
      <c r="K105" s="17">
        <f>SUM($J105:J$136)</f>
        <v>19469.236566545882</v>
      </c>
      <c r="L105" s="19">
        <f t="shared" si="27"/>
        <v>4.2004396293015631</v>
      </c>
      <c r="N105" s="20">
        <v>91</v>
      </c>
      <c r="O105" s="6">
        <f t="shared" si="21"/>
        <v>91</v>
      </c>
      <c r="P105" s="20">
        <f t="shared" si="28"/>
        <v>28097.637507955522</v>
      </c>
      <c r="Q105" s="20">
        <f t="shared" si="29"/>
        <v>28097.637507955522</v>
      </c>
      <c r="R105" s="5">
        <f t="shared" si="30"/>
        <v>28097.637507955522</v>
      </c>
      <c r="S105" s="5">
        <f t="shared" si="31"/>
        <v>130233880.23181726</v>
      </c>
      <c r="T105" s="20">
        <f>SUM(S105:$S$136)</f>
        <v>353889831.24429226</v>
      </c>
      <c r="U105" s="6">
        <f t="shared" si="32"/>
        <v>2.717340761208725</v>
      </c>
    </row>
    <row r="106" spans="1:21">
      <c r="A106" s="13">
        <v>92</v>
      </c>
      <c r="B106" s="17">
        <f>Absterbeordnung!C100</f>
        <v>23435.447269820768</v>
      </c>
      <c r="C106" s="18">
        <f t="shared" si="22"/>
        <v>0.16172762090481677</v>
      </c>
      <c r="D106" s="17">
        <f t="shared" si="23"/>
        <v>3790.1591317883963</v>
      </c>
      <c r="E106" s="17">
        <f>SUM(D106:$D$136)</f>
        <v>14834.189217994141</v>
      </c>
      <c r="F106" s="19">
        <f t="shared" si="24"/>
        <v>3.9138697617148837</v>
      </c>
      <c r="G106" s="5"/>
      <c r="H106" s="17">
        <f>Absterbeordnung!C100</f>
        <v>23435.447269820768</v>
      </c>
      <c r="I106" s="18">
        <f t="shared" si="25"/>
        <v>0.16172762090481677</v>
      </c>
      <c r="J106" s="17">
        <f t="shared" si="26"/>
        <v>3790.1591317883963</v>
      </c>
      <c r="K106" s="17">
        <f>SUM($J106:J$136)</f>
        <v>14834.189217994141</v>
      </c>
      <c r="L106" s="19">
        <f t="shared" si="27"/>
        <v>3.9138697617148837</v>
      </c>
      <c r="N106" s="20">
        <v>92</v>
      </c>
      <c r="O106" s="6">
        <f t="shared" si="21"/>
        <v>92</v>
      </c>
      <c r="P106" s="20">
        <f t="shared" si="28"/>
        <v>23435.447269820768</v>
      </c>
      <c r="Q106" s="20">
        <f t="shared" si="29"/>
        <v>23435.447269820768</v>
      </c>
      <c r="R106" s="5">
        <f t="shared" si="30"/>
        <v>23435.447269820768</v>
      </c>
      <c r="S106" s="5">
        <f t="shared" si="31"/>
        <v>88824074.477256626</v>
      </c>
      <c r="T106" s="20">
        <f>SUM(S106:$S$136)</f>
        <v>223655951.01247498</v>
      </c>
      <c r="U106" s="6">
        <f t="shared" si="32"/>
        <v>2.5179654539461822</v>
      </c>
    </row>
    <row r="107" spans="1:21">
      <c r="A107" s="13">
        <v>93</v>
      </c>
      <c r="B107" s="17">
        <f>Absterbeordnung!C101</f>
        <v>19030.85367580568</v>
      </c>
      <c r="C107" s="18">
        <f t="shared" si="22"/>
        <v>0.15855649108315373</v>
      </c>
      <c r="D107" s="17">
        <f t="shared" si="23"/>
        <v>3017.4653811526864</v>
      </c>
      <c r="E107" s="17">
        <f>SUM(D107:$D$136)</f>
        <v>11044.030086205745</v>
      </c>
      <c r="F107" s="19">
        <f t="shared" si="24"/>
        <v>3.6600353910230683</v>
      </c>
      <c r="G107" s="5"/>
      <c r="H107" s="17">
        <f>Absterbeordnung!C101</f>
        <v>19030.85367580568</v>
      </c>
      <c r="I107" s="18">
        <f t="shared" si="25"/>
        <v>0.15855649108315373</v>
      </c>
      <c r="J107" s="17">
        <f t="shared" si="26"/>
        <v>3017.4653811526864</v>
      </c>
      <c r="K107" s="17">
        <f>SUM($J107:J$136)</f>
        <v>11044.030086205745</v>
      </c>
      <c r="L107" s="19">
        <f t="shared" si="27"/>
        <v>3.6600353910230683</v>
      </c>
      <c r="N107" s="20">
        <v>93</v>
      </c>
      <c r="O107" s="6">
        <f t="shared" si="21"/>
        <v>93</v>
      </c>
      <c r="P107" s="20">
        <f t="shared" si="28"/>
        <v>19030.85367580568</v>
      </c>
      <c r="Q107" s="20">
        <f t="shared" si="29"/>
        <v>19030.85367580568</v>
      </c>
      <c r="R107" s="5">
        <f t="shared" si="30"/>
        <v>19030.85367580568</v>
      </c>
      <c r="S107" s="5">
        <f t="shared" si="31"/>
        <v>57424942.140525997</v>
      </c>
      <c r="T107" s="20">
        <f>SUM(S107:$S$136)</f>
        <v>134831876.53521839</v>
      </c>
      <c r="U107" s="6">
        <f t="shared" si="32"/>
        <v>2.3479671290789978</v>
      </c>
    </row>
    <row r="108" spans="1:21">
      <c r="A108" s="13">
        <v>94</v>
      </c>
      <c r="B108" s="17">
        <f>Absterbeordnung!C102</f>
        <v>15044.674374025981</v>
      </c>
      <c r="C108" s="18">
        <f t="shared" si="22"/>
        <v>0.15544754027760166</v>
      </c>
      <c r="D108" s="17">
        <f t="shared" si="23"/>
        <v>2338.6576257198053</v>
      </c>
      <c r="E108" s="17">
        <f>SUM(D108:$D$136)</f>
        <v>8026.5647050530588</v>
      </c>
      <c r="F108" s="19">
        <f t="shared" si="24"/>
        <v>3.4321247440324223</v>
      </c>
      <c r="G108" s="5"/>
      <c r="H108" s="17">
        <f>Absterbeordnung!C102</f>
        <v>15044.674374025981</v>
      </c>
      <c r="I108" s="18">
        <f t="shared" si="25"/>
        <v>0.15544754027760166</v>
      </c>
      <c r="J108" s="17">
        <f t="shared" si="26"/>
        <v>2338.6576257198053</v>
      </c>
      <c r="K108" s="17">
        <f>SUM($J108:J$136)</f>
        <v>8026.5647050530588</v>
      </c>
      <c r="L108" s="19">
        <f t="shared" si="27"/>
        <v>3.4321247440324223</v>
      </c>
      <c r="N108" s="20">
        <v>94</v>
      </c>
      <c r="O108" s="6">
        <f t="shared" si="21"/>
        <v>94</v>
      </c>
      <c r="P108" s="20">
        <f t="shared" si="28"/>
        <v>15044.674374025981</v>
      </c>
      <c r="Q108" s="20">
        <f t="shared" si="29"/>
        <v>15044.674374025981</v>
      </c>
      <c r="R108" s="5">
        <f t="shared" si="30"/>
        <v>15044.674374025981</v>
      </c>
      <c r="S108" s="5">
        <f t="shared" si="31"/>
        <v>35184342.451287195</v>
      </c>
      <c r="T108" s="20">
        <f>SUM(S108:$S$136)</f>
        <v>77406934.394692451</v>
      </c>
      <c r="U108" s="6">
        <f t="shared" si="32"/>
        <v>2.2000392504666682</v>
      </c>
    </row>
    <row r="109" spans="1:21">
      <c r="A109" s="13">
        <v>95</v>
      </c>
      <c r="B109" s="17">
        <f>Absterbeordnung!C103</f>
        <v>11592.576253733219</v>
      </c>
      <c r="C109" s="18">
        <f t="shared" si="22"/>
        <v>0.15239954929176638</v>
      </c>
      <c r="D109" s="17">
        <f t="shared" si="23"/>
        <v>1766.7033961993764</v>
      </c>
      <c r="E109" s="17">
        <f>SUM(D109:$D$136)</f>
        <v>5687.9070793332539</v>
      </c>
      <c r="F109" s="19">
        <f t="shared" si="24"/>
        <v>3.2195031104651597</v>
      </c>
      <c r="G109" s="5"/>
      <c r="H109" s="17">
        <f>Absterbeordnung!C103</f>
        <v>11592.576253733219</v>
      </c>
      <c r="I109" s="18">
        <f t="shared" si="25"/>
        <v>0.15239954929176638</v>
      </c>
      <c r="J109" s="17">
        <f t="shared" si="26"/>
        <v>1766.7033961993764</v>
      </c>
      <c r="K109" s="17">
        <f>SUM($J109:J$136)</f>
        <v>5687.9070793332539</v>
      </c>
      <c r="L109" s="19">
        <f t="shared" si="27"/>
        <v>3.2195031104651597</v>
      </c>
      <c r="N109" s="20">
        <v>95</v>
      </c>
      <c r="O109" s="6">
        <f t="shared" si="21"/>
        <v>95</v>
      </c>
      <c r="P109" s="20">
        <f t="shared" si="28"/>
        <v>11592.576253733219</v>
      </c>
      <c r="Q109" s="20">
        <f t="shared" si="29"/>
        <v>11592.576253733219</v>
      </c>
      <c r="R109" s="5">
        <f t="shared" si="30"/>
        <v>11592.576253733219</v>
      </c>
      <c r="S109" s="5">
        <f t="shared" si="31"/>
        <v>20480643.838170722</v>
      </c>
      <c r="T109" s="20">
        <f>SUM(S109:$S$136)</f>
        <v>42222591.943405241</v>
      </c>
      <c r="U109" s="6">
        <f t="shared" si="32"/>
        <v>2.0615851863364298</v>
      </c>
    </row>
    <row r="110" spans="1:21">
      <c r="A110" s="13">
        <v>96</v>
      </c>
      <c r="B110" s="17">
        <f>Absterbeordnung!C104</f>
        <v>8645.1214835875599</v>
      </c>
      <c r="C110" s="18">
        <f t="shared" si="22"/>
        <v>0.14941132283506506</v>
      </c>
      <c r="D110" s="17">
        <f t="shared" si="23"/>
        <v>1291.6790369326575</v>
      </c>
      <c r="E110" s="17">
        <f>SUM(D110:$D$136)</f>
        <v>3921.2036831338751</v>
      </c>
      <c r="F110" s="19">
        <f t="shared" si="24"/>
        <v>3.035741520157774</v>
      </c>
      <c r="G110" s="5"/>
      <c r="H110" s="17">
        <f>Absterbeordnung!C104</f>
        <v>8645.1214835875599</v>
      </c>
      <c r="I110" s="18">
        <f t="shared" si="25"/>
        <v>0.14941132283506506</v>
      </c>
      <c r="J110" s="17">
        <f t="shared" si="26"/>
        <v>1291.6790369326575</v>
      </c>
      <c r="K110" s="17">
        <f>SUM($J110:J$136)</f>
        <v>3921.2036831338751</v>
      </c>
      <c r="L110" s="19">
        <f t="shared" si="27"/>
        <v>3.035741520157774</v>
      </c>
      <c r="N110" s="20">
        <v>96</v>
      </c>
      <c r="O110" s="6">
        <f t="shared" ref="O110:O136" si="33">N110+$B$3</f>
        <v>96</v>
      </c>
      <c r="P110" s="20">
        <f t="shared" si="28"/>
        <v>8645.1214835875599</v>
      </c>
      <c r="Q110" s="20">
        <f t="shared" si="29"/>
        <v>8645.1214835875599</v>
      </c>
      <c r="R110" s="5">
        <f t="shared" si="30"/>
        <v>8645.1214835875599</v>
      </c>
      <c r="S110" s="5">
        <f t="shared" si="31"/>
        <v>11166722.192086207</v>
      </c>
      <c r="T110" s="20">
        <f>SUM(S110:$S$136)</f>
        <v>21741948.105234526</v>
      </c>
      <c r="U110" s="6">
        <f t="shared" si="32"/>
        <v>1.9470304473628728</v>
      </c>
    </row>
    <row r="111" spans="1:21">
      <c r="A111" s="13">
        <v>97</v>
      </c>
      <c r="B111" s="17">
        <f>Absterbeordnung!C105</f>
        <v>6230.4283283281493</v>
      </c>
      <c r="C111" s="18">
        <f t="shared" ref="C111:C127" si="34">1/(((1+($B$5/100))^A111))</f>
        <v>0.14648168905398534</v>
      </c>
      <c r="D111" s="17">
        <f t="shared" ref="D111:D127" si="35">B111*C111</f>
        <v>912.64366506330566</v>
      </c>
      <c r="E111" s="17">
        <f>SUM(D111:$D$136)</f>
        <v>2629.5246462012174</v>
      </c>
      <c r="F111" s="19">
        <f t="shared" ref="F111:F127" si="36">E111/D111</f>
        <v>2.8812172229550512</v>
      </c>
      <c r="G111" s="5"/>
      <c r="H111" s="17">
        <f>Absterbeordnung!C105</f>
        <v>6230.4283283281493</v>
      </c>
      <c r="I111" s="18">
        <f t="shared" ref="I111:I127" si="37">1/(((1+($B$5/100))^A111))</f>
        <v>0.14648168905398534</v>
      </c>
      <c r="J111" s="17">
        <f t="shared" ref="J111:J127" si="38">H111*I111</f>
        <v>912.64366506330566</v>
      </c>
      <c r="K111" s="17">
        <f>SUM($J111:J$136)</f>
        <v>2629.5246462012174</v>
      </c>
      <c r="L111" s="19">
        <f t="shared" ref="L111:L127" si="39">K111/J111</f>
        <v>2.8812172229550512</v>
      </c>
      <c r="N111" s="20">
        <v>97</v>
      </c>
      <c r="O111" s="6">
        <f t="shared" si="33"/>
        <v>97</v>
      </c>
      <c r="P111" s="20">
        <f t="shared" si="28"/>
        <v>6230.4283283281493</v>
      </c>
      <c r="Q111" s="20">
        <f t="shared" si="29"/>
        <v>6230.4283283281493</v>
      </c>
      <c r="R111" s="5">
        <f t="shared" si="30"/>
        <v>6230.4283283281493</v>
      </c>
      <c r="S111" s="5">
        <f t="shared" ref="S111:S136" si="40">P111*R111*I111</f>
        <v>5686160.9444796471</v>
      </c>
      <c r="T111" s="20">
        <f>SUM(S111:$S$136)</f>
        <v>10575225.913148317</v>
      </c>
      <c r="U111" s="6">
        <f t="shared" ref="U111:U127" si="41">T111/S111</f>
        <v>1.8598182528433653</v>
      </c>
    </row>
    <row r="112" spans="1:21">
      <c r="A112" s="13">
        <v>98</v>
      </c>
      <c r="B112" s="17">
        <f>Absterbeordnung!C106</f>
        <v>4394.0692701975368</v>
      </c>
      <c r="C112" s="18">
        <f t="shared" si="34"/>
        <v>0.14360949907253467</v>
      </c>
      <c r="D112" s="17">
        <f t="shared" si="35"/>
        <v>631.03008678308629</v>
      </c>
      <c r="E112" s="17">
        <f>SUM(D112:$D$136)</f>
        <v>1716.8809811379119</v>
      </c>
      <c r="F112" s="19">
        <f t="shared" si="36"/>
        <v>2.7207593062485498</v>
      </c>
      <c r="G112" s="5"/>
      <c r="H112" s="17">
        <f>Absterbeordnung!C106</f>
        <v>4394.0692701975368</v>
      </c>
      <c r="I112" s="18">
        <f t="shared" si="37"/>
        <v>0.14360949907253467</v>
      </c>
      <c r="J112" s="17">
        <f t="shared" si="38"/>
        <v>631.03008678308629</v>
      </c>
      <c r="K112" s="17">
        <f>SUM($J112:J$136)</f>
        <v>1716.8809811379119</v>
      </c>
      <c r="L112" s="19">
        <f t="shared" si="39"/>
        <v>2.7207593062485498</v>
      </c>
      <c r="N112" s="20">
        <v>98</v>
      </c>
      <c r="O112" s="6">
        <f t="shared" si="33"/>
        <v>98</v>
      </c>
      <c r="P112" s="20">
        <f t="shared" si="28"/>
        <v>4394.0692701975368</v>
      </c>
      <c r="Q112" s="20">
        <f t="shared" si="29"/>
        <v>4394.0692701975368</v>
      </c>
      <c r="R112" s="5">
        <f t="shared" si="30"/>
        <v>4394.0692701975368</v>
      </c>
      <c r="S112" s="5">
        <f t="shared" si="40"/>
        <v>2772789.9129036446</v>
      </c>
      <c r="T112" s="20">
        <f>SUM(S112:$S$136)</f>
        <v>4889064.9686686667</v>
      </c>
      <c r="U112" s="6">
        <f t="shared" si="41"/>
        <v>1.7632294988944455</v>
      </c>
    </row>
    <row r="113" spans="1:21">
      <c r="A113" s="13">
        <v>99</v>
      </c>
      <c r="B113" s="17">
        <f>Absterbeordnung!C107</f>
        <v>2992.2568946067804</v>
      </c>
      <c r="C113" s="18">
        <f t="shared" si="34"/>
        <v>0.14079362654170063</v>
      </c>
      <c r="D113" s="17">
        <f t="shared" si="35"/>
        <v>421.29069973609592</v>
      </c>
      <c r="E113" s="17">
        <f>SUM(D113:$D$136)</f>
        <v>1085.8508943548259</v>
      </c>
      <c r="F113" s="19">
        <f t="shared" si="36"/>
        <v>2.5774385597285256</v>
      </c>
      <c r="G113" s="5"/>
      <c r="H113" s="17">
        <f>Absterbeordnung!C107</f>
        <v>2992.2568946067804</v>
      </c>
      <c r="I113" s="18">
        <f t="shared" si="37"/>
        <v>0.14079362654170063</v>
      </c>
      <c r="J113" s="17">
        <f t="shared" si="38"/>
        <v>421.29069973609592</v>
      </c>
      <c r="K113" s="17">
        <f>SUM($J113:J$136)</f>
        <v>1085.8508943548259</v>
      </c>
      <c r="L113" s="19">
        <f t="shared" si="39"/>
        <v>2.5774385597285256</v>
      </c>
      <c r="N113" s="20">
        <v>99</v>
      </c>
      <c r="O113" s="6">
        <f t="shared" si="33"/>
        <v>99</v>
      </c>
      <c r="P113" s="20">
        <f t="shared" si="28"/>
        <v>2992.2568946067804</v>
      </c>
      <c r="Q113" s="20">
        <f t="shared" si="29"/>
        <v>2992.2568946067804</v>
      </c>
      <c r="R113" s="5">
        <f t="shared" si="30"/>
        <v>2992.2568946067804</v>
      </c>
      <c r="S113" s="5">
        <f t="shared" si="40"/>
        <v>1260610.000919048</v>
      </c>
      <c r="T113" s="20">
        <f>SUM(S113:$S$136)</f>
        <v>2116275.055765023</v>
      </c>
      <c r="U113" s="6">
        <f t="shared" si="41"/>
        <v>1.6787706382006744</v>
      </c>
    </row>
    <row r="114" spans="1:21">
      <c r="A114" s="13">
        <v>100</v>
      </c>
      <c r="B114" s="17">
        <f>Absterbeordnung!C108</f>
        <v>1965.1491290273345</v>
      </c>
      <c r="C114" s="18">
        <f t="shared" si="34"/>
        <v>0.13803296719774574</v>
      </c>
      <c r="D114" s="17">
        <f t="shared" si="35"/>
        <v>271.25536526570869</v>
      </c>
      <c r="E114" s="17">
        <f>SUM(D114:$D$136)</f>
        <v>664.56019461872995</v>
      </c>
      <c r="F114" s="19">
        <f t="shared" si="36"/>
        <v>2.4499430415607035</v>
      </c>
      <c r="G114" s="5"/>
      <c r="H114" s="17">
        <f>Absterbeordnung!C108</f>
        <v>1965.1491290273345</v>
      </c>
      <c r="I114" s="18">
        <f t="shared" si="37"/>
        <v>0.13803296719774574</v>
      </c>
      <c r="J114" s="17">
        <f t="shared" si="38"/>
        <v>271.25536526570869</v>
      </c>
      <c r="K114" s="17">
        <f>SUM($J114:J$136)</f>
        <v>664.56019461872995</v>
      </c>
      <c r="L114" s="19">
        <f t="shared" si="39"/>
        <v>2.4499430415607035</v>
      </c>
      <c r="N114" s="20">
        <v>100</v>
      </c>
      <c r="O114" s="6">
        <f t="shared" si="33"/>
        <v>100</v>
      </c>
      <c r="P114" s="20">
        <f t="shared" si="28"/>
        <v>1965.1491290273345</v>
      </c>
      <c r="Q114" s="20">
        <f t="shared" si="29"/>
        <v>1965.1491290273345</v>
      </c>
      <c r="R114" s="5">
        <f t="shared" si="30"/>
        <v>1965.1491290273345</v>
      </c>
      <c r="S114" s="5">
        <f t="shared" si="40"/>
        <v>533057.24479589891</v>
      </c>
      <c r="T114" s="20">
        <f>SUM(S114:$S$136)</f>
        <v>855665.05484597513</v>
      </c>
      <c r="U114" s="6">
        <f t="shared" si="41"/>
        <v>1.6052029368320448</v>
      </c>
    </row>
    <row r="115" spans="1:21">
      <c r="A115" s="13">
        <v>101</v>
      </c>
      <c r="B115" s="17">
        <f>Absterbeordnung!C109</f>
        <v>1243.5999999999999</v>
      </c>
      <c r="C115" s="18">
        <f t="shared" si="34"/>
        <v>0.13532643842916248</v>
      </c>
      <c r="D115" s="17">
        <f t="shared" si="35"/>
        <v>168.29195883050645</v>
      </c>
      <c r="E115" s="17">
        <f>SUM(D115:$D$136)</f>
        <v>393.30482935302138</v>
      </c>
      <c r="F115" s="19">
        <f t="shared" si="36"/>
        <v>2.3370387515016948</v>
      </c>
      <c r="G115" s="5"/>
      <c r="H115" s="17">
        <f>Absterbeordnung!C109</f>
        <v>1243.5999999999999</v>
      </c>
      <c r="I115" s="18">
        <f t="shared" si="37"/>
        <v>0.13532643842916248</v>
      </c>
      <c r="J115" s="17">
        <f t="shared" si="38"/>
        <v>168.29195883050645</v>
      </c>
      <c r="K115" s="17">
        <f>SUM($J115:J$136)</f>
        <v>393.30482935302138</v>
      </c>
      <c r="L115" s="19">
        <f t="shared" si="39"/>
        <v>2.3370387515016948</v>
      </c>
      <c r="N115" s="20">
        <v>101</v>
      </c>
      <c r="O115" s="6">
        <f t="shared" si="33"/>
        <v>101</v>
      </c>
      <c r="P115" s="20">
        <f t="shared" si="28"/>
        <v>1243.5999999999999</v>
      </c>
      <c r="Q115" s="20">
        <f t="shared" si="29"/>
        <v>1243.5999999999999</v>
      </c>
      <c r="R115" s="5">
        <f t="shared" si="30"/>
        <v>1243.5999999999999</v>
      </c>
      <c r="S115" s="5">
        <f t="shared" si="40"/>
        <v>209287.8800016178</v>
      </c>
      <c r="T115" s="20">
        <f>SUM(S115:$S$136)</f>
        <v>322607.81005007611</v>
      </c>
      <c r="U115" s="6">
        <f t="shared" si="41"/>
        <v>1.5414548135686708</v>
      </c>
    </row>
    <row r="116" spans="1:21">
      <c r="A116" s="21">
        <v>102</v>
      </c>
      <c r="B116" s="17">
        <f>Absterbeordnung!C110</f>
        <v>758.1</v>
      </c>
      <c r="C116" s="18">
        <f t="shared" si="34"/>
        <v>0.13267297885212007</v>
      </c>
      <c r="D116" s="17">
        <f t="shared" si="35"/>
        <v>100.57938526779222</v>
      </c>
      <c r="E116" s="17">
        <f>SUM(D116:$D$136)</f>
        <v>225.01287052251496</v>
      </c>
      <c r="F116" s="19">
        <f t="shared" si="36"/>
        <v>2.2371668898494366</v>
      </c>
      <c r="G116" s="5"/>
      <c r="H116" s="17">
        <f>Absterbeordnung!C110</f>
        <v>758.1</v>
      </c>
      <c r="I116" s="18">
        <f t="shared" si="37"/>
        <v>0.13267297885212007</v>
      </c>
      <c r="J116" s="17">
        <f t="shared" si="38"/>
        <v>100.57938526779222</v>
      </c>
      <c r="K116" s="17">
        <f>SUM($J116:J$136)</f>
        <v>225.01287052251496</v>
      </c>
      <c r="L116" s="19">
        <f t="shared" si="39"/>
        <v>2.2371668898494366</v>
      </c>
      <c r="N116" s="6">
        <v>102</v>
      </c>
      <c r="O116" s="6">
        <f t="shared" si="33"/>
        <v>102</v>
      </c>
      <c r="P116" s="20">
        <f t="shared" si="28"/>
        <v>758.1</v>
      </c>
      <c r="Q116" s="20">
        <f t="shared" si="29"/>
        <v>758.1</v>
      </c>
      <c r="R116" s="5">
        <f t="shared" si="30"/>
        <v>758.1</v>
      </c>
      <c r="S116" s="5">
        <f t="shared" si="40"/>
        <v>76249.231971513276</v>
      </c>
      <c r="T116" s="20">
        <f>SUM(S116:$S$136)</f>
        <v>113319.93004845832</v>
      </c>
      <c r="U116" s="6">
        <f t="shared" si="41"/>
        <v>1.4861779865637816</v>
      </c>
    </row>
    <row r="117" spans="1:21">
      <c r="A117" s="21">
        <v>103</v>
      </c>
      <c r="B117" s="17">
        <f>Absterbeordnung!C111</f>
        <v>445.1</v>
      </c>
      <c r="C117" s="18">
        <f t="shared" si="34"/>
        <v>0.13007154789423539</v>
      </c>
      <c r="D117" s="17">
        <f t="shared" si="35"/>
        <v>57.894845967724173</v>
      </c>
      <c r="E117" s="17">
        <f>SUM(D117:$D$136)</f>
        <v>124.4334852547227</v>
      </c>
      <c r="F117" s="19">
        <f t="shared" si="36"/>
        <v>2.1493016031874959</v>
      </c>
      <c r="G117" s="5"/>
      <c r="H117" s="17">
        <f>Absterbeordnung!C111</f>
        <v>445.1</v>
      </c>
      <c r="I117" s="18">
        <f t="shared" si="37"/>
        <v>0.13007154789423539</v>
      </c>
      <c r="J117" s="17">
        <f t="shared" si="38"/>
        <v>57.894845967724173</v>
      </c>
      <c r="K117" s="17">
        <f>SUM($J117:J$136)</f>
        <v>124.4334852547227</v>
      </c>
      <c r="L117" s="19">
        <f t="shared" si="39"/>
        <v>2.1493016031874959</v>
      </c>
      <c r="N117" s="6">
        <v>103</v>
      </c>
      <c r="O117" s="6">
        <f t="shared" si="33"/>
        <v>103</v>
      </c>
      <c r="P117" s="20">
        <f t="shared" si="28"/>
        <v>445.1</v>
      </c>
      <c r="Q117" s="20">
        <f t="shared" si="29"/>
        <v>445.1</v>
      </c>
      <c r="R117" s="5">
        <f t="shared" si="30"/>
        <v>445.1</v>
      </c>
      <c r="S117" s="5">
        <f t="shared" si="40"/>
        <v>25768.995940234032</v>
      </c>
      <c r="T117" s="20">
        <f>SUM(S117:$S$136)</f>
        <v>37070.69807694506</v>
      </c>
      <c r="U117" s="6">
        <f t="shared" si="41"/>
        <v>1.4385775124076638</v>
      </c>
    </row>
    <row r="118" spans="1:21">
      <c r="A118" s="21">
        <v>104</v>
      </c>
      <c r="B118" s="17">
        <f>Absterbeordnung!C112</f>
        <v>251.8</v>
      </c>
      <c r="C118" s="18">
        <f t="shared" si="34"/>
        <v>0.12752112538650526</v>
      </c>
      <c r="D118" s="17">
        <f t="shared" si="35"/>
        <v>32.109819372322022</v>
      </c>
      <c r="E118" s="17">
        <f>SUM(D118:$D$136)</f>
        <v>66.538639286998531</v>
      </c>
      <c r="F118" s="19">
        <f t="shared" si="36"/>
        <v>2.0722209152117941</v>
      </c>
      <c r="G118" s="5"/>
      <c r="H118" s="17">
        <f>Absterbeordnung!C112</f>
        <v>251.8</v>
      </c>
      <c r="I118" s="18">
        <f t="shared" si="37"/>
        <v>0.12752112538650526</v>
      </c>
      <c r="J118" s="17">
        <f t="shared" si="38"/>
        <v>32.109819372322022</v>
      </c>
      <c r="K118" s="17">
        <f>SUM($J118:J$136)</f>
        <v>66.538639286998531</v>
      </c>
      <c r="L118" s="19">
        <f t="shared" si="39"/>
        <v>2.0722209152117941</v>
      </c>
      <c r="N118" s="6">
        <v>104</v>
      </c>
      <c r="O118" s="6">
        <f t="shared" si="33"/>
        <v>104</v>
      </c>
      <c r="P118" s="20">
        <f t="shared" si="28"/>
        <v>251.8</v>
      </c>
      <c r="Q118" s="20">
        <f t="shared" si="29"/>
        <v>251.8</v>
      </c>
      <c r="R118" s="5">
        <f t="shared" si="30"/>
        <v>251.8</v>
      </c>
      <c r="S118" s="5">
        <f t="shared" si="40"/>
        <v>8085.2525179506865</v>
      </c>
      <c r="T118" s="20">
        <f>SUM(S118:$S$136)</f>
        <v>11301.702136711021</v>
      </c>
      <c r="U118" s="6">
        <f t="shared" si="41"/>
        <v>1.3978168414182797</v>
      </c>
    </row>
    <row r="119" spans="1:21">
      <c r="A119" s="21">
        <v>105</v>
      </c>
      <c r="B119" s="17">
        <f>Absterbeordnung!C113</f>
        <v>137.4</v>
      </c>
      <c r="C119" s="18">
        <f t="shared" si="34"/>
        <v>0.12502071116324046</v>
      </c>
      <c r="D119" s="17">
        <f t="shared" si="35"/>
        <v>17.177845713829239</v>
      </c>
      <c r="E119" s="17">
        <f>SUM(D119:$D$136)</f>
        <v>34.428819914676509</v>
      </c>
      <c r="F119" s="19">
        <f t="shared" si="36"/>
        <v>2.0042571395876001</v>
      </c>
      <c r="G119" s="5"/>
      <c r="H119" s="17">
        <f>Absterbeordnung!C113</f>
        <v>137.4</v>
      </c>
      <c r="I119" s="18">
        <f t="shared" si="37"/>
        <v>0.12502071116324046</v>
      </c>
      <c r="J119" s="17">
        <f t="shared" si="38"/>
        <v>17.177845713829239</v>
      </c>
      <c r="K119" s="17">
        <f>SUM($J119:J$136)</f>
        <v>34.428819914676509</v>
      </c>
      <c r="L119" s="19">
        <f t="shared" si="39"/>
        <v>2.0042571395876001</v>
      </c>
      <c r="N119" s="6">
        <v>105</v>
      </c>
      <c r="O119" s="6">
        <f t="shared" si="33"/>
        <v>105</v>
      </c>
      <c r="P119" s="20">
        <f t="shared" si="28"/>
        <v>137.4</v>
      </c>
      <c r="Q119" s="20">
        <f t="shared" si="29"/>
        <v>137.4</v>
      </c>
      <c r="R119" s="5">
        <f t="shared" si="30"/>
        <v>137.4</v>
      </c>
      <c r="S119" s="5">
        <f t="shared" si="40"/>
        <v>2360.2360010801376</v>
      </c>
      <c r="T119" s="20">
        <f>SUM(S119:$S$136)</f>
        <v>3216.4496187603377</v>
      </c>
      <c r="U119" s="6">
        <f t="shared" si="41"/>
        <v>1.3627661035965737</v>
      </c>
    </row>
    <row r="120" spans="1:21">
      <c r="A120" s="21">
        <v>106</v>
      </c>
      <c r="B120" s="17">
        <f>Absterbeordnung!C114</f>
        <v>72.400000000000006</v>
      </c>
      <c r="C120" s="18">
        <f t="shared" si="34"/>
        <v>0.12256932466984359</v>
      </c>
      <c r="D120" s="17">
        <f t="shared" si="35"/>
        <v>8.8740191060966769</v>
      </c>
      <c r="E120" s="17">
        <f>SUM(D120:$D$136)</f>
        <v>17.250974200847271</v>
      </c>
      <c r="F120" s="19">
        <f t="shared" si="36"/>
        <v>1.943986596670207</v>
      </c>
      <c r="G120" s="5"/>
      <c r="H120" s="17">
        <f>Absterbeordnung!C114</f>
        <v>72.400000000000006</v>
      </c>
      <c r="I120" s="18">
        <f t="shared" si="37"/>
        <v>0.12256932466984359</v>
      </c>
      <c r="J120" s="17">
        <f t="shared" si="38"/>
        <v>8.8740191060966769</v>
      </c>
      <c r="K120" s="17">
        <f>SUM($J120:J$136)</f>
        <v>17.250974200847271</v>
      </c>
      <c r="L120" s="19">
        <f t="shared" si="39"/>
        <v>1.943986596670207</v>
      </c>
      <c r="N120" s="6">
        <v>106</v>
      </c>
      <c r="O120" s="6">
        <f t="shared" si="33"/>
        <v>106</v>
      </c>
      <c r="P120" s="20">
        <f t="shared" si="28"/>
        <v>72.400000000000006</v>
      </c>
      <c r="Q120" s="20">
        <f t="shared" si="29"/>
        <v>72.400000000000006</v>
      </c>
      <c r="R120" s="5">
        <f t="shared" si="30"/>
        <v>72.400000000000006</v>
      </c>
      <c r="S120" s="5">
        <f t="shared" si="40"/>
        <v>642.47898328139945</v>
      </c>
      <c r="T120" s="20">
        <f>SUM(S120:$S$136)</f>
        <v>856.21361768020029</v>
      </c>
      <c r="U120" s="6">
        <f t="shared" si="41"/>
        <v>1.3326717915458834</v>
      </c>
    </row>
    <row r="121" spans="1:21">
      <c r="A121" s="21">
        <v>107</v>
      </c>
      <c r="B121" s="17">
        <f>Absterbeordnung!C115</f>
        <v>36.9</v>
      </c>
      <c r="C121" s="18">
        <f t="shared" si="34"/>
        <v>0.12016600457827803</v>
      </c>
      <c r="D121" s="17">
        <f t="shared" si="35"/>
        <v>4.4341255689384589</v>
      </c>
      <c r="E121" s="17">
        <f>SUM(D121:$D$136)</f>
        <v>8.3769550947505937</v>
      </c>
      <c r="F121" s="19">
        <f t="shared" si="36"/>
        <v>1.8892011433848632</v>
      </c>
      <c r="G121" s="5"/>
      <c r="H121" s="17">
        <f>Absterbeordnung!C115</f>
        <v>36.9</v>
      </c>
      <c r="I121" s="18">
        <f t="shared" si="37"/>
        <v>0.12016600457827803</v>
      </c>
      <c r="J121" s="17">
        <f t="shared" si="38"/>
        <v>4.4341255689384589</v>
      </c>
      <c r="K121" s="17">
        <f>SUM($J121:J$136)</f>
        <v>8.3769550947505937</v>
      </c>
      <c r="L121" s="19">
        <f t="shared" si="39"/>
        <v>1.8892011433848632</v>
      </c>
      <c r="N121" s="6">
        <v>107</v>
      </c>
      <c r="O121" s="6">
        <f t="shared" si="33"/>
        <v>107</v>
      </c>
      <c r="P121" s="20">
        <f t="shared" si="28"/>
        <v>36.9</v>
      </c>
      <c r="Q121" s="20">
        <f t="shared" si="29"/>
        <v>36.9</v>
      </c>
      <c r="R121" s="5">
        <f t="shared" si="30"/>
        <v>36.9</v>
      </c>
      <c r="S121" s="5">
        <f t="shared" si="40"/>
        <v>163.61923349382914</v>
      </c>
      <c r="T121" s="20">
        <f>SUM(S121:$S$136)</f>
        <v>213.73463439880089</v>
      </c>
      <c r="U121" s="6">
        <f t="shared" si="41"/>
        <v>1.3062928473311901</v>
      </c>
    </row>
    <row r="122" spans="1:21">
      <c r="A122" s="21">
        <v>108</v>
      </c>
      <c r="B122" s="17">
        <f>Absterbeordnung!C116</f>
        <v>18.2</v>
      </c>
      <c r="C122" s="18">
        <f t="shared" si="34"/>
        <v>0.11780980841007649</v>
      </c>
      <c r="D122" s="17">
        <f t="shared" si="35"/>
        <v>2.1441385130633921</v>
      </c>
      <c r="E122" s="17">
        <f>SUM(D122:$D$136)</f>
        <v>3.9428295258121344</v>
      </c>
      <c r="F122" s="19">
        <f t="shared" si="36"/>
        <v>1.8388875074021691</v>
      </c>
      <c r="G122" s="5"/>
      <c r="H122" s="17">
        <f>Absterbeordnung!C116</f>
        <v>18.2</v>
      </c>
      <c r="I122" s="18">
        <f t="shared" si="37"/>
        <v>0.11780980841007649</v>
      </c>
      <c r="J122" s="17">
        <f t="shared" si="38"/>
        <v>2.1441385130633921</v>
      </c>
      <c r="K122" s="17">
        <f>SUM($J122:J$136)</f>
        <v>3.9428295258121344</v>
      </c>
      <c r="L122" s="19">
        <f t="shared" si="39"/>
        <v>1.8388875074021691</v>
      </c>
      <c r="N122" s="6">
        <v>108</v>
      </c>
      <c r="O122" s="6">
        <f t="shared" si="33"/>
        <v>108</v>
      </c>
      <c r="P122" s="20">
        <f t="shared" si="28"/>
        <v>18.2</v>
      </c>
      <c r="Q122" s="20">
        <f t="shared" si="29"/>
        <v>18.2</v>
      </c>
      <c r="R122" s="5">
        <f t="shared" si="30"/>
        <v>18.2</v>
      </c>
      <c r="S122" s="5">
        <f t="shared" si="40"/>
        <v>39.023320937753731</v>
      </c>
      <c r="T122" s="20">
        <f>SUM(S122:$S$136)</f>
        <v>50.115400904971715</v>
      </c>
      <c r="U122" s="6">
        <f t="shared" si="41"/>
        <v>1.2842423376757455</v>
      </c>
    </row>
    <row r="123" spans="1:21">
      <c r="A123" s="21">
        <v>109</v>
      </c>
      <c r="B123" s="17">
        <f>Absterbeordnung!C117</f>
        <v>8.6999999999999993</v>
      </c>
      <c r="C123" s="18">
        <f t="shared" si="34"/>
        <v>0.11549981216674166</v>
      </c>
      <c r="D123" s="17">
        <f t="shared" si="35"/>
        <v>1.0048483658506524</v>
      </c>
      <c r="E123" s="17">
        <f>SUM(D123:$D$136)</f>
        <v>1.7986910127487423</v>
      </c>
      <c r="F123" s="19">
        <f t="shared" si="36"/>
        <v>1.790012377863663</v>
      </c>
      <c r="G123" s="5"/>
      <c r="H123" s="17">
        <f>Absterbeordnung!C117</f>
        <v>8.6999999999999993</v>
      </c>
      <c r="I123" s="18">
        <f t="shared" si="37"/>
        <v>0.11549981216674166</v>
      </c>
      <c r="J123" s="17">
        <f t="shared" si="38"/>
        <v>1.0048483658506524</v>
      </c>
      <c r="K123" s="17">
        <f>SUM($J123:J$136)</f>
        <v>1.7986910127487423</v>
      </c>
      <c r="L123" s="19">
        <f t="shared" si="39"/>
        <v>1.790012377863663</v>
      </c>
      <c r="N123" s="6">
        <v>109</v>
      </c>
      <c r="O123" s="6">
        <f t="shared" si="33"/>
        <v>109</v>
      </c>
      <c r="P123" s="20">
        <f t="shared" si="28"/>
        <v>8.6999999999999993</v>
      </c>
      <c r="Q123" s="20">
        <f t="shared" si="29"/>
        <v>8.6999999999999993</v>
      </c>
      <c r="R123" s="5">
        <f t="shared" si="30"/>
        <v>8.6999999999999993</v>
      </c>
      <c r="S123" s="5">
        <f t="shared" si="40"/>
        <v>8.7421807829006735</v>
      </c>
      <c r="T123" s="20">
        <f>SUM(S123:$S$136)</f>
        <v>11.09207996721798</v>
      </c>
      <c r="U123" s="6">
        <f t="shared" si="41"/>
        <v>1.268800113229597</v>
      </c>
    </row>
    <row r="124" spans="1:21">
      <c r="A124" s="21">
        <v>110</v>
      </c>
      <c r="B124" s="17">
        <f>Absterbeordnung!C118</f>
        <v>4.0999999999999996</v>
      </c>
      <c r="C124" s="18">
        <f t="shared" si="34"/>
        <v>0.11323510996739378</v>
      </c>
      <c r="D124" s="17">
        <f t="shared" si="35"/>
        <v>0.46426395086631445</v>
      </c>
      <c r="E124" s="17">
        <f>SUM(D124:$D$136)</f>
        <v>0.79384264689809003</v>
      </c>
      <c r="F124" s="19">
        <f t="shared" si="36"/>
        <v>1.7098950832102799</v>
      </c>
      <c r="G124" s="5"/>
      <c r="H124" s="17">
        <f>Absterbeordnung!C118</f>
        <v>4.0999999999999996</v>
      </c>
      <c r="I124" s="18">
        <f t="shared" si="37"/>
        <v>0.11323510996739378</v>
      </c>
      <c r="J124" s="17">
        <f t="shared" si="38"/>
        <v>0.46426395086631445</v>
      </c>
      <c r="K124" s="17">
        <f>SUM($J124:J$136)</f>
        <v>0.79384264689809003</v>
      </c>
      <c r="L124" s="19">
        <f t="shared" si="39"/>
        <v>1.7098950832102799</v>
      </c>
      <c r="N124" s="6">
        <v>110</v>
      </c>
      <c r="O124" s="6">
        <f t="shared" si="33"/>
        <v>110</v>
      </c>
      <c r="P124" s="20">
        <f t="shared" si="28"/>
        <v>4.0999999999999996</v>
      </c>
      <c r="Q124" s="20">
        <f t="shared" si="29"/>
        <v>4.0999999999999996</v>
      </c>
      <c r="R124" s="5">
        <f t="shared" si="30"/>
        <v>4.0999999999999996</v>
      </c>
      <c r="S124" s="5">
        <f t="shared" si="40"/>
        <v>1.9034821985518893</v>
      </c>
      <c r="T124" s="20">
        <f>SUM(S124:$S$136)</f>
        <v>2.3498991843173056</v>
      </c>
      <c r="U124" s="6">
        <f t="shared" si="41"/>
        <v>1.2345264831502163</v>
      </c>
    </row>
    <row r="125" spans="1:21">
      <c r="A125" s="21">
        <v>111</v>
      </c>
      <c r="B125" s="17">
        <f>Absterbeordnung!C119</f>
        <v>1.8</v>
      </c>
      <c r="C125" s="18">
        <f t="shared" si="34"/>
        <v>0.11101481369352335</v>
      </c>
      <c r="D125" s="17">
        <f t="shared" si="35"/>
        <v>0.19982666464834203</v>
      </c>
      <c r="E125" s="17">
        <f>SUM(D125:$D$136)</f>
        <v>0.3295786960317757</v>
      </c>
      <c r="F125" s="19">
        <f t="shared" si="36"/>
        <v>1.6493229099918834</v>
      </c>
      <c r="G125" s="25"/>
      <c r="H125" s="17">
        <f>Absterbeordnung!C119</f>
        <v>1.8</v>
      </c>
      <c r="I125" s="18">
        <f t="shared" si="37"/>
        <v>0.11101481369352335</v>
      </c>
      <c r="J125" s="17">
        <f t="shared" si="38"/>
        <v>0.19982666464834203</v>
      </c>
      <c r="K125" s="17">
        <f>SUM($J125:J$136)</f>
        <v>0.3295786960317757</v>
      </c>
      <c r="L125" s="19">
        <f t="shared" si="39"/>
        <v>1.6493229099918834</v>
      </c>
      <c r="N125" s="6">
        <v>111</v>
      </c>
      <c r="O125" s="6">
        <f t="shared" si="33"/>
        <v>111</v>
      </c>
      <c r="P125" s="20">
        <f t="shared" si="28"/>
        <v>1.8</v>
      </c>
      <c r="Q125" s="20">
        <f t="shared" si="29"/>
        <v>1.8</v>
      </c>
      <c r="R125" s="5">
        <f t="shared" si="30"/>
        <v>1.8</v>
      </c>
      <c r="S125" s="5">
        <f t="shared" si="40"/>
        <v>0.35968799636701571</v>
      </c>
      <c r="T125" s="20">
        <f>SUM(S125:$S$136)</f>
        <v>0.44641698576541611</v>
      </c>
      <c r="U125" s="6">
        <f t="shared" si="41"/>
        <v>1.2411228349969858</v>
      </c>
    </row>
    <row r="126" spans="1:21">
      <c r="A126" s="21">
        <v>112</v>
      </c>
      <c r="B126" s="17">
        <f>Absterbeordnung!C120</f>
        <v>0.8</v>
      </c>
      <c r="C126" s="18">
        <f t="shared" si="34"/>
        <v>0.10883805264070914</v>
      </c>
      <c r="D126" s="17">
        <f t="shared" si="35"/>
        <v>8.7070442112567314E-2</v>
      </c>
      <c r="E126" s="17">
        <f>SUM(D126:$D$136)</f>
        <v>0.12975203138343366</v>
      </c>
      <c r="F126" s="19">
        <f t="shared" si="36"/>
        <v>1.4901960784313728</v>
      </c>
      <c r="G126" s="5"/>
      <c r="H126" s="17">
        <f>Absterbeordnung!C120</f>
        <v>0.8</v>
      </c>
      <c r="I126" s="18">
        <f t="shared" si="37"/>
        <v>0.10883805264070914</v>
      </c>
      <c r="J126" s="17">
        <f t="shared" si="38"/>
        <v>8.7070442112567314E-2</v>
      </c>
      <c r="K126" s="17">
        <f>SUM($J126:J$136)</f>
        <v>0.12975203138343366</v>
      </c>
      <c r="L126" s="19">
        <f t="shared" si="39"/>
        <v>1.4901960784313728</v>
      </c>
      <c r="N126" s="6">
        <v>112</v>
      </c>
      <c r="O126" s="6">
        <f t="shared" si="33"/>
        <v>112</v>
      </c>
      <c r="P126" s="20">
        <f t="shared" si="28"/>
        <v>0.8</v>
      </c>
      <c r="Q126" s="20">
        <f t="shared" si="29"/>
        <v>0.8</v>
      </c>
      <c r="R126" s="5">
        <f t="shared" si="30"/>
        <v>0.8</v>
      </c>
      <c r="S126" s="5">
        <f t="shared" si="40"/>
        <v>6.9656353690053865E-2</v>
      </c>
      <c r="T126" s="20">
        <f>SUM(S126:$S$136)</f>
        <v>8.6728989398400402E-2</v>
      </c>
      <c r="U126" s="6">
        <f t="shared" si="41"/>
        <v>1.2450980392156863</v>
      </c>
    </row>
    <row r="127" spans="1:21">
      <c r="A127" s="21">
        <v>113</v>
      </c>
      <c r="B127" s="17">
        <f>Absterbeordnung!C121</f>
        <v>0.4</v>
      </c>
      <c r="C127" s="18">
        <f t="shared" si="34"/>
        <v>0.10670397317716583</v>
      </c>
      <c r="D127" s="17">
        <f t="shared" si="35"/>
        <v>4.2681589270866335E-2</v>
      </c>
      <c r="E127" s="17">
        <f>SUM(D127:$D$136)</f>
        <v>4.2681589270866335E-2</v>
      </c>
      <c r="F127" s="19">
        <f t="shared" si="36"/>
        <v>1</v>
      </c>
      <c r="G127" s="27"/>
      <c r="H127" s="17">
        <f>Absterbeordnung!C121</f>
        <v>0.4</v>
      </c>
      <c r="I127" s="18">
        <f t="shared" si="37"/>
        <v>0.10670397317716583</v>
      </c>
      <c r="J127" s="17">
        <f t="shared" si="38"/>
        <v>4.2681589270866335E-2</v>
      </c>
      <c r="K127" s="17">
        <f>SUM($J127:J$136)</f>
        <v>4.2681589270866335E-2</v>
      </c>
      <c r="L127" s="19">
        <f t="shared" si="39"/>
        <v>1</v>
      </c>
      <c r="N127" s="6">
        <v>113</v>
      </c>
      <c r="O127" s="6">
        <f t="shared" si="33"/>
        <v>113</v>
      </c>
      <c r="P127" s="20">
        <f t="shared" si="28"/>
        <v>0.4</v>
      </c>
      <c r="Q127" s="20">
        <f t="shared" si="29"/>
        <v>0.4</v>
      </c>
      <c r="R127" s="5">
        <f t="shared" si="30"/>
        <v>0.4</v>
      </c>
      <c r="S127" s="5">
        <f t="shared" si="40"/>
        <v>1.7072635708346537E-2</v>
      </c>
      <c r="T127" s="20">
        <f>SUM(S127:$S$136)</f>
        <v>1.7072635708346537E-2</v>
      </c>
      <c r="U127" s="6">
        <f t="shared" si="41"/>
        <v>1</v>
      </c>
    </row>
    <row r="128" spans="1:21">
      <c r="A128" s="21">
        <v>114</v>
      </c>
      <c r="B128" s="17">
        <f>Absterbeordnung!C122</f>
        <v>0</v>
      </c>
      <c r="C128" s="18">
        <f t="shared" ref="C128:C134" si="42">1/(((1+($B$5/100))^A128))</f>
        <v>0.10461173840898609</v>
      </c>
      <c r="D128" s="17">
        <f t="shared" ref="D128:D134" si="43">B128*C128</f>
        <v>0</v>
      </c>
      <c r="E128" s="17">
        <f>SUM(D128:$D$136)</f>
        <v>0</v>
      </c>
      <c r="F128" s="19" t="e">
        <f t="shared" ref="F128:F134" si="44">E128/D128</f>
        <v>#DIV/0!</v>
      </c>
      <c r="G128" s="27"/>
      <c r="H128" s="17">
        <f>Absterbeordnung!C122</f>
        <v>0</v>
      </c>
      <c r="I128" s="18">
        <f t="shared" ref="I128:I134" si="45">1/(((1+($B$5/100))^A128))</f>
        <v>0.10461173840898609</v>
      </c>
      <c r="J128" s="17">
        <f t="shared" ref="J128:J134" si="46">H128*I128</f>
        <v>0</v>
      </c>
      <c r="K128" s="17">
        <f>SUM($J128:J$136)</f>
        <v>0</v>
      </c>
      <c r="L128" s="19" t="e">
        <f t="shared" ref="L128:L134" si="47">K128/J128</f>
        <v>#DIV/0!</v>
      </c>
      <c r="N128" s="6">
        <v>114</v>
      </c>
      <c r="O128" s="6">
        <f t="shared" si="33"/>
        <v>114</v>
      </c>
      <c r="P128" s="20">
        <f t="shared" ref="P128:P134" si="48">B128</f>
        <v>0</v>
      </c>
      <c r="Q128" s="20">
        <f t="shared" ref="Q128:Q134" si="49">B128</f>
        <v>0</v>
      </c>
      <c r="R128" s="5">
        <f t="shared" si="30"/>
        <v>0</v>
      </c>
      <c r="S128" s="5">
        <f t="shared" si="40"/>
        <v>0</v>
      </c>
      <c r="T128" s="20">
        <f>SUM(S128:$S$136)</f>
        <v>0</v>
      </c>
      <c r="U128" s="6" t="e">
        <f t="shared" ref="U128:U134" si="50">T128/S128</f>
        <v>#DIV/0!</v>
      </c>
    </row>
    <row r="129" spans="1:21">
      <c r="A129" s="21">
        <v>115</v>
      </c>
      <c r="B129" s="17">
        <f>Absterbeordnung!C123</f>
        <v>0</v>
      </c>
      <c r="C129" s="18">
        <f t="shared" si="42"/>
        <v>0.10256052785194716</v>
      </c>
      <c r="D129" s="17">
        <f t="shared" si="43"/>
        <v>0</v>
      </c>
      <c r="E129" s="17">
        <f>SUM(D129:$D$136)</f>
        <v>0</v>
      </c>
      <c r="F129" s="19" t="e">
        <f t="shared" si="44"/>
        <v>#DIV/0!</v>
      </c>
      <c r="G129" s="27"/>
      <c r="H129" s="17">
        <f>Absterbeordnung!C123</f>
        <v>0</v>
      </c>
      <c r="I129" s="18">
        <f t="shared" si="45"/>
        <v>0.10256052785194716</v>
      </c>
      <c r="J129" s="17">
        <f t="shared" si="46"/>
        <v>0</v>
      </c>
      <c r="K129" s="17">
        <f>SUM($J129:J$136)</f>
        <v>0</v>
      </c>
      <c r="L129" s="19" t="e">
        <f t="shared" si="47"/>
        <v>#DIV/0!</v>
      </c>
      <c r="N129" s="6">
        <v>115</v>
      </c>
      <c r="O129" s="6">
        <f t="shared" si="33"/>
        <v>115</v>
      </c>
      <c r="P129" s="20">
        <f t="shared" si="48"/>
        <v>0</v>
      </c>
      <c r="Q129" s="20">
        <f t="shared" si="49"/>
        <v>0</v>
      </c>
      <c r="R129" s="5">
        <f t="shared" si="30"/>
        <v>0</v>
      </c>
      <c r="S129" s="5">
        <f t="shared" si="40"/>
        <v>0</v>
      </c>
      <c r="T129" s="20">
        <f>SUM(S129:$S$136)</f>
        <v>0</v>
      </c>
      <c r="U129" s="6" t="e">
        <f t="shared" si="50"/>
        <v>#DIV/0!</v>
      </c>
    </row>
    <row r="130" spans="1:21">
      <c r="A130" s="21">
        <v>116</v>
      </c>
      <c r="B130" s="17">
        <f>Absterbeordnung!C124</f>
        <v>0</v>
      </c>
      <c r="C130" s="18">
        <f t="shared" si="42"/>
        <v>0.1005495371097521</v>
      </c>
      <c r="D130" s="17">
        <f t="shared" si="43"/>
        <v>0</v>
      </c>
      <c r="E130" s="17">
        <f>SUM(D130:$D$136)</f>
        <v>0</v>
      </c>
      <c r="F130" s="19" t="e">
        <f t="shared" si="44"/>
        <v>#DIV/0!</v>
      </c>
      <c r="G130" s="27"/>
      <c r="H130" s="17">
        <f>Absterbeordnung!C124</f>
        <v>0</v>
      </c>
      <c r="I130" s="18">
        <f t="shared" si="45"/>
        <v>0.1005495371097521</v>
      </c>
      <c r="J130" s="17">
        <f t="shared" si="46"/>
        <v>0</v>
      </c>
      <c r="K130" s="17">
        <f>SUM($J130:J$136)</f>
        <v>0</v>
      </c>
      <c r="L130" s="19" t="e">
        <f t="shared" si="47"/>
        <v>#DIV/0!</v>
      </c>
      <c r="N130" s="6">
        <v>116</v>
      </c>
      <c r="O130" s="6">
        <f t="shared" si="33"/>
        <v>116</v>
      </c>
      <c r="P130" s="20">
        <f t="shared" si="48"/>
        <v>0</v>
      </c>
      <c r="Q130" s="20">
        <f t="shared" si="49"/>
        <v>0</v>
      </c>
      <c r="R130" s="5">
        <f t="shared" si="30"/>
        <v>0</v>
      </c>
      <c r="S130" s="5">
        <f t="shared" si="40"/>
        <v>0</v>
      </c>
      <c r="T130" s="20">
        <f>SUM(S130:$S$136)</f>
        <v>0</v>
      </c>
      <c r="U130" s="6" t="e">
        <f t="shared" si="50"/>
        <v>#DIV/0!</v>
      </c>
    </row>
    <row r="131" spans="1:21">
      <c r="A131" s="21">
        <v>117</v>
      </c>
      <c r="B131" s="17">
        <f>Absterbeordnung!C125</f>
        <v>0</v>
      </c>
      <c r="C131" s="18">
        <f t="shared" si="42"/>
        <v>9.8577977558580526E-2</v>
      </c>
      <c r="D131" s="17">
        <f t="shared" si="43"/>
        <v>0</v>
      </c>
      <c r="E131" s="17">
        <f>SUM(D131:$D$136)</f>
        <v>0</v>
      </c>
      <c r="F131" s="19" t="e">
        <f t="shared" si="44"/>
        <v>#DIV/0!</v>
      </c>
      <c r="G131" s="27"/>
      <c r="H131" s="17">
        <f>Absterbeordnung!C125</f>
        <v>0</v>
      </c>
      <c r="I131" s="18">
        <f t="shared" si="45"/>
        <v>9.8577977558580526E-2</v>
      </c>
      <c r="J131" s="17">
        <f t="shared" si="46"/>
        <v>0</v>
      </c>
      <c r="K131" s="17">
        <f>SUM($J131:J$136)</f>
        <v>0</v>
      </c>
      <c r="L131" s="19" t="e">
        <f t="shared" si="47"/>
        <v>#DIV/0!</v>
      </c>
      <c r="N131" s="6">
        <v>117</v>
      </c>
      <c r="O131" s="6">
        <f t="shared" si="33"/>
        <v>117</v>
      </c>
      <c r="P131" s="20">
        <f t="shared" si="48"/>
        <v>0</v>
      </c>
      <c r="Q131" s="20">
        <f t="shared" si="49"/>
        <v>0</v>
      </c>
      <c r="R131" s="5">
        <f t="shared" si="30"/>
        <v>0</v>
      </c>
      <c r="S131" s="5">
        <f t="shared" si="40"/>
        <v>0</v>
      </c>
      <c r="T131" s="20">
        <f>SUM(S131:$S$136)</f>
        <v>0</v>
      </c>
      <c r="U131" s="6" t="e">
        <f t="shared" si="50"/>
        <v>#DIV/0!</v>
      </c>
    </row>
    <row r="132" spans="1:21">
      <c r="A132" s="21">
        <v>118</v>
      </c>
      <c r="B132" s="17">
        <f>Absterbeordnung!C126</f>
        <v>0</v>
      </c>
      <c r="C132" s="18">
        <f t="shared" si="42"/>
        <v>9.6645076037824032E-2</v>
      </c>
      <c r="D132" s="17">
        <f t="shared" si="43"/>
        <v>0</v>
      </c>
      <c r="E132" s="17">
        <f>SUM(D132:$D$136)</f>
        <v>0</v>
      </c>
      <c r="F132" s="19" t="e">
        <f t="shared" si="44"/>
        <v>#DIV/0!</v>
      </c>
      <c r="G132" s="27"/>
      <c r="H132" s="17">
        <f>Absterbeordnung!C126</f>
        <v>0</v>
      </c>
      <c r="I132" s="18">
        <f t="shared" si="45"/>
        <v>9.6645076037824032E-2</v>
      </c>
      <c r="J132" s="17">
        <f t="shared" si="46"/>
        <v>0</v>
      </c>
      <c r="K132" s="17">
        <f>SUM($J132:J$136)</f>
        <v>0</v>
      </c>
      <c r="L132" s="19" t="e">
        <f t="shared" si="47"/>
        <v>#DIV/0!</v>
      </c>
      <c r="N132" s="6">
        <v>118</v>
      </c>
      <c r="O132" s="6">
        <f t="shared" si="33"/>
        <v>118</v>
      </c>
      <c r="P132" s="20">
        <f t="shared" si="48"/>
        <v>0</v>
      </c>
      <c r="Q132" s="20">
        <f t="shared" si="49"/>
        <v>0</v>
      </c>
      <c r="R132" s="5">
        <f t="shared" si="30"/>
        <v>0</v>
      </c>
      <c r="S132" s="5">
        <f t="shared" si="40"/>
        <v>0</v>
      </c>
      <c r="T132" s="20">
        <f>SUM(S132:$S$136)</f>
        <v>0</v>
      </c>
      <c r="U132" s="6" t="e">
        <f t="shared" si="50"/>
        <v>#DIV/0!</v>
      </c>
    </row>
    <row r="133" spans="1:21">
      <c r="A133" s="21">
        <v>119</v>
      </c>
      <c r="B133" s="17">
        <f>Absterbeordnung!C127</f>
        <v>0</v>
      </c>
      <c r="C133" s="18">
        <f t="shared" si="42"/>
        <v>9.4750074546886331E-2</v>
      </c>
      <c r="D133" s="17">
        <f t="shared" si="43"/>
        <v>0</v>
      </c>
      <c r="E133" s="17">
        <f>SUM(D133:$D$136)</f>
        <v>0</v>
      </c>
      <c r="F133" s="19" t="e">
        <f t="shared" si="44"/>
        <v>#DIV/0!</v>
      </c>
      <c r="G133" s="27"/>
      <c r="H133" s="17">
        <f>Absterbeordnung!C127</f>
        <v>0</v>
      </c>
      <c r="I133" s="18">
        <f t="shared" si="45"/>
        <v>9.4750074546886331E-2</v>
      </c>
      <c r="J133" s="17">
        <f t="shared" si="46"/>
        <v>0</v>
      </c>
      <c r="K133" s="17">
        <f>SUM($J133:J$136)</f>
        <v>0</v>
      </c>
      <c r="L133" s="19" t="e">
        <f t="shared" si="47"/>
        <v>#DIV/0!</v>
      </c>
      <c r="N133" s="6">
        <v>119</v>
      </c>
      <c r="O133" s="6">
        <f t="shared" si="33"/>
        <v>119</v>
      </c>
      <c r="P133" s="20">
        <f t="shared" si="48"/>
        <v>0</v>
      </c>
      <c r="Q133" s="20">
        <f t="shared" si="49"/>
        <v>0</v>
      </c>
      <c r="R133" s="5">
        <f t="shared" si="30"/>
        <v>0</v>
      </c>
      <c r="S133" s="5">
        <f t="shared" si="40"/>
        <v>0</v>
      </c>
      <c r="T133" s="20">
        <f>SUM(S133:$S$136)</f>
        <v>0</v>
      </c>
      <c r="U133" s="6" t="e">
        <f t="shared" si="50"/>
        <v>#DIV/0!</v>
      </c>
    </row>
    <row r="134" spans="1:21">
      <c r="A134" s="21">
        <v>120</v>
      </c>
      <c r="B134" s="17">
        <f>Absterbeordnung!C128</f>
        <v>0</v>
      </c>
      <c r="C134" s="18">
        <f t="shared" si="42"/>
        <v>9.2892229947927757E-2</v>
      </c>
      <c r="D134" s="17">
        <f t="shared" si="43"/>
        <v>0</v>
      </c>
      <c r="E134" s="17">
        <f>SUM(D134:$D$136)</f>
        <v>0</v>
      </c>
      <c r="F134" s="19" t="e">
        <f t="shared" si="44"/>
        <v>#DIV/0!</v>
      </c>
      <c r="G134" s="27"/>
      <c r="H134" s="17">
        <f>Absterbeordnung!C128</f>
        <v>0</v>
      </c>
      <c r="I134" s="18">
        <f t="shared" si="45"/>
        <v>9.2892229947927757E-2</v>
      </c>
      <c r="J134" s="17">
        <f t="shared" si="46"/>
        <v>0</v>
      </c>
      <c r="K134" s="17">
        <f>SUM($J134:J$136)</f>
        <v>0</v>
      </c>
      <c r="L134" s="19" t="e">
        <f t="shared" si="47"/>
        <v>#DIV/0!</v>
      </c>
      <c r="N134" s="6">
        <v>120</v>
      </c>
      <c r="O134" s="6">
        <f t="shared" si="33"/>
        <v>120</v>
      </c>
      <c r="P134" s="20">
        <f t="shared" si="48"/>
        <v>0</v>
      </c>
      <c r="Q134" s="20">
        <f t="shared" si="49"/>
        <v>0</v>
      </c>
      <c r="R134" s="5">
        <f t="shared" si="30"/>
        <v>0</v>
      </c>
      <c r="S134" s="5">
        <f t="shared" si="40"/>
        <v>0</v>
      </c>
      <c r="T134" s="20">
        <f>SUM(S134:$S$136)</f>
        <v>0</v>
      </c>
      <c r="U134" s="6" t="e">
        <f t="shared" si="50"/>
        <v>#DIV/0!</v>
      </c>
    </row>
    <row r="135" spans="1:21">
      <c r="A135" s="21">
        <v>121</v>
      </c>
      <c r="B135" s="17">
        <f>Absterbeordnung!C129</f>
        <v>0</v>
      </c>
      <c r="C135" s="18">
        <f>1/(((1+($B$5/100))^A135))</f>
        <v>9.1070813674438977E-2</v>
      </c>
      <c r="D135" s="17">
        <f>B135*C135</f>
        <v>0</v>
      </c>
      <c r="E135" s="17">
        <f>SUM(D135:$D$136)</f>
        <v>0</v>
      </c>
      <c r="F135" s="19" t="e">
        <f>E135/D135</f>
        <v>#DIV/0!</v>
      </c>
      <c r="G135" s="27"/>
      <c r="H135" s="17">
        <f>Absterbeordnung!C129</f>
        <v>0</v>
      </c>
      <c r="I135" s="18">
        <f>1/(((1+($B$5/100))^A135))</f>
        <v>9.1070813674438977E-2</v>
      </c>
      <c r="J135" s="17">
        <f>H135*I135</f>
        <v>0</v>
      </c>
      <c r="K135" s="17">
        <f>SUM($J135:J$136)</f>
        <v>0</v>
      </c>
      <c r="L135" s="19" t="e">
        <f>K135/J135</f>
        <v>#DIV/0!</v>
      </c>
      <c r="N135" s="6">
        <v>121</v>
      </c>
      <c r="O135" s="6">
        <f t="shared" si="33"/>
        <v>121</v>
      </c>
      <c r="P135" s="20">
        <f>B135</f>
        <v>0</v>
      </c>
      <c r="Q135" s="20">
        <f>B135</f>
        <v>0</v>
      </c>
      <c r="R135" s="5">
        <f t="shared" si="30"/>
        <v>0</v>
      </c>
      <c r="S135" s="5">
        <f t="shared" si="40"/>
        <v>0</v>
      </c>
      <c r="T135" s="20">
        <f>SUM(S135:$S$136)</f>
        <v>0</v>
      </c>
      <c r="U135" s="6" t="e">
        <f>T135/S135</f>
        <v>#DIV/0!</v>
      </c>
    </row>
    <row r="136" spans="1:21">
      <c r="A136" s="21">
        <v>122</v>
      </c>
      <c r="B136" s="17">
        <f>Absterbeordnung!C130</f>
        <v>0</v>
      </c>
      <c r="C136" s="18">
        <f>1/(((1+($B$5/100))^A136))</f>
        <v>8.9285111445528406E-2</v>
      </c>
      <c r="D136" s="17">
        <f>B136*C136</f>
        <v>0</v>
      </c>
      <c r="E136" s="17">
        <f>SUM(D136:$D$136)</f>
        <v>0</v>
      </c>
      <c r="F136" s="19" t="e">
        <f>E136/D136</f>
        <v>#DIV/0!</v>
      </c>
      <c r="G136" s="27"/>
      <c r="H136" s="17">
        <f>Absterbeordnung!C130</f>
        <v>0</v>
      </c>
      <c r="I136" s="18">
        <f>1/(((1+($B$5/100))^A136))</f>
        <v>8.9285111445528406E-2</v>
      </c>
      <c r="J136" s="17">
        <f>H136*I136</f>
        <v>0</v>
      </c>
      <c r="K136" s="17">
        <f>SUM($J136:J$136)</f>
        <v>0</v>
      </c>
      <c r="L136" s="19" t="e">
        <f>K136/J136</f>
        <v>#DIV/0!</v>
      </c>
      <c r="N136" s="6">
        <v>122</v>
      </c>
      <c r="O136" s="6">
        <f t="shared" si="33"/>
        <v>122</v>
      </c>
      <c r="P136" s="20">
        <f>B136</f>
        <v>0</v>
      </c>
      <c r="Q136" s="20">
        <f>B136</f>
        <v>0</v>
      </c>
      <c r="R136" s="5">
        <f t="shared" si="30"/>
        <v>0</v>
      </c>
      <c r="S136" s="5">
        <f t="shared" si="40"/>
        <v>0</v>
      </c>
      <c r="T136" s="20">
        <f>SUM(S136:$S$136)</f>
        <v>0</v>
      </c>
      <c r="U136" s="6" t="e">
        <f>T136/S136</f>
        <v>#DIV/0!</v>
      </c>
    </row>
    <row r="137" spans="1:21">
      <c r="B137" s="29"/>
      <c r="D137" s="29"/>
      <c r="E137" s="29"/>
      <c r="G137" s="29"/>
      <c r="H137" s="29"/>
      <c r="J137" s="29"/>
      <c r="K137" s="29"/>
    </row>
    <row r="138" spans="1:21">
      <c r="B138" s="29"/>
      <c r="D138" s="29"/>
      <c r="E138" s="29"/>
      <c r="G138" s="29"/>
      <c r="H138" s="29"/>
      <c r="J138" s="29"/>
      <c r="K138" s="29"/>
    </row>
    <row r="139" spans="1:21">
      <c r="B139" s="29"/>
      <c r="D139" s="29"/>
      <c r="E139" s="29"/>
      <c r="G139" s="29"/>
      <c r="H139" s="29"/>
      <c r="J139" s="29"/>
      <c r="K139" s="29"/>
    </row>
    <row r="140" spans="1:21">
      <c r="B140" s="29"/>
      <c r="D140" s="29"/>
      <c r="E140" s="29"/>
      <c r="G140" s="29"/>
      <c r="H140" s="29"/>
      <c r="J140" s="29"/>
      <c r="K140" s="29"/>
    </row>
    <row r="141" spans="1:21">
      <c r="B141" s="29"/>
      <c r="D141" s="29"/>
      <c r="E141" s="29"/>
      <c r="G141" s="29"/>
      <c r="H141" s="29"/>
      <c r="J141" s="29"/>
      <c r="K141" s="29"/>
    </row>
    <row r="142" spans="1:21">
      <c r="B142" s="29"/>
      <c r="D142" s="29"/>
      <c r="E142" s="29"/>
      <c r="G142" s="29"/>
      <c r="H142" s="29"/>
      <c r="J142" s="29"/>
      <c r="K142" s="29"/>
    </row>
    <row r="143" spans="1:21">
      <c r="B143" s="29"/>
      <c r="D143" s="29"/>
      <c r="E143" s="29"/>
      <c r="G143" s="29"/>
      <c r="H143" s="29"/>
      <c r="J143" s="29"/>
      <c r="K143" s="29"/>
    </row>
    <row r="144" spans="1:21">
      <c r="B144" s="29"/>
      <c r="D144" s="29"/>
      <c r="E144" s="29"/>
      <c r="G144" s="29"/>
      <c r="H144" s="29"/>
      <c r="J144" s="29"/>
      <c r="K144" s="29"/>
    </row>
    <row r="145" spans="2:11">
      <c r="B145" s="29"/>
      <c r="D145" s="29"/>
      <c r="E145" s="29"/>
      <c r="G145" s="29"/>
      <c r="H145" s="29"/>
      <c r="J145" s="29"/>
      <c r="K145" s="29"/>
    </row>
    <row r="146" spans="2:11">
      <c r="B146" s="29"/>
      <c r="D146" s="29"/>
      <c r="E146" s="29"/>
      <c r="G146" s="29"/>
      <c r="H146" s="29"/>
      <c r="J146" s="29"/>
      <c r="K146" s="29"/>
    </row>
    <row r="147" spans="2:11">
      <c r="B147" s="29"/>
      <c r="D147" s="29"/>
      <c r="E147" s="29"/>
      <c r="G147" s="29"/>
      <c r="H147" s="29"/>
      <c r="J147" s="29"/>
      <c r="K147" s="29"/>
    </row>
    <row r="148" spans="2:11">
      <c r="B148" s="29"/>
      <c r="D148" s="29"/>
      <c r="E148" s="29"/>
      <c r="G148" s="29"/>
      <c r="H148" s="29"/>
      <c r="J148" s="29"/>
      <c r="K148" s="29"/>
    </row>
    <row r="149" spans="2:11">
      <c r="B149" s="29"/>
      <c r="D149" s="29"/>
      <c r="E149" s="29"/>
      <c r="G149" s="29"/>
      <c r="H149" s="29"/>
      <c r="J149" s="29"/>
      <c r="K149" s="29"/>
    </row>
    <row r="150" spans="2:11">
      <c r="B150" s="29"/>
      <c r="D150" s="29"/>
      <c r="E150" s="29"/>
      <c r="G150" s="29"/>
      <c r="H150" s="29"/>
      <c r="J150" s="29"/>
      <c r="K150" s="29"/>
    </row>
    <row r="151" spans="2:11">
      <c r="B151" s="29"/>
      <c r="D151" s="29"/>
      <c r="E151" s="29"/>
      <c r="G151" s="29"/>
      <c r="H151" s="29"/>
      <c r="J151" s="29"/>
      <c r="K151" s="29"/>
    </row>
    <row r="152" spans="2:11">
      <c r="B152" s="29"/>
      <c r="D152" s="29"/>
      <c r="E152" s="29"/>
      <c r="G152" s="29"/>
      <c r="H152" s="29"/>
      <c r="J152" s="29"/>
      <c r="K152" s="29"/>
    </row>
    <row r="153" spans="2:11">
      <c r="B153" s="29"/>
      <c r="D153" s="29"/>
      <c r="E153" s="29"/>
      <c r="G153" s="29"/>
      <c r="H153" s="29"/>
      <c r="J153" s="29"/>
      <c r="K153" s="29"/>
    </row>
    <row r="154" spans="2:11">
      <c r="B154" s="29"/>
      <c r="D154" s="29"/>
      <c r="E154" s="29"/>
      <c r="G154" s="29"/>
      <c r="H154" s="29"/>
      <c r="J154" s="29"/>
      <c r="K154" s="29"/>
    </row>
    <row r="155" spans="2:11">
      <c r="B155" s="29"/>
      <c r="D155" s="29"/>
      <c r="E155" s="29"/>
      <c r="G155" s="29"/>
      <c r="H155" s="29"/>
      <c r="J155" s="29"/>
      <c r="K155" s="29"/>
    </row>
    <row r="156" spans="2:11">
      <c r="B156" s="29"/>
      <c r="D156" s="29"/>
      <c r="E156" s="29"/>
      <c r="G156" s="29"/>
      <c r="H156" s="29"/>
      <c r="J156" s="29"/>
      <c r="K156" s="29"/>
    </row>
    <row r="157" spans="2:11">
      <c r="B157" s="29"/>
      <c r="D157" s="29"/>
      <c r="E157" s="29"/>
      <c r="G157" s="29"/>
      <c r="H157" s="29"/>
      <c r="J157" s="29"/>
      <c r="K157" s="29"/>
    </row>
    <row r="158" spans="2:11">
      <c r="B158" s="29"/>
      <c r="D158" s="29"/>
      <c r="E158" s="29"/>
      <c r="G158" s="29"/>
      <c r="H158" s="29"/>
      <c r="J158" s="29"/>
      <c r="K158" s="29"/>
    </row>
    <row r="159" spans="2:11">
      <c r="B159" s="29"/>
      <c r="D159" s="29"/>
      <c r="E159" s="29"/>
      <c r="G159" s="29"/>
      <c r="H159" s="29"/>
      <c r="J159" s="29"/>
      <c r="K159" s="29"/>
    </row>
    <row r="160" spans="2:11">
      <c r="B160" s="29"/>
      <c r="D160" s="29"/>
      <c r="E160" s="29"/>
      <c r="G160" s="29"/>
      <c r="H160" s="29"/>
      <c r="J160" s="29"/>
      <c r="K160" s="29"/>
    </row>
    <row r="161" spans="2:11">
      <c r="B161" s="29"/>
      <c r="D161" s="29"/>
      <c r="E161" s="29"/>
      <c r="G161" s="29"/>
      <c r="H161" s="29"/>
      <c r="J161" s="29"/>
      <c r="K161" s="29"/>
    </row>
    <row r="162" spans="2:11">
      <c r="B162" s="29"/>
      <c r="D162" s="29"/>
      <c r="E162" s="29"/>
      <c r="G162" s="29"/>
      <c r="H162" s="29"/>
      <c r="J162" s="29"/>
      <c r="K162" s="29"/>
    </row>
    <row r="163" spans="2:11">
      <c r="B163" s="29"/>
      <c r="D163" s="29"/>
      <c r="E163" s="29"/>
      <c r="G163" s="29"/>
      <c r="H163" s="29"/>
      <c r="J163" s="29"/>
      <c r="K163" s="29"/>
    </row>
    <row r="164" spans="2:11">
      <c r="B164" s="29"/>
      <c r="D164" s="29"/>
      <c r="E164" s="29"/>
      <c r="G164" s="29"/>
      <c r="H164" s="29"/>
      <c r="J164" s="29"/>
      <c r="K164" s="29"/>
    </row>
    <row r="165" spans="2:11">
      <c r="B165" s="29"/>
      <c r="D165" s="29"/>
      <c r="E165" s="29"/>
      <c r="G165" s="29"/>
      <c r="H165" s="29"/>
      <c r="J165" s="29"/>
      <c r="K165" s="29"/>
    </row>
    <row r="166" spans="2:11">
      <c r="B166" s="29"/>
      <c r="D166" s="29"/>
      <c r="E166" s="29"/>
      <c r="G166" s="29"/>
      <c r="H166" s="29"/>
      <c r="J166" s="29"/>
      <c r="K166" s="29"/>
    </row>
    <row r="167" spans="2:11">
      <c r="B167" s="29"/>
      <c r="D167" s="29"/>
      <c r="E167" s="29"/>
      <c r="G167" s="29"/>
      <c r="H167" s="29"/>
      <c r="J167" s="29"/>
      <c r="K167" s="29"/>
    </row>
    <row r="168" spans="2:11">
      <c r="B168" s="29"/>
      <c r="D168" s="29"/>
      <c r="E168" s="29"/>
      <c r="G168" s="29"/>
      <c r="H168" s="29"/>
      <c r="J168" s="29"/>
      <c r="K168" s="29"/>
    </row>
    <row r="169" spans="2:11">
      <c r="B169" s="29"/>
      <c r="D169" s="29"/>
      <c r="E169" s="29"/>
      <c r="G169" s="29"/>
      <c r="H169" s="29"/>
      <c r="J169" s="29"/>
      <c r="K169" s="29"/>
    </row>
    <row r="170" spans="2:11">
      <c r="B170" s="29"/>
      <c r="D170" s="29"/>
      <c r="E170" s="29"/>
      <c r="G170" s="29"/>
      <c r="H170" s="29"/>
      <c r="J170" s="29"/>
      <c r="K170" s="29"/>
    </row>
    <row r="171" spans="2:11">
      <c r="B171" s="29"/>
      <c r="D171" s="29"/>
      <c r="E171" s="29"/>
      <c r="G171" s="29"/>
      <c r="H171" s="29"/>
      <c r="J171" s="29"/>
      <c r="K171" s="29"/>
    </row>
    <row r="172" spans="2:11">
      <c r="B172" s="29"/>
      <c r="D172" s="29"/>
      <c r="E172" s="29"/>
      <c r="G172" s="29"/>
      <c r="H172" s="29"/>
      <c r="J172" s="29"/>
      <c r="K172" s="29"/>
    </row>
    <row r="173" spans="2:11">
      <c r="B173" s="29"/>
      <c r="D173" s="29"/>
      <c r="E173" s="29"/>
      <c r="G173" s="29"/>
      <c r="H173" s="29"/>
      <c r="J173" s="29"/>
      <c r="K173" s="29"/>
    </row>
    <row r="174" spans="2:11">
      <c r="B174" s="29"/>
      <c r="D174" s="29"/>
      <c r="E174" s="29"/>
      <c r="G174" s="29"/>
      <c r="H174" s="29"/>
      <c r="J174" s="29"/>
      <c r="K174" s="29"/>
    </row>
    <row r="175" spans="2:11">
      <c r="B175" s="29"/>
      <c r="D175" s="29"/>
      <c r="E175" s="29"/>
      <c r="G175" s="29"/>
      <c r="H175" s="29"/>
      <c r="J175" s="29"/>
      <c r="K175" s="29"/>
    </row>
    <row r="176" spans="2:11">
      <c r="B176" s="29"/>
      <c r="D176" s="29"/>
      <c r="E176" s="29"/>
      <c r="G176" s="29"/>
      <c r="H176" s="29"/>
      <c r="J176" s="29"/>
      <c r="K176" s="29"/>
    </row>
    <row r="177" spans="2:11">
      <c r="B177" s="29"/>
      <c r="D177" s="29"/>
      <c r="E177" s="29"/>
      <c r="G177" s="29"/>
      <c r="H177" s="29"/>
      <c r="J177" s="29"/>
      <c r="K177" s="29"/>
    </row>
    <row r="178" spans="2:11">
      <c r="B178" s="29"/>
      <c r="D178" s="29"/>
      <c r="E178" s="29"/>
      <c r="G178" s="29"/>
      <c r="H178" s="29"/>
      <c r="J178" s="29"/>
      <c r="K178" s="29"/>
    </row>
    <row r="179" spans="2:11">
      <c r="B179" s="29"/>
      <c r="D179" s="29"/>
      <c r="E179" s="29"/>
      <c r="G179" s="29"/>
      <c r="H179" s="29"/>
      <c r="J179" s="29"/>
      <c r="K179" s="29"/>
    </row>
    <row r="180" spans="2:11">
      <c r="B180" s="29"/>
      <c r="D180" s="29"/>
      <c r="E180" s="29"/>
      <c r="G180" s="29"/>
      <c r="H180" s="29"/>
      <c r="J180" s="29"/>
      <c r="K180" s="29"/>
    </row>
    <row r="181" spans="2:11">
      <c r="B181" s="29"/>
      <c r="D181" s="29"/>
      <c r="E181" s="29"/>
      <c r="G181" s="29"/>
      <c r="H181" s="29"/>
      <c r="J181" s="29"/>
      <c r="K181" s="29"/>
    </row>
    <row r="182" spans="2:11">
      <c r="B182" s="29"/>
      <c r="D182" s="29"/>
      <c r="E182" s="29"/>
      <c r="G182" s="29"/>
      <c r="H182" s="29"/>
      <c r="J182" s="29"/>
      <c r="K182" s="29"/>
    </row>
    <row r="183" spans="2:11">
      <c r="B183" s="29"/>
      <c r="D183" s="29"/>
      <c r="E183" s="29"/>
      <c r="G183" s="29"/>
      <c r="H183" s="29"/>
      <c r="J183" s="29"/>
      <c r="K183" s="29"/>
    </row>
    <row r="184" spans="2:11">
      <c r="B184" s="29"/>
      <c r="D184" s="29"/>
      <c r="E184" s="29"/>
      <c r="G184" s="29"/>
      <c r="H184" s="29"/>
      <c r="J184" s="29"/>
      <c r="K184" s="29"/>
    </row>
    <row r="185" spans="2:11">
      <c r="B185" s="29"/>
      <c r="D185" s="29"/>
      <c r="E185" s="29"/>
      <c r="G185" s="29"/>
      <c r="H185" s="29"/>
      <c r="J185" s="29"/>
      <c r="K185" s="29"/>
    </row>
    <row r="186" spans="2:11">
      <c r="B186" s="29"/>
      <c r="D186" s="29"/>
      <c r="E186" s="29"/>
      <c r="G186" s="29"/>
      <c r="H186" s="29"/>
      <c r="J186" s="29"/>
      <c r="K186" s="29"/>
    </row>
    <row r="187" spans="2:11">
      <c r="B187" s="29"/>
      <c r="D187" s="29"/>
      <c r="E187" s="29"/>
      <c r="G187" s="29"/>
      <c r="H187" s="29"/>
      <c r="J187" s="29"/>
      <c r="K187" s="29"/>
    </row>
    <row r="188" spans="2:11">
      <c r="B188" s="29"/>
      <c r="D188" s="29"/>
      <c r="E188" s="29"/>
      <c r="G188" s="29"/>
      <c r="H188" s="29"/>
      <c r="J188" s="29"/>
      <c r="K188" s="29"/>
    </row>
    <row r="189" spans="2:11">
      <c r="B189" s="29"/>
      <c r="D189" s="29"/>
      <c r="E189" s="29"/>
      <c r="G189" s="29"/>
      <c r="H189" s="29"/>
      <c r="J189" s="29"/>
      <c r="K189" s="29"/>
    </row>
    <row r="190" spans="2:11">
      <c r="B190" s="29"/>
      <c r="D190" s="29"/>
      <c r="E190" s="29"/>
      <c r="G190" s="29"/>
      <c r="H190" s="29"/>
      <c r="J190" s="29"/>
      <c r="K190" s="29"/>
    </row>
    <row r="191" spans="2:11">
      <c r="B191" s="29"/>
      <c r="D191" s="29"/>
      <c r="E191" s="29"/>
      <c r="G191" s="29"/>
      <c r="H191" s="29"/>
      <c r="J191" s="29"/>
      <c r="K191" s="29"/>
    </row>
    <row r="192" spans="2:11">
      <c r="B192" s="29"/>
      <c r="D192" s="29"/>
      <c r="E192" s="29"/>
      <c r="G192" s="29"/>
      <c r="H192" s="29"/>
      <c r="J192" s="29"/>
      <c r="K192" s="29"/>
    </row>
    <row r="193" spans="2:11">
      <c r="B193" s="29"/>
      <c r="D193" s="29"/>
      <c r="E193" s="29"/>
      <c r="G193" s="29"/>
      <c r="H193" s="29"/>
      <c r="J193" s="29"/>
      <c r="K193" s="29"/>
    </row>
    <row r="194" spans="2:11">
      <c r="B194" s="29"/>
      <c r="D194" s="29"/>
      <c r="E194" s="29"/>
      <c r="G194" s="29"/>
      <c r="H194" s="29"/>
      <c r="J194" s="29"/>
      <c r="K194" s="29"/>
    </row>
    <row r="195" spans="2:11">
      <c r="B195" s="29"/>
      <c r="D195" s="29"/>
      <c r="E195" s="29"/>
      <c r="G195" s="29"/>
      <c r="H195" s="29"/>
      <c r="J195" s="29"/>
      <c r="K195" s="29"/>
    </row>
    <row r="196" spans="2:11">
      <c r="B196" s="29"/>
      <c r="D196" s="29"/>
      <c r="E196" s="29"/>
      <c r="G196" s="29"/>
      <c r="H196" s="29"/>
      <c r="J196" s="29"/>
      <c r="K196" s="29"/>
    </row>
    <row r="197" spans="2:11">
      <c r="B197" s="29"/>
      <c r="D197" s="29"/>
      <c r="E197" s="29"/>
      <c r="G197" s="29"/>
      <c r="H197" s="29"/>
      <c r="J197" s="29"/>
      <c r="K197" s="29"/>
    </row>
    <row r="198" spans="2:11">
      <c r="B198" s="29"/>
      <c r="D198" s="29"/>
      <c r="E198" s="29"/>
      <c r="G198" s="29"/>
      <c r="H198" s="29"/>
      <c r="J198" s="29"/>
      <c r="K198" s="29"/>
    </row>
    <row r="199" spans="2:11">
      <c r="B199" s="29"/>
      <c r="D199" s="29"/>
      <c r="E199" s="29"/>
      <c r="G199" s="29"/>
      <c r="H199" s="29"/>
      <c r="J199" s="29"/>
      <c r="K199" s="29"/>
    </row>
    <row r="200" spans="2:11">
      <c r="B200" s="29"/>
      <c r="D200" s="29"/>
      <c r="E200" s="29"/>
      <c r="G200" s="29"/>
      <c r="H200" s="29"/>
      <c r="J200" s="29"/>
      <c r="K200" s="29"/>
    </row>
    <row r="201" spans="2:11">
      <c r="B201" s="29"/>
      <c r="D201" s="29"/>
      <c r="E201" s="29"/>
      <c r="G201" s="29"/>
      <c r="H201" s="29"/>
      <c r="J201" s="29"/>
      <c r="K201" s="29"/>
    </row>
    <row r="202" spans="2:11">
      <c r="B202" s="29"/>
      <c r="D202" s="29"/>
      <c r="E202" s="29"/>
      <c r="G202" s="29"/>
      <c r="H202" s="29"/>
      <c r="J202" s="29"/>
      <c r="K202" s="29"/>
    </row>
    <row r="203" spans="2:11">
      <c r="B203" s="29"/>
      <c r="D203" s="29"/>
      <c r="E203" s="29"/>
      <c r="G203" s="29"/>
      <c r="H203" s="29"/>
      <c r="J203" s="29"/>
      <c r="K203" s="29"/>
    </row>
    <row r="204" spans="2:11">
      <c r="B204" s="29"/>
      <c r="D204" s="29"/>
      <c r="E204" s="29"/>
      <c r="G204" s="29"/>
      <c r="H204" s="29"/>
      <c r="J204" s="29"/>
      <c r="K204" s="29"/>
    </row>
    <row r="205" spans="2:11">
      <c r="B205" s="29"/>
      <c r="D205" s="29"/>
      <c r="E205" s="29"/>
      <c r="G205" s="29"/>
      <c r="H205" s="29"/>
      <c r="J205" s="29"/>
      <c r="K205" s="29"/>
    </row>
    <row r="206" spans="2:11">
      <c r="B206" s="29"/>
      <c r="D206" s="29"/>
      <c r="E206" s="29"/>
      <c r="G206" s="29"/>
      <c r="H206" s="29"/>
      <c r="J206" s="29"/>
      <c r="K206" s="29"/>
    </row>
    <row r="207" spans="2:11">
      <c r="B207" s="29"/>
      <c r="D207" s="29"/>
      <c r="E207" s="29"/>
      <c r="G207" s="29"/>
      <c r="H207" s="29"/>
      <c r="J207" s="29"/>
      <c r="K207" s="29"/>
    </row>
    <row r="208" spans="2:11">
      <c r="B208" s="29"/>
      <c r="D208" s="29"/>
      <c r="E208" s="29"/>
      <c r="G208" s="29"/>
      <c r="H208" s="29"/>
      <c r="J208" s="29"/>
      <c r="K208" s="29"/>
    </row>
    <row r="209" spans="2:11">
      <c r="B209" s="29"/>
      <c r="D209" s="29"/>
      <c r="E209" s="29"/>
      <c r="G209" s="29"/>
      <c r="H209" s="29"/>
      <c r="J209" s="29"/>
      <c r="K209" s="29"/>
    </row>
    <row r="210" spans="2:11">
      <c r="B210" s="29"/>
      <c r="D210" s="29"/>
      <c r="E210" s="29"/>
      <c r="G210" s="29"/>
      <c r="H210" s="29"/>
      <c r="J210" s="29"/>
      <c r="K210" s="29"/>
    </row>
    <row r="211" spans="2:11">
      <c r="B211" s="29"/>
      <c r="D211" s="29"/>
      <c r="E211" s="29"/>
      <c r="G211" s="29"/>
      <c r="H211" s="29"/>
      <c r="J211" s="29"/>
      <c r="K211" s="29"/>
    </row>
    <row r="212" spans="2:11">
      <c r="B212" s="29"/>
      <c r="D212" s="29"/>
      <c r="E212" s="29"/>
      <c r="G212" s="29"/>
      <c r="H212" s="29"/>
      <c r="J212" s="29"/>
      <c r="K212" s="29"/>
    </row>
    <row r="213" spans="2:11">
      <c r="B213" s="29"/>
      <c r="D213" s="29"/>
      <c r="E213" s="29"/>
      <c r="G213" s="29"/>
      <c r="H213" s="29"/>
      <c r="J213" s="29"/>
      <c r="K213" s="29"/>
    </row>
    <row r="214" spans="2:11">
      <c r="B214" s="29"/>
      <c r="D214" s="29"/>
      <c r="E214" s="29"/>
      <c r="G214" s="29"/>
      <c r="H214" s="29"/>
      <c r="J214" s="29"/>
      <c r="K214" s="29"/>
    </row>
    <row r="215" spans="2:11">
      <c r="B215" s="29"/>
      <c r="D215" s="29"/>
      <c r="E215" s="29"/>
      <c r="G215" s="29"/>
      <c r="H215" s="29"/>
      <c r="J215" s="29"/>
      <c r="K215" s="29"/>
    </row>
    <row r="216" spans="2:11">
      <c r="B216" s="29"/>
      <c r="D216" s="29"/>
      <c r="E216" s="29"/>
      <c r="G216" s="29"/>
      <c r="H216" s="29"/>
      <c r="J216" s="29"/>
      <c r="K216" s="29"/>
    </row>
    <row r="217" spans="2:11">
      <c r="B217" s="29"/>
      <c r="D217" s="29"/>
      <c r="E217" s="29"/>
      <c r="G217" s="29"/>
      <c r="H217" s="29"/>
      <c r="J217" s="29"/>
      <c r="K217" s="29"/>
    </row>
    <row r="218" spans="2:11">
      <c r="B218" s="29"/>
      <c r="D218" s="29"/>
      <c r="E218" s="29"/>
      <c r="G218" s="29"/>
      <c r="H218" s="29"/>
      <c r="J218" s="29"/>
      <c r="K218" s="29"/>
    </row>
    <row r="219" spans="2:11">
      <c r="B219" s="29"/>
      <c r="D219" s="29"/>
      <c r="E219" s="29"/>
      <c r="G219" s="29"/>
      <c r="H219" s="29"/>
      <c r="J219" s="29"/>
      <c r="K219" s="29"/>
    </row>
    <row r="220" spans="2:11">
      <c r="B220" s="29"/>
      <c r="D220" s="29"/>
      <c r="E220" s="29"/>
      <c r="G220" s="29"/>
      <c r="H220" s="29"/>
      <c r="J220" s="29"/>
      <c r="K220" s="29"/>
    </row>
    <row r="221" spans="2:11">
      <c r="B221" s="29"/>
      <c r="D221" s="29"/>
      <c r="E221" s="29"/>
      <c r="G221" s="29"/>
      <c r="H221" s="29"/>
      <c r="J221" s="29"/>
      <c r="K221" s="29"/>
    </row>
    <row r="222" spans="2:11">
      <c r="B222" s="29"/>
      <c r="D222" s="29"/>
      <c r="E222" s="29"/>
      <c r="G222" s="29"/>
      <c r="H222" s="29"/>
      <c r="J222" s="29"/>
      <c r="K222" s="29"/>
    </row>
    <row r="223" spans="2:11">
      <c r="B223" s="29"/>
      <c r="D223" s="29"/>
      <c r="E223" s="29"/>
      <c r="G223" s="29"/>
      <c r="H223" s="29"/>
      <c r="J223" s="29"/>
      <c r="K223" s="29"/>
    </row>
    <row r="224" spans="2:11">
      <c r="B224" s="29"/>
      <c r="D224" s="29"/>
      <c r="E224" s="29"/>
      <c r="G224" s="29"/>
      <c r="H224" s="29"/>
      <c r="J224" s="29"/>
      <c r="K224" s="29"/>
    </row>
    <row r="225" spans="2:11">
      <c r="B225" s="29"/>
      <c r="D225" s="29"/>
      <c r="E225" s="29"/>
      <c r="G225" s="29"/>
      <c r="H225" s="29"/>
      <c r="J225" s="29"/>
      <c r="K225" s="29"/>
    </row>
    <row r="226" spans="2:11">
      <c r="B226" s="29"/>
      <c r="D226" s="29"/>
      <c r="E226" s="29"/>
      <c r="G226" s="29"/>
      <c r="H226" s="29"/>
      <c r="J226" s="29"/>
      <c r="K226" s="29"/>
    </row>
    <row r="227" spans="2:11">
      <c r="B227" s="29"/>
      <c r="D227" s="29"/>
      <c r="E227" s="29"/>
      <c r="G227" s="29"/>
      <c r="H227" s="29"/>
      <c r="J227" s="29"/>
      <c r="K227" s="29"/>
    </row>
    <row r="228" spans="2:11">
      <c r="B228" s="29"/>
      <c r="D228" s="29"/>
      <c r="E228" s="29"/>
      <c r="G228" s="29"/>
      <c r="H228" s="29"/>
      <c r="J228" s="29"/>
      <c r="K228" s="29"/>
    </row>
    <row r="229" spans="2:11">
      <c r="B229" s="29"/>
      <c r="D229" s="29"/>
      <c r="E229" s="29"/>
      <c r="G229" s="29"/>
      <c r="H229" s="29"/>
      <c r="J229" s="29"/>
      <c r="K229" s="29"/>
    </row>
    <row r="230" spans="2:11">
      <c r="B230" s="29"/>
      <c r="D230" s="29"/>
      <c r="E230" s="29"/>
      <c r="G230" s="29"/>
      <c r="H230" s="29"/>
      <c r="J230" s="29"/>
      <c r="K230" s="29"/>
    </row>
    <row r="231" spans="2:11">
      <c r="B231" s="29"/>
      <c r="D231" s="29"/>
      <c r="E231" s="29"/>
      <c r="G231" s="29"/>
      <c r="H231" s="29"/>
      <c r="J231" s="29"/>
      <c r="K231" s="29"/>
    </row>
    <row r="232" spans="2:11">
      <c r="B232" s="29"/>
      <c r="D232" s="29"/>
      <c r="E232" s="29"/>
      <c r="G232" s="29"/>
      <c r="H232" s="29"/>
      <c r="J232" s="29"/>
      <c r="K232" s="29"/>
    </row>
    <row r="233" spans="2:11">
      <c r="B233" s="29"/>
      <c r="D233" s="29"/>
      <c r="E233" s="29"/>
      <c r="G233" s="29"/>
      <c r="H233" s="29"/>
      <c r="J233" s="29"/>
      <c r="K233" s="29"/>
    </row>
  </sheetData>
  <customSheetViews>
    <customSheetView guid="{AAA317AB-9C4F-4A7B-BD58-62DAAE088BDA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C77A39F-ABA0-4848-B5DA-4147A1099D4C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9</vt:i4>
      </vt:variant>
    </vt:vector>
  </HeadingPairs>
  <TitlesOfParts>
    <vt:vector size="20" baseType="lpstr">
      <vt:lpstr>Mann</vt:lpstr>
      <vt:lpstr>Frau</vt:lpstr>
      <vt:lpstr>Mann-Frau</vt:lpstr>
      <vt:lpstr>2 Männer</vt:lpstr>
      <vt:lpstr>2 Frauen</vt:lpstr>
      <vt:lpstr>Absterbeordnung</vt:lpstr>
      <vt:lpstr>Daten (M)</vt:lpstr>
      <vt:lpstr>Daten</vt:lpstr>
      <vt:lpstr>Daten (F)</vt:lpstr>
      <vt:lpstr>Daten1M</vt:lpstr>
      <vt:lpstr>Daten1F</vt:lpstr>
      <vt:lpstr>'2 Frauen'!Druckbereich</vt:lpstr>
      <vt:lpstr>'2 Männer'!Druckbereich</vt:lpstr>
      <vt:lpstr>Frau!Druckbereich</vt:lpstr>
      <vt:lpstr>Mann!Druckbereich</vt:lpstr>
      <vt:lpstr>'Mann-Frau'!Druckbereich</vt:lpstr>
      <vt:lpstr>Mann!nachschüssig</vt:lpstr>
      <vt:lpstr>nachschüssig</vt:lpstr>
      <vt:lpstr>Mann!vorschüssig</vt:lpstr>
      <vt:lpstr>vorschüssig</vt:lpstr>
    </vt:vector>
  </TitlesOfParts>
  <Company>Stadtvermessungsamt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Leibrentenbarwertfaktoren</dc:title>
  <dc:creator>Plaga</dc:creator>
  <cp:lastModifiedBy>Kasten, Michael</cp:lastModifiedBy>
  <cp:lastPrinted>2014-10-15T06:18:16Z</cp:lastPrinted>
  <dcterms:created xsi:type="dcterms:W3CDTF">1999-01-27T13:43:55Z</dcterms:created>
  <dcterms:modified xsi:type="dcterms:W3CDTF">2021-07-12T11:32:08Z</dcterms:modified>
</cp:coreProperties>
</file>