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V:\64_6\Gutachterausschuß_Homepage\Web_Gut_2014\LBF 2014-10-18\12-2014 mit Schutz\"/>
    </mc:Choice>
  </mc:AlternateContent>
  <workbookProtection workbookPassword="851D" lockStructure="1"/>
  <bookViews>
    <workbookView showHorizontalScroll="0" showVerticalScroll="0" xWindow="120" yWindow="15" windowWidth="14685" windowHeight="8385" tabRatio="848" activeTab="2"/>
  </bookViews>
  <sheets>
    <sheet name="Mann" sheetId="1" r:id="rId1"/>
    <sheet name="Frau" sheetId="2" r:id="rId2"/>
    <sheet name="Mann-Frau" sheetId="3" r:id="rId3"/>
    <sheet name="2 Männer" sheetId="4" r:id="rId4"/>
    <sheet name="2 Frauen" sheetId="5" r:id="rId5"/>
    <sheet name="Absterbeordnung" sheetId="6" state="hidden" r:id="rId6"/>
    <sheet name="Daten (M)" sheetId="7" state="hidden" r:id="rId7"/>
    <sheet name="Daten" sheetId="9" state="hidden" r:id="rId8"/>
    <sheet name="Daten (F)" sheetId="10" state="hidden" r:id="rId9"/>
    <sheet name="Daten1M" sheetId="12" state="hidden" r:id="rId10"/>
    <sheet name="Daten1F" sheetId="13" state="hidden" r:id="rId11"/>
  </sheets>
  <definedNames>
    <definedName name="_xlnm.Print_Area" localSheetId="4">'2 Frauen'!$A$1:$F$24</definedName>
    <definedName name="_xlnm.Print_Area" localSheetId="3">'2 Männer'!$A$1:$F$24</definedName>
    <definedName name="_xlnm.Print_Area" localSheetId="1">Frau!$A$1:$F$15</definedName>
    <definedName name="_xlnm.Print_Area" localSheetId="0">Mann!$A$1:$F$15</definedName>
    <definedName name="_xlnm.Print_Area" localSheetId="2">'Mann-Frau'!$A$1:$F$24</definedName>
    <definedName name="nachschüssig" localSheetId="0">Mann!$D$10</definedName>
    <definedName name="nachschüssig">'Mann-Frau'!$D$10</definedName>
    <definedName name="vorschüssig" localSheetId="0">Mann!$D$10</definedName>
    <definedName name="vorschüssig">'Mann-Frau'!$D$10</definedName>
    <definedName name="Z_AAA317AB_9C4F_4A7B_BD58_62DAAE088BDA_.wvu.PrintArea" localSheetId="4" hidden="1">'2 Frauen'!$A$1:$F$24</definedName>
    <definedName name="Z_AAA317AB_9C4F_4A7B_BD58_62DAAE088BDA_.wvu.PrintArea" localSheetId="3" hidden="1">'2 Männer'!$A$1:$F$24</definedName>
    <definedName name="Z_AAA317AB_9C4F_4A7B_BD58_62DAAE088BDA_.wvu.PrintArea" localSheetId="1" hidden="1">Frau!$A$1:$F$15</definedName>
    <definedName name="Z_AAA317AB_9C4F_4A7B_BD58_62DAAE088BDA_.wvu.PrintArea" localSheetId="0" hidden="1">Mann!$A$1:$F$15</definedName>
    <definedName name="Z_AAA317AB_9C4F_4A7B_BD58_62DAAE088BDA_.wvu.PrintArea" localSheetId="2" hidden="1">'Mann-Frau'!$A$1:$F$24</definedName>
    <definedName name="Z_AC77A39F_ABA0_4848_B5DA_4147A1099D4C_.wvu.PrintArea" localSheetId="4" hidden="1">'2 Frauen'!$A$1:$F$24</definedName>
    <definedName name="Z_AC77A39F_ABA0_4848_B5DA_4147A1099D4C_.wvu.PrintArea" localSheetId="3" hidden="1">'2 Männer'!$A$1:$F$24</definedName>
    <definedName name="Z_AC77A39F_ABA0_4848_B5DA_4147A1099D4C_.wvu.PrintArea" localSheetId="1" hidden="1">Frau!$A$1:$F$15</definedName>
    <definedName name="Z_AC77A39F_ABA0_4848_B5DA_4147A1099D4C_.wvu.PrintArea" localSheetId="0" hidden="1">Mann!$A$1:$F$15</definedName>
    <definedName name="Z_AC77A39F_ABA0_4848_B5DA_4147A1099D4C_.wvu.PrintArea" localSheetId="2" hidden="1">'Mann-Frau'!$A$1:$F$24</definedName>
  </definedNames>
  <calcPr calcId="162913"/>
  <customWorkbookViews>
    <customWorkbookView name="GA-Kiel" guid="{AC77A39F-ABA0-4848-B5DA-4147A1099D4C}" includeHiddenRowCol="0" maximized="1" showHorizontalScroll="0" showVerticalScroll="0" xWindow="1" yWindow="1" windowWidth="1280" windowHeight="816" tabRatio="848" activeSheetId="2" showFormulaBar="0"/>
    <customWorkbookView name="GA-Kiel M" guid="{AAA317AB-9C4F-4A7B-BD58-62DAAE088BDA}" includeHiddenRowCol="0" maximized="1" showHorizontalScroll="0" showVerticalScroll="0" xWindow="1" yWindow="1" windowWidth="1280" windowHeight="816" tabRatio="848" activeSheetId="1" showFormulaBar="0"/>
  </customWorkbookViews>
</workbook>
</file>

<file path=xl/calcChain.xml><?xml version="1.0" encoding="utf-8"?>
<calcChain xmlns="http://schemas.openxmlformats.org/spreadsheetml/2006/main">
  <c r="A3" i="2" l="1"/>
  <c r="B43" i="5"/>
  <c r="B42" i="5"/>
  <c r="B42" i="4"/>
  <c r="B44" i="4" s="1"/>
  <c r="B41" i="4"/>
  <c r="B46" i="3"/>
  <c r="B47" i="3"/>
  <c r="B48" i="3" s="1"/>
  <c r="B38" i="2"/>
  <c r="B40" i="2" s="1"/>
  <c r="B37" i="2"/>
  <c r="B48" i="1"/>
  <c r="B47" i="1"/>
  <c r="A3" i="5"/>
  <c r="A3" i="4"/>
  <c r="B1" i="9"/>
  <c r="B3" i="9" s="1"/>
  <c r="B2" i="9"/>
  <c r="B5" i="9"/>
  <c r="C48" i="9" s="1"/>
  <c r="B14" i="9"/>
  <c r="P14" i="9" s="1"/>
  <c r="H14" i="9"/>
  <c r="Q14" i="9" s="1"/>
  <c r="B15" i="9"/>
  <c r="P15" i="9" s="1"/>
  <c r="H15" i="9"/>
  <c r="Q15" i="9" s="1"/>
  <c r="B16" i="9"/>
  <c r="P16" i="9" s="1"/>
  <c r="H16" i="9"/>
  <c r="B17" i="9"/>
  <c r="P17" i="9" s="1"/>
  <c r="H17" i="9"/>
  <c r="Q17" i="9" s="1"/>
  <c r="B18" i="9"/>
  <c r="P18" i="9" s="1"/>
  <c r="H18" i="9"/>
  <c r="B19" i="9"/>
  <c r="P19" i="9" s="1"/>
  <c r="H19" i="9"/>
  <c r="Q19" i="9" s="1"/>
  <c r="B20" i="9"/>
  <c r="P20" i="9" s="1"/>
  <c r="H20" i="9"/>
  <c r="B21" i="9"/>
  <c r="P21" i="9" s="1"/>
  <c r="H21" i="9"/>
  <c r="Q21" i="9" s="1"/>
  <c r="B22" i="9"/>
  <c r="P22" i="9" s="1"/>
  <c r="H22" i="9"/>
  <c r="B23" i="9"/>
  <c r="P23" i="9" s="1"/>
  <c r="H23" i="9"/>
  <c r="Q23" i="9" s="1"/>
  <c r="B24" i="9"/>
  <c r="P24" i="9" s="1"/>
  <c r="H24" i="9"/>
  <c r="B25" i="9"/>
  <c r="P25" i="9" s="1"/>
  <c r="H25" i="9"/>
  <c r="Q25" i="9" s="1"/>
  <c r="B26" i="9"/>
  <c r="P26" i="9" s="1"/>
  <c r="H26" i="9"/>
  <c r="B27" i="9"/>
  <c r="P27" i="9" s="1"/>
  <c r="H27" i="9"/>
  <c r="Q27" i="9" s="1"/>
  <c r="B28" i="9"/>
  <c r="P28" i="9" s="1"/>
  <c r="H28" i="9"/>
  <c r="B29" i="9"/>
  <c r="P29" i="9" s="1"/>
  <c r="H29" i="9"/>
  <c r="Q29" i="9" s="1"/>
  <c r="B30" i="9"/>
  <c r="P30" i="9" s="1"/>
  <c r="C30" i="9"/>
  <c r="D30" i="9" s="1"/>
  <c r="H30" i="9"/>
  <c r="Q30" i="9" s="1"/>
  <c r="B31" i="9"/>
  <c r="P31" i="9" s="1"/>
  <c r="H31" i="9"/>
  <c r="B32" i="9"/>
  <c r="P32" i="9"/>
  <c r="H32" i="9"/>
  <c r="Q32" i="9" s="1"/>
  <c r="B33" i="9"/>
  <c r="H33" i="9"/>
  <c r="Q33" i="9" s="1"/>
  <c r="B34" i="9"/>
  <c r="P34" i="9"/>
  <c r="H34" i="9"/>
  <c r="Q34" i="9" s="1"/>
  <c r="B35" i="9"/>
  <c r="P35" i="9" s="1"/>
  <c r="H35" i="9"/>
  <c r="Q35" i="9" s="1"/>
  <c r="B36" i="9"/>
  <c r="H36" i="9"/>
  <c r="Q36" i="9" s="1"/>
  <c r="B37" i="9"/>
  <c r="P37" i="9" s="1"/>
  <c r="H37" i="9"/>
  <c r="Q37" i="9" s="1"/>
  <c r="B38" i="9"/>
  <c r="P38" i="9" s="1"/>
  <c r="H38" i="9"/>
  <c r="Q38" i="9"/>
  <c r="B39" i="9"/>
  <c r="P39" i="9" s="1"/>
  <c r="H39" i="9"/>
  <c r="Q39" i="9" s="1"/>
  <c r="B40" i="9"/>
  <c r="P40" i="9" s="1"/>
  <c r="H40" i="9"/>
  <c r="Q40" i="9" s="1"/>
  <c r="B41" i="9"/>
  <c r="P41" i="9" s="1"/>
  <c r="H41" i="9"/>
  <c r="Q41" i="9"/>
  <c r="B42" i="9"/>
  <c r="P42" i="9" s="1"/>
  <c r="H42" i="9"/>
  <c r="Q42" i="9"/>
  <c r="B43" i="9"/>
  <c r="P43" i="9" s="1"/>
  <c r="H43" i="9"/>
  <c r="Q43" i="9" s="1"/>
  <c r="B44" i="9"/>
  <c r="P44" i="9"/>
  <c r="H44" i="9"/>
  <c r="Q44" i="9" s="1"/>
  <c r="B45" i="9"/>
  <c r="P45" i="9" s="1"/>
  <c r="H45" i="9"/>
  <c r="Q45" i="9" s="1"/>
  <c r="B46" i="9"/>
  <c r="P46" i="9" s="1"/>
  <c r="H46" i="9"/>
  <c r="Q46" i="9"/>
  <c r="B47" i="9"/>
  <c r="P47" i="9" s="1"/>
  <c r="H47" i="9"/>
  <c r="Q47" i="9" s="1"/>
  <c r="B48" i="9"/>
  <c r="P48" i="9" s="1"/>
  <c r="H48" i="9"/>
  <c r="Q48" i="9" s="1"/>
  <c r="B49" i="9"/>
  <c r="P49" i="9" s="1"/>
  <c r="H49" i="9"/>
  <c r="Q49" i="9" s="1"/>
  <c r="B50" i="9"/>
  <c r="P50" i="9"/>
  <c r="H50" i="9"/>
  <c r="Q50" i="9" s="1"/>
  <c r="B51" i="9"/>
  <c r="P51" i="9" s="1"/>
  <c r="H51" i="9"/>
  <c r="B52" i="9"/>
  <c r="P52" i="9" s="1"/>
  <c r="C52" i="9"/>
  <c r="H52" i="9"/>
  <c r="B53" i="9"/>
  <c r="P53" i="9" s="1"/>
  <c r="H53" i="9"/>
  <c r="Q53" i="9" s="1"/>
  <c r="B54" i="9"/>
  <c r="P54" i="9"/>
  <c r="H54" i="9"/>
  <c r="Q54" i="9" s="1"/>
  <c r="B55" i="9"/>
  <c r="P55" i="9" s="1"/>
  <c r="H55" i="9"/>
  <c r="Q55" i="9" s="1"/>
  <c r="B56" i="9"/>
  <c r="P56" i="9" s="1"/>
  <c r="H56" i="9"/>
  <c r="Q56" i="9" s="1"/>
  <c r="B57" i="9"/>
  <c r="P57" i="9" s="1"/>
  <c r="H57" i="9"/>
  <c r="B58" i="9"/>
  <c r="P58" i="9" s="1"/>
  <c r="H58" i="9"/>
  <c r="Q58" i="9" s="1"/>
  <c r="B59" i="9"/>
  <c r="H59" i="9"/>
  <c r="Q59" i="9" s="1"/>
  <c r="B60" i="9"/>
  <c r="P60" i="9"/>
  <c r="H60" i="9"/>
  <c r="Q60" i="9" s="1"/>
  <c r="B61" i="9"/>
  <c r="P61" i="9" s="1"/>
  <c r="H61" i="9"/>
  <c r="Q61" i="9" s="1"/>
  <c r="B62" i="9"/>
  <c r="P62" i="9"/>
  <c r="H62" i="9"/>
  <c r="Q62" i="9" s="1"/>
  <c r="I62" i="9"/>
  <c r="J62" i="9" s="1"/>
  <c r="B63" i="9"/>
  <c r="P63" i="9" s="1"/>
  <c r="H63" i="9"/>
  <c r="Q63" i="9" s="1"/>
  <c r="B64" i="9"/>
  <c r="P64" i="9"/>
  <c r="C64" i="9"/>
  <c r="H64" i="9"/>
  <c r="B65" i="9"/>
  <c r="P65" i="9" s="1"/>
  <c r="H65" i="9"/>
  <c r="Q65" i="9" s="1"/>
  <c r="B66" i="9"/>
  <c r="P66" i="9" s="1"/>
  <c r="C66" i="9"/>
  <c r="H66" i="9"/>
  <c r="Q66" i="9" s="1"/>
  <c r="I66" i="9"/>
  <c r="B67" i="9"/>
  <c r="P67" i="9"/>
  <c r="H67" i="9"/>
  <c r="Q67" i="9" s="1"/>
  <c r="B68" i="9"/>
  <c r="P68" i="9"/>
  <c r="C68" i="9"/>
  <c r="D68" i="9" s="1"/>
  <c r="H68" i="9"/>
  <c r="B69" i="9"/>
  <c r="P69" i="9" s="1"/>
  <c r="H69" i="9"/>
  <c r="Q69" i="9" s="1"/>
  <c r="B70" i="9"/>
  <c r="P70" i="9" s="1"/>
  <c r="H70" i="9"/>
  <c r="Q70" i="9" s="1"/>
  <c r="B71" i="9"/>
  <c r="P71" i="9" s="1"/>
  <c r="H71" i="9"/>
  <c r="B72" i="9"/>
  <c r="P72" i="9"/>
  <c r="H72" i="9"/>
  <c r="Q72" i="9" s="1"/>
  <c r="B73" i="9"/>
  <c r="P73" i="9" s="1"/>
  <c r="H73" i="9"/>
  <c r="Q73" i="9" s="1"/>
  <c r="B74" i="9"/>
  <c r="P74" i="9"/>
  <c r="H74" i="9"/>
  <c r="Q74" i="9" s="1"/>
  <c r="B75" i="9"/>
  <c r="P75" i="9" s="1"/>
  <c r="H75" i="9"/>
  <c r="Q75" i="9" s="1"/>
  <c r="B76" i="9"/>
  <c r="P76" i="9"/>
  <c r="H76" i="9"/>
  <c r="Q76" i="9" s="1"/>
  <c r="B77" i="9"/>
  <c r="P77" i="9" s="1"/>
  <c r="H77" i="9"/>
  <c r="Q77" i="9" s="1"/>
  <c r="B78" i="9"/>
  <c r="P78" i="9" s="1"/>
  <c r="H78" i="9"/>
  <c r="Q78" i="9" s="1"/>
  <c r="B79" i="9"/>
  <c r="P79" i="9" s="1"/>
  <c r="H79" i="9"/>
  <c r="Q79" i="9" s="1"/>
  <c r="B80" i="9"/>
  <c r="P80" i="9" s="1"/>
  <c r="H80" i="9"/>
  <c r="Q80" i="9" s="1"/>
  <c r="B81" i="9"/>
  <c r="C81" i="9"/>
  <c r="H81" i="9"/>
  <c r="Q81" i="9" s="1"/>
  <c r="B82" i="9"/>
  <c r="P82" i="9"/>
  <c r="H82" i="9"/>
  <c r="Q82" i="9" s="1"/>
  <c r="B83" i="9"/>
  <c r="P83" i="9"/>
  <c r="H83" i="9"/>
  <c r="Q83" i="9" s="1"/>
  <c r="B84" i="9"/>
  <c r="P84" i="9" s="1"/>
  <c r="H84" i="9"/>
  <c r="Q84" i="9" s="1"/>
  <c r="B85" i="9"/>
  <c r="P85" i="9" s="1"/>
  <c r="H85" i="9"/>
  <c r="Q85" i="9" s="1"/>
  <c r="B86" i="9"/>
  <c r="P86" i="9"/>
  <c r="H86" i="9"/>
  <c r="Q86" i="9" s="1"/>
  <c r="B87" i="9"/>
  <c r="H87" i="9"/>
  <c r="Q87" i="9"/>
  <c r="P87" i="9"/>
  <c r="B88" i="9"/>
  <c r="P88" i="9" s="1"/>
  <c r="H88" i="9"/>
  <c r="Q88" i="9" s="1"/>
  <c r="B89" i="9"/>
  <c r="P89" i="9" s="1"/>
  <c r="H89" i="9"/>
  <c r="Q89" i="9" s="1"/>
  <c r="B90" i="9"/>
  <c r="P90" i="9" s="1"/>
  <c r="H90" i="9"/>
  <c r="Q90" i="9" s="1"/>
  <c r="B91" i="9"/>
  <c r="P91" i="9" s="1"/>
  <c r="H91" i="9"/>
  <c r="Q91" i="9" s="1"/>
  <c r="B92" i="9"/>
  <c r="P92" i="9" s="1"/>
  <c r="H92" i="9"/>
  <c r="Q92" i="9"/>
  <c r="B93" i="9"/>
  <c r="P93" i="9" s="1"/>
  <c r="H93" i="9"/>
  <c r="Q93" i="9" s="1"/>
  <c r="B94" i="9"/>
  <c r="P94" i="9" s="1"/>
  <c r="H94" i="9"/>
  <c r="Q94" i="9"/>
  <c r="B95" i="9"/>
  <c r="P95" i="9" s="1"/>
  <c r="H95" i="9"/>
  <c r="Q95" i="9" s="1"/>
  <c r="I95" i="9"/>
  <c r="B96" i="9"/>
  <c r="P96" i="9" s="1"/>
  <c r="H96" i="9"/>
  <c r="Q96" i="9" s="1"/>
  <c r="B97" i="9"/>
  <c r="P97" i="9"/>
  <c r="H97" i="9"/>
  <c r="Q97" i="9" s="1"/>
  <c r="B98" i="9"/>
  <c r="P98" i="9" s="1"/>
  <c r="H98" i="9"/>
  <c r="Q98" i="9" s="1"/>
  <c r="B99" i="9"/>
  <c r="P99" i="9" s="1"/>
  <c r="H99" i="9"/>
  <c r="Q99" i="9"/>
  <c r="B100" i="9"/>
  <c r="P100" i="9" s="1"/>
  <c r="H100" i="9"/>
  <c r="Q100" i="9" s="1"/>
  <c r="B101" i="9"/>
  <c r="P101" i="9" s="1"/>
  <c r="H101" i="9"/>
  <c r="Q101" i="9" s="1"/>
  <c r="B102" i="9"/>
  <c r="P102" i="9" s="1"/>
  <c r="H102" i="9"/>
  <c r="Q102" i="9" s="1"/>
  <c r="B103" i="9"/>
  <c r="P103" i="9" s="1"/>
  <c r="H103" i="9"/>
  <c r="Q103" i="9" s="1"/>
  <c r="I103" i="9"/>
  <c r="J103" i="9" s="1"/>
  <c r="B104" i="9"/>
  <c r="P104" i="9" s="1"/>
  <c r="H104" i="9"/>
  <c r="Q104" i="9" s="1"/>
  <c r="B105" i="9"/>
  <c r="H105" i="9"/>
  <c r="P105" i="9"/>
  <c r="B106" i="9"/>
  <c r="P106" i="9"/>
  <c r="H106" i="9"/>
  <c r="Q106" i="9" s="1"/>
  <c r="B107" i="9"/>
  <c r="P107" i="9" s="1"/>
  <c r="H107" i="9"/>
  <c r="Q107" i="9" s="1"/>
  <c r="B108" i="9"/>
  <c r="P108" i="9"/>
  <c r="H108" i="9"/>
  <c r="Q108" i="9" s="1"/>
  <c r="B109" i="9"/>
  <c r="P109" i="9" s="1"/>
  <c r="H109" i="9"/>
  <c r="Q109" i="9" s="1"/>
  <c r="B110" i="9"/>
  <c r="P110" i="9" s="1"/>
  <c r="H110" i="9"/>
  <c r="Q110" i="9" s="1"/>
  <c r="B111" i="9"/>
  <c r="P111" i="9" s="1"/>
  <c r="H111" i="9"/>
  <c r="Q111" i="9" s="1"/>
  <c r="B112" i="9"/>
  <c r="P112" i="9" s="1"/>
  <c r="H112" i="9"/>
  <c r="Q112" i="9" s="1"/>
  <c r="B113" i="9"/>
  <c r="P113" i="9" s="1"/>
  <c r="H113" i="9"/>
  <c r="Q113" i="9" s="1"/>
  <c r="B114" i="9"/>
  <c r="P114" i="9"/>
  <c r="H114" i="9"/>
  <c r="B115" i="9"/>
  <c r="P115" i="9" s="1"/>
  <c r="H115" i="9"/>
  <c r="Q115" i="9" s="1"/>
  <c r="B116" i="9"/>
  <c r="H116" i="9"/>
  <c r="Q116" i="9" s="1"/>
  <c r="B117" i="9"/>
  <c r="P117" i="9"/>
  <c r="H117" i="9"/>
  <c r="Q117" i="9" s="1"/>
  <c r="B118" i="9"/>
  <c r="P118" i="9"/>
  <c r="H118" i="9"/>
  <c r="B119" i="9"/>
  <c r="P119" i="9" s="1"/>
  <c r="H119" i="9"/>
  <c r="Q119" i="9" s="1"/>
  <c r="B120" i="9"/>
  <c r="P120" i="9" s="1"/>
  <c r="H120" i="9"/>
  <c r="Q120" i="9" s="1"/>
  <c r="B121" i="9"/>
  <c r="P121" i="9"/>
  <c r="H121" i="9"/>
  <c r="Q121" i="9" s="1"/>
  <c r="B122" i="9"/>
  <c r="P122" i="9"/>
  <c r="H122" i="9"/>
  <c r="B123" i="9"/>
  <c r="P123" i="9" s="1"/>
  <c r="H123" i="9"/>
  <c r="Q123" i="9" s="1"/>
  <c r="B124" i="9"/>
  <c r="P124" i="9" s="1"/>
  <c r="H124" i="9"/>
  <c r="Q124" i="9" s="1"/>
  <c r="B125" i="9"/>
  <c r="P125" i="9"/>
  <c r="H125" i="9"/>
  <c r="Q125" i="9" s="1"/>
  <c r="B126" i="9"/>
  <c r="P126" i="9" s="1"/>
  <c r="H126" i="9"/>
  <c r="B127" i="9"/>
  <c r="P127" i="9" s="1"/>
  <c r="H127" i="9"/>
  <c r="Q127" i="9" s="1"/>
  <c r="B128" i="9"/>
  <c r="P128" i="9" s="1"/>
  <c r="H128" i="9"/>
  <c r="Q128" i="9" s="1"/>
  <c r="B129" i="9"/>
  <c r="P129" i="9"/>
  <c r="H129" i="9"/>
  <c r="Q129" i="9" s="1"/>
  <c r="B130" i="9"/>
  <c r="P130" i="9"/>
  <c r="H130" i="9"/>
  <c r="B131" i="9"/>
  <c r="P131" i="9" s="1"/>
  <c r="H131" i="9"/>
  <c r="Q131" i="9" s="1"/>
  <c r="B132" i="9"/>
  <c r="P132" i="9" s="1"/>
  <c r="H132" i="9"/>
  <c r="Q132" i="9" s="1"/>
  <c r="B133" i="9"/>
  <c r="P133" i="9"/>
  <c r="H133" i="9"/>
  <c r="Q133" i="9" s="1"/>
  <c r="B134" i="9"/>
  <c r="P134" i="9" s="1"/>
  <c r="H134" i="9"/>
  <c r="B135" i="9"/>
  <c r="P135" i="9" s="1"/>
  <c r="H135" i="9"/>
  <c r="Q135" i="9" s="1"/>
  <c r="B136" i="9"/>
  <c r="P136" i="9" s="1"/>
  <c r="H136" i="9"/>
  <c r="Q136" i="9" s="1"/>
  <c r="B1" i="10"/>
  <c r="B2" i="10"/>
  <c r="B5" i="10"/>
  <c r="I71" i="10" s="1"/>
  <c r="B14" i="10"/>
  <c r="H14" i="10"/>
  <c r="B15" i="10"/>
  <c r="Q15" i="10" s="1"/>
  <c r="H15" i="10"/>
  <c r="B16" i="10"/>
  <c r="P16" i="10" s="1"/>
  <c r="H16" i="10"/>
  <c r="B17" i="10"/>
  <c r="P17" i="10" s="1"/>
  <c r="H17" i="10"/>
  <c r="B18" i="10"/>
  <c r="Q18" i="10" s="1"/>
  <c r="H18" i="10"/>
  <c r="B19" i="10"/>
  <c r="P19" i="10" s="1"/>
  <c r="H19" i="10"/>
  <c r="B20" i="10"/>
  <c r="P20" i="10" s="1"/>
  <c r="H20" i="10"/>
  <c r="J20" i="10" s="1"/>
  <c r="B21" i="10"/>
  <c r="P21" i="10" s="1"/>
  <c r="H21" i="10"/>
  <c r="B22" i="10"/>
  <c r="H22" i="10"/>
  <c r="B23" i="10"/>
  <c r="H23" i="10"/>
  <c r="J23" i="10" s="1"/>
  <c r="B24" i="10"/>
  <c r="P24" i="10" s="1"/>
  <c r="H24" i="10"/>
  <c r="B25" i="10"/>
  <c r="P25" i="10" s="1"/>
  <c r="H25" i="10"/>
  <c r="B26" i="10"/>
  <c r="Q26" i="10" s="1"/>
  <c r="H26" i="10"/>
  <c r="B27" i="10"/>
  <c r="P27" i="10" s="1"/>
  <c r="H27" i="10"/>
  <c r="B28" i="10"/>
  <c r="P28" i="10" s="1"/>
  <c r="H28" i="10"/>
  <c r="B29" i="10"/>
  <c r="H29" i="10"/>
  <c r="B30" i="10"/>
  <c r="Q30" i="10" s="1"/>
  <c r="H30" i="10"/>
  <c r="B31" i="10"/>
  <c r="P31" i="10" s="1"/>
  <c r="H31" i="10"/>
  <c r="B32" i="10"/>
  <c r="P32" i="10" s="1"/>
  <c r="H32" i="10"/>
  <c r="B33" i="10"/>
  <c r="P33" i="10" s="1"/>
  <c r="H33" i="10"/>
  <c r="B34" i="10"/>
  <c r="Q34" i="10" s="1"/>
  <c r="H34" i="10"/>
  <c r="B35" i="10"/>
  <c r="P35" i="10" s="1"/>
  <c r="H35" i="10"/>
  <c r="B36" i="10"/>
  <c r="P36" i="10"/>
  <c r="H36" i="10"/>
  <c r="B37" i="10"/>
  <c r="H37" i="10"/>
  <c r="B38" i="10"/>
  <c r="Q38" i="10" s="1"/>
  <c r="H38" i="10"/>
  <c r="B39" i="10"/>
  <c r="P39" i="10"/>
  <c r="C39" i="10"/>
  <c r="H39" i="10"/>
  <c r="B40" i="10"/>
  <c r="P40" i="10"/>
  <c r="H40" i="10"/>
  <c r="B41" i="10"/>
  <c r="P41" i="10" s="1"/>
  <c r="H41" i="10"/>
  <c r="B42" i="10"/>
  <c r="Q42" i="10"/>
  <c r="H42" i="10"/>
  <c r="B43" i="10"/>
  <c r="P43" i="10" s="1"/>
  <c r="H43" i="10"/>
  <c r="B44" i="10"/>
  <c r="Q44" i="10" s="1"/>
  <c r="H44" i="10"/>
  <c r="B45" i="10"/>
  <c r="P45" i="10" s="1"/>
  <c r="H45" i="10"/>
  <c r="J45" i="10" s="1"/>
  <c r="B46" i="10"/>
  <c r="Q46" i="10" s="1"/>
  <c r="H46" i="10"/>
  <c r="B47" i="10"/>
  <c r="P47" i="10"/>
  <c r="H47" i="10"/>
  <c r="B48" i="10"/>
  <c r="Q48" i="10" s="1"/>
  <c r="H48" i="10"/>
  <c r="B49" i="10"/>
  <c r="H49" i="10"/>
  <c r="B50" i="10"/>
  <c r="Q50" i="10"/>
  <c r="H50" i="10"/>
  <c r="J50" i="10" s="1"/>
  <c r="B51" i="10"/>
  <c r="P51" i="10" s="1"/>
  <c r="H51" i="10"/>
  <c r="B52" i="10"/>
  <c r="Q52" i="10"/>
  <c r="H52" i="10"/>
  <c r="B53" i="10"/>
  <c r="P53" i="10" s="1"/>
  <c r="H53" i="10"/>
  <c r="B54" i="10"/>
  <c r="P54" i="10" s="1"/>
  <c r="H54" i="10"/>
  <c r="I54" i="10"/>
  <c r="B55" i="10"/>
  <c r="Q55" i="10"/>
  <c r="H55" i="10"/>
  <c r="B56" i="10"/>
  <c r="P56" i="10" s="1"/>
  <c r="H56" i="10"/>
  <c r="B57" i="10"/>
  <c r="H57" i="10"/>
  <c r="B58" i="10"/>
  <c r="P58" i="10"/>
  <c r="H58" i="10"/>
  <c r="B59" i="10"/>
  <c r="Q59" i="10" s="1"/>
  <c r="H59" i="10"/>
  <c r="B60" i="10"/>
  <c r="P60" i="10"/>
  <c r="H60" i="10"/>
  <c r="B61" i="10"/>
  <c r="Q61" i="10" s="1"/>
  <c r="H61" i="10"/>
  <c r="I61" i="10"/>
  <c r="J61" i="10" s="1"/>
  <c r="B62" i="10"/>
  <c r="P62" i="10" s="1"/>
  <c r="H62" i="10"/>
  <c r="B63" i="10"/>
  <c r="Q63" i="10"/>
  <c r="H63" i="10"/>
  <c r="B64" i="10"/>
  <c r="P64" i="10" s="1"/>
  <c r="H64" i="10"/>
  <c r="B65" i="10"/>
  <c r="Q65" i="10"/>
  <c r="H65" i="10"/>
  <c r="B66" i="10"/>
  <c r="H66" i="10"/>
  <c r="B67" i="10"/>
  <c r="Q67" i="10" s="1"/>
  <c r="H67" i="10"/>
  <c r="B68" i="10"/>
  <c r="P68" i="10"/>
  <c r="H68" i="10"/>
  <c r="B69" i="10"/>
  <c r="Q69" i="10" s="1"/>
  <c r="H69" i="10"/>
  <c r="B70" i="10"/>
  <c r="P70" i="10" s="1"/>
  <c r="H70" i="10"/>
  <c r="B71" i="10"/>
  <c r="Q71" i="10" s="1"/>
  <c r="H71" i="10"/>
  <c r="B72" i="10"/>
  <c r="H72" i="10"/>
  <c r="B73" i="10"/>
  <c r="Q73" i="10"/>
  <c r="H73" i="10"/>
  <c r="J73" i="10" s="1"/>
  <c r="B74" i="10"/>
  <c r="Q74" i="10" s="1"/>
  <c r="H74" i="10"/>
  <c r="B75" i="10"/>
  <c r="Q75" i="10" s="1"/>
  <c r="H75" i="10"/>
  <c r="B76" i="10"/>
  <c r="H76" i="10"/>
  <c r="B77" i="10"/>
  <c r="H77" i="10"/>
  <c r="B78" i="10"/>
  <c r="H78" i="10"/>
  <c r="B79" i="10"/>
  <c r="H79" i="10"/>
  <c r="B80" i="10"/>
  <c r="H80" i="10"/>
  <c r="B81" i="10"/>
  <c r="H81" i="10"/>
  <c r="B82" i="10"/>
  <c r="H82" i="10"/>
  <c r="B83" i="10"/>
  <c r="H83" i="10"/>
  <c r="B84" i="10"/>
  <c r="H84" i="10"/>
  <c r="B85" i="10"/>
  <c r="H85" i="10"/>
  <c r="B86" i="10"/>
  <c r="H86" i="10"/>
  <c r="B87" i="10"/>
  <c r="Q87" i="10" s="1"/>
  <c r="H87" i="10"/>
  <c r="I87" i="10"/>
  <c r="J87" i="10" s="1"/>
  <c r="B88" i="10"/>
  <c r="H88" i="10"/>
  <c r="B89" i="10"/>
  <c r="Q89" i="10"/>
  <c r="H89" i="10"/>
  <c r="B90" i="10"/>
  <c r="P90" i="10" s="1"/>
  <c r="H90" i="10"/>
  <c r="B91" i="10"/>
  <c r="Q91" i="10"/>
  <c r="H91" i="10"/>
  <c r="B92" i="10"/>
  <c r="P92" i="10" s="1"/>
  <c r="H92" i="10"/>
  <c r="B93" i="10"/>
  <c r="H93" i="10"/>
  <c r="B94" i="10"/>
  <c r="P94" i="10" s="1"/>
  <c r="H94" i="10"/>
  <c r="B95" i="10"/>
  <c r="Q95" i="10"/>
  <c r="H95" i="10"/>
  <c r="B96" i="10"/>
  <c r="H96" i="10"/>
  <c r="B97" i="10"/>
  <c r="Q97" i="10" s="1"/>
  <c r="C97" i="10"/>
  <c r="D97" i="10" s="1"/>
  <c r="H97" i="10"/>
  <c r="B98" i="10"/>
  <c r="P98" i="10"/>
  <c r="H98" i="10"/>
  <c r="J98" i="10" s="1"/>
  <c r="B99" i="10"/>
  <c r="P99" i="10" s="1"/>
  <c r="C99" i="10"/>
  <c r="H99" i="10"/>
  <c r="B100" i="10"/>
  <c r="P100" i="10" s="1"/>
  <c r="H100" i="10"/>
  <c r="I100" i="10"/>
  <c r="B101" i="10"/>
  <c r="H101" i="10"/>
  <c r="B102" i="10"/>
  <c r="P102" i="10" s="1"/>
  <c r="H102" i="10"/>
  <c r="B103" i="10"/>
  <c r="P103" i="10" s="1"/>
  <c r="H103" i="10"/>
  <c r="B104" i="10"/>
  <c r="P104" i="10" s="1"/>
  <c r="C104" i="10"/>
  <c r="H104" i="10"/>
  <c r="B105" i="10"/>
  <c r="Q105" i="10"/>
  <c r="H105" i="10"/>
  <c r="B106" i="10"/>
  <c r="P106" i="10" s="1"/>
  <c r="H106" i="10"/>
  <c r="B107" i="10"/>
  <c r="P107" i="10" s="1"/>
  <c r="H107" i="10"/>
  <c r="B108" i="10"/>
  <c r="P108" i="10" s="1"/>
  <c r="H108" i="10"/>
  <c r="B109" i="10"/>
  <c r="Q109" i="10" s="1"/>
  <c r="H109" i="10"/>
  <c r="B110" i="10"/>
  <c r="P110" i="10" s="1"/>
  <c r="H110" i="10"/>
  <c r="B111" i="10"/>
  <c r="Q111" i="10" s="1"/>
  <c r="H111" i="10"/>
  <c r="B112" i="10"/>
  <c r="P112" i="10"/>
  <c r="H112" i="10"/>
  <c r="I112" i="10"/>
  <c r="B113" i="10"/>
  <c r="Q113" i="10" s="1"/>
  <c r="C113" i="10"/>
  <c r="H113" i="10"/>
  <c r="B114" i="10"/>
  <c r="P114" i="10" s="1"/>
  <c r="H114" i="10"/>
  <c r="I114" i="10"/>
  <c r="J114" i="10" s="1"/>
  <c r="B115" i="10"/>
  <c r="Q115" i="10" s="1"/>
  <c r="H115" i="10"/>
  <c r="B116" i="10"/>
  <c r="P116" i="10" s="1"/>
  <c r="C116" i="10"/>
  <c r="H116" i="10"/>
  <c r="B117" i="10"/>
  <c r="Q117" i="10" s="1"/>
  <c r="H117" i="10"/>
  <c r="B118" i="10"/>
  <c r="H118" i="10"/>
  <c r="B119" i="10"/>
  <c r="Q119" i="10" s="1"/>
  <c r="H119" i="10"/>
  <c r="B120" i="10"/>
  <c r="C120" i="10"/>
  <c r="H120" i="10"/>
  <c r="B121" i="10"/>
  <c r="Q121" i="10" s="1"/>
  <c r="H121" i="10"/>
  <c r="B122" i="10"/>
  <c r="Q122" i="10" s="1"/>
  <c r="H122" i="10"/>
  <c r="B123" i="10"/>
  <c r="Q123" i="10"/>
  <c r="H123" i="10"/>
  <c r="B124" i="10"/>
  <c r="P124" i="10"/>
  <c r="C124" i="10"/>
  <c r="D124" i="10" s="1"/>
  <c r="H124" i="10"/>
  <c r="B125" i="10"/>
  <c r="Q125" i="10"/>
  <c r="C125" i="10"/>
  <c r="D125" i="10" s="1"/>
  <c r="H125" i="10"/>
  <c r="I125" i="10"/>
  <c r="B126" i="10"/>
  <c r="P126" i="10"/>
  <c r="H126" i="10"/>
  <c r="B127" i="10"/>
  <c r="C127" i="10"/>
  <c r="H127" i="10"/>
  <c r="B128" i="10"/>
  <c r="H128" i="10"/>
  <c r="B129" i="10"/>
  <c r="H129" i="10"/>
  <c r="B130" i="10"/>
  <c r="H130" i="10"/>
  <c r="B131" i="10"/>
  <c r="Q131" i="10" s="1"/>
  <c r="H131" i="10"/>
  <c r="J131" i="10" s="1"/>
  <c r="I131" i="10"/>
  <c r="B132" i="10"/>
  <c r="P132" i="10" s="1"/>
  <c r="H132" i="10"/>
  <c r="B133" i="10"/>
  <c r="H133" i="10"/>
  <c r="B134" i="10"/>
  <c r="P134" i="10"/>
  <c r="H134" i="10"/>
  <c r="B135" i="10"/>
  <c r="Q135" i="10" s="1"/>
  <c r="C135" i="10"/>
  <c r="D135" i="10" s="1"/>
  <c r="H135" i="10"/>
  <c r="B136" i="10"/>
  <c r="Q136" i="10" s="1"/>
  <c r="H136" i="10"/>
  <c r="B1" i="7"/>
  <c r="B2" i="7"/>
  <c r="B5" i="7"/>
  <c r="I15" i="7" s="1"/>
  <c r="B14" i="7"/>
  <c r="P14" i="7" s="1"/>
  <c r="H14" i="7"/>
  <c r="B15" i="7"/>
  <c r="B16" i="7"/>
  <c r="P16" i="7"/>
  <c r="B17" i="7"/>
  <c r="H17" i="7" s="1"/>
  <c r="B18" i="7"/>
  <c r="P18" i="7" s="1"/>
  <c r="B19" i="7"/>
  <c r="H19" i="7" s="1"/>
  <c r="B20" i="7"/>
  <c r="B21" i="7"/>
  <c r="H21" i="7" s="1"/>
  <c r="B22" i="7"/>
  <c r="P22" i="7"/>
  <c r="B23" i="7"/>
  <c r="B24" i="7"/>
  <c r="P24" i="7"/>
  <c r="B25" i="7"/>
  <c r="B26" i="7"/>
  <c r="P26" i="7"/>
  <c r="B27" i="7"/>
  <c r="B28" i="7"/>
  <c r="H28" i="7" s="1"/>
  <c r="P28" i="7"/>
  <c r="B29" i="7"/>
  <c r="H29" i="7" s="1"/>
  <c r="B30" i="7"/>
  <c r="P30" i="7" s="1"/>
  <c r="B31" i="7"/>
  <c r="H31" i="7"/>
  <c r="B32" i="7"/>
  <c r="P32" i="7" s="1"/>
  <c r="B33" i="7"/>
  <c r="H33" i="7" s="1"/>
  <c r="B34" i="7"/>
  <c r="P34" i="7"/>
  <c r="B35" i="7"/>
  <c r="H35" i="7" s="1"/>
  <c r="C35" i="7"/>
  <c r="B36" i="7"/>
  <c r="P36" i="7"/>
  <c r="B37" i="7"/>
  <c r="H37" i="7"/>
  <c r="B38" i="7"/>
  <c r="B39" i="7"/>
  <c r="H39" i="7" s="1"/>
  <c r="B40" i="7"/>
  <c r="P40" i="7" s="1"/>
  <c r="B41" i="7"/>
  <c r="B42" i="7"/>
  <c r="B43" i="7"/>
  <c r="H43" i="7"/>
  <c r="B44" i="7"/>
  <c r="P44" i="7" s="1"/>
  <c r="B45" i="7"/>
  <c r="Q45" i="7" s="1"/>
  <c r="B46" i="7"/>
  <c r="P46" i="7"/>
  <c r="C46" i="7"/>
  <c r="B47" i="7"/>
  <c r="C47" i="7"/>
  <c r="B48" i="7"/>
  <c r="P48" i="7"/>
  <c r="B49" i="7"/>
  <c r="H49" i="7" s="1"/>
  <c r="B50" i="7"/>
  <c r="C50" i="7"/>
  <c r="B51" i="7"/>
  <c r="C51" i="7"/>
  <c r="B52" i="7"/>
  <c r="P52" i="7" s="1"/>
  <c r="B53" i="7"/>
  <c r="H53" i="7" s="1"/>
  <c r="B54" i="7"/>
  <c r="P54" i="7" s="1"/>
  <c r="H54" i="7"/>
  <c r="B55" i="7"/>
  <c r="H55" i="7" s="1"/>
  <c r="B56" i="7"/>
  <c r="P56" i="7"/>
  <c r="I56" i="7"/>
  <c r="B57" i="7"/>
  <c r="H57" i="7" s="1"/>
  <c r="I57" i="7"/>
  <c r="B58" i="7"/>
  <c r="P58" i="7" s="1"/>
  <c r="B59" i="7"/>
  <c r="B60" i="7"/>
  <c r="P60" i="7" s="1"/>
  <c r="B61" i="7"/>
  <c r="B62" i="7"/>
  <c r="B63" i="7"/>
  <c r="I63" i="7"/>
  <c r="B64" i="7"/>
  <c r="C64" i="7"/>
  <c r="I64" i="7"/>
  <c r="B65" i="7"/>
  <c r="H65" i="7"/>
  <c r="Q65" i="7"/>
  <c r="B66" i="7"/>
  <c r="B67" i="7"/>
  <c r="C67" i="7"/>
  <c r="B68" i="7"/>
  <c r="P68" i="7" s="1"/>
  <c r="C68" i="7"/>
  <c r="B69" i="7"/>
  <c r="C69" i="7"/>
  <c r="B70" i="7"/>
  <c r="B71" i="7"/>
  <c r="P71" i="7" s="1"/>
  <c r="I71" i="7"/>
  <c r="B72" i="7"/>
  <c r="C72" i="7"/>
  <c r="B73" i="7"/>
  <c r="H73" i="7"/>
  <c r="B74" i="7"/>
  <c r="H74" i="7" s="1"/>
  <c r="B75" i="7"/>
  <c r="H75" i="7" s="1"/>
  <c r="B76" i="7"/>
  <c r="P76" i="7"/>
  <c r="B77" i="7"/>
  <c r="B78" i="7"/>
  <c r="Q78" i="7" s="1"/>
  <c r="C78" i="7"/>
  <c r="B79" i="7"/>
  <c r="P79" i="7" s="1"/>
  <c r="B80" i="7"/>
  <c r="P80" i="7"/>
  <c r="I80" i="7"/>
  <c r="B81" i="7"/>
  <c r="I81" i="7"/>
  <c r="B82" i="7"/>
  <c r="H82" i="7" s="1"/>
  <c r="I82" i="7"/>
  <c r="B83" i="7"/>
  <c r="B84" i="7"/>
  <c r="P84" i="7" s="1"/>
  <c r="B85" i="7"/>
  <c r="B86" i="7"/>
  <c r="B87" i="7"/>
  <c r="I87" i="7"/>
  <c r="B88" i="7"/>
  <c r="B89" i="7"/>
  <c r="Q89" i="7" s="1"/>
  <c r="B90" i="7"/>
  <c r="H90" i="7" s="1"/>
  <c r="B91" i="7"/>
  <c r="B92" i="7"/>
  <c r="B93" i="7"/>
  <c r="B94" i="7"/>
  <c r="P94" i="7" s="1"/>
  <c r="I94" i="7"/>
  <c r="B95" i="7"/>
  <c r="B96" i="7"/>
  <c r="I96" i="7"/>
  <c r="B97" i="7"/>
  <c r="B98" i="7"/>
  <c r="P98" i="7" s="1"/>
  <c r="I98" i="7"/>
  <c r="B99" i="7"/>
  <c r="C99" i="7"/>
  <c r="B100" i="7"/>
  <c r="C100" i="7"/>
  <c r="D100" i="7" s="1"/>
  <c r="B101" i="7"/>
  <c r="H101" i="7"/>
  <c r="B102" i="7"/>
  <c r="P102" i="7"/>
  <c r="H102" i="7"/>
  <c r="B103" i="7"/>
  <c r="H103" i="7" s="1"/>
  <c r="B104" i="7"/>
  <c r="B105" i="7"/>
  <c r="B106" i="7"/>
  <c r="H106" i="7"/>
  <c r="B107" i="7"/>
  <c r="H107" i="7" s="1"/>
  <c r="Q107" i="7"/>
  <c r="B108" i="7"/>
  <c r="P108" i="7"/>
  <c r="B109" i="7"/>
  <c r="I109" i="7"/>
  <c r="Q109" i="7"/>
  <c r="B110" i="7"/>
  <c r="P110" i="7" s="1"/>
  <c r="I110" i="7"/>
  <c r="Q110" i="7"/>
  <c r="B111" i="7"/>
  <c r="H111" i="7" s="1"/>
  <c r="B112" i="7"/>
  <c r="P112" i="7" s="1"/>
  <c r="B113" i="7"/>
  <c r="I113" i="7"/>
  <c r="B114" i="7"/>
  <c r="C114" i="7"/>
  <c r="B115" i="7"/>
  <c r="C115" i="7"/>
  <c r="D115" i="7" s="1"/>
  <c r="B116" i="7"/>
  <c r="P116" i="7" s="1"/>
  <c r="B117" i="7"/>
  <c r="C117" i="7"/>
  <c r="B118" i="7"/>
  <c r="Q118" i="7" s="1"/>
  <c r="B119" i="7"/>
  <c r="B120" i="7"/>
  <c r="B121" i="7"/>
  <c r="B122" i="7"/>
  <c r="B123" i="7"/>
  <c r="H123" i="7" s="1"/>
  <c r="B124" i="7"/>
  <c r="I124" i="7"/>
  <c r="B125" i="7"/>
  <c r="B126" i="7"/>
  <c r="C126" i="7"/>
  <c r="B127" i="7"/>
  <c r="H127" i="7" s="1"/>
  <c r="J127" i="7" s="1"/>
  <c r="I127" i="7"/>
  <c r="B128" i="7"/>
  <c r="B129" i="7"/>
  <c r="B130" i="7"/>
  <c r="P130" i="7" s="1"/>
  <c r="B131" i="7"/>
  <c r="H131" i="7" s="1"/>
  <c r="J131" i="7" s="1"/>
  <c r="B132" i="7"/>
  <c r="P132" i="7" s="1"/>
  <c r="B133" i="7"/>
  <c r="H133" i="7" s="1"/>
  <c r="B134" i="7"/>
  <c r="P134" i="7" s="1"/>
  <c r="B135" i="7"/>
  <c r="Q135" i="7" s="1"/>
  <c r="C135" i="7"/>
  <c r="B136" i="7"/>
  <c r="H136" i="7" s="1"/>
  <c r="B1" i="13"/>
  <c r="B2" i="13"/>
  <c r="B3" i="13" s="1"/>
  <c r="B5" i="13"/>
  <c r="C16" i="13" s="1"/>
  <c r="B14" i="13"/>
  <c r="P14" i="13" s="1"/>
  <c r="H14" i="13"/>
  <c r="B15" i="13"/>
  <c r="Q15" i="13" s="1"/>
  <c r="H15" i="13"/>
  <c r="B16" i="13"/>
  <c r="H16" i="13"/>
  <c r="B17" i="13"/>
  <c r="Q17" i="13" s="1"/>
  <c r="H17" i="13"/>
  <c r="B18" i="13"/>
  <c r="H18" i="13"/>
  <c r="J18" i="13" s="1"/>
  <c r="B19" i="13"/>
  <c r="Q19" i="13" s="1"/>
  <c r="H19" i="13"/>
  <c r="B20" i="13"/>
  <c r="Q20" i="13" s="1"/>
  <c r="H20" i="13"/>
  <c r="B21" i="13"/>
  <c r="H21" i="13"/>
  <c r="B22" i="13"/>
  <c r="P22" i="13" s="1"/>
  <c r="H22" i="13"/>
  <c r="B23" i="13"/>
  <c r="H23" i="13"/>
  <c r="B24" i="13"/>
  <c r="P24" i="13" s="1"/>
  <c r="C24" i="13"/>
  <c r="H24" i="13"/>
  <c r="I24" i="13"/>
  <c r="B25" i="13"/>
  <c r="Q25" i="13"/>
  <c r="C25" i="13"/>
  <c r="D25" i="13" s="1"/>
  <c r="H25" i="13"/>
  <c r="I25" i="13"/>
  <c r="B26" i="13"/>
  <c r="C26" i="13"/>
  <c r="H26" i="13"/>
  <c r="I26" i="13"/>
  <c r="J26" i="13" s="1"/>
  <c r="B27" i="13"/>
  <c r="Q27" i="13" s="1"/>
  <c r="C27" i="13"/>
  <c r="H27" i="13"/>
  <c r="I27" i="13"/>
  <c r="B28" i="13"/>
  <c r="P28" i="13" s="1"/>
  <c r="H28" i="13"/>
  <c r="B29" i="13"/>
  <c r="Q29" i="13" s="1"/>
  <c r="H29" i="13"/>
  <c r="B30" i="13"/>
  <c r="P30" i="13" s="1"/>
  <c r="C30" i="13"/>
  <c r="H30" i="13"/>
  <c r="J30" i="13" s="1"/>
  <c r="I30" i="13"/>
  <c r="B31" i="13"/>
  <c r="H31" i="13"/>
  <c r="B32" i="13"/>
  <c r="P32" i="13" s="1"/>
  <c r="C32" i="13"/>
  <c r="H32" i="13"/>
  <c r="J32" i="13" s="1"/>
  <c r="I32" i="13"/>
  <c r="B33" i="13"/>
  <c r="C33" i="13"/>
  <c r="H33" i="13"/>
  <c r="I33" i="13"/>
  <c r="B34" i="13"/>
  <c r="P34" i="13" s="1"/>
  <c r="H34" i="13"/>
  <c r="B35" i="13"/>
  <c r="P35" i="13" s="1"/>
  <c r="C35" i="13"/>
  <c r="H35" i="13"/>
  <c r="I35" i="13"/>
  <c r="J35" i="13"/>
  <c r="B36" i="13"/>
  <c r="H36" i="13"/>
  <c r="B37" i="13"/>
  <c r="Q37" i="13"/>
  <c r="C37" i="13"/>
  <c r="H37" i="13"/>
  <c r="I37" i="13"/>
  <c r="B38" i="13"/>
  <c r="H38" i="13"/>
  <c r="B39" i="13"/>
  <c r="Q39" i="13"/>
  <c r="C39" i="13"/>
  <c r="D39" i="13" s="1"/>
  <c r="H39" i="13"/>
  <c r="J39" i="13" s="1"/>
  <c r="I39" i="13"/>
  <c r="P39" i="13"/>
  <c r="B40" i="13"/>
  <c r="P40" i="13" s="1"/>
  <c r="H40" i="13"/>
  <c r="B41" i="13"/>
  <c r="C41" i="13"/>
  <c r="H41" i="13"/>
  <c r="I41" i="13"/>
  <c r="J41" i="13" s="1"/>
  <c r="B42" i="13"/>
  <c r="H42" i="13"/>
  <c r="B43" i="13"/>
  <c r="Q43" i="13" s="1"/>
  <c r="C43" i="13"/>
  <c r="H43" i="13"/>
  <c r="I43" i="13"/>
  <c r="B44" i="13"/>
  <c r="P44" i="13"/>
  <c r="H44" i="13"/>
  <c r="B45" i="13"/>
  <c r="C45" i="13"/>
  <c r="H45" i="13"/>
  <c r="I45" i="13"/>
  <c r="J45" i="13" s="1"/>
  <c r="B46" i="13"/>
  <c r="H46" i="13"/>
  <c r="B47" i="13"/>
  <c r="C47" i="13"/>
  <c r="H47" i="13"/>
  <c r="I47" i="13"/>
  <c r="B48" i="13"/>
  <c r="H48" i="13"/>
  <c r="B49" i="13"/>
  <c r="Q49" i="13" s="1"/>
  <c r="C49" i="13"/>
  <c r="H49" i="13"/>
  <c r="I49" i="13"/>
  <c r="B50" i="13"/>
  <c r="P50" i="13"/>
  <c r="H50" i="13"/>
  <c r="B51" i="13"/>
  <c r="Q51" i="13" s="1"/>
  <c r="C51" i="13"/>
  <c r="H51" i="13"/>
  <c r="J51" i="13" s="1"/>
  <c r="I51" i="13"/>
  <c r="P51" i="13"/>
  <c r="B52" i="13"/>
  <c r="P52" i="13" s="1"/>
  <c r="H52" i="13"/>
  <c r="B53" i="13"/>
  <c r="C53" i="13"/>
  <c r="H53" i="13"/>
  <c r="I53" i="13"/>
  <c r="J53" i="13" s="1"/>
  <c r="B54" i="13"/>
  <c r="P54" i="13"/>
  <c r="H54" i="13"/>
  <c r="B55" i="13"/>
  <c r="C55" i="13"/>
  <c r="H55" i="13"/>
  <c r="J55" i="13" s="1"/>
  <c r="I55" i="13"/>
  <c r="B56" i="13"/>
  <c r="H56" i="13"/>
  <c r="B57" i="13"/>
  <c r="C57" i="13"/>
  <c r="H57" i="13"/>
  <c r="I57" i="13"/>
  <c r="B58" i="13"/>
  <c r="H58" i="13"/>
  <c r="B59" i="13"/>
  <c r="C59" i="13"/>
  <c r="H59" i="13"/>
  <c r="I59" i="13"/>
  <c r="J59" i="13" s="1"/>
  <c r="B60" i="13"/>
  <c r="H60" i="13"/>
  <c r="B61" i="13"/>
  <c r="Q61" i="13" s="1"/>
  <c r="C61" i="13"/>
  <c r="H61" i="13"/>
  <c r="I61" i="13"/>
  <c r="J61" i="13" s="1"/>
  <c r="B62" i="13"/>
  <c r="P62" i="13" s="1"/>
  <c r="H62" i="13"/>
  <c r="B63" i="13"/>
  <c r="P63" i="13" s="1"/>
  <c r="C63" i="13"/>
  <c r="H63" i="13"/>
  <c r="I63" i="13"/>
  <c r="J63" i="13"/>
  <c r="B64" i="13"/>
  <c r="P64" i="13" s="1"/>
  <c r="H64" i="13"/>
  <c r="B65" i="13"/>
  <c r="C65" i="13"/>
  <c r="D65" i="13" s="1"/>
  <c r="H65" i="13"/>
  <c r="J65" i="13" s="1"/>
  <c r="I65" i="13"/>
  <c r="B66" i="13"/>
  <c r="Q66" i="13" s="1"/>
  <c r="H66" i="13"/>
  <c r="B67" i="13"/>
  <c r="Q67" i="13" s="1"/>
  <c r="C67" i="13"/>
  <c r="H67" i="13"/>
  <c r="J67" i="13" s="1"/>
  <c r="I67" i="13"/>
  <c r="B68" i="13"/>
  <c r="H68" i="13"/>
  <c r="B69" i="13"/>
  <c r="C69" i="13"/>
  <c r="H69" i="13"/>
  <c r="J69" i="13" s="1"/>
  <c r="I69" i="13"/>
  <c r="B70" i="13"/>
  <c r="Q70" i="13" s="1"/>
  <c r="H70" i="13"/>
  <c r="J70" i="13" s="1"/>
  <c r="B71" i="13"/>
  <c r="Q71" i="13"/>
  <c r="C71" i="13"/>
  <c r="H71" i="13"/>
  <c r="J71" i="13" s="1"/>
  <c r="I71" i="13"/>
  <c r="B72" i="13"/>
  <c r="P72" i="13" s="1"/>
  <c r="H72" i="13"/>
  <c r="B73" i="13"/>
  <c r="C73" i="13"/>
  <c r="H73" i="13"/>
  <c r="J73" i="13" s="1"/>
  <c r="I73" i="13"/>
  <c r="B74" i="13"/>
  <c r="H74" i="13"/>
  <c r="B75" i="13"/>
  <c r="Q75" i="13" s="1"/>
  <c r="C75" i="13"/>
  <c r="H75" i="13"/>
  <c r="I75" i="13"/>
  <c r="J75" i="13" s="1"/>
  <c r="B76" i="13"/>
  <c r="P76" i="13" s="1"/>
  <c r="H76" i="13"/>
  <c r="B77" i="13"/>
  <c r="H77" i="13"/>
  <c r="B78" i="13"/>
  <c r="P78" i="13" s="1"/>
  <c r="H78" i="13"/>
  <c r="B79" i="13"/>
  <c r="Q79" i="13" s="1"/>
  <c r="H79" i="13"/>
  <c r="B80" i="13"/>
  <c r="C80" i="13"/>
  <c r="H80" i="13"/>
  <c r="I80" i="13"/>
  <c r="J80" i="13" s="1"/>
  <c r="B81" i="13"/>
  <c r="Q81" i="13" s="1"/>
  <c r="C81" i="13"/>
  <c r="H81" i="13"/>
  <c r="I81" i="13"/>
  <c r="B82" i="13"/>
  <c r="P82" i="13" s="1"/>
  <c r="C82" i="13"/>
  <c r="H82" i="13"/>
  <c r="I82" i="13"/>
  <c r="B83" i="13"/>
  <c r="Q83" i="13" s="1"/>
  <c r="H83" i="13"/>
  <c r="B84" i="13"/>
  <c r="P84" i="13"/>
  <c r="H84" i="13"/>
  <c r="B85" i="13"/>
  <c r="P85" i="13" s="1"/>
  <c r="H85" i="13"/>
  <c r="B86" i="13"/>
  <c r="P86" i="13" s="1"/>
  <c r="H86" i="13"/>
  <c r="B87" i="13"/>
  <c r="H87" i="13"/>
  <c r="B88" i="13"/>
  <c r="P88" i="13" s="1"/>
  <c r="C88" i="13"/>
  <c r="H88" i="13"/>
  <c r="I88" i="13"/>
  <c r="J88" i="13" s="1"/>
  <c r="B89" i="13"/>
  <c r="C89" i="13"/>
  <c r="H89" i="13"/>
  <c r="I89" i="13"/>
  <c r="B90" i="13"/>
  <c r="H90" i="13"/>
  <c r="B91" i="13"/>
  <c r="Q91" i="13" s="1"/>
  <c r="H91" i="13"/>
  <c r="B92" i="13"/>
  <c r="H92" i="13"/>
  <c r="B93" i="13"/>
  <c r="Q93" i="13" s="1"/>
  <c r="H93" i="13"/>
  <c r="B94" i="13"/>
  <c r="C94" i="13"/>
  <c r="H94" i="13"/>
  <c r="I94" i="13"/>
  <c r="B95" i="13"/>
  <c r="C95" i="13"/>
  <c r="H95" i="13"/>
  <c r="I95" i="13"/>
  <c r="B96" i="13"/>
  <c r="C96" i="13"/>
  <c r="H96" i="13"/>
  <c r="I96" i="13"/>
  <c r="B97" i="13"/>
  <c r="H97" i="13"/>
  <c r="B98" i="13"/>
  <c r="P98" i="13" s="1"/>
  <c r="H98" i="13"/>
  <c r="B99" i="13"/>
  <c r="H99" i="13"/>
  <c r="B100" i="13"/>
  <c r="P100" i="13"/>
  <c r="H100" i="13"/>
  <c r="J100" i="13" s="1"/>
  <c r="B101" i="13"/>
  <c r="P101" i="13" s="1"/>
  <c r="C101" i="13"/>
  <c r="H101" i="13"/>
  <c r="I101" i="13"/>
  <c r="B102" i="13"/>
  <c r="P102" i="13" s="1"/>
  <c r="H102" i="13"/>
  <c r="B103" i="13"/>
  <c r="Q103" i="13"/>
  <c r="C103" i="13"/>
  <c r="H103" i="13"/>
  <c r="I103" i="13"/>
  <c r="J103" i="13"/>
  <c r="B104" i="13"/>
  <c r="H104" i="13"/>
  <c r="B105" i="13"/>
  <c r="P105" i="13"/>
  <c r="H105" i="13"/>
  <c r="B106" i="13"/>
  <c r="H106" i="13"/>
  <c r="B107" i="13"/>
  <c r="D107" i="13" s="1"/>
  <c r="H107" i="13"/>
  <c r="B108" i="13"/>
  <c r="C108" i="13"/>
  <c r="H108" i="13"/>
  <c r="J108" i="13" s="1"/>
  <c r="I108" i="13"/>
  <c r="B109" i="13"/>
  <c r="C109" i="13"/>
  <c r="H109" i="13"/>
  <c r="J109" i="13" s="1"/>
  <c r="I109" i="13"/>
  <c r="B110" i="13"/>
  <c r="C110" i="13"/>
  <c r="H110" i="13"/>
  <c r="I110" i="13"/>
  <c r="B111" i="13"/>
  <c r="C111" i="13"/>
  <c r="H111" i="13"/>
  <c r="I111" i="13"/>
  <c r="B112" i="13"/>
  <c r="H112" i="13"/>
  <c r="B113" i="13"/>
  <c r="H113" i="13"/>
  <c r="B114" i="13"/>
  <c r="C114" i="13"/>
  <c r="H114" i="13"/>
  <c r="J114" i="13" s="1"/>
  <c r="I114" i="13"/>
  <c r="B115" i="13"/>
  <c r="Q115" i="13" s="1"/>
  <c r="C115" i="13"/>
  <c r="H115" i="13"/>
  <c r="J115" i="13" s="1"/>
  <c r="I115" i="13"/>
  <c r="B116" i="13"/>
  <c r="P116" i="13"/>
  <c r="H116" i="13"/>
  <c r="J116" i="13" s="1"/>
  <c r="B117" i="13"/>
  <c r="P117" i="13" s="1"/>
  <c r="H117" i="13"/>
  <c r="B118" i="13"/>
  <c r="P118" i="13"/>
  <c r="H118" i="13"/>
  <c r="B119" i="13"/>
  <c r="H119" i="13"/>
  <c r="B120" i="13"/>
  <c r="P120" i="13" s="1"/>
  <c r="H120" i="13"/>
  <c r="B121" i="13"/>
  <c r="Q121" i="13" s="1"/>
  <c r="H121" i="13"/>
  <c r="J121" i="13" s="1"/>
  <c r="B122" i="13"/>
  <c r="P122" i="13" s="1"/>
  <c r="C122" i="13"/>
  <c r="H122" i="13"/>
  <c r="J122" i="13" s="1"/>
  <c r="I122" i="13"/>
  <c r="B123" i="13"/>
  <c r="Q123" i="13"/>
  <c r="C123" i="13"/>
  <c r="H123" i="13"/>
  <c r="J123" i="13" s="1"/>
  <c r="I123" i="13"/>
  <c r="B124" i="13"/>
  <c r="P124" i="13" s="1"/>
  <c r="C124" i="13"/>
  <c r="H124" i="13"/>
  <c r="I124" i="13"/>
  <c r="B125" i="13"/>
  <c r="D125" i="13" s="1"/>
  <c r="C125" i="13"/>
  <c r="H125" i="13"/>
  <c r="I125" i="13"/>
  <c r="B126" i="13"/>
  <c r="H126" i="13"/>
  <c r="B127" i="13"/>
  <c r="Q127" i="13" s="1"/>
  <c r="H127" i="13"/>
  <c r="P127" i="13"/>
  <c r="B128" i="13"/>
  <c r="P128" i="13" s="1"/>
  <c r="C128" i="13"/>
  <c r="H128" i="13"/>
  <c r="I128" i="13"/>
  <c r="B129" i="13"/>
  <c r="C129" i="13"/>
  <c r="D129" i="13" s="1"/>
  <c r="H129" i="13"/>
  <c r="J129" i="13" s="1"/>
  <c r="I129" i="13"/>
  <c r="B130" i="13"/>
  <c r="P130" i="13"/>
  <c r="H130" i="13"/>
  <c r="J130" i="13" s="1"/>
  <c r="B131" i="13"/>
  <c r="Q131" i="13" s="1"/>
  <c r="H131" i="13"/>
  <c r="B132" i="13"/>
  <c r="P132" i="13"/>
  <c r="C132" i="13"/>
  <c r="H132" i="13"/>
  <c r="I132" i="13"/>
  <c r="B133" i="13"/>
  <c r="D133" i="13" s="1"/>
  <c r="C133" i="13"/>
  <c r="H133" i="13"/>
  <c r="I133" i="13"/>
  <c r="B134" i="13"/>
  <c r="C134" i="13"/>
  <c r="H134" i="13"/>
  <c r="I134" i="13"/>
  <c r="B135" i="13"/>
  <c r="C135" i="13"/>
  <c r="H135" i="13"/>
  <c r="I135" i="13"/>
  <c r="J135" i="13"/>
  <c r="B136" i="13"/>
  <c r="P136" i="13" s="1"/>
  <c r="C136" i="13"/>
  <c r="H136" i="13"/>
  <c r="I136" i="13"/>
  <c r="J136" i="13" s="1"/>
  <c r="K135" i="13" s="1"/>
  <c r="B1" i="12"/>
  <c r="B2" i="12"/>
  <c r="B5" i="12"/>
  <c r="B14" i="12"/>
  <c r="H14" i="12" s="1"/>
  <c r="B15" i="12"/>
  <c r="P15" i="12" s="1"/>
  <c r="B16" i="12"/>
  <c r="P16" i="12" s="1"/>
  <c r="B17" i="12"/>
  <c r="H17" i="12" s="1"/>
  <c r="B18" i="12"/>
  <c r="B19" i="12"/>
  <c r="Q19" i="12" s="1"/>
  <c r="B20" i="12"/>
  <c r="H20" i="12" s="1"/>
  <c r="B21" i="12"/>
  <c r="B22" i="12"/>
  <c r="B23" i="12"/>
  <c r="P23" i="12" s="1"/>
  <c r="B24" i="12"/>
  <c r="B25" i="12"/>
  <c r="B26" i="12"/>
  <c r="H26" i="12" s="1"/>
  <c r="B27" i="12"/>
  <c r="Q27" i="12"/>
  <c r="B28" i="12"/>
  <c r="B29" i="12"/>
  <c r="Q29" i="12" s="1"/>
  <c r="B30" i="12"/>
  <c r="P30" i="12" s="1"/>
  <c r="B31" i="12"/>
  <c r="B32" i="12"/>
  <c r="B33" i="12"/>
  <c r="B34" i="12"/>
  <c r="P34" i="12"/>
  <c r="H34" i="12"/>
  <c r="B35" i="12"/>
  <c r="B36" i="12"/>
  <c r="B37" i="12"/>
  <c r="H37" i="12" s="1"/>
  <c r="B38" i="12"/>
  <c r="H38" i="12" s="1"/>
  <c r="B39" i="12"/>
  <c r="B40" i="12"/>
  <c r="H40" i="12"/>
  <c r="B41" i="12"/>
  <c r="Q41" i="12" s="1"/>
  <c r="B42" i="12"/>
  <c r="H42" i="12" s="1"/>
  <c r="B43" i="12"/>
  <c r="B44" i="12"/>
  <c r="H44" i="12"/>
  <c r="B45" i="12"/>
  <c r="B46" i="12"/>
  <c r="H46" i="12"/>
  <c r="B47" i="12"/>
  <c r="B48" i="12"/>
  <c r="P48" i="12" s="1"/>
  <c r="H48" i="12"/>
  <c r="B49" i="12"/>
  <c r="P49" i="12" s="1"/>
  <c r="B50" i="12"/>
  <c r="B51" i="12"/>
  <c r="B52" i="12"/>
  <c r="H52" i="12"/>
  <c r="B53" i="12"/>
  <c r="Q53" i="12" s="1"/>
  <c r="B54" i="12"/>
  <c r="H54" i="12"/>
  <c r="B55" i="12"/>
  <c r="P55" i="12" s="1"/>
  <c r="B56" i="12"/>
  <c r="H56" i="12"/>
  <c r="B57" i="12"/>
  <c r="Q57" i="12" s="1"/>
  <c r="B58" i="12"/>
  <c r="Q58" i="12"/>
  <c r="H58" i="12"/>
  <c r="B59" i="12"/>
  <c r="B60" i="12"/>
  <c r="B61" i="12"/>
  <c r="B62" i="12"/>
  <c r="H62" i="12" s="1"/>
  <c r="B63" i="12"/>
  <c r="B64" i="12"/>
  <c r="B65" i="12"/>
  <c r="B66" i="12"/>
  <c r="B67" i="12"/>
  <c r="B68" i="12"/>
  <c r="H68" i="12" s="1"/>
  <c r="B69" i="12"/>
  <c r="H69" i="12" s="1"/>
  <c r="B70" i="12"/>
  <c r="B71" i="12"/>
  <c r="B72" i="12"/>
  <c r="P72" i="12" s="1"/>
  <c r="B73" i="12"/>
  <c r="H73" i="12" s="1"/>
  <c r="B74" i="12"/>
  <c r="B75" i="12"/>
  <c r="B76" i="12"/>
  <c r="B77" i="12"/>
  <c r="H77" i="12" s="1"/>
  <c r="B78" i="12"/>
  <c r="B79" i="12"/>
  <c r="B80" i="12"/>
  <c r="H80" i="12"/>
  <c r="B81" i="12"/>
  <c r="B82" i="12"/>
  <c r="B83" i="12"/>
  <c r="H83" i="12" s="1"/>
  <c r="B84" i="12"/>
  <c r="Q84" i="12"/>
  <c r="H84" i="12"/>
  <c r="B85" i="12"/>
  <c r="Q85" i="12" s="1"/>
  <c r="B86" i="12"/>
  <c r="H86" i="12" s="1"/>
  <c r="B87" i="12"/>
  <c r="B88" i="12"/>
  <c r="H88" i="12" s="1"/>
  <c r="B89" i="12"/>
  <c r="H89" i="12"/>
  <c r="J89" i="12" s="1"/>
  <c r="B90" i="12"/>
  <c r="H90" i="12" s="1"/>
  <c r="J90" i="12" s="1"/>
  <c r="B91" i="12"/>
  <c r="H91" i="12"/>
  <c r="B92" i="12"/>
  <c r="B93" i="12"/>
  <c r="B94" i="12"/>
  <c r="H94" i="12"/>
  <c r="B95" i="12"/>
  <c r="B96" i="12"/>
  <c r="B97" i="12"/>
  <c r="Q97" i="12"/>
  <c r="B98" i="12"/>
  <c r="H98" i="12" s="1"/>
  <c r="B99" i="12"/>
  <c r="H99" i="12" s="1"/>
  <c r="B100" i="12"/>
  <c r="H100" i="12" s="1"/>
  <c r="B101" i="12"/>
  <c r="H101" i="12" s="1"/>
  <c r="B102" i="12"/>
  <c r="Q102" i="12" s="1"/>
  <c r="H102" i="12"/>
  <c r="B103" i="12"/>
  <c r="B104" i="12"/>
  <c r="B105" i="12"/>
  <c r="B106" i="12"/>
  <c r="P106" i="12" s="1"/>
  <c r="B107" i="12"/>
  <c r="B108" i="12"/>
  <c r="B109" i="12"/>
  <c r="B110" i="12"/>
  <c r="D110" i="12" s="1"/>
  <c r="B111" i="12"/>
  <c r="B112" i="12"/>
  <c r="P112" i="12" s="1"/>
  <c r="B113" i="12"/>
  <c r="H113" i="12" s="1"/>
  <c r="Q113" i="12"/>
  <c r="B114" i="12"/>
  <c r="H114" i="12" s="1"/>
  <c r="B115" i="12"/>
  <c r="P115" i="12"/>
  <c r="B116" i="12"/>
  <c r="H116" i="12" s="1"/>
  <c r="J116" i="12" s="1"/>
  <c r="B117" i="12"/>
  <c r="B118" i="12"/>
  <c r="P118" i="12" s="1"/>
  <c r="B119" i="12"/>
  <c r="H119" i="12"/>
  <c r="Q119" i="12"/>
  <c r="B120" i="12"/>
  <c r="H120" i="12" s="1"/>
  <c r="B121" i="12"/>
  <c r="B122" i="12"/>
  <c r="B123" i="12"/>
  <c r="B124" i="12"/>
  <c r="H124" i="12" s="1"/>
  <c r="B125" i="12"/>
  <c r="H125" i="12"/>
  <c r="Q125" i="12"/>
  <c r="B126" i="12"/>
  <c r="B127" i="12"/>
  <c r="H127" i="12"/>
  <c r="B128" i="12"/>
  <c r="H128" i="12" s="1"/>
  <c r="B129" i="12"/>
  <c r="H129" i="12" s="1"/>
  <c r="B130" i="12"/>
  <c r="H130" i="12"/>
  <c r="J130" i="12" s="1"/>
  <c r="Q130" i="12"/>
  <c r="B131" i="12"/>
  <c r="B132" i="12"/>
  <c r="H132" i="12"/>
  <c r="J132" i="12" s="1"/>
  <c r="B133" i="12"/>
  <c r="H133" i="12" s="1"/>
  <c r="B134" i="12"/>
  <c r="B135" i="12"/>
  <c r="H135" i="12" s="1"/>
  <c r="B136" i="12"/>
  <c r="A3" i="1"/>
  <c r="I896" i="1"/>
  <c r="A3" i="3"/>
  <c r="Q93" i="12"/>
  <c r="Q91" i="12"/>
  <c r="Q89" i="12"/>
  <c r="Q63" i="12"/>
  <c r="Q53" i="10"/>
  <c r="Q39" i="10"/>
  <c r="Q35" i="10"/>
  <c r="Q27" i="10"/>
  <c r="P23" i="10"/>
  <c r="Q23" i="10"/>
  <c r="Q19" i="10"/>
  <c r="P15" i="10"/>
  <c r="D37" i="13"/>
  <c r="Q120" i="7"/>
  <c r="Q112" i="7"/>
  <c r="Q84" i="7"/>
  <c r="Q76" i="7"/>
  <c r="Q64" i="7"/>
  <c r="Q56" i="7"/>
  <c r="Q48" i="7"/>
  <c r="Q40" i="7"/>
  <c r="Q32" i="7"/>
  <c r="Q24" i="7"/>
  <c r="Q16" i="7"/>
  <c r="Q28" i="10"/>
  <c r="Q24" i="10"/>
  <c r="Q20" i="10"/>
  <c r="Q16" i="10"/>
  <c r="P51" i="12"/>
  <c r="P35" i="12"/>
  <c r="H27" i="12"/>
  <c r="P27" i="12"/>
  <c r="P19" i="12"/>
  <c r="P109" i="12"/>
  <c r="P101" i="12"/>
  <c r="P95" i="12"/>
  <c r="P91" i="12"/>
  <c r="P89" i="12"/>
  <c r="P79" i="12"/>
  <c r="P77" i="12"/>
  <c r="P73" i="12"/>
  <c r="P65" i="12"/>
  <c r="P57" i="12"/>
  <c r="H53" i="12"/>
  <c r="P53" i="12"/>
  <c r="H41" i="12"/>
  <c r="P41" i="12"/>
  <c r="P29" i="12"/>
  <c r="P134" i="12"/>
  <c r="P132" i="12"/>
  <c r="P130" i="12"/>
  <c r="P126" i="12"/>
  <c r="P120" i="12"/>
  <c r="P114" i="12"/>
  <c r="P17" i="12"/>
  <c r="P131" i="7"/>
  <c r="P123" i="7"/>
  <c r="P117" i="7"/>
  <c r="P111" i="7"/>
  <c r="P107" i="7"/>
  <c r="P103" i="7"/>
  <c r="P101" i="7"/>
  <c r="P87" i="7"/>
  <c r="P83" i="7"/>
  <c r="P77" i="7"/>
  <c r="P73" i="7"/>
  <c r="P69" i="7"/>
  <c r="P65" i="7"/>
  <c r="P63" i="7"/>
  <c r="P57" i="7"/>
  <c r="P55" i="7"/>
  <c r="P49" i="7"/>
  <c r="P35" i="7"/>
  <c r="P31" i="7"/>
  <c r="P29" i="7"/>
  <c r="P19" i="7"/>
  <c r="P17" i="7"/>
  <c r="I16" i="7"/>
  <c r="P15" i="7"/>
  <c r="I24" i="10"/>
  <c r="J24" i="10" s="1"/>
  <c r="I20" i="10"/>
  <c r="I16" i="10"/>
  <c r="J16" i="10" s="1"/>
  <c r="P127" i="12"/>
  <c r="Q120" i="12"/>
  <c r="P108" i="12"/>
  <c r="Q101" i="12"/>
  <c r="H112" i="7"/>
  <c r="H104" i="7"/>
  <c r="H40" i="7"/>
  <c r="H32" i="7"/>
  <c r="H24" i="7"/>
  <c r="Q69" i="12"/>
  <c r="H16" i="12"/>
  <c r="Q112" i="13"/>
  <c r="P103" i="13"/>
  <c r="Q74" i="13"/>
  <c r="Q72" i="13"/>
  <c r="P71" i="13"/>
  <c r="P67" i="13"/>
  <c r="Q62" i="13"/>
  <c r="P61" i="13"/>
  <c r="Q60" i="13"/>
  <c r="Q58" i="13"/>
  <c r="Q54" i="13"/>
  <c r="Q44" i="13"/>
  <c r="Q40" i="13"/>
  <c r="Q18" i="13"/>
  <c r="H134" i="7"/>
  <c r="H108" i="7"/>
  <c r="H84" i="7"/>
  <c r="H76" i="7"/>
  <c r="H60" i="7"/>
  <c r="H44" i="7"/>
  <c r="H36" i="7"/>
  <c r="Q14" i="7"/>
  <c r="P73" i="10"/>
  <c r="P69" i="10"/>
  <c r="P65" i="10"/>
  <c r="Q92" i="10"/>
  <c r="P89" i="10"/>
  <c r="D48" i="9"/>
  <c r="H22" i="7"/>
  <c r="Q134" i="10"/>
  <c r="Q132" i="10"/>
  <c r="Q126" i="10"/>
  <c r="P82" i="10"/>
  <c r="Q82" i="10"/>
  <c r="P80" i="10"/>
  <c r="Q80" i="10"/>
  <c r="P78" i="10"/>
  <c r="Q78" i="10"/>
  <c r="P76" i="10"/>
  <c r="Q76" i="10"/>
  <c r="C18" i="7"/>
  <c r="I19" i="7"/>
  <c r="C30" i="7"/>
  <c r="D30" i="7" s="1"/>
  <c r="C33" i="7"/>
  <c r="C34" i="7"/>
  <c r="I35" i="7"/>
  <c r="C40" i="7"/>
  <c r="D40" i="7" s="1"/>
  <c r="P136" i="10"/>
  <c r="P130" i="10"/>
  <c r="Q130" i="10"/>
  <c r="Q129" i="10"/>
  <c r="P129" i="10"/>
  <c r="P128" i="10"/>
  <c r="Q128" i="10"/>
  <c r="P86" i="10"/>
  <c r="Q86" i="10"/>
  <c r="Q85" i="10"/>
  <c r="P85" i="10"/>
  <c r="P84" i="10"/>
  <c r="Q84" i="10"/>
  <c r="P74" i="10"/>
  <c r="P66" i="10"/>
  <c r="Q66" i="10"/>
  <c r="P37" i="10"/>
  <c r="Q37" i="10"/>
  <c r="P29" i="10"/>
  <c r="Q29" i="10"/>
  <c r="Q14" i="10"/>
  <c r="P14" i="10"/>
  <c r="Q68" i="10"/>
  <c r="H52" i="7"/>
  <c r="H68" i="7"/>
  <c r="H116" i="7"/>
  <c r="H132" i="7"/>
  <c r="Q136" i="7"/>
  <c r="P29" i="13"/>
  <c r="P37" i="13"/>
  <c r="P41" i="13"/>
  <c r="P49" i="13"/>
  <c r="P79" i="13"/>
  <c r="Q88" i="13"/>
  <c r="Q100" i="13"/>
  <c r="Q24" i="12"/>
  <c r="P125" i="10"/>
  <c r="H48" i="7"/>
  <c r="Q105" i="12"/>
  <c r="P125" i="12"/>
  <c r="P133" i="12"/>
  <c r="P39" i="7"/>
  <c r="P43" i="7"/>
  <c r="P67" i="7"/>
  <c r="P75" i="7"/>
  <c r="P127" i="7"/>
  <c r="P116" i="12"/>
  <c r="H21" i="12"/>
  <c r="H29" i="12"/>
  <c r="P83" i="12"/>
  <c r="P111" i="12"/>
  <c r="H39" i="12"/>
  <c r="H43" i="12"/>
  <c r="Q32" i="10"/>
  <c r="Q40" i="10"/>
  <c r="Q44" i="7"/>
  <c r="Q52" i="7"/>
  <c r="Q60" i="7"/>
  <c r="Q68" i="7"/>
  <c r="Q100" i="7"/>
  <c r="Q108" i="7"/>
  <c r="Q116" i="7"/>
  <c r="D49" i="13"/>
  <c r="D73" i="13"/>
  <c r="Q99" i="12"/>
  <c r="P102" i="12"/>
  <c r="P84" i="12"/>
  <c r="P62" i="12"/>
  <c r="P56" i="12"/>
  <c r="P54" i="12"/>
  <c r="P46" i="12"/>
  <c r="P42" i="12"/>
  <c r="Q34" i="12"/>
  <c r="P20" i="12"/>
  <c r="I131" i="13"/>
  <c r="J131" i="13"/>
  <c r="C131" i="13"/>
  <c r="D131" i="13" s="1"/>
  <c r="I130" i="13"/>
  <c r="C130" i="13"/>
  <c r="D130" i="13"/>
  <c r="I127" i="13"/>
  <c r="J127" i="13" s="1"/>
  <c r="C127" i="13"/>
  <c r="D127" i="13" s="1"/>
  <c r="I126" i="13"/>
  <c r="C126" i="13"/>
  <c r="I121" i="13"/>
  <c r="C121" i="13"/>
  <c r="D121" i="13" s="1"/>
  <c r="I120" i="13"/>
  <c r="C120" i="13"/>
  <c r="I119" i="13"/>
  <c r="J119" i="13" s="1"/>
  <c r="C119" i="13"/>
  <c r="D119" i="13"/>
  <c r="I118" i="13"/>
  <c r="J118" i="13" s="1"/>
  <c r="C118" i="13"/>
  <c r="I117" i="13"/>
  <c r="C117" i="13"/>
  <c r="I116" i="13"/>
  <c r="C116" i="13"/>
  <c r="D116" i="13" s="1"/>
  <c r="I113" i="13"/>
  <c r="J113" i="13" s="1"/>
  <c r="C113" i="13"/>
  <c r="I112" i="13"/>
  <c r="C112" i="13"/>
  <c r="D112" i="13" s="1"/>
  <c r="I107" i="13"/>
  <c r="J107" i="13" s="1"/>
  <c r="C107" i="13"/>
  <c r="I106" i="13"/>
  <c r="J106" i="13" s="1"/>
  <c r="C106" i="13"/>
  <c r="I105" i="13"/>
  <c r="J105" i="13" s="1"/>
  <c r="C105" i="13"/>
  <c r="D105" i="13" s="1"/>
  <c r="I104" i="13"/>
  <c r="C104" i="13"/>
  <c r="I102" i="13"/>
  <c r="C102" i="13"/>
  <c r="Q101" i="13"/>
  <c r="I100" i="13"/>
  <c r="C100" i="13"/>
  <c r="D100" i="13" s="1"/>
  <c r="I99" i="13"/>
  <c r="J99" i="13" s="1"/>
  <c r="C99" i="13"/>
  <c r="I98" i="13"/>
  <c r="J98" i="13"/>
  <c r="C98" i="13"/>
  <c r="D98" i="13" s="1"/>
  <c r="I97" i="13"/>
  <c r="C97" i="13"/>
  <c r="I93" i="13"/>
  <c r="J93" i="13" s="1"/>
  <c r="C93" i="13"/>
  <c r="D93" i="13"/>
  <c r="I92" i="13"/>
  <c r="C92" i="13"/>
  <c r="I91" i="13"/>
  <c r="J91" i="13" s="1"/>
  <c r="C91" i="13"/>
  <c r="D91" i="13" s="1"/>
  <c r="I90" i="13"/>
  <c r="J90" i="13" s="1"/>
  <c r="C90" i="13"/>
  <c r="I87" i="13"/>
  <c r="J87" i="13" s="1"/>
  <c r="C87" i="13"/>
  <c r="I86" i="13"/>
  <c r="J86" i="13"/>
  <c r="C86" i="13"/>
  <c r="I85" i="13"/>
  <c r="C85" i="13"/>
  <c r="D85" i="13" s="1"/>
  <c r="I84" i="13"/>
  <c r="J84" i="13" s="1"/>
  <c r="C84" i="13"/>
  <c r="D84" i="13" s="1"/>
  <c r="I83" i="13"/>
  <c r="J83" i="13"/>
  <c r="C83" i="13"/>
  <c r="D83" i="13" s="1"/>
  <c r="I79" i="13"/>
  <c r="J79" i="13"/>
  <c r="C79" i="13"/>
  <c r="D79" i="13" s="1"/>
  <c r="I78" i="13"/>
  <c r="J78" i="13"/>
  <c r="C78" i="13"/>
  <c r="I77" i="13"/>
  <c r="J77" i="13" s="1"/>
  <c r="C77" i="13"/>
  <c r="I76" i="13"/>
  <c r="J76" i="13" s="1"/>
  <c r="C76" i="13"/>
  <c r="D76" i="13" s="1"/>
  <c r="P75" i="13"/>
  <c r="I74" i="13"/>
  <c r="C74" i="13"/>
  <c r="I72" i="13"/>
  <c r="J72" i="13"/>
  <c r="C72" i="13"/>
  <c r="D72" i="13" s="1"/>
  <c r="I70" i="13"/>
  <c r="C70" i="13"/>
  <c r="I68" i="13"/>
  <c r="J68" i="13" s="1"/>
  <c r="C68" i="13"/>
  <c r="I66" i="13"/>
  <c r="J66" i="13" s="1"/>
  <c r="C66" i="13"/>
  <c r="I64" i="13"/>
  <c r="J64" i="13" s="1"/>
  <c r="C64" i="13"/>
  <c r="D64" i="13" s="1"/>
  <c r="I62" i="13"/>
  <c r="J62" i="13" s="1"/>
  <c r="C62" i="13"/>
  <c r="D62" i="13" s="1"/>
  <c r="I60" i="13"/>
  <c r="C60" i="13"/>
  <c r="D60" i="13" s="1"/>
  <c r="I58" i="13"/>
  <c r="C58" i="13"/>
  <c r="I56" i="13"/>
  <c r="J56" i="13" s="1"/>
  <c r="C56" i="13"/>
  <c r="D56" i="13" s="1"/>
  <c r="I54" i="13"/>
  <c r="J54" i="13" s="1"/>
  <c r="C54" i="13"/>
  <c r="D54" i="13"/>
  <c r="I52" i="13"/>
  <c r="J52" i="13" s="1"/>
  <c r="C52" i="13"/>
  <c r="D52" i="13" s="1"/>
  <c r="I50" i="13"/>
  <c r="J50" i="13" s="1"/>
  <c r="C50" i="13"/>
  <c r="D50" i="13" s="1"/>
  <c r="I48" i="13"/>
  <c r="C48" i="13"/>
  <c r="I46" i="13"/>
  <c r="J46" i="13" s="1"/>
  <c r="C46" i="13"/>
  <c r="I44" i="13"/>
  <c r="C44" i="13"/>
  <c r="D44" i="13" s="1"/>
  <c r="I42" i="13"/>
  <c r="C42" i="13"/>
  <c r="I40" i="13"/>
  <c r="C40" i="13"/>
  <c r="D40" i="13" s="1"/>
  <c r="I38" i="13"/>
  <c r="J38" i="13" s="1"/>
  <c r="C38" i="13"/>
  <c r="I36" i="13"/>
  <c r="C36" i="13"/>
  <c r="I34" i="13"/>
  <c r="J34" i="13" s="1"/>
  <c r="C34" i="13"/>
  <c r="D34" i="13" s="1"/>
  <c r="I31" i="13"/>
  <c r="C31" i="13"/>
  <c r="Q30" i="13"/>
  <c r="I29" i="13"/>
  <c r="J29" i="13" s="1"/>
  <c r="C29" i="13"/>
  <c r="D29" i="13" s="1"/>
  <c r="I28" i="13"/>
  <c r="C28" i="13"/>
  <c r="D28" i="13"/>
  <c r="I23" i="13"/>
  <c r="C23" i="13"/>
  <c r="I22" i="13"/>
  <c r="J22" i="13"/>
  <c r="C22" i="13"/>
  <c r="D22" i="13" s="1"/>
  <c r="I21" i="13"/>
  <c r="J21" i="13" s="1"/>
  <c r="C21" i="13"/>
  <c r="I20" i="13"/>
  <c r="J20" i="13" s="1"/>
  <c r="C20" i="13"/>
  <c r="D20" i="13" s="1"/>
  <c r="I18" i="13"/>
  <c r="C18" i="13"/>
  <c r="H130" i="7"/>
  <c r="Q127" i="7"/>
  <c r="D126" i="7"/>
  <c r="Q114" i="7"/>
  <c r="Q99" i="7"/>
  <c r="Q94" i="7"/>
  <c r="H94" i="7"/>
  <c r="J94" i="7" s="1"/>
  <c r="D78" i="7"/>
  <c r="D47" i="7"/>
  <c r="Q43" i="7"/>
  <c r="Q21" i="10"/>
  <c r="J95" i="9"/>
  <c r="B3" i="7"/>
  <c r="J125" i="10"/>
  <c r="D116" i="10"/>
  <c r="D104" i="10"/>
  <c r="J100" i="10"/>
  <c r="D99" i="10"/>
  <c r="D39" i="10"/>
  <c r="H87" i="7"/>
  <c r="J87" i="7" s="1"/>
  <c r="Q87" i="7"/>
  <c r="P82" i="7"/>
  <c r="Q82" i="7"/>
  <c r="P78" i="7"/>
  <c r="H78" i="7"/>
  <c r="H77" i="7"/>
  <c r="Q77" i="7"/>
  <c r="Q71" i="7"/>
  <c r="P70" i="7"/>
  <c r="Q70" i="7"/>
  <c r="H69" i="7"/>
  <c r="Q69" i="7"/>
  <c r="Q66" i="7"/>
  <c r="P64" i="7"/>
  <c r="H64" i="7"/>
  <c r="H63" i="7"/>
  <c r="J63" i="7" s="1"/>
  <c r="Q63" i="7"/>
  <c r="Q61" i="7"/>
  <c r="P58" i="12"/>
  <c r="Q56" i="12"/>
  <c r="Q55" i="12"/>
  <c r="Q54" i="12"/>
  <c r="Q52" i="12"/>
  <c r="Q50" i="12"/>
  <c r="Q48" i="12"/>
  <c r="Q46" i="12"/>
  <c r="Q44" i="12"/>
  <c r="Q42" i="12"/>
  <c r="Q38" i="12"/>
  <c r="Q30" i="12"/>
  <c r="Q20" i="12"/>
  <c r="Q18" i="12"/>
  <c r="Q17" i="12"/>
  <c r="Q16" i="12"/>
  <c r="Q136" i="13"/>
  <c r="Q133" i="13"/>
  <c r="Q132" i="13"/>
  <c r="Q130" i="13"/>
  <c r="Q128" i="13"/>
  <c r="J125" i="13"/>
  <c r="Q124" i="13"/>
  <c r="Q122" i="13"/>
  <c r="Q118" i="13"/>
  <c r="Q117" i="13"/>
  <c r="Q116" i="13"/>
  <c r="D115" i="13"/>
  <c r="Q114" i="13"/>
  <c r="Q109" i="13"/>
  <c r="Q106" i="13"/>
  <c r="Q105" i="13"/>
  <c r="Q111" i="7"/>
  <c r="Q91" i="7"/>
  <c r="Q75" i="7"/>
  <c r="P90" i="7"/>
  <c r="Q90" i="7"/>
  <c r="H79" i="7"/>
  <c r="Q79" i="7"/>
  <c r="P74" i="7"/>
  <c r="Q74" i="7"/>
  <c r="J97" i="13"/>
  <c r="P91" i="13"/>
  <c r="Q86" i="13"/>
  <c r="Q85" i="13"/>
  <c r="Q84" i="13"/>
  <c r="P83" i="13"/>
  <c r="D81" i="13"/>
  <c r="Q76" i="13"/>
  <c r="Q28" i="13"/>
  <c r="J27" i="13"/>
  <c r="D27" i="13"/>
  <c r="P25" i="13"/>
  <c r="Q24" i="13"/>
  <c r="Q22" i="13"/>
  <c r="P21" i="13"/>
  <c r="P20" i="13"/>
  <c r="P19" i="13"/>
  <c r="P136" i="7"/>
  <c r="Q102" i="7"/>
  <c r="Q101" i="7"/>
  <c r="Q98" i="7"/>
  <c r="H98" i="7"/>
  <c r="J98" i="7"/>
  <c r="H70" i="7"/>
  <c r="D69" i="7"/>
  <c r="Q58" i="7"/>
  <c r="H58" i="7"/>
  <c r="H56" i="7"/>
  <c r="Q55" i="7"/>
  <c r="Q54" i="7"/>
  <c r="Q53" i="7"/>
  <c r="Q46" i="7"/>
  <c r="H46" i="7"/>
  <c r="Q39" i="7"/>
  <c r="Q37" i="7"/>
  <c r="Q34" i="7"/>
  <c r="H34" i="7"/>
  <c r="Q31" i="7"/>
  <c r="Q30" i="7"/>
  <c r="H30" i="7"/>
  <c r="Q29" i="7"/>
  <c r="Q26" i="7"/>
  <c r="Q23" i="7"/>
  <c r="Q22" i="7"/>
  <c r="Q21" i="7"/>
  <c r="H18" i="7"/>
  <c r="Q17" i="7"/>
  <c r="H16" i="7"/>
  <c r="J16" i="7" s="1"/>
  <c r="Q124" i="10"/>
  <c r="P117" i="10"/>
  <c r="Q116" i="10"/>
  <c r="Q114" i="10"/>
  <c r="P113" i="10"/>
  <c r="Q112" i="10"/>
  <c r="Q110" i="10"/>
  <c r="P109" i="10"/>
  <c r="Q108" i="10"/>
  <c r="Q107" i="10"/>
  <c r="Q106" i="10"/>
  <c r="P105" i="10"/>
  <c r="Q104" i="10"/>
  <c r="Q103" i="10"/>
  <c r="Q102" i="10"/>
  <c r="Q99" i="10"/>
  <c r="Q98" i="10"/>
  <c r="P97" i="10"/>
  <c r="Q94" i="10"/>
  <c r="Q90" i="10"/>
  <c r="Q64" i="10"/>
  <c r="Q62" i="10"/>
  <c r="P61" i="10"/>
  <c r="Q60" i="10"/>
  <c r="Q58" i="10"/>
  <c r="Q56" i="10"/>
  <c r="Q51" i="10"/>
  <c r="Q47" i="10"/>
  <c r="Q45" i="10"/>
  <c r="Q43" i="10"/>
  <c r="Q41" i="10"/>
  <c r="Q33" i="10"/>
  <c r="Q25" i="10"/>
  <c r="Q17" i="10"/>
  <c r="B45" i="5"/>
  <c r="I18" i="10"/>
  <c r="J18" i="10" s="1"/>
  <c r="I22" i="10"/>
  <c r="J22" i="10" s="1"/>
  <c r="C17" i="10"/>
  <c r="D17" i="10" s="1"/>
  <c r="C19" i="10"/>
  <c r="D19" i="10" s="1"/>
  <c r="C21" i="10"/>
  <c r="D21" i="10" s="1"/>
  <c r="C23" i="10"/>
  <c r="D23" i="10" s="1"/>
  <c r="I136" i="10"/>
  <c r="J136" i="10" s="1"/>
  <c r="C136" i="10"/>
  <c r="D136" i="10" s="1"/>
  <c r="I134" i="10"/>
  <c r="C134" i="10"/>
  <c r="D134" i="10" s="1"/>
  <c r="I133" i="10"/>
  <c r="J133" i="10" s="1"/>
  <c r="C133" i="10"/>
  <c r="I132" i="10"/>
  <c r="J132" i="10" s="1"/>
  <c r="C132" i="10"/>
  <c r="D132" i="10" s="1"/>
  <c r="I130" i="10"/>
  <c r="J130" i="10" s="1"/>
  <c r="C130" i="10"/>
  <c r="D130" i="10" s="1"/>
  <c r="I129" i="10"/>
  <c r="C129" i="10"/>
  <c r="D129" i="10" s="1"/>
  <c r="I128" i="10"/>
  <c r="J128" i="10" s="1"/>
  <c r="C128" i="10"/>
  <c r="D128" i="10" s="1"/>
  <c r="I126" i="10"/>
  <c r="J126" i="10" s="1"/>
  <c r="C126" i="10"/>
  <c r="D126" i="10" s="1"/>
  <c r="I123" i="10"/>
  <c r="J123" i="10" s="1"/>
  <c r="C123" i="10"/>
  <c r="D123" i="10" s="1"/>
  <c r="I122" i="10"/>
  <c r="J122" i="10" s="1"/>
  <c r="C122" i="10"/>
  <c r="D122" i="10" s="1"/>
  <c r="I121" i="10"/>
  <c r="C121" i="10"/>
  <c r="D121" i="10" s="1"/>
  <c r="I119" i="10"/>
  <c r="J119" i="10" s="1"/>
  <c r="C119" i="10"/>
  <c r="D119" i="10" s="1"/>
  <c r="I115" i="10"/>
  <c r="J115" i="10" s="1"/>
  <c r="C115" i="10"/>
  <c r="D115" i="10" s="1"/>
  <c r="I111" i="10"/>
  <c r="J111" i="10" s="1"/>
  <c r="C111" i="10"/>
  <c r="D111" i="10" s="1"/>
  <c r="I96" i="10"/>
  <c r="J96" i="10" s="1"/>
  <c r="C96" i="10"/>
  <c r="D96" i="10" s="1"/>
  <c r="I95" i="10"/>
  <c r="J95" i="10" s="1"/>
  <c r="C95" i="10"/>
  <c r="D95" i="10" s="1"/>
  <c r="I93" i="10"/>
  <c r="J93" i="10" s="1"/>
  <c r="C93" i="10"/>
  <c r="D93" i="10" s="1"/>
  <c r="I91" i="10"/>
  <c r="J91" i="10" s="1"/>
  <c r="C91" i="10"/>
  <c r="D91" i="10" s="1"/>
  <c r="I89" i="10"/>
  <c r="J89" i="10" s="1"/>
  <c r="C89" i="10"/>
  <c r="D89" i="10" s="1"/>
  <c r="I88" i="10"/>
  <c r="J88" i="10" s="1"/>
  <c r="C88" i="10"/>
  <c r="D88" i="10" s="1"/>
  <c r="I86" i="10"/>
  <c r="J86" i="10" s="1"/>
  <c r="C86" i="10"/>
  <c r="D86" i="10" s="1"/>
  <c r="I85" i="10"/>
  <c r="J85" i="10" s="1"/>
  <c r="C85" i="10"/>
  <c r="D85" i="10" s="1"/>
  <c r="I84" i="10"/>
  <c r="J84" i="10" s="1"/>
  <c r="C84" i="10"/>
  <c r="D84" i="10" s="1"/>
  <c r="I82" i="10"/>
  <c r="J82" i="10" s="1"/>
  <c r="C82" i="10"/>
  <c r="D82" i="10" s="1"/>
  <c r="I81" i="10"/>
  <c r="J81" i="10" s="1"/>
  <c r="C81" i="10"/>
  <c r="I80" i="10"/>
  <c r="J80" i="10" s="1"/>
  <c r="C80" i="10"/>
  <c r="D80" i="10" s="1"/>
  <c r="I79" i="10"/>
  <c r="J79" i="10" s="1"/>
  <c r="C79" i="10"/>
  <c r="I78" i="10"/>
  <c r="J78" i="10" s="1"/>
  <c r="C78" i="10"/>
  <c r="D78" i="10" s="1"/>
  <c r="I77" i="10"/>
  <c r="J77" i="10" s="1"/>
  <c r="C77" i="10"/>
  <c r="I76" i="10"/>
  <c r="J76" i="10" s="1"/>
  <c r="C76" i="10"/>
  <c r="D76" i="10" s="1"/>
  <c r="I74" i="10"/>
  <c r="J74" i="10" s="1"/>
  <c r="C74" i="10"/>
  <c r="D74" i="10" s="1"/>
  <c r="I72" i="10"/>
  <c r="C72" i="10"/>
  <c r="I70" i="10"/>
  <c r="J70" i="10"/>
  <c r="C70" i="10"/>
  <c r="D70" i="10" s="1"/>
  <c r="I68" i="10"/>
  <c r="J68" i="10"/>
  <c r="C68" i="10"/>
  <c r="D68" i="10" s="1"/>
  <c r="I66" i="10"/>
  <c r="J66" i="10"/>
  <c r="C66" i="10"/>
  <c r="D66" i="10" s="1"/>
  <c r="I63" i="10"/>
  <c r="J63" i="10"/>
  <c r="C63" i="10"/>
  <c r="D63" i="10" s="1"/>
  <c r="I59" i="10"/>
  <c r="J59" i="10"/>
  <c r="C59" i="10"/>
  <c r="D59" i="10" s="1"/>
  <c r="I55" i="10"/>
  <c r="J55" i="10"/>
  <c r="C55" i="10"/>
  <c r="D55" i="10" s="1"/>
  <c r="I53" i="10"/>
  <c r="J53" i="10"/>
  <c r="C53" i="10"/>
  <c r="D53" i="10" s="1"/>
  <c r="I52" i="10"/>
  <c r="J52" i="10"/>
  <c r="C52" i="10"/>
  <c r="D52" i="10" s="1"/>
  <c r="I50" i="10"/>
  <c r="C50" i="10"/>
  <c r="D50" i="10" s="1"/>
  <c r="I48" i="10"/>
  <c r="J48" i="10"/>
  <c r="C48" i="10"/>
  <c r="D48" i="10" s="1"/>
  <c r="I46" i="10"/>
  <c r="J46" i="10"/>
  <c r="C46" i="10"/>
  <c r="D46" i="10" s="1"/>
  <c r="I44" i="10"/>
  <c r="J44" i="10"/>
  <c r="C44" i="10"/>
  <c r="D44" i="10" s="1"/>
  <c r="I42" i="10"/>
  <c r="J42" i="10"/>
  <c r="C42" i="10"/>
  <c r="D42" i="10" s="1"/>
  <c r="I40" i="10"/>
  <c r="J40" i="10"/>
  <c r="C40" i="10"/>
  <c r="D40" i="10" s="1"/>
  <c r="I37" i="10"/>
  <c r="J37" i="10"/>
  <c r="C37" i="10"/>
  <c r="D37" i="10" s="1"/>
  <c r="I35" i="10"/>
  <c r="J35" i="10"/>
  <c r="C35" i="10"/>
  <c r="D35" i="10" s="1"/>
  <c r="I34" i="10"/>
  <c r="J34" i="10"/>
  <c r="C34" i="10"/>
  <c r="D34" i="10" s="1"/>
  <c r="I32" i="10"/>
  <c r="J32" i="10"/>
  <c r="C32" i="10"/>
  <c r="D32" i="10" s="1"/>
  <c r="I19" i="10"/>
  <c r="J19" i="10"/>
  <c r="C18" i="10"/>
  <c r="D18" i="10" s="1"/>
  <c r="B3" i="10"/>
  <c r="O65" i="10" s="1"/>
  <c r="O45" i="10"/>
  <c r="O15" i="7"/>
  <c r="C15" i="7"/>
  <c r="D15" i="7"/>
  <c r="I21" i="7"/>
  <c r="J21" i="7" s="1"/>
  <c r="C22" i="7"/>
  <c r="D22" i="7" s="1"/>
  <c r="I22" i="7"/>
  <c r="J22" i="7" s="1"/>
  <c r="C23" i="7"/>
  <c r="D23" i="7" s="1"/>
  <c r="I24" i="7"/>
  <c r="C25" i="7"/>
  <c r="I25" i="7"/>
  <c r="C26" i="7"/>
  <c r="D26" i="7" s="1"/>
  <c r="I26" i="7"/>
  <c r="C27" i="7"/>
  <c r="I27" i="7"/>
  <c r="C28" i="7"/>
  <c r="D28" i="7" s="1"/>
  <c r="I28" i="7"/>
  <c r="J28" i="7" s="1"/>
  <c r="C29" i="7"/>
  <c r="D29" i="7"/>
  <c r="I31" i="7"/>
  <c r="J31" i="7" s="1"/>
  <c r="C32" i="7"/>
  <c r="D32" i="7" s="1"/>
  <c r="I36" i="7"/>
  <c r="I37" i="7"/>
  <c r="C38" i="7"/>
  <c r="I38" i="7"/>
  <c r="C39" i="7"/>
  <c r="D39" i="7" s="1"/>
  <c r="I40" i="7"/>
  <c r="C41" i="7"/>
  <c r="D41" i="7"/>
  <c r="I41" i="7"/>
  <c r="C42" i="7"/>
  <c r="I42" i="7"/>
  <c r="C43" i="7"/>
  <c r="D43" i="7" s="1"/>
  <c r="I43" i="7"/>
  <c r="C44" i="7"/>
  <c r="D44" i="7"/>
  <c r="C45" i="7"/>
  <c r="I47" i="7"/>
  <c r="C48" i="7"/>
  <c r="D48" i="7" s="1"/>
  <c r="I52" i="7"/>
  <c r="J52" i="7" s="1"/>
  <c r="I53" i="7"/>
  <c r="C54" i="7"/>
  <c r="D54" i="7"/>
  <c r="I54" i="7"/>
  <c r="J54" i="7" s="1"/>
  <c r="C55" i="7"/>
  <c r="D55" i="7"/>
  <c r="I60" i="7"/>
  <c r="J60" i="7" s="1"/>
  <c r="I61" i="7"/>
  <c r="C62" i="7"/>
  <c r="D62" i="7" s="1"/>
  <c r="I62" i="7"/>
  <c r="C63" i="7"/>
  <c r="D63" i="7" s="1"/>
  <c r="I68" i="7"/>
  <c r="I69" i="7"/>
  <c r="C70" i="7"/>
  <c r="D70" i="7" s="1"/>
  <c r="I70" i="7"/>
  <c r="C71" i="7"/>
  <c r="I72" i="7"/>
  <c r="C73" i="7"/>
  <c r="D73" i="7" s="1"/>
  <c r="I73" i="7"/>
  <c r="J73" i="7" s="1"/>
  <c r="C74" i="7"/>
  <c r="D74" i="7"/>
  <c r="I74" i="7"/>
  <c r="J74" i="7" s="1"/>
  <c r="C75" i="7"/>
  <c r="D75" i="7" s="1"/>
  <c r="I75" i="7"/>
  <c r="C76" i="7"/>
  <c r="D76" i="7" s="1"/>
  <c r="C77" i="7"/>
  <c r="D77" i="7"/>
  <c r="I79" i="7"/>
  <c r="J79" i="7" s="1"/>
  <c r="C80" i="7"/>
  <c r="D80" i="7"/>
  <c r="I84" i="7"/>
  <c r="J84" i="7" s="1"/>
  <c r="I85" i="7"/>
  <c r="C86" i="7"/>
  <c r="I86" i="7"/>
  <c r="C87" i="7"/>
  <c r="D87" i="7" s="1"/>
  <c r="I88" i="7"/>
  <c r="C89" i="7"/>
  <c r="D89" i="7" s="1"/>
  <c r="I89" i="7"/>
  <c r="C90" i="7"/>
  <c r="D90" i="7" s="1"/>
  <c r="I90" i="7"/>
  <c r="C91" i="7"/>
  <c r="D91" i="7" s="1"/>
  <c r="I91" i="7"/>
  <c r="C92" i="7"/>
  <c r="C93" i="7"/>
  <c r="I95" i="7"/>
  <c r="C96" i="7"/>
  <c r="D96" i="7" s="1"/>
  <c r="I100" i="7"/>
  <c r="I101" i="7"/>
  <c r="J101" i="7" s="1"/>
  <c r="C102" i="7"/>
  <c r="D102" i="7" s="1"/>
  <c r="I102" i="7"/>
  <c r="J102" i="7" s="1"/>
  <c r="C103" i="7"/>
  <c r="D103" i="7" s="1"/>
  <c r="I103" i="7"/>
  <c r="I104" i="7"/>
  <c r="C105" i="7"/>
  <c r="I105" i="7"/>
  <c r="C106" i="7"/>
  <c r="D106" i="7" s="1"/>
  <c r="I106" i="7"/>
  <c r="C107" i="7"/>
  <c r="D107" i="7"/>
  <c r="I107" i="7"/>
  <c r="C108" i="7"/>
  <c r="D108" i="7" s="1"/>
  <c r="C109" i="7"/>
  <c r="D109" i="7" s="1"/>
  <c r="I111" i="7"/>
  <c r="J111" i="7" s="1"/>
  <c r="C112" i="7"/>
  <c r="D112" i="7"/>
  <c r="I116" i="7"/>
  <c r="J116" i="7"/>
  <c r="I117" i="7"/>
  <c r="C118" i="7"/>
  <c r="I118" i="7"/>
  <c r="C119" i="7"/>
  <c r="D119" i="7" s="1"/>
  <c r="I120" i="7"/>
  <c r="C121" i="7"/>
  <c r="D121" i="7"/>
  <c r="I121" i="7"/>
  <c r="C122" i="7"/>
  <c r="I122" i="7"/>
  <c r="C123" i="7"/>
  <c r="D123" i="7" s="1"/>
  <c r="I123" i="7"/>
  <c r="C124" i="7"/>
  <c r="D124" i="7"/>
  <c r="C125" i="7"/>
  <c r="D125" i="7" s="1"/>
  <c r="I128" i="7"/>
  <c r="C129" i="7"/>
  <c r="I129" i="7"/>
  <c r="C130" i="7"/>
  <c r="D130" i="7" s="1"/>
  <c r="I130" i="7"/>
  <c r="C131" i="7"/>
  <c r="D131" i="7" s="1"/>
  <c r="I131" i="7"/>
  <c r="C132" i="7"/>
  <c r="D132" i="7" s="1"/>
  <c r="C133" i="7"/>
  <c r="D133" i="7" s="1"/>
  <c r="I133" i="7"/>
  <c r="J133" i="7" s="1"/>
  <c r="C134" i="7"/>
  <c r="D134" i="7" s="1"/>
  <c r="I135" i="7"/>
  <c r="C136" i="7"/>
  <c r="D136" i="7" s="1"/>
  <c r="C135" i="9"/>
  <c r="D135" i="9" s="1"/>
  <c r="I132" i="9"/>
  <c r="J132" i="9" s="1"/>
  <c r="I131" i="9"/>
  <c r="J131" i="9" s="1"/>
  <c r="C121" i="9"/>
  <c r="D121" i="9" s="1"/>
  <c r="C117" i="9"/>
  <c r="D117" i="9" s="1"/>
  <c r="I116" i="9"/>
  <c r="J116" i="9" s="1"/>
  <c r="I115" i="9"/>
  <c r="J115" i="9" s="1"/>
  <c r="C109" i="9"/>
  <c r="D109" i="9" s="1"/>
  <c r="C108" i="9"/>
  <c r="D108" i="9" s="1"/>
  <c r="I107" i="9"/>
  <c r="J107" i="9" s="1"/>
  <c r="C101" i="9"/>
  <c r="C100" i="9"/>
  <c r="D100" i="9" s="1"/>
  <c r="I99" i="9"/>
  <c r="J99" i="9" s="1"/>
  <c r="C93" i="9"/>
  <c r="C92" i="9"/>
  <c r="D92" i="9" s="1"/>
  <c r="I91" i="9"/>
  <c r="C85" i="9"/>
  <c r="C84" i="9"/>
  <c r="D84" i="9" s="1"/>
  <c r="I83" i="9"/>
  <c r="J83" i="9" s="1"/>
  <c r="C77" i="9"/>
  <c r="D77" i="9" s="1"/>
  <c r="I76" i="9"/>
  <c r="J76" i="9" s="1"/>
  <c r="I75" i="9"/>
  <c r="J75" i="9" s="1"/>
  <c r="C50" i="9"/>
  <c r="D50" i="9" s="1"/>
  <c r="C46" i="9"/>
  <c r="D46" i="9" s="1"/>
  <c r="C42" i="9"/>
  <c r="D42" i="9" s="1"/>
  <c r="C36" i="9"/>
  <c r="C32" i="9"/>
  <c r="D32" i="9" s="1"/>
  <c r="C27" i="9"/>
  <c r="D27" i="9" s="1"/>
  <c r="C19" i="9"/>
  <c r="D19" i="9" s="1"/>
  <c r="C136" i="9"/>
  <c r="D136" i="9" s="1"/>
  <c r="E136" i="9" s="1"/>
  <c r="F136" i="9" s="1"/>
  <c r="I135" i="9"/>
  <c r="J135" i="9" s="1"/>
  <c r="I130" i="9"/>
  <c r="I128" i="9"/>
  <c r="J128" i="9" s="1"/>
  <c r="C126" i="9"/>
  <c r="D126" i="9" s="1"/>
  <c r="I124" i="9"/>
  <c r="J124" i="9" s="1"/>
  <c r="I122" i="9"/>
  <c r="I121" i="9"/>
  <c r="J121" i="9" s="1"/>
  <c r="C120" i="9"/>
  <c r="D120" i="9" s="1"/>
  <c r="C119" i="9"/>
  <c r="D119" i="9" s="1"/>
  <c r="C118" i="9"/>
  <c r="D118" i="9" s="1"/>
  <c r="I117" i="9"/>
  <c r="J117" i="9" s="1"/>
  <c r="C115" i="9"/>
  <c r="D115" i="9" s="1"/>
  <c r="C114" i="9"/>
  <c r="D114" i="9" s="1"/>
  <c r="I113" i="9"/>
  <c r="J113" i="9" s="1"/>
  <c r="C111" i="9"/>
  <c r="D111" i="9" s="1"/>
  <c r="C110" i="9"/>
  <c r="D110" i="9" s="1"/>
  <c r="I109" i="9"/>
  <c r="J109" i="9" s="1"/>
  <c r="C107" i="9"/>
  <c r="D107" i="9" s="1"/>
  <c r="C106" i="9"/>
  <c r="D106" i="9" s="1"/>
  <c r="I105" i="9"/>
  <c r="C103" i="9"/>
  <c r="D103" i="9" s="1"/>
  <c r="C102" i="9"/>
  <c r="D102" i="9" s="1"/>
  <c r="I101" i="9"/>
  <c r="J101" i="9" s="1"/>
  <c r="C99" i="9"/>
  <c r="D99" i="9" s="1"/>
  <c r="C98" i="9"/>
  <c r="D98" i="9" s="1"/>
  <c r="I97" i="9"/>
  <c r="J97" i="9" s="1"/>
  <c r="C95" i="9"/>
  <c r="D95" i="9" s="1"/>
  <c r="C94" i="9"/>
  <c r="D94" i="9" s="1"/>
  <c r="I93" i="9"/>
  <c r="J93" i="9" s="1"/>
  <c r="C91" i="9"/>
  <c r="D91" i="9" s="1"/>
  <c r="C90" i="9"/>
  <c r="D90" i="9" s="1"/>
  <c r="I89" i="9"/>
  <c r="J89" i="9" s="1"/>
  <c r="C87" i="9"/>
  <c r="D87" i="9" s="1"/>
  <c r="C86" i="9"/>
  <c r="D86" i="9" s="1"/>
  <c r="I85" i="9"/>
  <c r="J85" i="9" s="1"/>
  <c r="C83" i="9"/>
  <c r="D83" i="9" s="1"/>
  <c r="C82" i="9"/>
  <c r="D82" i="9" s="1"/>
  <c r="I81" i="9"/>
  <c r="J81" i="9" s="1"/>
  <c r="C79" i="9"/>
  <c r="D79" i="9" s="1"/>
  <c r="C78" i="9"/>
  <c r="D78" i="9" s="1"/>
  <c r="I77" i="9"/>
  <c r="J77" i="9" s="1"/>
  <c r="I74" i="9"/>
  <c r="C74" i="9"/>
  <c r="D74" i="9" s="1"/>
  <c r="I72" i="9"/>
  <c r="J72" i="9" s="1"/>
  <c r="C72" i="9"/>
  <c r="D72" i="9" s="1"/>
  <c r="I70" i="9"/>
  <c r="J70" i="9" s="1"/>
  <c r="C70" i="9"/>
  <c r="I60" i="9"/>
  <c r="C60" i="9"/>
  <c r="D60" i="9" s="1"/>
  <c r="I58" i="9"/>
  <c r="J58" i="9" s="1"/>
  <c r="C58" i="9"/>
  <c r="D58" i="9" s="1"/>
  <c r="I56" i="9"/>
  <c r="J56" i="9" s="1"/>
  <c r="C56" i="9"/>
  <c r="D56" i="9" s="1"/>
  <c r="I54" i="9"/>
  <c r="J54" i="9" s="1"/>
  <c r="C54" i="9"/>
  <c r="D54" i="9" s="1"/>
  <c r="C51" i="9"/>
  <c r="D51" i="9" s="1"/>
  <c r="I49" i="9"/>
  <c r="J49" i="9" s="1"/>
  <c r="C47" i="9"/>
  <c r="D47" i="9" s="1"/>
  <c r="I45" i="9"/>
  <c r="J45" i="9" s="1"/>
  <c r="C43" i="9"/>
  <c r="D43" i="9" s="1"/>
  <c r="I41" i="9"/>
  <c r="J41" i="9" s="1"/>
  <c r="I40" i="9"/>
  <c r="C39" i="9"/>
  <c r="D39" i="9" s="1"/>
  <c r="I37" i="9"/>
  <c r="J37" i="9" s="1"/>
  <c r="C35" i="9"/>
  <c r="D35" i="9" s="1"/>
  <c r="I33" i="9"/>
  <c r="J33" i="9" s="1"/>
  <c r="C31" i="9"/>
  <c r="D31" i="9" s="1"/>
  <c r="I29" i="9"/>
  <c r="J29" i="9" s="1"/>
  <c r="I25" i="9"/>
  <c r="J25" i="9" s="1"/>
  <c r="I21" i="9"/>
  <c r="J21" i="9" s="1"/>
  <c r="I17" i="9"/>
  <c r="J17" i="9" s="1"/>
  <c r="I89" i="12"/>
  <c r="C87" i="12"/>
  <c r="I85" i="12"/>
  <c r="C75" i="12"/>
  <c r="C53" i="12"/>
  <c r="D53" i="12"/>
  <c r="C52" i="12"/>
  <c r="D52" i="12" s="1"/>
  <c r="C24" i="12"/>
  <c r="D24" i="12"/>
  <c r="C23" i="12"/>
  <c r="I135" i="12"/>
  <c r="C135" i="12"/>
  <c r="D135" i="12"/>
  <c r="C44" i="12"/>
  <c r="D44" i="12" s="1"/>
  <c r="B49" i="1"/>
  <c r="C31" i="12"/>
  <c r="C47" i="12"/>
  <c r="I131" i="12"/>
  <c r="C127" i="12"/>
  <c r="D127" i="12" s="1"/>
  <c r="I124" i="12"/>
  <c r="C113" i="12"/>
  <c r="D113" i="12"/>
  <c r="I110" i="12"/>
  <c r="C110" i="12"/>
  <c r="I109" i="12"/>
  <c r="C99" i="12"/>
  <c r="D99" i="12" s="1"/>
  <c r="I97" i="12"/>
  <c r="I94" i="12"/>
  <c r="C94" i="12"/>
  <c r="D94" i="12" s="1"/>
  <c r="C67" i="12"/>
  <c r="D67" i="12" s="1"/>
  <c r="I59" i="12"/>
  <c r="C48" i="12"/>
  <c r="D48" i="12"/>
  <c r="C40" i="12"/>
  <c r="D40" i="12" s="1"/>
  <c r="I31" i="12"/>
  <c r="I16" i="12"/>
  <c r="J16" i="12"/>
  <c r="C19" i="12"/>
  <c r="D19" i="12" s="1"/>
  <c r="C27" i="12"/>
  <c r="D27" i="12"/>
  <c r="C35" i="12"/>
  <c r="D35" i="12" s="1"/>
  <c r="C43" i="12"/>
  <c r="D43" i="12"/>
  <c r="C51" i="12"/>
  <c r="D51" i="12" s="1"/>
  <c r="C133" i="12"/>
  <c r="D133" i="12"/>
  <c r="I126" i="12"/>
  <c r="C125" i="12"/>
  <c r="D125" i="12" s="1"/>
  <c r="I122" i="12"/>
  <c r="I117" i="12"/>
  <c r="C116" i="12"/>
  <c r="D116" i="12" s="1"/>
  <c r="C114" i="12"/>
  <c r="D114" i="12" s="1"/>
  <c r="I107" i="12"/>
  <c r="C103" i="12"/>
  <c r="D103" i="12" s="1"/>
  <c r="I93" i="12"/>
  <c r="I90" i="12"/>
  <c r="C90" i="12"/>
  <c r="D90" i="12" s="1"/>
  <c r="E90" i="12" s="1"/>
  <c r="F90" i="12" s="1"/>
  <c r="C71" i="12"/>
  <c r="I66" i="12"/>
  <c r="C66" i="12"/>
  <c r="I55" i="12"/>
  <c r="I51" i="12"/>
  <c r="I47" i="12"/>
  <c r="I43" i="12"/>
  <c r="I39" i="12"/>
  <c r="I35" i="12"/>
  <c r="C34" i="12"/>
  <c r="D34" i="12" s="1"/>
  <c r="B3" i="12"/>
  <c r="O43" i="10"/>
  <c r="O67" i="10"/>
  <c r="O69" i="10"/>
  <c r="O71" i="10"/>
  <c r="O75" i="10"/>
  <c r="O81" i="10"/>
  <c r="O114" i="10"/>
  <c r="O134" i="10"/>
  <c r="O136" i="10"/>
  <c r="O28" i="10"/>
  <c r="O19" i="10"/>
  <c r="O35" i="10"/>
  <c r="O53" i="10"/>
  <c r="O78" i="10"/>
  <c r="O87" i="10"/>
  <c r="O99" i="10"/>
  <c r="O132" i="10"/>
  <c r="O24" i="10"/>
  <c r="O40" i="10"/>
  <c r="O31" i="10"/>
  <c r="I29" i="10"/>
  <c r="J29" i="10" s="1"/>
  <c r="C29" i="10"/>
  <c r="D29" i="10"/>
  <c r="I27" i="10"/>
  <c r="J27" i="10" s="1"/>
  <c r="C27" i="10"/>
  <c r="D27" i="10" s="1"/>
  <c r="I26" i="10"/>
  <c r="J26" i="10" s="1"/>
  <c r="C26" i="10"/>
  <c r="D26" i="10" s="1"/>
  <c r="I23" i="10"/>
  <c r="C22" i="10"/>
  <c r="D22" i="10"/>
  <c r="C20" i="10"/>
  <c r="D20" i="10" s="1"/>
  <c r="I17" i="10"/>
  <c r="O80" i="7"/>
  <c r="O41" i="10"/>
  <c r="O33" i="10"/>
  <c r="O17" i="10"/>
  <c r="O48" i="10"/>
  <c r="O38" i="10"/>
  <c r="O22" i="10"/>
  <c r="O14" i="10"/>
  <c r="O129" i="10"/>
  <c r="O120" i="10"/>
  <c r="O118" i="10"/>
  <c r="O111" i="10"/>
  <c r="O97" i="10"/>
  <c r="O84" i="10"/>
  <c r="O82" i="10"/>
  <c r="O59" i="10"/>
  <c r="O47" i="10"/>
  <c r="O80" i="13"/>
  <c r="O18" i="13"/>
  <c r="O126" i="10"/>
  <c r="O117" i="10"/>
  <c r="O110" i="10"/>
  <c r="O102" i="10"/>
  <c r="O98" i="10"/>
  <c r="O94" i="10"/>
  <c r="O90" i="10"/>
  <c r="O85" i="10"/>
  <c r="O64" i="10"/>
  <c r="O49" i="10"/>
  <c r="B44" i="5"/>
  <c r="E13" i="5" s="1"/>
  <c r="O65" i="13"/>
  <c r="C28" i="9"/>
  <c r="D28" i="9" s="1"/>
  <c r="C26" i="9"/>
  <c r="D26" i="9" s="1"/>
  <c r="C24" i="9"/>
  <c r="D24" i="9" s="1"/>
  <c r="C22" i="9"/>
  <c r="D22" i="9" s="1"/>
  <c r="C20" i="9"/>
  <c r="D20" i="9" s="1"/>
  <c r="C18" i="9"/>
  <c r="D18" i="9"/>
  <c r="C16" i="10"/>
  <c r="D16" i="10" s="1"/>
  <c r="I15" i="10"/>
  <c r="B49" i="3"/>
  <c r="E13" i="3"/>
  <c r="O68" i="13"/>
  <c r="O134" i="13"/>
  <c r="C15" i="13"/>
  <c r="D15" i="13"/>
  <c r="C17" i="13"/>
  <c r="D17" i="13"/>
  <c r="I17" i="13"/>
  <c r="J17" i="13"/>
  <c r="C19" i="13"/>
  <c r="D19" i="13"/>
  <c r="I19" i="13"/>
  <c r="J19" i="13"/>
  <c r="C15" i="9"/>
  <c r="D15" i="9"/>
  <c r="C16" i="9"/>
  <c r="D16" i="9"/>
  <c r="I16" i="9"/>
  <c r="C17" i="9"/>
  <c r="D17" i="9"/>
  <c r="I18" i="9"/>
  <c r="I19" i="9"/>
  <c r="J19" i="9"/>
  <c r="I20" i="9"/>
  <c r="C21" i="9"/>
  <c r="D21" i="9" s="1"/>
  <c r="I22" i="9"/>
  <c r="I23" i="9"/>
  <c r="J23" i="9"/>
  <c r="I24" i="9"/>
  <c r="C25" i="9"/>
  <c r="D25" i="9"/>
  <c r="I26" i="9"/>
  <c r="I27" i="9"/>
  <c r="J27" i="9"/>
  <c r="I28" i="9"/>
  <c r="C29" i="9"/>
  <c r="D29" i="9" s="1"/>
  <c r="I30" i="9"/>
  <c r="J30" i="9"/>
  <c r="I31" i="9"/>
  <c r="I32" i="9"/>
  <c r="J32" i="9"/>
  <c r="C33" i="9"/>
  <c r="I34" i="9"/>
  <c r="J34" i="9"/>
  <c r="I35" i="9"/>
  <c r="J35" i="9" s="1"/>
  <c r="I36" i="9"/>
  <c r="J36" i="9" s="1"/>
  <c r="C37" i="9"/>
  <c r="D37" i="9"/>
  <c r="I38" i="9"/>
  <c r="J38" i="9" s="1"/>
  <c r="I39" i="9"/>
  <c r="J39" i="9"/>
  <c r="C40" i="9"/>
  <c r="D40" i="9" s="1"/>
  <c r="C41" i="9"/>
  <c r="D41" i="9"/>
  <c r="I42" i="9"/>
  <c r="J42" i="9" s="1"/>
  <c r="I43" i="9"/>
  <c r="J43" i="9" s="1"/>
  <c r="I44" i="9"/>
  <c r="J44" i="9" s="1"/>
  <c r="C45" i="9"/>
  <c r="D45" i="9"/>
  <c r="I46" i="9"/>
  <c r="J46" i="9" s="1"/>
  <c r="I47" i="9"/>
  <c r="J47" i="9"/>
  <c r="I48" i="9"/>
  <c r="J48" i="9" s="1"/>
  <c r="C49" i="9"/>
  <c r="D49" i="9"/>
  <c r="I50" i="9"/>
  <c r="J50" i="9" s="1"/>
  <c r="I51" i="9"/>
  <c r="C53" i="9"/>
  <c r="D53" i="9" s="1"/>
  <c r="I53" i="9"/>
  <c r="J53" i="9"/>
  <c r="C55" i="9"/>
  <c r="D55" i="9" s="1"/>
  <c r="I55" i="9"/>
  <c r="J55" i="9"/>
  <c r="C57" i="9"/>
  <c r="D57" i="9" s="1"/>
  <c r="I57" i="9"/>
  <c r="C59" i="9"/>
  <c r="I59" i="9"/>
  <c r="J59" i="9"/>
  <c r="C61" i="9"/>
  <c r="D61" i="9" s="1"/>
  <c r="I61" i="9"/>
  <c r="J61" i="9"/>
  <c r="C63" i="9"/>
  <c r="I63" i="9"/>
  <c r="J63" i="9" s="1"/>
  <c r="C65" i="9"/>
  <c r="D65" i="9" s="1"/>
  <c r="I65" i="9"/>
  <c r="J65" i="9" s="1"/>
  <c r="C67" i="9"/>
  <c r="D67" i="9" s="1"/>
  <c r="I67" i="9"/>
  <c r="J67" i="9"/>
  <c r="C69" i="9"/>
  <c r="D69" i="9" s="1"/>
  <c r="I69" i="9"/>
  <c r="J69" i="9"/>
  <c r="C71" i="9"/>
  <c r="D71" i="9" s="1"/>
  <c r="I71" i="9"/>
  <c r="C73" i="9"/>
  <c r="I73" i="9"/>
  <c r="J73" i="9" s="1"/>
  <c r="C75" i="9"/>
  <c r="D75" i="9" s="1"/>
  <c r="C76" i="9"/>
  <c r="D76" i="9"/>
  <c r="I78" i="9"/>
  <c r="J78" i="9" s="1"/>
  <c r="I80" i="9"/>
  <c r="J80" i="9"/>
  <c r="I82" i="9"/>
  <c r="J82" i="9" s="1"/>
  <c r="I84" i="9"/>
  <c r="J84" i="9" s="1"/>
  <c r="I86" i="9"/>
  <c r="J86" i="9" s="1"/>
  <c r="I88" i="9"/>
  <c r="J88" i="9"/>
  <c r="I90" i="9"/>
  <c r="J90" i="9" s="1"/>
  <c r="I92" i="9"/>
  <c r="J92" i="9"/>
  <c r="I94" i="9"/>
  <c r="J94" i="9" s="1"/>
  <c r="I96" i="9"/>
  <c r="J96" i="9"/>
  <c r="I98" i="9"/>
  <c r="J98" i="9" s="1"/>
  <c r="I100" i="9"/>
  <c r="J100" i="9" s="1"/>
  <c r="I102" i="9"/>
  <c r="I104" i="9"/>
  <c r="J104" i="9"/>
  <c r="I106" i="9"/>
  <c r="J106" i="9" s="1"/>
  <c r="I108" i="9"/>
  <c r="J108" i="9"/>
  <c r="I110" i="9"/>
  <c r="J110" i="9" s="1"/>
  <c r="I112" i="9"/>
  <c r="J112" i="9"/>
  <c r="I114" i="9"/>
  <c r="C116" i="9"/>
  <c r="I118" i="9"/>
  <c r="I119" i="9"/>
  <c r="J119" i="9" s="1"/>
  <c r="I120" i="9"/>
  <c r="J120" i="9" s="1"/>
  <c r="C122" i="9"/>
  <c r="D122" i="9"/>
  <c r="C123" i="9"/>
  <c r="D123" i="9" s="1"/>
  <c r="I123" i="9"/>
  <c r="J123" i="9"/>
  <c r="C124" i="9"/>
  <c r="D124" i="9" s="1"/>
  <c r="C125" i="9"/>
  <c r="D125" i="9" s="1"/>
  <c r="I125" i="9"/>
  <c r="J125" i="9" s="1"/>
  <c r="I126" i="9"/>
  <c r="C127" i="9"/>
  <c r="D127" i="9" s="1"/>
  <c r="I127" i="9"/>
  <c r="J127" i="9"/>
  <c r="C128" i="9"/>
  <c r="D128" i="9" s="1"/>
  <c r="C129" i="9"/>
  <c r="D129" i="9" s="1"/>
  <c r="I129" i="9"/>
  <c r="J129" i="9" s="1"/>
  <c r="C130" i="9"/>
  <c r="D130" i="9"/>
  <c r="C131" i="9"/>
  <c r="D131" i="9" s="1"/>
  <c r="C132" i="9"/>
  <c r="D132" i="9"/>
  <c r="C133" i="9"/>
  <c r="D133" i="9" s="1"/>
  <c r="I133" i="9"/>
  <c r="J133" i="9"/>
  <c r="C134" i="9"/>
  <c r="D134" i="9" s="1"/>
  <c r="I134" i="9"/>
  <c r="I136" i="9"/>
  <c r="J136" i="9"/>
  <c r="I15" i="13"/>
  <c r="C22" i="12"/>
  <c r="I29" i="12"/>
  <c r="C21" i="12"/>
  <c r="D21" i="12" s="1"/>
  <c r="C25" i="12"/>
  <c r="C29" i="12"/>
  <c r="D29" i="12" s="1"/>
  <c r="C33" i="12"/>
  <c r="D33" i="12" s="1"/>
  <c r="C37" i="12"/>
  <c r="D37" i="12" s="1"/>
  <c r="C41" i="12"/>
  <c r="D41" i="12" s="1"/>
  <c r="C45" i="12"/>
  <c r="C49" i="12"/>
  <c r="D49" i="12" s="1"/>
  <c r="I136" i="12"/>
  <c r="C134" i="12"/>
  <c r="D134" i="12"/>
  <c r="I132" i="12"/>
  <c r="I130" i="12"/>
  <c r="C128" i="12"/>
  <c r="D128" i="12"/>
  <c r="I123" i="12"/>
  <c r="I121" i="12"/>
  <c r="C120" i="12"/>
  <c r="D120" i="12"/>
  <c r="I119" i="12"/>
  <c r="C119" i="12"/>
  <c r="D119" i="12" s="1"/>
  <c r="I118" i="12"/>
  <c r="C112" i="12"/>
  <c r="D112" i="12" s="1"/>
  <c r="I111" i="12"/>
  <c r="I108" i="12"/>
  <c r="I106" i="12"/>
  <c r="C105" i="12"/>
  <c r="D105" i="12" s="1"/>
  <c r="I104" i="12"/>
  <c r="C104" i="12"/>
  <c r="D104" i="12" s="1"/>
  <c r="C101" i="12"/>
  <c r="D101" i="12" s="1"/>
  <c r="I96" i="12"/>
  <c r="C96" i="12"/>
  <c r="D96" i="12" s="1"/>
  <c r="I95" i="12"/>
  <c r="I92" i="12"/>
  <c r="C92" i="12"/>
  <c r="D92" i="12" s="1"/>
  <c r="I91" i="12"/>
  <c r="J91" i="12" s="1"/>
  <c r="I84" i="12"/>
  <c r="J84" i="12"/>
  <c r="C84" i="12"/>
  <c r="D84" i="12" s="1"/>
  <c r="I83" i="12"/>
  <c r="C81" i="12"/>
  <c r="I80" i="12"/>
  <c r="C80" i="12"/>
  <c r="D80" i="12"/>
  <c r="I79" i="12"/>
  <c r="C77" i="12"/>
  <c r="D77" i="12" s="1"/>
  <c r="I76" i="12"/>
  <c r="C76" i="12"/>
  <c r="D76" i="12" s="1"/>
  <c r="C73" i="12"/>
  <c r="D73" i="12" s="1"/>
  <c r="I72" i="12"/>
  <c r="C72" i="12"/>
  <c r="D72" i="12"/>
  <c r="C69" i="12"/>
  <c r="D69" i="12" s="1"/>
  <c r="C65" i="12"/>
  <c r="D65" i="12" s="1"/>
  <c r="I64" i="12"/>
  <c r="C63" i="12"/>
  <c r="D63" i="12" s="1"/>
  <c r="I62" i="12"/>
  <c r="C62" i="12"/>
  <c r="D62" i="12" s="1"/>
  <c r="I61" i="12"/>
  <c r="I58" i="12"/>
  <c r="J58" i="12" s="1"/>
  <c r="C58" i="12"/>
  <c r="D58" i="12" s="1"/>
  <c r="I57" i="12"/>
  <c r="I54" i="12"/>
  <c r="C54" i="12"/>
  <c r="D54" i="12"/>
  <c r="C28" i="12"/>
  <c r="I21" i="12"/>
  <c r="I23" i="12"/>
  <c r="C30" i="12"/>
  <c r="D30" i="12" s="1"/>
  <c r="C32" i="12"/>
  <c r="D32" i="12" s="1"/>
  <c r="C17" i="12"/>
  <c r="D17" i="12" s="1"/>
  <c r="I18" i="12"/>
  <c r="I20" i="12"/>
  <c r="I22" i="12"/>
  <c r="I24" i="12"/>
  <c r="I26" i="12"/>
  <c r="I28" i="12"/>
  <c r="I30" i="12"/>
  <c r="I32" i="12"/>
  <c r="I34" i="12"/>
  <c r="J34" i="12" s="1"/>
  <c r="I36" i="12"/>
  <c r="I38" i="12"/>
  <c r="J38" i="12" s="1"/>
  <c r="I40" i="12"/>
  <c r="I42" i="12"/>
  <c r="I44" i="12"/>
  <c r="J44" i="12"/>
  <c r="I46" i="12"/>
  <c r="J46" i="12" s="1"/>
  <c r="I48" i="12"/>
  <c r="J48" i="12"/>
  <c r="I50" i="12"/>
  <c r="I52" i="12"/>
  <c r="C136" i="12"/>
  <c r="I134" i="12"/>
  <c r="I133" i="12"/>
  <c r="C132" i="12"/>
  <c r="D132" i="12" s="1"/>
  <c r="C131" i="12"/>
  <c r="C130" i="12"/>
  <c r="D130" i="12" s="1"/>
  <c r="I129" i="12"/>
  <c r="C129" i="12"/>
  <c r="D129" i="12" s="1"/>
  <c r="I128" i="12"/>
  <c r="I127" i="12"/>
  <c r="J127" i="12" s="1"/>
  <c r="C126" i="12"/>
  <c r="D126" i="12" s="1"/>
  <c r="I125" i="12"/>
  <c r="C124" i="12"/>
  <c r="D124" i="12" s="1"/>
  <c r="E121" i="12" s="1"/>
  <c r="F121" i="12" s="1"/>
  <c r="C123" i="12"/>
  <c r="D123" i="12" s="1"/>
  <c r="C122" i="12"/>
  <c r="D122" i="12" s="1"/>
  <c r="C121" i="12"/>
  <c r="D121" i="12" s="1"/>
  <c r="I120" i="12"/>
  <c r="C118" i="12"/>
  <c r="D118" i="12"/>
  <c r="C117" i="12"/>
  <c r="D117" i="12" s="1"/>
  <c r="I116" i="12"/>
  <c r="I115" i="12"/>
  <c r="C115" i="12"/>
  <c r="D115" i="12" s="1"/>
  <c r="I114" i="12"/>
  <c r="I113" i="12"/>
  <c r="J113" i="12" s="1"/>
  <c r="I112" i="12"/>
  <c r="C111" i="12"/>
  <c r="D111" i="12"/>
  <c r="C109" i="12"/>
  <c r="D109" i="12" s="1"/>
  <c r="C108" i="12"/>
  <c r="D108" i="12" s="1"/>
  <c r="C107" i="12"/>
  <c r="D107" i="12"/>
  <c r="E102" i="12" s="1"/>
  <c r="F102" i="12" s="1"/>
  <c r="C106" i="12"/>
  <c r="D106" i="12" s="1"/>
  <c r="I105" i="12"/>
  <c r="I103" i="12"/>
  <c r="I102" i="12"/>
  <c r="J102" i="12" s="1"/>
  <c r="C102" i="12"/>
  <c r="D102" i="12" s="1"/>
  <c r="I101" i="12"/>
  <c r="J101" i="12" s="1"/>
  <c r="I100" i="12"/>
  <c r="J100" i="12"/>
  <c r="C100" i="12"/>
  <c r="D100" i="12" s="1"/>
  <c r="I99" i="12"/>
  <c r="J99" i="12"/>
  <c r="I98" i="12"/>
  <c r="J98" i="12" s="1"/>
  <c r="C98" i="12"/>
  <c r="D98" i="12"/>
  <c r="C97" i="12"/>
  <c r="D97" i="12" s="1"/>
  <c r="C95" i="12"/>
  <c r="D95" i="12" s="1"/>
  <c r="C93" i="12"/>
  <c r="D93" i="12" s="1"/>
  <c r="C91" i="12"/>
  <c r="D91" i="12"/>
  <c r="C89" i="12"/>
  <c r="D89" i="12" s="1"/>
  <c r="I88" i="12"/>
  <c r="C88" i="12"/>
  <c r="D88" i="12" s="1"/>
  <c r="I87" i="12"/>
  <c r="I86" i="12"/>
  <c r="J86" i="12" s="1"/>
  <c r="C86" i="12"/>
  <c r="D86" i="12" s="1"/>
  <c r="C85" i="12"/>
  <c r="D85" i="12" s="1"/>
  <c r="C83" i="12"/>
  <c r="D83" i="12" s="1"/>
  <c r="I82" i="12"/>
  <c r="C82" i="12"/>
  <c r="D82" i="12" s="1"/>
  <c r="I81" i="12"/>
  <c r="C79" i="12"/>
  <c r="D79" i="12" s="1"/>
  <c r="I78" i="12"/>
  <c r="C78" i="12"/>
  <c r="I77" i="12"/>
  <c r="I75" i="12"/>
  <c r="I74" i="12"/>
  <c r="C74" i="12"/>
  <c r="D74" i="12" s="1"/>
  <c r="I73" i="12"/>
  <c r="I71" i="12"/>
  <c r="J71" i="12" s="1"/>
  <c r="I70" i="12"/>
  <c r="C70" i="12"/>
  <c r="D70" i="12"/>
  <c r="I69" i="12"/>
  <c r="J69" i="12" s="1"/>
  <c r="I68" i="12"/>
  <c r="J68" i="12" s="1"/>
  <c r="C68" i="12"/>
  <c r="D68" i="12" s="1"/>
  <c r="I67" i="12"/>
  <c r="I65" i="12"/>
  <c r="C64" i="12"/>
  <c r="D64" i="12" s="1"/>
  <c r="I63" i="12"/>
  <c r="C61" i="12"/>
  <c r="D61" i="12" s="1"/>
  <c r="I60" i="12"/>
  <c r="C60" i="12"/>
  <c r="D60" i="12"/>
  <c r="C59" i="12"/>
  <c r="D59" i="12" s="1"/>
  <c r="C57" i="12"/>
  <c r="D57" i="12" s="1"/>
  <c r="I56" i="12"/>
  <c r="C56" i="12"/>
  <c r="D56" i="12"/>
  <c r="C55" i="12"/>
  <c r="D55" i="12" s="1"/>
  <c r="I53" i="12"/>
  <c r="J53" i="12"/>
  <c r="C50" i="12"/>
  <c r="D50" i="12" s="1"/>
  <c r="I49" i="12"/>
  <c r="C46" i="12"/>
  <c r="D46" i="12" s="1"/>
  <c r="I45" i="12"/>
  <c r="C42" i="12"/>
  <c r="D42" i="12" s="1"/>
  <c r="I41" i="12"/>
  <c r="J41" i="12" s="1"/>
  <c r="C38" i="12"/>
  <c r="D38" i="12"/>
  <c r="I37" i="12"/>
  <c r="I33" i="12"/>
  <c r="I27" i="12"/>
  <c r="J27" i="12"/>
  <c r="C26" i="12"/>
  <c r="D26" i="12" s="1"/>
  <c r="I25" i="12"/>
  <c r="C20" i="12"/>
  <c r="D20" i="12" s="1"/>
  <c r="I19" i="12"/>
  <c r="I15" i="12"/>
  <c r="B50" i="1"/>
  <c r="E13" i="1"/>
  <c r="K896" i="1" s="1"/>
  <c r="O121" i="13"/>
  <c r="O87" i="13"/>
  <c r="O57" i="13"/>
  <c r="O20" i="13"/>
  <c r="O66" i="13"/>
  <c r="O57" i="10"/>
  <c r="O63" i="10"/>
  <c r="O80" i="10"/>
  <c r="O89" i="10"/>
  <c r="O91" i="10"/>
  <c r="O93" i="10"/>
  <c r="O95" i="10"/>
  <c r="O100" i="10"/>
  <c r="O104" i="10"/>
  <c r="O108" i="10"/>
  <c r="O113" i="10"/>
  <c r="O125" i="10"/>
  <c r="O127" i="10"/>
  <c r="O101" i="13"/>
  <c r="O35" i="13"/>
  <c r="O94" i="13"/>
  <c r="O58" i="10"/>
  <c r="O60" i="10"/>
  <c r="O79" i="10"/>
  <c r="O83" i="10"/>
  <c r="O96" i="10"/>
  <c r="O101" i="10"/>
  <c r="O109" i="10"/>
  <c r="O112" i="10"/>
  <c r="O119" i="10"/>
  <c r="O121" i="10"/>
  <c r="O124" i="10"/>
  <c r="O133" i="10"/>
  <c r="O18" i="10"/>
  <c r="O26" i="10"/>
  <c r="O34" i="10"/>
  <c r="O42" i="10"/>
  <c r="O52" i="10"/>
  <c r="O21" i="10"/>
  <c r="O29" i="10"/>
  <c r="O37" i="10"/>
  <c r="O54" i="12"/>
  <c r="O22" i="12"/>
  <c r="O39" i="10"/>
  <c r="O23" i="10"/>
  <c r="O46" i="10"/>
  <c r="O32" i="10"/>
  <c r="O16" i="10"/>
  <c r="O131" i="10"/>
  <c r="O107" i="10"/>
  <c r="O88" i="10"/>
  <c r="O86" i="10"/>
  <c r="O56" i="10"/>
  <c r="O54" i="10"/>
  <c r="O51" i="10"/>
  <c r="O27" i="10"/>
  <c r="O50" i="10"/>
  <c r="O36" i="10"/>
  <c r="O20" i="10"/>
  <c r="O135" i="10"/>
  <c r="O122" i="10"/>
  <c r="O115" i="10"/>
  <c r="O103" i="10"/>
  <c r="O76" i="10"/>
  <c r="O74" i="10"/>
  <c r="O72" i="10"/>
  <c r="O70" i="10"/>
  <c r="O68" i="10"/>
  <c r="O66" i="10"/>
  <c r="O62" i="10"/>
  <c r="J130" i="7"/>
  <c r="J69" i="7"/>
  <c r="O129" i="12"/>
  <c r="O102" i="12"/>
  <c r="O43" i="12"/>
  <c r="O51" i="12"/>
  <c r="O134" i="12"/>
  <c r="O73" i="12"/>
  <c r="J15" i="10"/>
  <c r="J15" i="13"/>
  <c r="J73" i="12"/>
  <c r="K136" i="10"/>
  <c r="L136" i="10"/>
  <c r="H112" i="12"/>
  <c r="Q112" i="12"/>
  <c r="Q92" i="12"/>
  <c r="P92" i="12"/>
  <c r="H82" i="12"/>
  <c r="J82" i="12" s="1"/>
  <c r="P82" i="12"/>
  <c r="H76" i="12"/>
  <c r="P76" i="12"/>
  <c r="Q129" i="13"/>
  <c r="P129" i="13"/>
  <c r="P114" i="13"/>
  <c r="D114" i="13"/>
  <c r="H108" i="12"/>
  <c r="J108" i="12" s="1"/>
  <c r="Q108" i="12"/>
  <c r="Q94" i="12"/>
  <c r="P94" i="12"/>
  <c r="Q90" i="12"/>
  <c r="P90" i="12"/>
  <c r="Q86" i="12"/>
  <c r="P86" i="12"/>
  <c r="P36" i="12"/>
  <c r="H36" i="12"/>
  <c r="J36" i="12" s="1"/>
  <c r="H15" i="12"/>
  <c r="J15" i="12" s="1"/>
  <c r="Q15" i="12"/>
  <c r="P133" i="13"/>
  <c r="Q125" i="13"/>
  <c r="P125" i="13"/>
  <c r="P123" i="13"/>
  <c r="D123" i="13"/>
  <c r="Q127" i="12"/>
  <c r="Q122" i="12"/>
  <c r="P119" i="12"/>
  <c r="P104" i="12"/>
  <c r="P96" i="12"/>
  <c r="H92" i="12"/>
  <c r="J92" i="12" s="1"/>
  <c r="Q76" i="12"/>
  <c r="Q60" i="12"/>
  <c r="P52" i="12"/>
  <c r="P44" i="12"/>
  <c r="Q98" i="13"/>
  <c r="P89" i="13"/>
  <c r="D88" i="13"/>
  <c r="Q52" i="13"/>
  <c r="Q50" i="13"/>
  <c r="Q46" i="13"/>
  <c r="Q42" i="13"/>
  <c r="P27" i="13"/>
  <c r="P16" i="13"/>
  <c r="P15" i="13"/>
  <c r="Q14" i="13"/>
  <c r="Q134" i="7"/>
  <c r="Q130" i="7"/>
  <c r="Q123" i="7"/>
  <c r="D117" i="7"/>
  <c r="Q73" i="7"/>
  <c r="D68" i="7"/>
  <c r="Q57" i="7"/>
  <c r="Q35" i="7"/>
  <c r="H26" i="7"/>
  <c r="P131" i="10"/>
  <c r="P127" i="10"/>
  <c r="D113" i="10"/>
  <c r="P91" i="10"/>
  <c r="P87" i="10"/>
  <c r="P75" i="10"/>
  <c r="P67" i="10"/>
  <c r="P59" i="10"/>
  <c r="P55" i="10"/>
  <c r="P46" i="10"/>
  <c r="P42" i="10"/>
  <c r="D52" i="9"/>
  <c r="Q82" i="12"/>
  <c r="D110" i="13"/>
  <c r="D103" i="13"/>
  <c r="Q102" i="13"/>
  <c r="D71" i="13"/>
  <c r="D63" i="13"/>
  <c r="Q34" i="13"/>
  <c r="P119" i="10"/>
  <c r="P38" i="10"/>
  <c r="D132" i="13"/>
  <c r="P131" i="13"/>
  <c r="P111" i="10"/>
  <c r="P52" i="10"/>
  <c r="P48" i="10"/>
  <c r="P44" i="10"/>
  <c r="D67" i="13"/>
  <c r="P30" i="10"/>
  <c r="D51" i="13"/>
  <c r="J129" i="12"/>
  <c r="O90" i="12"/>
  <c r="J29" i="12"/>
  <c r="P135" i="12"/>
  <c r="D101" i="13"/>
  <c r="D80" i="13"/>
  <c r="J43" i="7"/>
  <c r="J35" i="7"/>
  <c r="Q70" i="10"/>
  <c r="P63" i="10"/>
  <c r="D66" i="9"/>
  <c r="D64" i="9"/>
  <c r="J135" i="12"/>
  <c r="J133" i="12"/>
  <c r="J128" i="12"/>
  <c r="J125" i="12"/>
  <c r="J124" i="12"/>
  <c r="J114" i="12"/>
  <c r="J42" i="12"/>
  <c r="D124" i="13"/>
  <c r="D122" i="13"/>
  <c r="P115" i="13"/>
  <c r="D111" i="13"/>
  <c r="D55" i="13"/>
  <c r="D53" i="13"/>
  <c r="D32" i="13"/>
  <c r="D30" i="13"/>
  <c r="P17" i="13"/>
  <c r="Q18" i="7"/>
  <c r="P18" i="10"/>
  <c r="Q135" i="12"/>
  <c r="Q133" i="12"/>
  <c r="Q132" i="12"/>
  <c r="Q123" i="12"/>
  <c r="D47" i="13"/>
  <c r="Q132" i="7"/>
  <c r="Q131" i="7"/>
  <c r="Q103" i="7"/>
  <c r="D50" i="7"/>
  <c r="Q49" i="7"/>
  <c r="D46" i="7"/>
  <c r="P115" i="10"/>
  <c r="P50" i="10"/>
  <c r="P34" i="10"/>
  <c r="P26" i="10"/>
  <c r="J123" i="7"/>
  <c r="J107" i="7"/>
  <c r="J19" i="7"/>
  <c r="J134" i="13"/>
  <c r="J128" i="13"/>
  <c r="J124" i="13"/>
  <c r="P121" i="13"/>
  <c r="J110" i="13"/>
  <c r="J96" i="13"/>
  <c r="J82" i="13"/>
  <c r="J37" i="13"/>
  <c r="J54" i="10"/>
  <c r="J40" i="12"/>
  <c r="H110" i="7"/>
  <c r="J110" i="7" s="1"/>
  <c r="P71" i="10"/>
  <c r="I16" i="13"/>
  <c r="C23" i="9"/>
  <c r="D23" i="9" s="1"/>
  <c r="I17" i="12"/>
  <c r="K136" i="9"/>
  <c r="L136" i="9"/>
  <c r="K135" i="9"/>
  <c r="L135" i="9" s="1"/>
  <c r="C18" i="12"/>
  <c r="C16" i="12"/>
  <c r="D16" i="12" s="1"/>
  <c r="I56" i="10"/>
  <c r="C56" i="10"/>
  <c r="D56" i="10" s="1"/>
  <c r="I49" i="10"/>
  <c r="I45" i="10"/>
  <c r="C45" i="10"/>
  <c r="D45" i="10" s="1"/>
  <c r="I43" i="10"/>
  <c r="J43" i="10" s="1"/>
  <c r="C43" i="10"/>
  <c r="D43" i="10" s="1"/>
  <c r="I38" i="10"/>
  <c r="C38" i="10"/>
  <c r="D38" i="10" s="1"/>
  <c r="I33" i="10"/>
  <c r="J33" i="10" s="1"/>
  <c r="C33" i="10"/>
  <c r="D33" i="10" s="1"/>
  <c r="I31" i="10"/>
  <c r="C31" i="10"/>
  <c r="D31" i="10" s="1"/>
  <c r="I28" i="10"/>
  <c r="J28" i="10" s="1"/>
  <c r="C28" i="10"/>
  <c r="D28" i="10" s="1"/>
  <c r="L135" i="13"/>
  <c r="J56" i="10"/>
  <c r="J31" i="10"/>
  <c r="J38" i="10"/>
  <c r="J49" i="10"/>
  <c r="K127" i="7"/>
  <c r="L127" i="7" s="1"/>
  <c r="J106" i="7"/>
  <c r="J68" i="7"/>
  <c r="J40" i="7"/>
  <c r="E136" i="10"/>
  <c r="F136" i="10" s="1"/>
  <c r="E135" i="10"/>
  <c r="F135" i="10" s="1"/>
  <c r="E134" i="10"/>
  <c r="F134" i="10" s="1"/>
  <c r="J17" i="10"/>
  <c r="J72" i="10"/>
  <c r="I36" i="10"/>
  <c r="J36" i="10" s="1"/>
  <c r="C36" i="10"/>
  <c r="D36" i="10" s="1"/>
  <c r="I21" i="10"/>
  <c r="J43" i="12"/>
  <c r="J21" i="10"/>
  <c r="H122" i="12"/>
  <c r="J122" i="12"/>
  <c r="P122" i="12"/>
  <c r="H111" i="12"/>
  <c r="J111" i="12" s="1"/>
  <c r="Q111" i="12"/>
  <c r="H105" i="12"/>
  <c r="J105" i="12" s="1"/>
  <c r="P105" i="12"/>
  <c r="H103" i="12"/>
  <c r="J103" i="12" s="1"/>
  <c r="Q103" i="12"/>
  <c r="P103" i="12"/>
  <c r="Q96" i="12"/>
  <c r="H96" i="12"/>
  <c r="J96" i="12"/>
  <c r="H75" i="12"/>
  <c r="Q75" i="12"/>
  <c r="P75" i="12"/>
  <c r="Q74" i="12"/>
  <c r="P74" i="12"/>
  <c r="H71" i="12"/>
  <c r="Q71" i="12"/>
  <c r="P71" i="12"/>
  <c r="Q70" i="12"/>
  <c r="P70" i="12"/>
  <c r="H67" i="12"/>
  <c r="J67" i="12" s="1"/>
  <c r="P67" i="12"/>
  <c r="H66" i="12"/>
  <c r="J66" i="12"/>
  <c r="Q66" i="12"/>
  <c r="Q64" i="12"/>
  <c r="P64" i="12"/>
  <c r="H59" i="12"/>
  <c r="J59" i="12" s="1"/>
  <c r="Q59" i="12"/>
  <c r="P59" i="12"/>
  <c r="H50" i="12"/>
  <c r="J50" i="12" s="1"/>
  <c r="P50" i="12"/>
  <c r="Q33" i="12"/>
  <c r="P33" i="12"/>
  <c r="Q31" i="12"/>
  <c r="H31" i="12"/>
  <c r="J31" i="12"/>
  <c r="Q23" i="12"/>
  <c r="H23" i="12"/>
  <c r="J23" i="12" s="1"/>
  <c r="P126" i="13"/>
  <c r="D126" i="13"/>
  <c r="P112" i="13"/>
  <c r="Q111" i="13"/>
  <c r="P111" i="13"/>
  <c r="P109" i="13"/>
  <c r="D109" i="13"/>
  <c r="P108" i="13"/>
  <c r="D108" i="13"/>
  <c r="P104" i="13"/>
  <c r="Q104" i="13"/>
  <c r="D104" i="13"/>
  <c r="P70" i="13"/>
  <c r="D70" i="13"/>
  <c r="Q69" i="13"/>
  <c r="D69" i="13"/>
  <c r="P69" i="13"/>
  <c r="Q63" i="13"/>
  <c r="P48" i="13"/>
  <c r="Q48" i="13"/>
  <c r="D48" i="13"/>
  <c r="P36" i="13"/>
  <c r="D36" i="13"/>
  <c r="Q31" i="13"/>
  <c r="P26" i="13"/>
  <c r="D26" i="13"/>
  <c r="H135" i="7"/>
  <c r="J135" i="7" s="1"/>
  <c r="D135" i="7"/>
  <c r="P135" i="7"/>
  <c r="P128" i="7"/>
  <c r="H128" i="7"/>
  <c r="J128" i="7"/>
  <c r="P126" i="7"/>
  <c r="Q126" i="7"/>
  <c r="H125" i="7"/>
  <c r="P125" i="7"/>
  <c r="Q125" i="7"/>
  <c r="P124" i="7"/>
  <c r="Q124" i="7"/>
  <c r="H124" i="7"/>
  <c r="J124" i="7"/>
  <c r="H121" i="7"/>
  <c r="J121" i="7" s="1"/>
  <c r="P121" i="7"/>
  <c r="H119" i="7"/>
  <c r="P119" i="7"/>
  <c r="H115" i="7"/>
  <c r="P114" i="7"/>
  <c r="D114" i="7"/>
  <c r="P96" i="7"/>
  <c r="Q96" i="7"/>
  <c r="H96" i="7"/>
  <c r="J96" i="7" s="1"/>
  <c r="H81" i="7"/>
  <c r="J81" i="7" s="1"/>
  <c r="Q81" i="7"/>
  <c r="P81" i="7"/>
  <c r="P72" i="7"/>
  <c r="H72" i="7"/>
  <c r="J72" i="7"/>
  <c r="H131" i="12"/>
  <c r="J131" i="12" s="1"/>
  <c r="P131" i="12"/>
  <c r="H123" i="12"/>
  <c r="J123" i="12" s="1"/>
  <c r="P123" i="12"/>
  <c r="H115" i="12"/>
  <c r="J115" i="12" s="1"/>
  <c r="Q115" i="12"/>
  <c r="H106" i="12"/>
  <c r="J106" i="12" s="1"/>
  <c r="Q106" i="12"/>
  <c r="H104" i="12"/>
  <c r="J104" i="12"/>
  <c r="Q104" i="12"/>
  <c r="Q100" i="12"/>
  <c r="P100" i="12"/>
  <c r="H97" i="12"/>
  <c r="J97" i="12" s="1"/>
  <c r="P97" i="12"/>
  <c r="H95" i="12"/>
  <c r="J95" i="12" s="1"/>
  <c r="Q95" i="12"/>
  <c r="H93" i="12"/>
  <c r="J93" i="12"/>
  <c r="P93" i="12"/>
  <c r="H85" i="12"/>
  <c r="J85" i="12"/>
  <c r="P85" i="12"/>
  <c r="H72" i="12"/>
  <c r="J72" i="12" s="1"/>
  <c r="Q72" i="12"/>
  <c r="Q68" i="12"/>
  <c r="P68" i="12"/>
  <c r="H65" i="12"/>
  <c r="Q65" i="12"/>
  <c r="H63" i="12"/>
  <c r="J63" i="12" s="1"/>
  <c r="P63" i="12"/>
  <c r="H60" i="12"/>
  <c r="P60" i="12"/>
  <c r="Q51" i="12"/>
  <c r="H51" i="12"/>
  <c r="J51" i="12" s="1"/>
  <c r="Q49" i="12"/>
  <c r="H49" i="12"/>
  <c r="J49" i="12"/>
  <c r="Q39" i="12"/>
  <c r="P39" i="12"/>
  <c r="Q35" i="12"/>
  <c r="H35" i="12"/>
  <c r="J35" i="12" s="1"/>
  <c r="H32" i="12"/>
  <c r="J32" i="12" s="1"/>
  <c r="Q32" i="12"/>
  <c r="P32" i="12"/>
  <c r="H24" i="12"/>
  <c r="J24" i="12" s="1"/>
  <c r="P24" i="12"/>
  <c r="C15" i="12"/>
  <c r="D15" i="12" s="1"/>
  <c r="C36" i="12"/>
  <c r="D36" i="12"/>
  <c r="C39" i="12"/>
  <c r="D39" i="12" s="1"/>
  <c r="P106" i="13"/>
  <c r="D106" i="13"/>
  <c r="P80" i="13"/>
  <c r="Q80" i="13"/>
  <c r="P74" i="13"/>
  <c r="D74" i="13"/>
  <c r="Q73" i="13"/>
  <c r="P73" i="13"/>
  <c r="P66" i="13"/>
  <c r="D66" i="13"/>
  <c r="Q65" i="13"/>
  <c r="P65" i="13"/>
  <c r="P60" i="13"/>
  <c r="P58" i="13"/>
  <c r="D58" i="13"/>
  <c r="P56" i="13"/>
  <c r="Q56" i="13"/>
  <c r="Q55" i="13"/>
  <c r="P55" i="13"/>
  <c r="P46" i="13"/>
  <c r="D46" i="13"/>
  <c r="Q45" i="13"/>
  <c r="D45" i="13"/>
  <c r="P45" i="13"/>
  <c r="P42" i="13"/>
  <c r="D42" i="13"/>
  <c r="Q41" i="13"/>
  <c r="D41" i="13"/>
  <c r="Q35" i="13"/>
  <c r="D35" i="13"/>
  <c r="Q33" i="13"/>
  <c r="D33" i="13"/>
  <c r="P33" i="13"/>
  <c r="Q21" i="13"/>
  <c r="D21" i="13"/>
  <c r="Q16" i="13"/>
  <c r="P118" i="7"/>
  <c r="H117" i="7"/>
  <c r="J117" i="7"/>
  <c r="Q117" i="7"/>
  <c r="H113" i="7"/>
  <c r="Q113" i="7"/>
  <c r="P113" i="7"/>
  <c r="H109" i="7"/>
  <c r="J109" i="7" s="1"/>
  <c r="P109" i="7"/>
  <c r="P106" i="7"/>
  <c r="Q106" i="7"/>
  <c r="P100" i="7"/>
  <c r="H100" i="7"/>
  <c r="H99" i="7"/>
  <c r="P99" i="7"/>
  <c r="D99" i="7"/>
  <c r="H93" i="7"/>
  <c r="P93" i="7"/>
  <c r="Q93" i="7"/>
  <c r="H89" i="7"/>
  <c r="J89" i="7" s="1"/>
  <c r="P89" i="7"/>
  <c r="H67" i="7"/>
  <c r="Q67" i="7"/>
  <c r="O52" i="12"/>
  <c r="O20" i="12"/>
  <c r="O95" i="12"/>
  <c r="O93" i="12"/>
  <c r="O25" i="12"/>
  <c r="O48" i="12"/>
  <c r="O125" i="12"/>
  <c r="O107" i="12"/>
  <c r="O71" i="12"/>
  <c r="O60" i="12"/>
  <c r="O41" i="12"/>
  <c r="O37" i="12"/>
  <c r="O78" i="12"/>
  <c r="O87" i="12"/>
  <c r="O113" i="12"/>
  <c r="O120" i="12"/>
  <c r="O34" i="12"/>
  <c r="O50" i="12"/>
  <c r="O23" i="12"/>
  <c r="O67" i="12"/>
  <c r="O122" i="12"/>
  <c r="O38" i="12"/>
  <c r="O27" i="9"/>
  <c r="O56" i="12"/>
  <c r="O105" i="7"/>
  <c r="O41" i="7"/>
  <c r="O100" i="7"/>
  <c r="O36" i="7"/>
  <c r="D66" i="12"/>
  <c r="D71" i="12"/>
  <c r="D31" i="12"/>
  <c r="D23" i="12"/>
  <c r="D75" i="12"/>
  <c r="O82" i="7"/>
  <c r="D86" i="7"/>
  <c r="D71" i="7"/>
  <c r="O19" i="7"/>
  <c r="O14" i="7"/>
  <c r="D72" i="7"/>
  <c r="H86" i="7"/>
  <c r="J86" i="7"/>
  <c r="Q26" i="13"/>
  <c r="Q78" i="13"/>
  <c r="H114" i="7"/>
  <c r="Q119" i="7"/>
  <c r="H126" i="7"/>
  <c r="Q126" i="13"/>
  <c r="Q40" i="12"/>
  <c r="H61" i="7"/>
  <c r="J61" i="7" s="1"/>
  <c r="H71" i="7"/>
  <c r="J71" i="7" s="1"/>
  <c r="Q115" i="7"/>
  <c r="D78" i="13"/>
  <c r="D86" i="13"/>
  <c r="D118" i="13"/>
  <c r="Q80" i="12"/>
  <c r="P88" i="12"/>
  <c r="Q129" i="12"/>
  <c r="P99" i="12"/>
  <c r="H33" i="12"/>
  <c r="J33" i="12" s="1"/>
  <c r="H25" i="12"/>
  <c r="J25" i="12" s="1"/>
  <c r="P124" i="12"/>
  <c r="P115" i="7"/>
  <c r="Q36" i="13"/>
  <c r="Q108" i="13"/>
  <c r="H64" i="12"/>
  <c r="J64" i="12"/>
  <c r="H80" i="7"/>
  <c r="J80" i="7" s="1"/>
  <c r="Q124" i="12"/>
  <c r="P61" i="7"/>
  <c r="P129" i="7"/>
  <c r="P133" i="7"/>
  <c r="P31" i="12"/>
  <c r="Q72" i="7"/>
  <c r="Q80" i="7"/>
  <c r="Q128" i="7"/>
  <c r="Q67" i="12"/>
  <c r="P129" i="12"/>
  <c r="Q117" i="12"/>
  <c r="Q88" i="12"/>
  <c r="P80" i="12"/>
  <c r="H74" i="12"/>
  <c r="J74" i="12"/>
  <c r="H70" i="12"/>
  <c r="J70" i="12" s="1"/>
  <c r="P66" i="12"/>
  <c r="Q61" i="12"/>
  <c r="P40" i="12"/>
  <c r="Q36" i="12"/>
  <c r="J126" i="13"/>
  <c r="J112" i="13"/>
  <c r="J104" i="13"/>
  <c r="J48" i="13"/>
  <c r="J36" i="13"/>
  <c r="J31" i="13"/>
  <c r="Q133" i="7"/>
  <c r="Q129" i="7"/>
  <c r="Q121" i="7"/>
  <c r="Q64" i="9"/>
  <c r="Q52" i="9"/>
  <c r="C15" i="10"/>
  <c r="D15" i="10" s="1"/>
  <c r="C24" i="10"/>
  <c r="D24" i="10" s="1"/>
  <c r="C25" i="10"/>
  <c r="D25" i="10" s="1"/>
  <c r="I25" i="10"/>
  <c r="C30" i="10"/>
  <c r="D30" i="10"/>
  <c r="I30" i="10"/>
  <c r="J30" i="10" s="1"/>
  <c r="C41" i="10"/>
  <c r="D41" i="10" s="1"/>
  <c r="I41" i="10"/>
  <c r="C49" i="10"/>
  <c r="C51" i="10"/>
  <c r="D51" i="10"/>
  <c r="I51" i="10"/>
  <c r="J51" i="10" s="1"/>
  <c r="C57" i="10"/>
  <c r="D57" i="10"/>
  <c r="I57" i="10"/>
  <c r="J57" i="10" s="1"/>
  <c r="C64" i="10"/>
  <c r="D64" i="10"/>
  <c r="I64" i="10"/>
  <c r="J64" i="10" s="1"/>
  <c r="C67" i="10"/>
  <c r="D67" i="10" s="1"/>
  <c r="I67" i="10"/>
  <c r="J67" i="10"/>
  <c r="C71" i="10"/>
  <c r="D71" i="10" s="1"/>
  <c r="C73" i="10"/>
  <c r="D73" i="10"/>
  <c r="I73" i="10"/>
  <c r="C75" i="10"/>
  <c r="D75" i="10"/>
  <c r="I75" i="10"/>
  <c r="J75" i="10" s="1"/>
  <c r="C92" i="10"/>
  <c r="D92" i="10"/>
  <c r="I92" i="10"/>
  <c r="J92" i="10" s="1"/>
  <c r="C94" i="10"/>
  <c r="D94" i="10"/>
  <c r="I94" i="10"/>
  <c r="J94" i="10" s="1"/>
  <c r="C98" i="10"/>
  <c r="D98" i="10"/>
  <c r="I98" i="10"/>
  <c r="C101" i="10"/>
  <c r="D101" i="10"/>
  <c r="I101" i="10"/>
  <c r="J101" i="10" s="1"/>
  <c r="C103" i="10"/>
  <c r="D103" i="10"/>
  <c r="I103" i="10"/>
  <c r="J103" i="10" s="1"/>
  <c r="C105" i="10"/>
  <c r="D105" i="10"/>
  <c r="I105" i="10"/>
  <c r="J105" i="10" s="1"/>
  <c r="C107" i="10"/>
  <c r="D107" i="10"/>
  <c r="I107" i="10"/>
  <c r="J107" i="10" s="1"/>
  <c r="Q68" i="9"/>
  <c r="Q51" i="7"/>
  <c r="I39" i="7"/>
  <c r="J39" i="7"/>
  <c r="C37" i="7"/>
  <c r="D37" i="7" s="1"/>
  <c r="C36" i="7"/>
  <c r="D36" i="7" s="1"/>
  <c r="D34" i="7"/>
  <c r="D33" i="7"/>
  <c r="I29" i="7"/>
  <c r="J29" i="7" s="1"/>
  <c r="C24" i="7"/>
  <c r="D24" i="7" s="1"/>
  <c r="I23" i="7"/>
  <c r="C21" i="7"/>
  <c r="D21" i="7" s="1"/>
  <c r="I20" i="7"/>
  <c r="C20" i="7"/>
  <c r="D18" i="7"/>
  <c r="I17" i="7"/>
  <c r="J17" i="7"/>
  <c r="C16" i="7"/>
  <c r="D16" i="7" s="1"/>
  <c r="C17" i="7"/>
  <c r="D17" i="7" s="1"/>
  <c r="I18" i="7"/>
  <c r="J18" i="7"/>
  <c r="C19" i="7"/>
  <c r="D19" i="7" s="1"/>
  <c r="P21" i="7"/>
  <c r="P33" i="7"/>
  <c r="P37" i="7"/>
  <c r="P53" i="7"/>
  <c r="Q36" i="10"/>
  <c r="Q28" i="7"/>
  <c r="Q36" i="7"/>
  <c r="Q31" i="10"/>
  <c r="I136" i="7"/>
  <c r="J136" i="7" s="1"/>
  <c r="I134" i="7"/>
  <c r="J134" i="7" s="1"/>
  <c r="I132" i="7"/>
  <c r="J132" i="7" s="1"/>
  <c r="C127" i="7"/>
  <c r="D127" i="7" s="1"/>
  <c r="I126" i="7"/>
  <c r="J126" i="7" s="1"/>
  <c r="K126" i="7" s="1"/>
  <c r="L126" i="7" s="1"/>
  <c r="C120" i="7"/>
  <c r="D120" i="7" s="1"/>
  <c r="C116" i="7"/>
  <c r="D116" i="7"/>
  <c r="I115" i="7"/>
  <c r="J115" i="7" s="1"/>
  <c r="I114" i="7"/>
  <c r="I112" i="7"/>
  <c r="J112" i="7" s="1"/>
  <c r="C111" i="7"/>
  <c r="D111" i="7" s="1"/>
  <c r="C110" i="7"/>
  <c r="D110" i="7"/>
  <c r="I108" i="7"/>
  <c r="J108" i="7" s="1"/>
  <c r="C101" i="7"/>
  <c r="D101" i="7" s="1"/>
  <c r="I99" i="7"/>
  <c r="C98" i="7"/>
  <c r="D98" i="7" s="1"/>
  <c r="I97" i="7"/>
  <c r="C97" i="7"/>
  <c r="D97" i="7" s="1"/>
  <c r="C95" i="7"/>
  <c r="D95" i="7" s="1"/>
  <c r="C94" i="7"/>
  <c r="D94" i="7" s="1"/>
  <c r="I92" i="7"/>
  <c r="C88" i="7"/>
  <c r="D88" i="7"/>
  <c r="C85" i="7"/>
  <c r="D85" i="7" s="1"/>
  <c r="C84" i="7"/>
  <c r="D84" i="7" s="1"/>
  <c r="I83" i="7"/>
  <c r="C83" i="7"/>
  <c r="D83" i="7" s="1"/>
  <c r="C82" i="7"/>
  <c r="D82" i="7" s="1"/>
  <c r="C79" i="7"/>
  <c r="D79" i="7"/>
  <c r="I78" i="7"/>
  <c r="J78" i="7" s="1"/>
  <c r="I76" i="7"/>
  <c r="J76" i="7" s="1"/>
  <c r="I67" i="7"/>
  <c r="J67" i="7" s="1"/>
  <c r="I66" i="7"/>
  <c r="I65" i="7"/>
  <c r="J65" i="7" s="1"/>
  <c r="C65" i="7"/>
  <c r="D65" i="7"/>
  <c r="C61" i="7"/>
  <c r="D61" i="7" s="1"/>
  <c r="C60" i="7"/>
  <c r="D60" i="7" s="1"/>
  <c r="C59" i="7"/>
  <c r="D59" i="7"/>
  <c r="C58" i="7"/>
  <c r="D58" i="7" s="1"/>
  <c r="C57" i="7"/>
  <c r="D57" i="7" s="1"/>
  <c r="I55" i="7"/>
  <c r="J55" i="7"/>
  <c r="C52" i="7"/>
  <c r="D52" i="7" s="1"/>
  <c r="I51" i="7"/>
  <c r="I50" i="7"/>
  <c r="I49" i="7"/>
  <c r="J49" i="7" s="1"/>
  <c r="I48" i="7"/>
  <c r="J48" i="7" s="1"/>
  <c r="I46" i="7"/>
  <c r="J46" i="7"/>
  <c r="I44" i="7"/>
  <c r="J44" i="7" s="1"/>
  <c r="D35" i="7"/>
  <c r="I34" i="7"/>
  <c r="J34" i="7"/>
  <c r="Q33" i="7"/>
  <c r="I32" i="7"/>
  <c r="J32" i="7" s="1"/>
  <c r="C31" i="7"/>
  <c r="D31" i="7" s="1"/>
  <c r="I30" i="7"/>
  <c r="J30" i="7" s="1"/>
  <c r="P135" i="10"/>
  <c r="P123" i="10"/>
  <c r="P122" i="10"/>
  <c r="P121" i="10"/>
  <c r="E123" i="7"/>
  <c r="F123" i="7" s="1"/>
  <c r="J114" i="7"/>
  <c r="J41" i="10"/>
  <c r="J120" i="13"/>
  <c r="J58" i="13"/>
  <c r="J92" i="13"/>
  <c r="J89" i="13"/>
  <c r="J74" i="13"/>
  <c r="J60" i="13"/>
  <c r="J42" i="13"/>
  <c r="E127" i="12"/>
  <c r="F127" i="12"/>
  <c r="E129" i="12"/>
  <c r="F129" i="12" s="1"/>
  <c r="E125" i="12"/>
  <c r="F125" i="12"/>
  <c r="E128" i="12"/>
  <c r="F128" i="12" s="1"/>
  <c r="E126" i="12"/>
  <c r="F126" i="12"/>
  <c r="E122" i="12"/>
  <c r="F122" i="12" s="1"/>
  <c r="E94" i="12"/>
  <c r="F94" i="12" s="1"/>
  <c r="E130" i="12"/>
  <c r="F130" i="12" s="1"/>
  <c r="E119" i="12"/>
  <c r="F119" i="12" s="1"/>
  <c r="E123" i="12"/>
  <c r="F123" i="12" s="1"/>
  <c r="E106" i="12"/>
  <c r="F106" i="12" s="1"/>
  <c r="J88" i="12"/>
  <c r="J83" i="12"/>
  <c r="J80" i="12"/>
  <c r="J17" i="12"/>
  <c r="J120" i="12"/>
  <c r="J119" i="12"/>
  <c r="J77" i="12"/>
  <c r="J62" i="12"/>
  <c r="J20" i="12"/>
  <c r="D94" i="13"/>
  <c r="P93" i="13"/>
  <c r="D82" i="13"/>
  <c r="P81" i="13"/>
  <c r="D75" i="13"/>
  <c r="D59" i="13"/>
  <c r="P43" i="13"/>
  <c r="D43" i="13"/>
  <c r="P95" i="10"/>
  <c r="O112" i="9" l="1"/>
  <c r="O65" i="9"/>
  <c r="O88" i="9"/>
  <c r="O62" i="9"/>
  <c r="O51" i="9"/>
  <c r="O72" i="9"/>
  <c r="O104" i="9"/>
  <c r="O99" i="9"/>
  <c r="O28" i="9"/>
  <c r="O18" i="9"/>
  <c r="O56" i="9"/>
  <c r="O120" i="9"/>
  <c r="O25" i="9"/>
  <c r="O128" i="9"/>
  <c r="O32" i="9"/>
  <c r="O111" i="9"/>
  <c r="O110" i="9"/>
  <c r="O68" i="9"/>
  <c r="O38" i="9"/>
  <c r="O29" i="9"/>
  <c r="O37" i="9"/>
  <c r="O106" i="9"/>
  <c r="R91" i="9" s="1"/>
  <c r="S91" i="9" s="1"/>
  <c r="O55" i="9"/>
  <c r="O103" i="9"/>
  <c r="O39" i="9"/>
  <c r="O49" i="9"/>
  <c r="O81" i="9"/>
  <c r="O64" i="9"/>
  <c r="O132" i="9"/>
  <c r="O20" i="9"/>
  <c r="O122" i="9"/>
  <c r="O66" i="9"/>
  <c r="O115" i="9"/>
  <c r="O84" i="9"/>
  <c r="O54" i="9"/>
  <c r="O85" i="9"/>
  <c r="O26" i="9"/>
  <c r="O24" i="9"/>
  <c r="O67" i="9"/>
  <c r="O94" i="9"/>
  <c r="O45" i="9"/>
  <c r="O129" i="9"/>
  <c r="O52" i="9"/>
  <c r="O82" i="9"/>
  <c r="O114" i="9"/>
  <c r="O63" i="9"/>
  <c r="O117" i="9"/>
  <c r="O16" i="9"/>
  <c r="O17" i="9"/>
  <c r="O69" i="9"/>
  <c r="O77" i="9"/>
  <c r="O41" i="9"/>
  <c r="O43" i="9"/>
  <c r="O107" i="9"/>
  <c r="O58" i="9"/>
  <c r="O108" i="9"/>
  <c r="O75" i="9"/>
  <c r="O125" i="9"/>
  <c r="O15" i="9"/>
  <c r="O86" i="9"/>
  <c r="O57" i="9"/>
  <c r="O98" i="9"/>
  <c r="O87" i="9"/>
  <c r="O42" i="9"/>
  <c r="O109" i="9"/>
  <c r="O135" i="9"/>
  <c r="O126" i="9"/>
  <c r="O46" i="9"/>
  <c r="O71" i="9"/>
  <c r="O124" i="9"/>
  <c r="O60" i="9"/>
  <c r="O123" i="9"/>
  <c r="O130" i="9"/>
  <c r="O113" i="9"/>
  <c r="O34" i="9"/>
  <c r="O91" i="9"/>
  <c r="O100" i="9"/>
  <c r="O105" i="9"/>
  <c r="O40" i="9"/>
  <c r="O80" i="9"/>
  <c r="O61" i="9"/>
  <c r="O59" i="9"/>
  <c r="O22" i="9"/>
  <c r="O133" i="9"/>
  <c r="O23" i="9"/>
  <c r="O97" i="9"/>
  <c r="O36" i="9"/>
  <c r="O74" i="9"/>
  <c r="O92" i="9"/>
  <c r="O116" i="9"/>
  <c r="O127" i="9"/>
  <c r="O90" i="9"/>
  <c r="O53" i="9"/>
  <c r="O93" i="9"/>
  <c r="O21" i="9"/>
  <c r="K121" i="13"/>
  <c r="L121" i="13" s="1"/>
  <c r="E127" i="7"/>
  <c r="F127" i="7" s="1"/>
  <c r="E126" i="7"/>
  <c r="F126" i="7" s="1"/>
  <c r="E125" i="7"/>
  <c r="F125" i="7" s="1"/>
  <c r="O134" i="9"/>
  <c r="E98" i="12"/>
  <c r="F98" i="12" s="1"/>
  <c r="O54" i="7"/>
  <c r="O130" i="7"/>
  <c r="O32" i="7"/>
  <c r="O96" i="7"/>
  <c r="O37" i="7"/>
  <c r="O101" i="7"/>
  <c r="O118" i="7"/>
  <c r="O48" i="7"/>
  <c r="O112" i="7"/>
  <c r="O53" i="7"/>
  <c r="O117" i="7"/>
  <c r="O123" i="7"/>
  <c r="O128" i="7"/>
  <c r="O125" i="7"/>
  <c r="O58" i="7"/>
  <c r="O122" i="7"/>
  <c r="O121" i="7"/>
  <c r="O89" i="7"/>
  <c r="O57" i="7"/>
  <c r="O25" i="7"/>
  <c r="O116" i="7"/>
  <c r="O84" i="7"/>
  <c r="O52" i="7"/>
  <c r="O20" i="7"/>
  <c r="O114" i="7"/>
  <c r="O119" i="7"/>
  <c r="O115" i="7"/>
  <c r="O51" i="7"/>
  <c r="O110" i="7"/>
  <c r="O46" i="7"/>
  <c r="O47" i="7"/>
  <c r="O16" i="7"/>
  <c r="O21" i="7"/>
  <c r="O133" i="7"/>
  <c r="O63" i="7"/>
  <c r="O95" i="7"/>
  <c r="O113" i="7"/>
  <c r="O81" i="7"/>
  <c r="O49" i="7"/>
  <c r="O17" i="7"/>
  <c r="O108" i="7"/>
  <c r="O76" i="7"/>
  <c r="O44" i="7"/>
  <c r="O135" i="7"/>
  <c r="O18" i="7"/>
  <c r="O23" i="7"/>
  <c r="O99" i="7"/>
  <c r="O35" i="7"/>
  <c r="O94" i="7"/>
  <c r="O30" i="7"/>
  <c r="Q78" i="12"/>
  <c r="D78" i="12"/>
  <c r="H78" i="12"/>
  <c r="J78" i="12" s="1"/>
  <c r="P78" i="12"/>
  <c r="Q45" i="12"/>
  <c r="H45" i="12"/>
  <c r="P45" i="12"/>
  <c r="P22" i="12"/>
  <c r="H22" i="12"/>
  <c r="J22" i="12" s="1"/>
  <c r="Q22" i="12"/>
  <c r="D22" i="12"/>
  <c r="P18" i="12"/>
  <c r="H18" i="12"/>
  <c r="J18" i="12" s="1"/>
  <c r="D113" i="13"/>
  <c r="Q113" i="13"/>
  <c r="P113" i="13"/>
  <c r="P97" i="13"/>
  <c r="Q97" i="13"/>
  <c r="Q95" i="13"/>
  <c r="P95" i="13"/>
  <c r="D92" i="13"/>
  <c r="Q92" i="13"/>
  <c r="Q89" i="13"/>
  <c r="D89" i="13"/>
  <c r="O25" i="13"/>
  <c r="O93" i="13"/>
  <c r="O125" i="13"/>
  <c r="O44" i="13"/>
  <c r="O97" i="13"/>
  <c r="O61" i="13"/>
  <c r="O27" i="13"/>
  <c r="O41" i="13"/>
  <c r="O60" i="13"/>
  <c r="O78" i="13"/>
  <c r="O92" i="13"/>
  <c r="O108" i="13"/>
  <c r="O129" i="13"/>
  <c r="O17" i="13"/>
  <c r="O23" i="13"/>
  <c r="O106" i="13"/>
  <c r="O19" i="13"/>
  <c r="O46" i="13"/>
  <c r="O117" i="13"/>
  <c r="O55" i="13"/>
  <c r="O29" i="13"/>
  <c r="O50" i="13"/>
  <c r="O64" i="13"/>
  <c r="O83" i="13"/>
  <c r="O96" i="13"/>
  <c r="O112" i="13"/>
  <c r="O132" i="13"/>
  <c r="O113" i="13"/>
  <c r="O77" i="13"/>
  <c r="O24" i="13"/>
  <c r="O21" i="13"/>
  <c r="O54" i="13"/>
  <c r="O85" i="13"/>
  <c r="O119" i="13"/>
  <c r="O133" i="13"/>
  <c r="O118" i="13"/>
  <c r="O99" i="13"/>
  <c r="O84" i="13"/>
  <c r="O67" i="13"/>
  <c r="O53" i="13"/>
  <c r="O30" i="13"/>
  <c r="O52" i="13"/>
  <c r="O70" i="13"/>
  <c r="O122" i="13"/>
  <c r="O81" i="13"/>
  <c r="O43" i="13"/>
  <c r="O126" i="13"/>
  <c r="O110" i="13"/>
  <c r="O79" i="13"/>
  <c r="O115" i="13"/>
  <c r="O86" i="13"/>
  <c r="O14" i="13"/>
  <c r="O58" i="13"/>
  <c r="O88" i="13"/>
  <c r="O124" i="13"/>
  <c r="O130" i="13"/>
  <c r="O111" i="13"/>
  <c r="O95" i="13"/>
  <c r="O82" i="13"/>
  <c r="O63" i="13"/>
  <c r="O42" i="13"/>
  <c r="O28" i="13"/>
  <c r="O56" i="13"/>
  <c r="O109" i="13"/>
  <c r="O49" i="13"/>
  <c r="O39" i="13"/>
  <c r="O123" i="13"/>
  <c r="O102" i="13"/>
  <c r="O74" i="13"/>
  <c r="Q105" i="7"/>
  <c r="P105" i="7"/>
  <c r="D105" i="7"/>
  <c r="H47" i="7"/>
  <c r="Q47" i="7"/>
  <c r="P42" i="7"/>
  <c r="H42" i="7"/>
  <c r="Q42" i="7"/>
  <c r="H25" i="7"/>
  <c r="P25" i="7"/>
  <c r="P120" i="10"/>
  <c r="Q120" i="10"/>
  <c r="D120" i="10"/>
  <c r="P72" i="10"/>
  <c r="Q72" i="10"/>
  <c r="D72" i="10"/>
  <c r="Q22" i="10"/>
  <c r="P22" i="10"/>
  <c r="E120" i="12"/>
  <c r="F120" i="12" s="1"/>
  <c r="O62" i="7"/>
  <c r="O67" i="7"/>
  <c r="O50" i="7"/>
  <c r="O60" i="7"/>
  <c r="O124" i="7"/>
  <c r="O65" i="7"/>
  <c r="O129" i="7"/>
  <c r="O42" i="7"/>
  <c r="K136" i="13"/>
  <c r="L136" i="13" s="1"/>
  <c r="K126" i="13"/>
  <c r="L126" i="13" s="1"/>
  <c r="J26" i="7"/>
  <c r="O114" i="13"/>
  <c r="O45" i="13"/>
  <c r="O131" i="13"/>
  <c r="O62" i="13"/>
  <c r="O22" i="13"/>
  <c r="O59" i="13"/>
  <c r="O89" i="13"/>
  <c r="O127" i="13"/>
  <c r="O104" i="13"/>
  <c r="O37" i="13"/>
  <c r="B43" i="4"/>
  <c r="E13" i="4" s="1"/>
  <c r="O128" i="13"/>
  <c r="O76" i="13"/>
  <c r="O64" i="7"/>
  <c r="J42" i="7"/>
  <c r="Q120" i="13"/>
  <c r="Q47" i="12"/>
  <c r="P47" i="12"/>
  <c r="H47" i="12"/>
  <c r="J47" i="12" s="1"/>
  <c r="D47" i="12"/>
  <c r="H28" i="12"/>
  <c r="J28" i="12" s="1"/>
  <c r="Q28" i="12"/>
  <c r="Q25" i="12"/>
  <c r="P25" i="12"/>
  <c r="Q59" i="13"/>
  <c r="P59" i="13"/>
  <c r="Q38" i="13"/>
  <c r="P38" i="13"/>
  <c r="D38" i="13"/>
  <c r="D31" i="13"/>
  <c r="P31" i="13"/>
  <c r="J16" i="13"/>
  <c r="H95" i="7"/>
  <c r="P95" i="7"/>
  <c r="Q95" i="7"/>
  <c r="P92" i="7"/>
  <c r="H92" i="7"/>
  <c r="P88" i="7"/>
  <c r="Q88" i="7"/>
  <c r="H88" i="7"/>
  <c r="J88" i="7" s="1"/>
  <c r="P85" i="7"/>
  <c r="H85" i="7"/>
  <c r="J85" i="7" s="1"/>
  <c r="H62" i="7"/>
  <c r="P62" i="7"/>
  <c r="Q62" i="7"/>
  <c r="H51" i="7"/>
  <c r="J51" i="7" s="1"/>
  <c r="D51" i="7"/>
  <c r="P51" i="7"/>
  <c r="Q27" i="7"/>
  <c r="H27" i="7"/>
  <c r="J27" i="7" s="1"/>
  <c r="P27" i="7"/>
  <c r="D27" i="7"/>
  <c r="Q101" i="10"/>
  <c r="P101" i="10"/>
  <c r="Q83" i="10"/>
  <c r="P83" i="10"/>
  <c r="Q81" i="10"/>
  <c r="P81" i="10"/>
  <c r="P79" i="10"/>
  <c r="Q79" i="10"/>
  <c r="Q77" i="10"/>
  <c r="P77" i="10"/>
  <c r="P116" i="9"/>
  <c r="D116" i="9"/>
  <c r="Q71" i="9"/>
  <c r="J71" i="9"/>
  <c r="P33" i="9"/>
  <c r="D33" i="9"/>
  <c r="Q31" i="9"/>
  <c r="J31" i="9"/>
  <c r="H87" i="12"/>
  <c r="J87" i="12" s="1"/>
  <c r="Q87" i="12"/>
  <c r="P87" i="12"/>
  <c r="H81" i="12"/>
  <c r="J81" i="12" s="1"/>
  <c r="P81" i="12"/>
  <c r="Q135" i="13"/>
  <c r="P135" i="13"/>
  <c r="Q134" i="13"/>
  <c r="D134" i="13"/>
  <c r="P94" i="13"/>
  <c r="Q94" i="13"/>
  <c r="P90" i="13"/>
  <c r="Q90" i="13"/>
  <c r="D90" i="13"/>
  <c r="P68" i="13"/>
  <c r="Q68" i="13"/>
  <c r="D68" i="13"/>
  <c r="Q23" i="13"/>
  <c r="P23" i="13"/>
  <c r="P122" i="7"/>
  <c r="H122" i="7"/>
  <c r="Q122" i="7"/>
  <c r="H59" i="7"/>
  <c r="P59" i="7"/>
  <c r="Q59" i="7"/>
  <c r="H45" i="7"/>
  <c r="D45" i="7"/>
  <c r="P118" i="10"/>
  <c r="Q118" i="10"/>
  <c r="Q57" i="10"/>
  <c r="P57" i="10"/>
  <c r="P49" i="10"/>
  <c r="Q49" i="10"/>
  <c r="D49" i="10"/>
  <c r="D95" i="13"/>
  <c r="E118" i="12"/>
  <c r="F118" i="12" s="1"/>
  <c r="E116" i="12"/>
  <c r="F116" i="12" s="1"/>
  <c r="E115" i="12"/>
  <c r="F115" i="12" s="1"/>
  <c r="E124" i="12"/>
  <c r="F124" i="12" s="1"/>
  <c r="P45" i="7"/>
  <c r="O78" i="7"/>
  <c r="O83" i="7"/>
  <c r="O87" i="7"/>
  <c r="O68" i="7"/>
  <c r="O132" i="7"/>
  <c r="O73" i="7"/>
  <c r="O90" i="7"/>
  <c r="P134" i="13"/>
  <c r="D18" i="12"/>
  <c r="Q25" i="7"/>
  <c r="K129" i="12"/>
  <c r="L129" i="12" s="1"/>
  <c r="O116" i="13"/>
  <c r="O47" i="13"/>
  <c r="O15" i="13"/>
  <c r="O26" i="13"/>
  <c r="O34" i="13"/>
  <c r="O71" i="13"/>
  <c r="O103" i="13"/>
  <c r="O135" i="13"/>
  <c r="O26" i="7"/>
  <c r="D45" i="12"/>
  <c r="O100" i="13"/>
  <c r="O33" i="13"/>
  <c r="B39" i="2"/>
  <c r="E13" i="2" s="1"/>
  <c r="O40" i="13"/>
  <c r="O85" i="7"/>
  <c r="J60" i="9"/>
  <c r="D101" i="9"/>
  <c r="Q54" i="10"/>
  <c r="Q100" i="10"/>
  <c r="Q92" i="7"/>
  <c r="J39" i="12"/>
  <c r="H136" i="12"/>
  <c r="J136" i="12" s="1"/>
  <c r="P136" i="12"/>
  <c r="Q136" i="12"/>
  <c r="E114" i="12"/>
  <c r="F114" i="12" s="1"/>
  <c r="E117" i="12"/>
  <c r="F117" i="12" s="1"/>
  <c r="J92" i="7"/>
  <c r="P47" i="7"/>
  <c r="O106" i="7"/>
  <c r="O126" i="7"/>
  <c r="O131" i="7"/>
  <c r="O55" i="7"/>
  <c r="O28" i="7"/>
  <c r="O92" i="7"/>
  <c r="O33" i="7"/>
  <c r="O97" i="7"/>
  <c r="O127" i="7"/>
  <c r="J113" i="7"/>
  <c r="H118" i="7"/>
  <c r="J118" i="7" s="1"/>
  <c r="P92" i="13"/>
  <c r="D135" i="13"/>
  <c r="J60" i="12"/>
  <c r="J65" i="12"/>
  <c r="O90" i="13"/>
  <c r="O31" i="13"/>
  <c r="O91" i="13"/>
  <c r="O38" i="13"/>
  <c r="O75" i="13"/>
  <c r="R50" i="13" s="1"/>
  <c r="S50" i="13" s="1"/>
  <c r="O107" i="13"/>
  <c r="O16" i="13"/>
  <c r="K127" i="12"/>
  <c r="L127" i="12" s="1"/>
  <c r="K128" i="12"/>
  <c r="L128" i="12" s="1"/>
  <c r="D81" i="12"/>
  <c r="O136" i="13"/>
  <c r="O72" i="13"/>
  <c r="O32" i="13"/>
  <c r="O69" i="7"/>
  <c r="O88" i="12"/>
  <c r="O72" i="12"/>
  <c r="O97" i="12"/>
  <c r="O84" i="12"/>
  <c r="O112" i="12"/>
  <c r="O131" i="12"/>
  <c r="O119" i="12"/>
  <c r="O74" i="12"/>
  <c r="O16" i="12"/>
  <c r="O98" i="12"/>
  <c r="O53" i="12"/>
  <c r="O59" i="12"/>
  <c r="O100" i="12"/>
  <c r="O127" i="12"/>
  <c r="O92" i="12"/>
  <c r="O111" i="12"/>
  <c r="O62" i="12"/>
  <c r="O130" i="12"/>
  <c r="O118" i="12"/>
  <c r="O104" i="12"/>
  <c r="O19" i="12"/>
  <c r="O117" i="12"/>
  <c r="O57" i="12"/>
  <c r="O133" i="12"/>
  <c r="O83" i="12"/>
  <c r="O45" i="12"/>
  <c r="O70" i="12"/>
  <c r="O106" i="12"/>
  <c r="O18" i="12"/>
  <c r="O109" i="12"/>
  <c r="O85" i="12"/>
  <c r="D87" i="12"/>
  <c r="D70" i="9"/>
  <c r="D93" i="9"/>
  <c r="O59" i="7"/>
  <c r="Q85" i="7"/>
  <c r="D23" i="13"/>
  <c r="D120" i="13"/>
  <c r="P28" i="12"/>
  <c r="R43" i="13"/>
  <c r="S43" i="13" s="1"/>
  <c r="J56" i="12"/>
  <c r="J100" i="7"/>
  <c r="D92" i="7"/>
  <c r="J129" i="10"/>
  <c r="J134" i="10"/>
  <c r="J25" i="10"/>
  <c r="R55" i="13"/>
  <c r="S55" i="13" s="1"/>
  <c r="J75" i="12"/>
  <c r="D28" i="12"/>
  <c r="D25" i="12"/>
  <c r="E23" i="12" s="1"/>
  <c r="F23" i="12" s="1"/>
  <c r="D63" i="9"/>
  <c r="J122" i="7"/>
  <c r="J62" i="7"/>
  <c r="D25" i="7"/>
  <c r="D97" i="13"/>
  <c r="D136" i="12"/>
  <c r="J102" i="9"/>
  <c r="D73" i="9"/>
  <c r="J40" i="9"/>
  <c r="J74" i="9"/>
  <c r="E118" i="9"/>
  <c r="F118" i="9" s="1"/>
  <c r="D85" i="9"/>
  <c r="D122" i="7"/>
  <c r="E121" i="7" s="1"/>
  <c r="F121" i="7" s="1"/>
  <c r="D118" i="7"/>
  <c r="J47" i="7"/>
  <c r="D42" i="7"/>
  <c r="D77" i="10"/>
  <c r="D79" i="10"/>
  <c r="D81" i="10"/>
  <c r="J36" i="7"/>
  <c r="J37" i="12"/>
  <c r="H97" i="7"/>
  <c r="J97" i="7" s="1"/>
  <c r="Q97" i="7"/>
  <c r="P97" i="7"/>
  <c r="Q93" i="10"/>
  <c r="P93" i="10"/>
  <c r="P88" i="10"/>
  <c r="Q88" i="10"/>
  <c r="J21" i="12"/>
  <c r="J91" i="9"/>
  <c r="J95" i="7"/>
  <c r="J25" i="7"/>
  <c r="J121" i="10"/>
  <c r="J56" i="7"/>
  <c r="J70" i="7"/>
  <c r="H107" i="12"/>
  <c r="J107" i="12" s="1"/>
  <c r="Q107" i="12"/>
  <c r="Q43" i="12"/>
  <c r="P43" i="12"/>
  <c r="Q57" i="13"/>
  <c r="P57" i="13"/>
  <c r="D57" i="13"/>
  <c r="J44" i="13"/>
  <c r="K41" i="13" s="1"/>
  <c r="L41" i="13" s="1"/>
  <c r="H83" i="7"/>
  <c r="J83" i="7" s="1"/>
  <c r="Q83" i="7"/>
  <c r="H23" i="7"/>
  <c r="J23" i="7" s="1"/>
  <c r="P23" i="7"/>
  <c r="Q96" i="10"/>
  <c r="P96" i="10"/>
  <c r="J24" i="7"/>
  <c r="J104" i="7"/>
  <c r="Q116" i="12"/>
  <c r="Q77" i="12"/>
  <c r="D128" i="13"/>
  <c r="J101" i="13"/>
  <c r="K89" i="13" s="1"/>
  <c r="L89" i="13" s="1"/>
  <c r="J57" i="13"/>
  <c r="J49" i="13"/>
  <c r="D16" i="13"/>
  <c r="D67" i="7"/>
  <c r="Q114" i="12"/>
  <c r="Q98" i="12"/>
  <c r="Q62" i="12"/>
  <c r="H57" i="12"/>
  <c r="J57" i="12" s="1"/>
  <c r="H55" i="12"/>
  <c r="J55" i="12" s="1"/>
  <c r="J133" i="13"/>
  <c r="K133" i="13" s="1"/>
  <c r="L133" i="13" s="1"/>
  <c r="J132" i="13"/>
  <c r="K122" i="13" s="1"/>
  <c r="L122" i="13" s="1"/>
  <c r="J117" i="13"/>
  <c r="K109" i="13" s="1"/>
  <c r="L109" i="13" s="1"/>
  <c r="J95" i="13"/>
  <c r="J94" i="13"/>
  <c r="D61" i="13"/>
  <c r="J47" i="13"/>
  <c r="J23" i="13"/>
  <c r="J82" i="7"/>
  <c r="J64" i="7"/>
  <c r="J66" i="9"/>
  <c r="J111" i="13"/>
  <c r="K110" i="13" s="1"/>
  <c r="L110" i="13" s="1"/>
  <c r="J81" i="13"/>
  <c r="J43" i="13"/>
  <c r="J33" i="13"/>
  <c r="J24" i="13"/>
  <c r="D93" i="7"/>
  <c r="D64" i="7"/>
  <c r="J112" i="10"/>
  <c r="J71" i="10"/>
  <c r="E36" i="12"/>
  <c r="F36" i="12" s="1"/>
  <c r="E57" i="12"/>
  <c r="F57" i="12" s="1"/>
  <c r="E78" i="12"/>
  <c r="F78" i="12" s="1"/>
  <c r="E37" i="12"/>
  <c r="F37" i="12" s="1"/>
  <c r="E39" i="12"/>
  <c r="F39" i="12" s="1"/>
  <c r="E56" i="12"/>
  <c r="F56" i="12" s="1"/>
  <c r="E60" i="12"/>
  <c r="F60" i="12" s="1"/>
  <c r="E100" i="12"/>
  <c r="F100" i="12" s="1"/>
  <c r="E38" i="12"/>
  <c r="F38" i="12" s="1"/>
  <c r="E25" i="12"/>
  <c r="F25" i="12" s="1"/>
  <c r="E55" i="12"/>
  <c r="F55" i="12" s="1"/>
  <c r="E58" i="12"/>
  <c r="F58" i="12" s="1"/>
  <c r="E63" i="12"/>
  <c r="F63" i="12" s="1"/>
  <c r="E82" i="12"/>
  <c r="F82" i="12" s="1"/>
  <c r="E95" i="12"/>
  <c r="F95" i="12" s="1"/>
  <c r="E31" i="12"/>
  <c r="F31" i="12" s="1"/>
  <c r="E72" i="12"/>
  <c r="F72" i="12" s="1"/>
  <c r="E83" i="12"/>
  <c r="F83" i="12" s="1"/>
  <c r="E112" i="12"/>
  <c r="F112" i="12" s="1"/>
  <c r="E34" i="12"/>
  <c r="F34" i="12" s="1"/>
  <c r="E46" i="12"/>
  <c r="F46" i="12" s="1"/>
  <c r="E50" i="12"/>
  <c r="F50" i="12" s="1"/>
  <c r="E91" i="12"/>
  <c r="F91" i="12" s="1"/>
  <c r="E101" i="12"/>
  <c r="F101" i="12" s="1"/>
  <c r="E51" i="12"/>
  <c r="F51" i="12" s="1"/>
  <c r="E48" i="12"/>
  <c r="F48" i="12" s="1"/>
  <c r="E68" i="12"/>
  <c r="F68" i="12" s="1"/>
  <c r="E67" i="12"/>
  <c r="F67" i="12" s="1"/>
  <c r="E87" i="12"/>
  <c r="F87" i="12" s="1"/>
  <c r="E86" i="12"/>
  <c r="F86" i="12" s="1"/>
  <c r="E93" i="12"/>
  <c r="F93" i="12" s="1"/>
  <c r="E96" i="12"/>
  <c r="F96" i="12" s="1"/>
  <c r="E17" i="12"/>
  <c r="F17" i="12" s="1"/>
  <c r="E30" i="12"/>
  <c r="F30" i="12" s="1"/>
  <c r="E29" i="12"/>
  <c r="F29" i="12" s="1"/>
  <c r="E62" i="12"/>
  <c r="F62" i="12" s="1"/>
  <c r="E75" i="12"/>
  <c r="F75" i="12" s="1"/>
  <c r="E26" i="12"/>
  <c r="F26" i="12" s="1"/>
  <c r="E81" i="12"/>
  <c r="F81" i="12" s="1"/>
  <c r="E32" i="12"/>
  <c r="F32" i="12" s="1"/>
  <c r="E33" i="12"/>
  <c r="F33" i="12" s="1"/>
  <c r="E70" i="12"/>
  <c r="F70" i="12" s="1"/>
  <c r="E52" i="12"/>
  <c r="F52" i="12" s="1"/>
  <c r="E88" i="12"/>
  <c r="F88" i="12" s="1"/>
  <c r="E28" i="12"/>
  <c r="F28" i="12" s="1"/>
  <c r="E80" i="12"/>
  <c r="F80" i="12" s="1"/>
  <c r="E104" i="12"/>
  <c r="F104" i="12" s="1"/>
  <c r="E107" i="12"/>
  <c r="F107" i="12" s="1"/>
  <c r="E105" i="12"/>
  <c r="F105" i="12" s="1"/>
  <c r="E69" i="12"/>
  <c r="F69" i="12" s="1"/>
  <c r="E113" i="12"/>
  <c r="F113" i="12" s="1"/>
  <c r="E64" i="12"/>
  <c r="F64" i="12" s="1"/>
  <c r="E111" i="12"/>
  <c r="F111" i="12" s="1"/>
  <c r="E35" i="12"/>
  <c r="F35" i="12" s="1"/>
  <c r="E85" i="12"/>
  <c r="F85" i="12" s="1"/>
  <c r="E74" i="12"/>
  <c r="F74" i="12" s="1"/>
  <c r="E76" i="12"/>
  <c r="F76" i="12" s="1"/>
  <c r="E103" i="12"/>
  <c r="F103" i="12" s="1"/>
  <c r="E43" i="12"/>
  <c r="F43" i="12" s="1"/>
  <c r="E108" i="12"/>
  <c r="F108" i="12" s="1"/>
  <c r="E24" i="12"/>
  <c r="F24" i="12" s="1"/>
  <c r="E27" i="12"/>
  <c r="F27" i="12" s="1"/>
  <c r="E44" i="12"/>
  <c r="F44" i="12" s="1"/>
  <c r="E59" i="12"/>
  <c r="F59" i="12" s="1"/>
  <c r="E84" i="12"/>
  <c r="F84" i="12" s="1"/>
  <c r="E47" i="12"/>
  <c r="F47" i="12" s="1"/>
  <c r="E45" i="12"/>
  <c r="F45" i="12" s="1"/>
  <c r="E89" i="12"/>
  <c r="F89" i="12" s="1"/>
  <c r="E97" i="12"/>
  <c r="F97" i="12" s="1"/>
  <c r="E73" i="12"/>
  <c r="F73" i="12" s="1"/>
  <c r="E79" i="12"/>
  <c r="F79" i="12" s="1"/>
  <c r="E40" i="12"/>
  <c r="F40" i="12" s="1"/>
  <c r="E20" i="12"/>
  <c r="F20" i="12" s="1"/>
  <c r="E109" i="12"/>
  <c r="F109" i="12" s="1"/>
  <c r="E110" i="12"/>
  <c r="F110" i="12" s="1"/>
  <c r="E49" i="12"/>
  <c r="F49" i="12" s="1"/>
  <c r="E99" i="12"/>
  <c r="F99" i="12" s="1"/>
  <c r="E117" i="9"/>
  <c r="F117" i="9" s="1"/>
  <c r="E114" i="9"/>
  <c r="F114" i="9" s="1"/>
  <c r="E135" i="9"/>
  <c r="F135" i="9" s="1"/>
  <c r="E121" i="9"/>
  <c r="F121" i="9" s="1"/>
  <c r="E131" i="9"/>
  <c r="F131" i="9" s="1"/>
  <c r="E122" i="7"/>
  <c r="F122" i="7" s="1"/>
  <c r="E120" i="7"/>
  <c r="F120" i="7" s="1"/>
  <c r="H20" i="7"/>
  <c r="J20" i="7" s="1"/>
  <c r="P20" i="7"/>
  <c r="Q20" i="7"/>
  <c r="D20" i="7"/>
  <c r="Q133" i="10"/>
  <c r="P133" i="10"/>
  <c r="D133" i="10"/>
  <c r="Q134" i="9"/>
  <c r="J134" i="9"/>
  <c r="Q130" i="9"/>
  <c r="J130" i="9"/>
  <c r="K127" i="9" s="1"/>
  <c r="L127" i="9" s="1"/>
  <c r="Q126" i="9"/>
  <c r="J126" i="9"/>
  <c r="Q122" i="9"/>
  <c r="J122" i="9"/>
  <c r="Q118" i="9"/>
  <c r="J118" i="9"/>
  <c r="Q114" i="9"/>
  <c r="J114" i="9"/>
  <c r="K114" i="9" s="1"/>
  <c r="L114" i="9" s="1"/>
  <c r="Q105" i="9"/>
  <c r="J105" i="9"/>
  <c r="P81" i="9"/>
  <c r="D81" i="9"/>
  <c r="P59" i="9"/>
  <c r="D59" i="9"/>
  <c r="Q57" i="9"/>
  <c r="J57" i="9"/>
  <c r="Q51" i="9"/>
  <c r="J51" i="9"/>
  <c r="P36" i="9"/>
  <c r="D36" i="9"/>
  <c r="Q28" i="9"/>
  <c r="J28" i="9"/>
  <c r="Q26" i="9"/>
  <c r="J26" i="9"/>
  <c r="Q24" i="9"/>
  <c r="J24" i="9"/>
  <c r="Q22" i="9"/>
  <c r="J22" i="9"/>
  <c r="Q20" i="9"/>
  <c r="J20" i="9"/>
  <c r="Q18" i="9"/>
  <c r="J18" i="9"/>
  <c r="Q16" i="9"/>
  <c r="J16" i="9"/>
  <c r="K120" i="13"/>
  <c r="L120" i="13" s="1"/>
  <c r="K119" i="13"/>
  <c r="L119" i="13" s="1"/>
  <c r="K112" i="13"/>
  <c r="L112" i="13" s="1"/>
  <c r="K108" i="13"/>
  <c r="L108" i="13" s="1"/>
  <c r="E136" i="7"/>
  <c r="F136" i="7" s="1"/>
  <c r="E53" i="12"/>
  <c r="F53" i="12" s="1"/>
  <c r="E41" i="12"/>
  <c r="F41" i="12" s="1"/>
  <c r="E92" i="12"/>
  <c r="F92" i="12" s="1"/>
  <c r="E19" i="12"/>
  <c r="F19" i="12" s="1"/>
  <c r="E71" i="12"/>
  <c r="F71" i="12" s="1"/>
  <c r="E54" i="12"/>
  <c r="F54" i="12" s="1"/>
  <c r="D13" i="1" s="1"/>
  <c r="K67" i="13"/>
  <c r="L67" i="13" s="1"/>
  <c r="K106" i="13"/>
  <c r="L106" i="13" s="1"/>
  <c r="E117" i="7"/>
  <c r="F117" i="7" s="1"/>
  <c r="K131" i="12"/>
  <c r="L131" i="12" s="1"/>
  <c r="K133" i="12"/>
  <c r="L133" i="12" s="1"/>
  <c r="K132" i="12"/>
  <c r="L132" i="12" s="1"/>
  <c r="K128" i="7"/>
  <c r="L128" i="7" s="1"/>
  <c r="K134" i="13"/>
  <c r="L134" i="13" s="1"/>
  <c r="K127" i="13"/>
  <c r="L127" i="13" s="1"/>
  <c r="K125" i="13"/>
  <c r="L125" i="13" s="1"/>
  <c r="K123" i="13"/>
  <c r="L123" i="13" s="1"/>
  <c r="K124" i="13"/>
  <c r="L124" i="13" s="1"/>
  <c r="K129" i="13"/>
  <c r="L129" i="13" s="1"/>
  <c r="K132" i="13"/>
  <c r="L132" i="13" s="1"/>
  <c r="K50" i="13"/>
  <c r="L50" i="13" s="1"/>
  <c r="E124" i="9"/>
  <c r="F124" i="9" s="1"/>
  <c r="E116" i="9"/>
  <c r="F116" i="9" s="1"/>
  <c r="E118" i="7"/>
  <c r="F118" i="7" s="1"/>
  <c r="E115" i="7"/>
  <c r="F115" i="7" s="1"/>
  <c r="E119" i="7"/>
  <c r="F119" i="7" s="1"/>
  <c r="E116" i="7"/>
  <c r="F116" i="7" s="1"/>
  <c r="J99" i="7"/>
  <c r="E124" i="7"/>
  <c r="F124" i="7" s="1"/>
  <c r="E114" i="7"/>
  <c r="F114" i="7" s="1"/>
  <c r="E134" i="9"/>
  <c r="F134" i="9" s="1"/>
  <c r="E132" i="9"/>
  <c r="F132" i="9" s="1"/>
  <c r="E129" i="9"/>
  <c r="F129" i="9" s="1"/>
  <c r="E128" i="9"/>
  <c r="F128" i="9" s="1"/>
  <c r="E126" i="9"/>
  <c r="F126" i="9" s="1"/>
  <c r="E123" i="9"/>
  <c r="F123" i="9" s="1"/>
  <c r="E120" i="9"/>
  <c r="F120" i="9" s="1"/>
  <c r="E122" i="9"/>
  <c r="F122" i="9" s="1"/>
  <c r="K119" i="9"/>
  <c r="L119" i="9" s="1"/>
  <c r="E113" i="10"/>
  <c r="F113" i="10" s="1"/>
  <c r="K130" i="12"/>
  <c r="L130" i="12" s="1"/>
  <c r="O77" i="12"/>
  <c r="O30" i="12"/>
  <c r="J112" i="12"/>
  <c r="R21" i="13"/>
  <c r="S21" i="13" s="1"/>
  <c r="T21" i="13" s="1"/>
  <c r="U21" i="13" s="1"/>
  <c r="O33" i="12"/>
  <c r="O29" i="12"/>
  <c r="O80" i="12"/>
  <c r="O68" i="12"/>
  <c r="O26" i="12"/>
  <c r="K133" i="9"/>
  <c r="L133" i="9" s="1"/>
  <c r="K132" i="9"/>
  <c r="L132" i="9" s="1"/>
  <c r="K128" i="9"/>
  <c r="L128" i="9" s="1"/>
  <c r="E119" i="9"/>
  <c r="F119" i="9" s="1"/>
  <c r="R32" i="13"/>
  <c r="S32" i="13" s="1"/>
  <c r="T32" i="13" s="1"/>
  <c r="U32" i="13" s="1"/>
  <c r="R22" i="13"/>
  <c r="S22" i="13" s="1"/>
  <c r="T22" i="13" s="1"/>
  <c r="U22" i="13" s="1"/>
  <c r="R90" i="13"/>
  <c r="S90" i="13" s="1"/>
  <c r="J76" i="12"/>
  <c r="K112" i="9"/>
  <c r="L112" i="9" s="1"/>
  <c r="O17" i="12"/>
  <c r="O69" i="12"/>
  <c r="O114" i="12"/>
  <c r="O61" i="12"/>
  <c r="O136" i="12"/>
  <c r="O110" i="12"/>
  <c r="O82" i="12"/>
  <c r="O31" i="12"/>
  <c r="O47" i="12"/>
  <c r="O76" i="12"/>
  <c r="O108" i="12"/>
  <c r="O24" i="12"/>
  <c r="O58" i="12"/>
  <c r="O96" i="12"/>
  <c r="O28" i="12"/>
  <c r="O99" i="12"/>
  <c r="O126" i="12"/>
  <c r="O128" i="12"/>
  <c r="O123" i="12"/>
  <c r="O89" i="12"/>
  <c r="O35" i="12"/>
  <c r="O55" i="12"/>
  <c r="O103" i="12"/>
  <c r="O40" i="12"/>
  <c r="O86" i="12"/>
  <c r="O15" i="12"/>
  <c r="O46" i="12"/>
  <c r="O101" i="12"/>
  <c r="O42" i="12"/>
  <c r="O115" i="12"/>
  <c r="O75" i="12"/>
  <c r="O39" i="12"/>
  <c r="O63" i="12"/>
  <c r="O124" i="12"/>
  <c r="O27" i="12"/>
  <c r="O94" i="12"/>
  <c r="O44" i="12"/>
  <c r="O116" i="12"/>
  <c r="O64" i="12"/>
  <c r="O36" i="12"/>
  <c r="O105" i="12"/>
  <c r="O65" i="12"/>
  <c r="O32" i="12"/>
  <c r="O121" i="12"/>
  <c r="O79" i="12"/>
  <c r="O49" i="12"/>
  <c r="O21" i="12"/>
  <c r="O66" i="12"/>
  <c r="O91" i="12"/>
  <c r="O132" i="12"/>
  <c r="O81" i="12"/>
  <c r="O135" i="12"/>
  <c r="O14" i="12"/>
  <c r="E133" i="9"/>
  <c r="F133" i="9" s="1"/>
  <c r="E130" i="9"/>
  <c r="F130" i="9" s="1"/>
  <c r="E127" i="9"/>
  <c r="F127" i="9" s="1"/>
  <c r="E125" i="9"/>
  <c r="F125" i="9" s="1"/>
  <c r="E115" i="9"/>
  <c r="F115" i="9" s="1"/>
  <c r="O78" i="9"/>
  <c r="O118" i="9"/>
  <c r="O79" i="9"/>
  <c r="O47" i="9"/>
  <c r="R51" i="13"/>
  <c r="S51" i="13" s="1"/>
  <c r="O89" i="9"/>
  <c r="O119" i="9"/>
  <c r="O35" i="9"/>
  <c r="O70" i="9"/>
  <c r="O111" i="7"/>
  <c r="O74" i="7"/>
  <c r="O70" i="7"/>
  <c r="O134" i="7"/>
  <c r="O75" i="7"/>
  <c r="O103" i="7"/>
  <c r="O98" i="7"/>
  <c r="O24" i="7"/>
  <c r="O56" i="7"/>
  <c r="O88" i="7"/>
  <c r="O120" i="7"/>
  <c r="O29" i="7"/>
  <c r="O61" i="7"/>
  <c r="O93" i="7"/>
  <c r="O22" i="7"/>
  <c r="O86" i="7"/>
  <c r="O27" i="7"/>
  <c r="O91" i="7"/>
  <c r="O71" i="7"/>
  <c r="O66" i="7"/>
  <c r="O79" i="7"/>
  <c r="O38" i="7"/>
  <c r="O102" i="7"/>
  <c r="O43" i="7"/>
  <c r="O107" i="7"/>
  <c r="O39" i="7"/>
  <c r="O34" i="7"/>
  <c r="O40" i="7"/>
  <c r="O72" i="7"/>
  <c r="O104" i="7"/>
  <c r="O136" i="7"/>
  <c r="O45" i="7"/>
  <c r="O77" i="7"/>
  <c r="O109" i="7"/>
  <c r="O31" i="7"/>
  <c r="J45" i="12"/>
  <c r="H134" i="12"/>
  <c r="J134" i="12" s="1"/>
  <c r="K136" i="12" s="1"/>
  <c r="L136" i="12" s="1"/>
  <c r="Q134" i="12"/>
  <c r="Q131" i="12"/>
  <c r="D131" i="12"/>
  <c r="H121" i="12"/>
  <c r="J121" i="12" s="1"/>
  <c r="P121" i="12"/>
  <c r="Q121" i="12"/>
  <c r="H41" i="7"/>
  <c r="J41" i="7" s="1"/>
  <c r="P41" i="7"/>
  <c r="Q41" i="7"/>
  <c r="P38" i="7"/>
  <c r="Q38" i="7"/>
  <c r="D38" i="7"/>
  <c r="H38" i="7"/>
  <c r="J38" i="7" s="1"/>
  <c r="O30" i="9"/>
  <c r="O14" i="9"/>
  <c r="O96" i="9"/>
  <c r="O131" i="9"/>
  <c r="O83" i="9"/>
  <c r="O19" i="9"/>
  <c r="O44" i="9"/>
  <c r="O50" i="9"/>
  <c r="O101" i="9"/>
  <c r="O76" i="9"/>
  <c r="R75" i="9" s="1"/>
  <c r="S75" i="9" s="1"/>
  <c r="O33" i="9"/>
  <c r="O48" i="9"/>
  <c r="O31" i="9"/>
  <c r="O95" i="9"/>
  <c r="O136" i="9"/>
  <c r="O102" i="9"/>
  <c r="O73" i="9"/>
  <c r="O121" i="9"/>
  <c r="J26" i="12"/>
  <c r="P66" i="7"/>
  <c r="H66" i="7"/>
  <c r="J66" i="7" s="1"/>
  <c r="P50" i="7"/>
  <c r="Q50" i="7"/>
  <c r="H50" i="7"/>
  <c r="J50" i="7" s="1"/>
  <c r="R75" i="10"/>
  <c r="S75" i="10" s="1"/>
  <c r="K131" i="13"/>
  <c r="L131" i="13" s="1"/>
  <c r="H117" i="12"/>
  <c r="J117" i="12" s="1"/>
  <c r="P117" i="12"/>
  <c r="H110" i="12"/>
  <c r="J110" i="12" s="1"/>
  <c r="P110" i="12"/>
  <c r="Q110" i="12"/>
  <c r="J94" i="12"/>
  <c r="H61" i="12"/>
  <c r="J61" i="12" s="1"/>
  <c r="P61" i="12"/>
  <c r="J54" i="12"/>
  <c r="J52" i="12"/>
  <c r="Q37" i="12"/>
  <c r="P37" i="12"/>
  <c r="Q107" i="13"/>
  <c r="P107" i="13"/>
  <c r="Q99" i="13"/>
  <c r="P99" i="13"/>
  <c r="D99" i="13"/>
  <c r="P96" i="13"/>
  <c r="D96" i="13"/>
  <c r="Q96" i="13"/>
  <c r="Q87" i="13"/>
  <c r="P87" i="13"/>
  <c r="D87" i="13"/>
  <c r="P77" i="13"/>
  <c r="D77" i="13"/>
  <c r="Q77" i="13"/>
  <c r="H129" i="7"/>
  <c r="J129" i="7" s="1"/>
  <c r="K131" i="7" s="1"/>
  <c r="L131" i="7" s="1"/>
  <c r="D129" i="7"/>
  <c r="P86" i="7"/>
  <c r="Q86" i="7"/>
  <c r="O51" i="13"/>
  <c r="R79" i="13" s="1"/>
  <c r="S79" i="13" s="1"/>
  <c r="O69" i="13"/>
  <c r="O61" i="10"/>
  <c r="O92" i="10"/>
  <c r="O106" i="10"/>
  <c r="R78" i="10" s="1"/>
  <c r="S78" i="10" s="1"/>
  <c r="O128" i="10"/>
  <c r="O105" i="13"/>
  <c r="O48" i="13"/>
  <c r="O36" i="13"/>
  <c r="O120" i="13"/>
  <c r="O98" i="13"/>
  <c r="O73" i="13"/>
  <c r="O77" i="10"/>
  <c r="O105" i="10"/>
  <c r="O123" i="10"/>
  <c r="O30" i="10"/>
  <c r="O25" i="10"/>
  <c r="O15" i="10"/>
  <c r="O130" i="10"/>
  <c r="O55" i="10"/>
  <c r="O44" i="10"/>
  <c r="R44" i="10" s="1"/>
  <c r="S44" i="10" s="1"/>
  <c r="O116" i="10"/>
  <c r="O73" i="10"/>
  <c r="D102" i="13"/>
  <c r="Q32" i="13"/>
  <c r="P128" i="12"/>
  <c r="P69" i="12"/>
  <c r="H19" i="12"/>
  <c r="J19" i="12" s="1"/>
  <c r="Q118" i="12"/>
  <c r="P113" i="12"/>
  <c r="H109" i="12"/>
  <c r="J109" i="12" s="1"/>
  <c r="Q109" i="12"/>
  <c r="Q21" i="12"/>
  <c r="P21" i="12"/>
  <c r="Q53" i="13"/>
  <c r="P53" i="13"/>
  <c r="Q47" i="13"/>
  <c r="P47" i="13"/>
  <c r="J40" i="13"/>
  <c r="J28" i="13"/>
  <c r="P18" i="13"/>
  <c r="D18" i="13"/>
  <c r="J57" i="7"/>
  <c r="J53" i="7"/>
  <c r="J37" i="7"/>
  <c r="Q128" i="12"/>
  <c r="H126" i="12"/>
  <c r="J126" i="12" s="1"/>
  <c r="K125" i="12" s="1"/>
  <c r="L125" i="12" s="1"/>
  <c r="Q126" i="12"/>
  <c r="H118" i="12"/>
  <c r="J118" i="12" s="1"/>
  <c r="P119" i="13"/>
  <c r="Q119" i="13"/>
  <c r="P110" i="13"/>
  <c r="Q110" i="13"/>
  <c r="J102" i="13"/>
  <c r="P120" i="7"/>
  <c r="H120" i="7"/>
  <c r="J120" i="7" s="1"/>
  <c r="P104" i="7"/>
  <c r="Q104" i="7"/>
  <c r="H91" i="7"/>
  <c r="J91" i="7" s="1"/>
  <c r="P91" i="7"/>
  <c r="Q15" i="7"/>
  <c r="H15" i="7"/>
  <c r="J15" i="7" s="1"/>
  <c r="Q127" i="10"/>
  <c r="D127" i="10"/>
  <c r="H79" i="12"/>
  <c r="J79" i="12" s="1"/>
  <c r="Q79" i="12"/>
  <c r="P26" i="12"/>
  <c r="Q26" i="12"/>
  <c r="J85" i="13"/>
  <c r="J103" i="7"/>
  <c r="J90" i="7"/>
  <c r="J75" i="7"/>
  <c r="D117" i="13"/>
  <c r="Q14" i="12"/>
  <c r="P38" i="12"/>
  <c r="P98" i="12"/>
  <c r="Q83" i="12"/>
  <c r="Q64" i="13"/>
  <c r="R93" i="13" s="1"/>
  <c r="S93" i="13" s="1"/>
  <c r="D136" i="13"/>
  <c r="E133" i="13" s="1"/>
  <c r="F133" i="13" s="1"/>
  <c r="P107" i="12"/>
  <c r="Q73" i="12"/>
  <c r="Q81" i="12"/>
  <c r="H30" i="12"/>
  <c r="J30" i="12" s="1"/>
  <c r="P14" i="12"/>
  <c r="Q82" i="13"/>
  <c r="J25" i="13"/>
  <c r="D24" i="13"/>
  <c r="H105" i="7"/>
  <c r="J105" i="7" s="1"/>
  <c r="Q19" i="7"/>
  <c r="I33" i="7"/>
  <c r="J33" i="7" s="1"/>
  <c r="I45" i="7"/>
  <c r="J45" i="7" s="1"/>
  <c r="C49" i="7"/>
  <c r="D49" i="7" s="1"/>
  <c r="C53" i="7"/>
  <c r="D53" i="7" s="1"/>
  <c r="C56" i="7"/>
  <c r="D56" i="7" s="1"/>
  <c r="E55" i="7" s="1"/>
  <c r="F55" i="7" s="1"/>
  <c r="I58" i="7"/>
  <c r="J58" i="7" s="1"/>
  <c r="I59" i="7"/>
  <c r="J59" i="7" s="1"/>
  <c r="C66" i="7"/>
  <c r="D66" i="7" s="1"/>
  <c r="I77" i="7"/>
  <c r="J77" i="7" s="1"/>
  <c r="C81" i="7"/>
  <c r="D81" i="7" s="1"/>
  <c r="I93" i="7"/>
  <c r="J93" i="7" s="1"/>
  <c r="C104" i="7"/>
  <c r="D104" i="7" s="1"/>
  <c r="C113" i="7"/>
  <c r="D113" i="7" s="1"/>
  <c r="I119" i="7"/>
  <c r="J119" i="7" s="1"/>
  <c r="I125" i="7"/>
  <c r="J125" i="7" s="1"/>
  <c r="K125" i="7" s="1"/>
  <c r="L125" i="7" s="1"/>
  <c r="C128" i="7"/>
  <c r="D128" i="7" s="1"/>
  <c r="I127" i="10"/>
  <c r="J127" i="10" s="1"/>
  <c r="I108" i="10"/>
  <c r="J108" i="10" s="1"/>
  <c r="C47" i="10"/>
  <c r="D47" i="10" s="1"/>
  <c r="I58" i="10"/>
  <c r="J58" i="10" s="1"/>
  <c r="I60" i="10"/>
  <c r="J60" i="10" s="1"/>
  <c r="C61" i="10"/>
  <c r="D61" i="10" s="1"/>
  <c r="C62" i="10"/>
  <c r="D62" i="10" s="1"/>
  <c r="C65" i="10"/>
  <c r="D65" i="10" s="1"/>
  <c r="C69" i="10"/>
  <c r="D69" i="10" s="1"/>
  <c r="C83" i="10"/>
  <c r="D83" i="10" s="1"/>
  <c r="C90" i="10"/>
  <c r="D90" i="10" s="1"/>
  <c r="I102" i="10"/>
  <c r="J102" i="10" s="1"/>
  <c r="C106" i="10"/>
  <c r="D106" i="10" s="1"/>
  <c r="I109" i="10"/>
  <c r="J109" i="10" s="1"/>
  <c r="C110" i="10"/>
  <c r="D110" i="10" s="1"/>
  <c r="E110" i="10" s="1"/>
  <c r="F110" i="10" s="1"/>
  <c r="C117" i="10"/>
  <c r="D117" i="10" s="1"/>
  <c r="I118" i="10"/>
  <c r="J118" i="10" s="1"/>
  <c r="I39" i="10"/>
  <c r="J39" i="10" s="1"/>
  <c r="C54" i="10"/>
  <c r="D54" i="10" s="1"/>
  <c r="C87" i="10"/>
  <c r="D87" i="10" s="1"/>
  <c r="I97" i="10"/>
  <c r="J97" i="10" s="1"/>
  <c r="I99" i="10"/>
  <c r="J99" i="10" s="1"/>
  <c r="C100" i="10"/>
  <c r="D100" i="10" s="1"/>
  <c r="I104" i="10"/>
  <c r="J104" i="10" s="1"/>
  <c r="C108" i="10"/>
  <c r="D108" i="10" s="1"/>
  <c r="C112" i="10"/>
  <c r="D112" i="10" s="1"/>
  <c r="I113" i="10"/>
  <c r="J113" i="10" s="1"/>
  <c r="C114" i="10"/>
  <c r="D114" i="10" s="1"/>
  <c r="I116" i="10"/>
  <c r="J116" i="10" s="1"/>
  <c r="I120" i="10"/>
  <c r="J120" i="10" s="1"/>
  <c r="I47" i="10"/>
  <c r="J47" i="10" s="1"/>
  <c r="C58" i="10"/>
  <c r="D58" i="10" s="1"/>
  <c r="C60" i="10"/>
  <c r="D60" i="10" s="1"/>
  <c r="I62" i="10"/>
  <c r="J62" i="10" s="1"/>
  <c r="I65" i="10"/>
  <c r="J65" i="10" s="1"/>
  <c r="I69" i="10"/>
  <c r="J69" i="10" s="1"/>
  <c r="I83" i="10"/>
  <c r="J83" i="10" s="1"/>
  <c r="I90" i="10"/>
  <c r="J90" i="10" s="1"/>
  <c r="C102" i="10"/>
  <c r="D102" i="10" s="1"/>
  <c r="I106" i="10"/>
  <c r="J106" i="10" s="1"/>
  <c r="C109" i="10"/>
  <c r="D109" i="10" s="1"/>
  <c r="I110" i="10"/>
  <c r="J110" i="10" s="1"/>
  <c r="I117" i="10"/>
  <c r="J117" i="10" s="1"/>
  <c r="C118" i="10"/>
  <c r="D118" i="10" s="1"/>
  <c r="I124" i="10"/>
  <c r="J124" i="10" s="1"/>
  <c r="C131" i="10"/>
  <c r="D131" i="10" s="1"/>
  <c r="I135" i="10"/>
  <c r="J135" i="10" s="1"/>
  <c r="C113" i="9"/>
  <c r="D113" i="9" s="1"/>
  <c r="E113" i="9" s="1"/>
  <c r="F113" i="9" s="1"/>
  <c r="C105" i="9"/>
  <c r="D105" i="9" s="1"/>
  <c r="C104" i="9"/>
  <c r="D104" i="9" s="1"/>
  <c r="C97" i="9"/>
  <c r="D97" i="9" s="1"/>
  <c r="C96" i="9"/>
  <c r="D96" i="9" s="1"/>
  <c r="C88" i="9"/>
  <c r="D88" i="9" s="1"/>
  <c r="I87" i="9"/>
  <c r="J87" i="9" s="1"/>
  <c r="C62" i="9"/>
  <c r="D62" i="9" s="1"/>
  <c r="I15" i="9"/>
  <c r="J15" i="9" s="1"/>
  <c r="C34" i="9"/>
  <c r="D34" i="9" s="1"/>
  <c r="C38" i="9"/>
  <c r="D38" i="9" s="1"/>
  <c r="C44" i="9"/>
  <c r="D44" i="9" s="1"/>
  <c r="I52" i="9"/>
  <c r="J52" i="9" s="1"/>
  <c r="I64" i="9"/>
  <c r="J64" i="9" s="1"/>
  <c r="I68" i="9"/>
  <c r="J68" i="9" s="1"/>
  <c r="I79" i="9"/>
  <c r="J79" i="9" s="1"/>
  <c r="C80" i="9"/>
  <c r="D80" i="9" s="1"/>
  <c r="C89" i="9"/>
  <c r="D89" i="9" s="1"/>
  <c r="I111" i="9"/>
  <c r="J111" i="9" s="1"/>
  <c r="C112" i="9"/>
  <c r="D112" i="9" s="1"/>
  <c r="R69" i="10" l="1"/>
  <c r="R132" i="10"/>
  <c r="S132" i="10" s="1"/>
  <c r="E100" i="9"/>
  <c r="F100" i="9" s="1"/>
  <c r="R111" i="13"/>
  <c r="S111" i="13" s="1"/>
  <c r="K58" i="13"/>
  <c r="L58" i="13" s="1"/>
  <c r="K77" i="12"/>
  <c r="L77" i="12" s="1"/>
  <c r="S119" i="13"/>
  <c r="K16" i="12"/>
  <c r="L16" i="12" s="1"/>
  <c r="R57" i="10"/>
  <c r="S57" i="10" s="1"/>
  <c r="R93" i="10"/>
  <c r="S93" i="10" s="1"/>
  <c r="R106" i="13"/>
  <c r="S106" i="13" s="1"/>
  <c r="R110" i="10"/>
  <c r="S110" i="10" s="1"/>
  <c r="R87" i="10"/>
  <c r="S87" i="10" s="1"/>
  <c r="R95" i="10"/>
  <c r="S95" i="10" s="1"/>
  <c r="R26" i="10"/>
  <c r="S26" i="10" s="1"/>
  <c r="R94" i="9"/>
  <c r="S94" i="9" s="1"/>
  <c r="K37" i="12"/>
  <c r="L37" i="12" s="1"/>
  <c r="R58" i="13"/>
  <c r="S58" i="13" s="1"/>
  <c r="R105" i="13"/>
  <c r="S105" i="13" s="1"/>
  <c r="R38" i="10"/>
  <c r="S38" i="10" s="1"/>
  <c r="R107" i="10"/>
  <c r="S107" i="10" s="1"/>
  <c r="K123" i="9"/>
  <c r="L123" i="9" s="1"/>
  <c r="R45" i="13"/>
  <c r="S45" i="13" s="1"/>
  <c r="R47" i="13"/>
  <c r="S47" i="13" s="1"/>
  <c r="R95" i="13"/>
  <c r="S95" i="13" s="1"/>
  <c r="R46" i="13"/>
  <c r="S46" i="13" s="1"/>
  <c r="R24" i="13"/>
  <c r="S24" i="13" s="1"/>
  <c r="T24" i="13" s="1"/>
  <c r="U24" i="13" s="1"/>
  <c r="R14" i="13"/>
  <c r="R30" i="13"/>
  <c r="S30" i="13" s="1"/>
  <c r="T30" i="13" s="1"/>
  <c r="U30" i="13" s="1"/>
  <c r="K53" i="13"/>
  <c r="L53" i="13" s="1"/>
  <c r="K132" i="7"/>
  <c r="L132" i="7" s="1"/>
  <c r="K105" i="13"/>
  <c r="L105" i="13" s="1"/>
  <c r="K42" i="13"/>
  <c r="L42" i="13" s="1"/>
  <c r="K111" i="13"/>
  <c r="L111" i="13" s="1"/>
  <c r="K114" i="13"/>
  <c r="L114" i="13" s="1"/>
  <c r="K115" i="13"/>
  <c r="L115" i="13" s="1"/>
  <c r="E22" i="12"/>
  <c r="F22" i="12" s="1"/>
  <c r="E18" i="12"/>
  <c r="F18" i="12" s="1"/>
  <c r="E42" i="12"/>
  <c r="F42" i="12" s="1"/>
  <c r="R104" i="13"/>
  <c r="S104" i="13" s="1"/>
  <c r="K103" i="13"/>
  <c r="L103" i="13" s="1"/>
  <c r="R93" i="9"/>
  <c r="S93" i="9" s="1"/>
  <c r="R86" i="9"/>
  <c r="S86" i="9" s="1"/>
  <c r="R106" i="9"/>
  <c r="S106" i="9" s="1"/>
  <c r="R85" i="9"/>
  <c r="S85" i="9" s="1"/>
  <c r="R90" i="9"/>
  <c r="S90" i="9" s="1"/>
  <c r="R87" i="9"/>
  <c r="S87" i="9" s="1"/>
  <c r="R92" i="9"/>
  <c r="S92" i="9" s="1"/>
  <c r="R84" i="9"/>
  <c r="S84" i="9" s="1"/>
  <c r="E48" i="9"/>
  <c r="F48" i="9" s="1"/>
  <c r="K40" i="10"/>
  <c r="L40" i="10" s="1"/>
  <c r="K100" i="7"/>
  <c r="L100" i="7" s="1"/>
  <c r="E26" i="7"/>
  <c r="F26" i="7" s="1"/>
  <c r="R33" i="10"/>
  <c r="S33" i="10" s="1"/>
  <c r="R83" i="13"/>
  <c r="S83" i="13" s="1"/>
  <c r="K21" i="9"/>
  <c r="L21" i="9" s="1"/>
  <c r="K81" i="9"/>
  <c r="L81" i="9" s="1"/>
  <c r="E71" i="10"/>
  <c r="F71" i="10" s="1"/>
  <c r="E18" i="9"/>
  <c r="F18" i="9" s="1"/>
  <c r="E66" i="10"/>
  <c r="F66" i="10" s="1"/>
  <c r="E39" i="7"/>
  <c r="F39" i="7" s="1"/>
  <c r="K118" i="12"/>
  <c r="L118" i="12" s="1"/>
  <c r="R72" i="10"/>
  <c r="S72" i="10" s="1"/>
  <c r="R61" i="10"/>
  <c r="S61" i="10" s="1"/>
  <c r="E44" i="13"/>
  <c r="F44" i="13" s="1"/>
  <c r="R116" i="13"/>
  <c r="S116" i="13" s="1"/>
  <c r="R136" i="13"/>
  <c r="S136" i="13" s="1"/>
  <c r="K34" i="12"/>
  <c r="L34" i="12" s="1"/>
  <c r="R135" i="10"/>
  <c r="S135" i="10" s="1"/>
  <c r="R67" i="10"/>
  <c r="S67" i="10" s="1"/>
  <c r="R59" i="10"/>
  <c r="S59" i="10" s="1"/>
  <c r="R71" i="10"/>
  <c r="S71" i="10" s="1"/>
  <c r="R49" i="13"/>
  <c r="S49" i="13" s="1"/>
  <c r="R37" i="13"/>
  <c r="S37" i="13" s="1"/>
  <c r="T37" i="13" s="1"/>
  <c r="U37" i="13" s="1"/>
  <c r="R98" i="10"/>
  <c r="S98" i="10" s="1"/>
  <c r="R49" i="10"/>
  <c r="S49" i="10" s="1"/>
  <c r="K124" i="9"/>
  <c r="L124" i="9" s="1"/>
  <c r="R64" i="13"/>
  <c r="S64" i="13" s="1"/>
  <c r="R89" i="13"/>
  <c r="S89" i="13" s="1"/>
  <c r="R15" i="13"/>
  <c r="S15" i="13" s="1"/>
  <c r="R65" i="13"/>
  <c r="S65" i="13" s="1"/>
  <c r="R27" i="13"/>
  <c r="S27" i="13" s="1"/>
  <c r="T27" i="13" s="1"/>
  <c r="U27" i="13" s="1"/>
  <c r="K122" i="12"/>
  <c r="L122" i="12" s="1"/>
  <c r="K55" i="13"/>
  <c r="L55" i="13" s="1"/>
  <c r="K77" i="13"/>
  <c r="L77" i="13" s="1"/>
  <c r="K121" i="7"/>
  <c r="L121" i="7" s="1"/>
  <c r="K107" i="13"/>
  <c r="L107" i="13" s="1"/>
  <c r="K117" i="13"/>
  <c r="L117" i="13" s="1"/>
  <c r="K113" i="13"/>
  <c r="L113" i="13" s="1"/>
  <c r="K41" i="9"/>
  <c r="L41" i="9" s="1"/>
  <c r="K113" i="9"/>
  <c r="L113" i="9" s="1"/>
  <c r="E15" i="12"/>
  <c r="F15" i="12" s="1"/>
  <c r="K59" i="13"/>
  <c r="L59" i="13" s="1"/>
  <c r="S94" i="13"/>
  <c r="R98" i="9"/>
  <c r="S98" i="9" s="1"/>
  <c r="K130" i="13"/>
  <c r="L130" i="13" s="1"/>
  <c r="E97" i="9"/>
  <c r="F97" i="9" s="1"/>
  <c r="K125" i="10"/>
  <c r="L125" i="10" s="1"/>
  <c r="K59" i="12"/>
  <c r="L59" i="12" s="1"/>
  <c r="R65" i="10"/>
  <c r="R96" i="10"/>
  <c r="S96" i="10" s="1"/>
  <c r="R86" i="13"/>
  <c r="S86" i="13" s="1"/>
  <c r="R91" i="13"/>
  <c r="S91" i="13" s="1"/>
  <c r="R113" i="13"/>
  <c r="S113" i="13" s="1"/>
  <c r="R117" i="13"/>
  <c r="S117" i="13" s="1"/>
  <c r="R26" i="13"/>
  <c r="S26" i="13" s="1"/>
  <c r="T26" i="13" s="1"/>
  <c r="U26" i="13" s="1"/>
  <c r="R119" i="13"/>
  <c r="R108" i="13"/>
  <c r="S108" i="13" s="1"/>
  <c r="R31" i="13"/>
  <c r="R28" i="13"/>
  <c r="S28" i="13" s="1"/>
  <c r="T28" i="13" s="1"/>
  <c r="U28" i="13" s="1"/>
  <c r="R57" i="13"/>
  <c r="S57" i="13" s="1"/>
  <c r="R115" i="13"/>
  <c r="S115" i="13" s="1"/>
  <c r="R39" i="13"/>
  <c r="S39" i="13" s="1"/>
  <c r="T39" i="13" s="1"/>
  <c r="U39" i="13" s="1"/>
  <c r="R135" i="13"/>
  <c r="S135" i="13" s="1"/>
  <c r="R35" i="13"/>
  <c r="S35" i="13" s="1"/>
  <c r="T35" i="13" s="1"/>
  <c r="U35" i="13" s="1"/>
  <c r="R96" i="13"/>
  <c r="S96" i="13" s="1"/>
  <c r="R118" i="13"/>
  <c r="S118" i="13" s="1"/>
  <c r="R56" i="13"/>
  <c r="S56" i="13" s="1"/>
  <c r="R52" i="13"/>
  <c r="S52" i="13" s="1"/>
  <c r="R40" i="13"/>
  <c r="S40" i="13" s="1"/>
  <c r="T40" i="13" s="1"/>
  <c r="U40" i="13" s="1"/>
  <c r="R53" i="13"/>
  <c r="S53" i="13" s="1"/>
  <c r="R100" i="13"/>
  <c r="S100" i="13" s="1"/>
  <c r="R42" i="13"/>
  <c r="S42" i="13" s="1"/>
  <c r="T42" i="13" s="1"/>
  <c r="U42" i="13" s="1"/>
  <c r="R18" i="13"/>
  <c r="S18" i="13" s="1"/>
  <c r="T18" i="13" s="1"/>
  <c r="U18" i="13" s="1"/>
  <c r="R73" i="13"/>
  <c r="S73" i="13" s="1"/>
  <c r="R33" i="13"/>
  <c r="S33" i="13" s="1"/>
  <c r="T33" i="13" s="1"/>
  <c r="U33" i="13" s="1"/>
  <c r="R34" i="13"/>
  <c r="S34" i="13" s="1"/>
  <c r="T34" i="13" s="1"/>
  <c r="U34" i="13" s="1"/>
  <c r="R17" i="13"/>
  <c r="S17" i="13" s="1"/>
  <c r="T17" i="13" s="1"/>
  <c r="U17" i="13" s="1"/>
  <c r="R114" i="13"/>
  <c r="S114" i="13" s="1"/>
  <c r="R94" i="13"/>
  <c r="R38" i="13"/>
  <c r="S38" i="13" s="1"/>
  <c r="T38" i="13" s="1"/>
  <c r="U38" i="13" s="1"/>
  <c r="R112" i="13"/>
  <c r="S112" i="13" s="1"/>
  <c r="R20" i="13"/>
  <c r="S20" i="13" s="1"/>
  <c r="T20" i="13" s="1"/>
  <c r="U20" i="13" s="1"/>
  <c r="R16" i="13"/>
  <c r="S16" i="13" s="1"/>
  <c r="T16" i="13" s="1"/>
  <c r="U16" i="13" s="1"/>
  <c r="R92" i="13"/>
  <c r="S92" i="13" s="1"/>
  <c r="R36" i="13"/>
  <c r="S36" i="13" s="1"/>
  <c r="T36" i="13" s="1"/>
  <c r="U36" i="13" s="1"/>
  <c r="R48" i="13"/>
  <c r="S48" i="13" s="1"/>
  <c r="R44" i="13"/>
  <c r="S44" i="13" s="1"/>
  <c r="R54" i="13"/>
  <c r="S54" i="13" s="1"/>
  <c r="R110" i="13"/>
  <c r="S110" i="13" s="1"/>
  <c r="T108" i="13" s="1"/>
  <c r="U108" i="13" s="1"/>
  <c r="R25" i="13"/>
  <c r="S25" i="13" s="1"/>
  <c r="T25" i="13" s="1"/>
  <c r="U25" i="13" s="1"/>
  <c r="K34" i="9"/>
  <c r="L34" i="9" s="1"/>
  <c r="E96" i="7"/>
  <c r="F96" i="7" s="1"/>
  <c r="E66" i="9"/>
  <c r="F66" i="9" s="1"/>
  <c r="E122" i="10"/>
  <c r="F122" i="10" s="1"/>
  <c r="K120" i="7"/>
  <c r="L120" i="7" s="1"/>
  <c r="R105" i="10"/>
  <c r="S105" i="10" s="1"/>
  <c r="R97" i="13"/>
  <c r="S97" i="13" s="1"/>
  <c r="R68" i="10"/>
  <c r="S68" i="10" s="1"/>
  <c r="R125" i="10"/>
  <c r="S125" i="10" s="1"/>
  <c r="R121" i="10"/>
  <c r="S121" i="10" s="1"/>
  <c r="R29" i="13"/>
  <c r="S29" i="13" s="1"/>
  <c r="T29" i="13" s="1"/>
  <c r="U29" i="13" s="1"/>
  <c r="R23" i="13"/>
  <c r="S23" i="13" s="1"/>
  <c r="T23" i="13" s="1"/>
  <c r="U23" i="13" s="1"/>
  <c r="R88" i="13"/>
  <c r="S88" i="13" s="1"/>
  <c r="R81" i="13"/>
  <c r="S81" i="13" s="1"/>
  <c r="R19" i="13"/>
  <c r="S19" i="13" s="1"/>
  <c r="T19" i="13" s="1"/>
  <c r="U19" i="13" s="1"/>
  <c r="R66" i="13"/>
  <c r="S66" i="13" s="1"/>
  <c r="R41" i="13"/>
  <c r="S41" i="13" s="1"/>
  <c r="T41" i="13" s="1"/>
  <c r="U41" i="13" s="1"/>
  <c r="K136" i="7"/>
  <c r="L136" i="7" s="1"/>
  <c r="K70" i="13"/>
  <c r="L70" i="13" s="1"/>
  <c r="K104" i="13"/>
  <c r="L104" i="13" s="1"/>
  <c r="K116" i="13"/>
  <c r="L116" i="13" s="1"/>
  <c r="E98" i="9"/>
  <c r="F98" i="9" s="1"/>
  <c r="E21" i="12"/>
  <c r="F21" i="12" s="1"/>
  <c r="E16" i="12"/>
  <c r="F16" i="12" s="1"/>
  <c r="R107" i="13"/>
  <c r="S107" i="13" s="1"/>
  <c r="S31" i="13"/>
  <c r="T31" i="13" s="1"/>
  <c r="U31" i="13" s="1"/>
  <c r="R109" i="13"/>
  <c r="S109" i="13" s="1"/>
  <c r="E77" i="12"/>
  <c r="F77" i="12" s="1"/>
  <c r="E65" i="12"/>
  <c r="F65" i="12" s="1"/>
  <c r="E66" i="12"/>
  <c r="F66" i="12" s="1"/>
  <c r="E61" i="12"/>
  <c r="F61" i="12" s="1"/>
  <c r="K118" i="13"/>
  <c r="L118" i="13" s="1"/>
  <c r="K128" i="13"/>
  <c r="L128" i="13" s="1"/>
  <c r="K113" i="10"/>
  <c r="L113" i="10" s="1"/>
  <c r="K112" i="10"/>
  <c r="L112" i="10" s="1"/>
  <c r="K78" i="10"/>
  <c r="L78" i="10" s="1"/>
  <c r="K111" i="10"/>
  <c r="L111" i="10" s="1"/>
  <c r="K93" i="10"/>
  <c r="L93" i="10" s="1"/>
  <c r="K87" i="10"/>
  <c r="L87" i="10" s="1"/>
  <c r="K82" i="10"/>
  <c r="L82" i="10" s="1"/>
  <c r="K101" i="10"/>
  <c r="L101" i="10" s="1"/>
  <c r="K73" i="10"/>
  <c r="L73" i="10" s="1"/>
  <c r="K95" i="10"/>
  <c r="L95" i="10" s="1"/>
  <c r="K67" i="7"/>
  <c r="L67" i="7" s="1"/>
  <c r="K58" i="7"/>
  <c r="L58" i="7" s="1"/>
  <c r="K47" i="7"/>
  <c r="L47" i="7" s="1"/>
  <c r="K76" i="7"/>
  <c r="L76" i="7" s="1"/>
  <c r="K77" i="7"/>
  <c r="L77" i="7" s="1"/>
  <c r="K22" i="7"/>
  <c r="L22" i="7" s="1"/>
  <c r="K33" i="7"/>
  <c r="L33" i="7" s="1"/>
  <c r="K28" i="7"/>
  <c r="L28" i="7" s="1"/>
  <c r="K31" i="7"/>
  <c r="L31" i="7" s="1"/>
  <c r="K29" i="7"/>
  <c r="L29" i="7" s="1"/>
  <c r="K25" i="7"/>
  <c r="L25" i="7" s="1"/>
  <c r="K32" i="7"/>
  <c r="L32" i="7" s="1"/>
  <c r="K26" i="7"/>
  <c r="L26" i="7" s="1"/>
  <c r="K23" i="7"/>
  <c r="L23" i="7" s="1"/>
  <c r="K21" i="7"/>
  <c r="L21" i="7" s="1"/>
  <c r="K30" i="7"/>
  <c r="L30" i="7" s="1"/>
  <c r="K27" i="7"/>
  <c r="L27" i="7" s="1"/>
  <c r="K24" i="7"/>
  <c r="L24" i="7" s="1"/>
  <c r="K88" i="10"/>
  <c r="L88" i="10" s="1"/>
  <c r="E65" i="7"/>
  <c r="F65" i="7" s="1"/>
  <c r="E66" i="7"/>
  <c r="F66" i="7" s="1"/>
  <c r="E61" i="7"/>
  <c r="F61" i="7" s="1"/>
  <c r="E57" i="7"/>
  <c r="F57" i="7" s="1"/>
  <c r="E62" i="7"/>
  <c r="F62" i="7" s="1"/>
  <c r="E59" i="7"/>
  <c r="F59" i="7" s="1"/>
  <c r="E63" i="7"/>
  <c r="F63" i="7" s="1"/>
  <c r="E58" i="7"/>
  <c r="F58" i="7" s="1"/>
  <c r="E64" i="7"/>
  <c r="F64" i="7" s="1"/>
  <c r="D13" i="4" s="1"/>
  <c r="E60" i="7"/>
  <c r="F60" i="7" s="1"/>
  <c r="K76" i="10"/>
  <c r="L76" i="10" s="1"/>
  <c r="K59" i="10"/>
  <c r="L59" i="10" s="1"/>
  <c r="K60" i="10"/>
  <c r="L60" i="10" s="1"/>
  <c r="K111" i="9"/>
  <c r="L111" i="9" s="1"/>
  <c r="K106" i="9"/>
  <c r="L106" i="9" s="1"/>
  <c r="E37" i="9"/>
  <c r="F37" i="9" s="1"/>
  <c r="E38" i="9"/>
  <c r="F38" i="9" s="1"/>
  <c r="K132" i="10"/>
  <c r="L132" i="10" s="1"/>
  <c r="K135" i="10"/>
  <c r="L135" i="10" s="1"/>
  <c r="K65" i="10"/>
  <c r="L65" i="10" s="1"/>
  <c r="K64" i="10"/>
  <c r="L64" i="10" s="1"/>
  <c r="D14" i="5" s="1"/>
  <c r="F14" i="5" s="1"/>
  <c r="K63" i="10"/>
  <c r="L63" i="10" s="1"/>
  <c r="E50" i="10"/>
  <c r="F50" i="10" s="1"/>
  <c r="E53" i="10"/>
  <c r="F53" i="10" s="1"/>
  <c r="E49" i="10"/>
  <c r="F49" i="10" s="1"/>
  <c r="E51" i="10"/>
  <c r="F51" i="10" s="1"/>
  <c r="E54" i="10"/>
  <c r="F54" i="10" s="1"/>
  <c r="E48" i="10"/>
  <c r="F48" i="10" s="1"/>
  <c r="E52" i="10"/>
  <c r="F52" i="10" s="1"/>
  <c r="E90" i="10"/>
  <c r="F90" i="10" s="1"/>
  <c r="E89" i="10"/>
  <c r="F89" i="10" s="1"/>
  <c r="E88" i="10"/>
  <c r="F88" i="10" s="1"/>
  <c r="E110" i="7"/>
  <c r="F110" i="7" s="1"/>
  <c r="E113" i="7"/>
  <c r="F113" i="7" s="1"/>
  <c r="E111" i="7"/>
  <c r="F111" i="7" s="1"/>
  <c r="E112" i="7"/>
  <c r="F112" i="7" s="1"/>
  <c r="E15" i="13"/>
  <c r="F15" i="13" s="1"/>
  <c r="E18" i="13"/>
  <c r="F18" i="13" s="1"/>
  <c r="E17" i="13"/>
  <c r="F17" i="13" s="1"/>
  <c r="E16" i="13"/>
  <c r="F16" i="13" s="1"/>
  <c r="R128" i="13"/>
  <c r="S128" i="13" s="1"/>
  <c r="R120" i="13"/>
  <c r="S120" i="13" s="1"/>
  <c r="R131" i="13"/>
  <c r="S131" i="13" s="1"/>
  <c r="R132" i="13"/>
  <c r="S132" i="13" s="1"/>
  <c r="R121" i="13"/>
  <c r="S121" i="13" s="1"/>
  <c r="R130" i="13"/>
  <c r="S130" i="13" s="1"/>
  <c r="R125" i="13"/>
  <c r="S125" i="13" s="1"/>
  <c r="R129" i="13"/>
  <c r="S129" i="13" s="1"/>
  <c r="R127" i="13"/>
  <c r="S127" i="13" s="1"/>
  <c r="R123" i="13"/>
  <c r="S123" i="13" s="1"/>
  <c r="R124" i="13"/>
  <c r="S124" i="13" s="1"/>
  <c r="R134" i="13"/>
  <c r="S134" i="13" s="1"/>
  <c r="T134" i="13" s="1"/>
  <c r="U134" i="13" s="1"/>
  <c r="K113" i="12"/>
  <c r="L113" i="12" s="1"/>
  <c r="K114" i="12"/>
  <c r="L114" i="12" s="1"/>
  <c r="K117" i="12"/>
  <c r="L117" i="12" s="1"/>
  <c r="K115" i="12"/>
  <c r="L115" i="12" s="1"/>
  <c r="K116" i="12"/>
  <c r="L116" i="12" s="1"/>
  <c r="R62" i="10"/>
  <c r="S62" i="10" s="1"/>
  <c r="K121" i="10"/>
  <c r="L121" i="10" s="1"/>
  <c r="R16" i="9"/>
  <c r="S16" i="9" s="1"/>
  <c r="R74" i="9"/>
  <c r="S74" i="9" s="1"/>
  <c r="R72" i="9"/>
  <c r="S72" i="9" s="1"/>
  <c r="R64" i="9"/>
  <c r="S64" i="9" s="1"/>
  <c r="R56" i="9"/>
  <c r="S56" i="9" s="1"/>
  <c r="R57" i="9"/>
  <c r="S57" i="9" s="1"/>
  <c r="R51" i="9"/>
  <c r="S51" i="9" s="1"/>
  <c r="R73" i="9"/>
  <c r="S73" i="9" s="1"/>
  <c r="R27" i="9"/>
  <c r="S27" i="9" s="1"/>
  <c r="R40" i="9"/>
  <c r="S40" i="9" s="1"/>
  <c r="R59" i="9"/>
  <c r="S59" i="9" s="1"/>
  <c r="R45" i="9"/>
  <c r="S45" i="9" s="1"/>
  <c r="R21" i="9"/>
  <c r="S21" i="9" s="1"/>
  <c r="R68" i="9"/>
  <c r="S68" i="9" s="1"/>
  <c r="R67" i="9"/>
  <c r="S67" i="9" s="1"/>
  <c r="R49" i="9"/>
  <c r="S49" i="9" s="1"/>
  <c r="R18" i="9"/>
  <c r="S18" i="9" s="1"/>
  <c r="R34" i="9"/>
  <c r="S34" i="9" s="1"/>
  <c r="R69" i="9"/>
  <c r="S69" i="9" s="1"/>
  <c r="R70" i="9"/>
  <c r="S70" i="9" s="1"/>
  <c r="R38" i="9"/>
  <c r="S38" i="9" s="1"/>
  <c r="R23" i="9"/>
  <c r="S23" i="9" s="1"/>
  <c r="R15" i="9"/>
  <c r="S15" i="9" s="1"/>
  <c r="R66" i="9"/>
  <c r="S66" i="9" s="1"/>
  <c r="R43" i="9"/>
  <c r="S43" i="9" s="1"/>
  <c r="R65" i="9"/>
  <c r="S65" i="9" s="1"/>
  <c r="R24" i="9"/>
  <c r="S24" i="9" s="1"/>
  <c r="R20" i="9"/>
  <c r="S20" i="9" s="1"/>
  <c r="R33" i="9"/>
  <c r="S33" i="9" s="1"/>
  <c r="R41" i="9"/>
  <c r="S41" i="9" s="1"/>
  <c r="R54" i="9"/>
  <c r="S54" i="9" s="1"/>
  <c r="R22" i="9"/>
  <c r="S22" i="9" s="1"/>
  <c r="R31" i="9"/>
  <c r="S31" i="9" s="1"/>
  <c r="R37" i="9"/>
  <c r="S37" i="9" s="1"/>
  <c r="R58" i="9"/>
  <c r="S58" i="9" s="1"/>
  <c r="R52" i="9"/>
  <c r="S52" i="9" s="1"/>
  <c r="R19" i="9"/>
  <c r="S19" i="9" s="1"/>
  <c r="R14" i="9"/>
  <c r="R44" i="9"/>
  <c r="S44" i="9" s="1"/>
  <c r="R63" i="9"/>
  <c r="S63" i="9" s="1"/>
  <c r="R30" i="9"/>
  <c r="S30" i="9" s="1"/>
  <c r="R17" i="9"/>
  <c r="S17" i="9" s="1"/>
  <c r="R61" i="9"/>
  <c r="S61" i="9" s="1"/>
  <c r="R62" i="9"/>
  <c r="S62" i="9" s="1"/>
  <c r="R28" i="9"/>
  <c r="S28" i="9" s="1"/>
  <c r="R39" i="9"/>
  <c r="S39" i="9" s="1"/>
  <c r="R42" i="9"/>
  <c r="S42" i="9" s="1"/>
  <c r="R47" i="9"/>
  <c r="S47" i="9" s="1"/>
  <c r="R48" i="9"/>
  <c r="S48" i="9" s="1"/>
  <c r="R50" i="9"/>
  <c r="S50" i="9" s="1"/>
  <c r="R60" i="9"/>
  <c r="S60" i="9" s="1"/>
  <c r="R71" i="9"/>
  <c r="S71" i="9" s="1"/>
  <c r="R46" i="9"/>
  <c r="S46" i="9" s="1"/>
  <c r="R55" i="9"/>
  <c r="S55" i="9" s="1"/>
  <c r="R29" i="9"/>
  <c r="S29" i="9" s="1"/>
  <c r="R25" i="9"/>
  <c r="S25" i="9" s="1"/>
  <c r="R53" i="9"/>
  <c r="S53" i="9" s="1"/>
  <c r="R26" i="9"/>
  <c r="S26" i="9" s="1"/>
  <c r="R35" i="9"/>
  <c r="S35" i="9" s="1"/>
  <c r="R32" i="9"/>
  <c r="S32" i="9" s="1"/>
  <c r="R36" i="9"/>
  <c r="R77" i="9"/>
  <c r="S77" i="9" s="1"/>
  <c r="R76" i="9"/>
  <c r="S76" i="9" s="1"/>
  <c r="R81" i="9"/>
  <c r="S81" i="9" s="1"/>
  <c r="R78" i="9"/>
  <c r="S78" i="9" s="1"/>
  <c r="R79" i="9"/>
  <c r="S79" i="9" s="1"/>
  <c r="R80" i="9"/>
  <c r="S80" i="9" s="1"/>
  <c r="K119" i="7"/>
  <c r="L119" i="7" s="1"/>
  <c r="K110" i="7"/>
  <c r="L110" i="7" s="1"/>
  <c r="K87" i="7"/>
  <c r="L87" i="7" s="1"/>
  <c r="E16" i="7"/>
  <c r="F16" i="7" s="1"/>
  <c r="K135" i="12"/>
  <c r="L135" i="12" s="1"/>
  <c r="K112" i="7"/>
  <c r="L112" i="7" s="1"/>
  <c r="K28" i="9"/>
  <c r="L28" i="9" s="1"/>
  <c r="E67" i="9"/>
  <c r="F67" i="9" s="1"/>
  <c r="E112" i="9"/>
  <c r="F112" i="9" s="1"/>
  <c r="E110" i="9"/>
  <c r="F110" i="9" s="1"/>
  <c r="E109" i="9"/>
  <c r="F109" i="9" s="1"/>
  <c r="E111" i="9"/>
  <c r="F111" i="9" s="1"/>
  <c r="K79" i="9"/>
  <c r="L79" i="9" s="1"/>
  <c r="K78" i="9"/>
  <c r="L78" i="9" s="1"/>
  <c r="K77" i="9"/>
  <c r="L77" i="9" s="1"/>
  <c r="E43" i="9"/>
  <c r="F43" i="9" s="1"/>
  <c r="E44" i="9"/>
  <c r="F44" i="9" s="1"/>
  <c r="E39" i="9"/>
  <c r="F39" i="9" s="1"/>
  <c r="E42" i="9"/>
  <c r="F42" i="9" s="1"/>
  <c r="E40" i="9"/>
  <c r="F40" i="9" s="1"/>
  <c r="E95" i="9"/>
  <c r="F95" i="9" s="1"/>
  <c r="E96" i="9"/>
  <c r="F96" i="9" s="1"/>
  <c r="E90" i="9"/>
  <c r="F90" i="9" s="1"/>
  <c r="E93" i="9"/>
  <c r="F93" i="9" s="1"/>
  <c r="E94" i="9"/>
  <c r="F94" i="9" s="1"/>
  <c r="E92" i="9"/>
  <c r="F92" i="9" s="1"/>
  <c r="E118" i="10"/>
  <c r="F118" i="10" s="1"/>
  <c r="K106" i="10"/>
  <c r="L106" i="10" s="1"/>
  <c r="K67" i="10"/>
  <c r="L67" i="10" s="1"/>
  <c r="K66" i="10"/>
  <c r="L66" i="10" s="1"/>
  <c r="K68" i="10"/>
  <c r="L68" i="10" s="1"/>
  <c r="K69" i="10"/>
  <c r="L69" i="10" s="1"/>
  <c r="E58" i="10"/>
  <c r="F58" i="10" s="1"/>
  <c r="E56" i="10"/>
  <c r="F56" i="10" s="1"/>
  <c r="E55" i="10"/>
  <c r="F55" i="10" s="1"/>
  <c r="E57" i="10"/>
  <c r="F57" i="10" s="1"/>
  <c r="E114" i="10"/>
  <c r="F114" i="10" s="1"/>
  <c r="K104" i="10"/>
  <c r="L104" i="10" s="1"/>
  <c r="K103" i="10"/>
  <c r="L103" i="10" s="1"/>
  <c r="E86" i="10"/>
  <c r="F86" i="10" s="1"/>
  <c r="E85" i="10"/>
  <c r="F85" i="10" s="1"/>
  <c r="E87" i="10"/>
  <c r="F87" i="10" s="1"/>
  <c r="E84" i="10"/>
  <c r="F84" i="10" s="1"/>
  <c r="E115" i="10"/>
  <c r="F115" i="10" s="1"/>
  <c r="E117" i="10"/>
  <c r="F117" i="10" s="1"/>
  <c r="E116" i="10"/>
  <c r="F116" i="10" s="1"/>
  <c r="K102" i="10"/>
  <c r="L102" i="10" s="1"/>
  <c r="E65" i="10"/>
  <c r="F65" i="10" s="1"/>
  <c r="E64" i="10"/>
  <c r="F64" i="10" s="1"/>
  <c r="D13" i="5" s="1"/>
  <c r="K52" i="10"/>
  <c r="L52" i="10" s="1"/>
  <c r="K48" i="10"/>
  <c r="L48" i="10" s="1"/>
  <c r="K50" i="10"/>
  <c r="L50" i="10" s="1"/>
  <c r="K56" i="10"/>
  <c r="L56" i="10" s="1"/>
  <c r="K57" i="10"/>
  <c r="L57" i="10" s="1"/>
  <c r="K53" i="10"/>
  <c r="L53" i="10" s="1"/>
  <c r="K49" i="10"/>
  <c r="L49" i="10" s="1"/>
  <c r="K51" i="10"/>
  <c r="L51" i="10" s="1"/>
  <c r="K55" i="10"/>
  <c r="L55" i="10" s="1"/>
  <c r="K58" i="10"/>
  <c r="L58" i="10" s="1"/>
  <c r="K54" i="10"/>
  <c r="L54" i="10" s="1"/>
  <c r="K120" i="10"/>
  <c r="L120" i="10" s="1"/>
  <c r="E79" i="7"/>
  <c r="F79" i="7" s="1"/>
  <c r="E74" i="7"/>
  <c r="F74" i="7" s="1"/>
  <c r="E76" i="7"/>
  <c r="F76" i="7" s="1"/>
  <c r="E78" i="7"/>
  <c r="F78" i="7" s="1"/>
  <c r="E71" i="7"/>
  <c r="F71" i="7" s="1"/>
  <c r="E67" i="7"/>
  <c r="F67" i="7" s="1"/>
  <c r="E81" i="7"/>
  <c r="F81" i="7" s="1"/>
  <c r="E70" i="7"/>
  <c r="F70" i="7" s="1"/>
  <c r="E73" i="7"/>
  <c r="F73" i="7" s="1"/>
  <c r="E69" i="7"/>
  <c r="F69" i="7" s="1"/>
  <c r="E68" i="7"/>
  <c r="F68" i="7" s="1"/>
  <c r="E80" i="7"/>
  <c r="F80" i="7" s="1"/>
  <c r="K44" i="7"/>
  <c r="L44" i="7" s="1"/>
  <c r="K43" i="7"/>
  <c r="L43" i="7" s="1"/>
  <c r="K45" i="7"/>
  <c r="L45" i="7" s="1"/>
  <c r="E23" i="13"/>
  <c r="F23" i="13" s="1"/>
  <c r="E22" i="13"/>
  <c r="F22" i="13" s="1"/>
  <c r="E24" i="13"/>
  <c r="F24" i="13" s="1"/>
  <c r="E20" i="13"/>
  <c r="F20" i="13" s="1"/>
  <c r="E19" i="13"/>
  <c r="F19" i="13" s="1"/>
  <c r="E21" i="13"/>
  <c r="F21" i="13" s="1"/>
  <c r="K27" i="12"/>
  <c r="L27" i="12" s="1"/>
  <c r="K30" i="12"/>
  <c r="L30" i="12" s="1"/>
  <c r="K28" i="12"/>
  <c r="L28" i="12" s="1"/>
  <c r="K29" i="12"/>
  <c r="L29" i="12" s="1"/>
  <c r="E136" i="13"/>
  <c r="F136" i="13" s="1"/>
  <c r="E132" i="13"/>
  <c r="F132" i="13" s="1"/>
  <c r="E118" i="13"/>
  <c r="F118" i="13" s="1"/>
  <c r="E129" i="13"/>
  <c r="F129" i="13" s="1"/>
  <c r="E126" i="13"/>
  <c r="F126" i="13" s="1"/>
  <c r="E120" i="13"/>
  <c r="F120" i="13" s="1"/>
  <c r="E127" i="13"/>
  <c r="F127" i="13" s="1"/>
  <c r="E125" i="13"/>
  <c r="F125" i="13" s="1"/>
  <c r="E122" i="13"/>
  <c r="F122" i="13" s="1"/>
  <c r="E119" i="13"/>
  <c r="F119" i="13" s="1"/>
  <c r="E128" i="13"/>
  <c r="F128" i="13" s="1"/>
  <c r="E130" i="13"/>
  <c r="F130" i="13" s="1"/>
  <c r="E121" i="13"/>
  <c r="F121" i="13" s="1"/>
  <c r="E124" i="13"/>
  <c r="F124" i="13" s="1"/>
  <c r="E134" i="13"/>
  <c r="F134" i="13" s="1"/>
  <c r="E123" i="13"/>
  <c r="F123" i="13" s="1"/>
  <c r="S38" i="12"/>
  <c r="K84" i="7"/>
  <c r="L84" i="7" s="1"/>
  <c r="K78" i="7"/>
  <c r="L78" i="7" s="1"/>
  <c r="K80" i="7"/>
  <c r="L80" i="7" s="1"/>
  <c r="K88" i="7"/>
  <c r="L88" i="7" s="1"/>
  <c r="K85" i="7"/>
  <c r="L85" i="7" s="1"/>
  <c r="K82" i="7"/>
  <c r="L82" i="7" s="1"/>
  <c r="K89" i="7"/>
  <c r="L89" i="7" s="1"/>
  <c r="K90" i="7"/>
  <c r="L90" i="7" s="1"/>
  <c r="K15" i="7"/>
  <c r="L15" i="7" s="1"/>
  <c r="K93" i="13"/>
  <c r="L93" i="13" s="1"/>
  <c r="K101" i="13"/>
  <c r="L101" i="13" s="1"/>
  <c r="K86" i="13"/>
  <c r="L86" i="13" s="1"/>
  <c r="K99" i="13"/>
  <c r="L99" i="13" s="1"/>
  <c r="K90" i="13"/>
  <c r="L90" i="13" s="1"/>
  <c r="K98" i="13"/>
  <c r="L98" i="13" s="1"/>
  <c r="K102" i="13"/>
  <c r="L102" i="13" s="1"/>
  <c r="K92" i="13"/>
  <c r="L92" i="13" s="1"/>
  <c r="K97" i="13"/>
  <c r="L97" i="13" s="1"/>
  <c r="K95" i="13"/>
  <c r="L95" i="13" s="1"/>
  <c r="K59" i="7"/>
  <c r="L59" i="7" s="1"/>
  <c r="K34" i="13"/>
  <c r="L34" i="13" s="1"/>
  <c r="K39" i="13"/>
  <c r="L39" i="13" s="1"/>
  <c r="K30" i="13"/>
  <c r="L30" i="13" s="1"/>
  <c r="K38" i="13"/>
  <c r="L38" i="13" s="1"/>
  <c r="K29" i="13"/>
  <c r="L29" i="13" s="1"/>
  <c r="K32" i="13"/>
  <c r="L32" i="13" s="1"/>
  <c r="K37" i="13"/>
  <c r="L37" i="13" s="1"/>
  <c r="K33" i="13"/>
  <c r="L33" i="13" s="1"/>
  <c r="K35" i="13"/>
  <c r="L35" i="13" s="1"/>
  <c r="K36" i="13"/>
  <c r="L36" i="13" s="1"/>
  <c r="K31" i="13"/>
  <c r="L31" i="13" s="1"/>
  <c r="K40" i="13"/>
  <c r="L40" i="13" s="1"/>
  <c r="K108" i="12"/>
  <c r="L108" i="12" s="1"/>
  <c r="K109" i="12"/>
  <c r="L109" i="12" s="1"/>
  <c r="K104" i="12"/>
  <c r="L104" i="12" s="1"/>
  <c r="K98" i="12"/>
  <c r="L98" i="12" s="1"/>
  <c r="E102" i="13"/>
  <c r="F102" i="13" s="1"/>
  <c r="E101" i="13"/>
  <c r="F101" i="13" s="1"/>
  <c r="E100" i="13"/>
  <c r="F100" i="13" s="1"/>
  <c r="R103" i="13"/>
  <c r="S103" i="13" s="1"/>
  <c r="R101" i="13"/>
  <c r="S101" i="13" s="1"/>
  <c r="R102" i="13"/>
  <c r="S102" i="13" s="1"/>
  <c r="K50" i="12"/>
  <c r="L50" i="12" s="1"/>
  <c r="K46" i="12"/>
  <c r="L46" i="12" s="1"/>
  <c r="K49" i="12"/>
  <c r="L49" i="12" s="1"/>
  <c r="K47" i="12"/>
  <c r="L47" i="12" s="1"/>
  <c r="K51" i="12"/>
  <c r="L51" i="12" s="1"/>
  <c r="K48" i="12"/>
  <c r="L48" i="12" s="1"/>
  <c r="K52" i="12"/>
  <c r="L52" i="12" s="1"/>
  <c r="K89" i="12"/>
  <c r="L89" i="12" s="1"/>
  <c r="K92" i="12"/>
  <c r="L92" i="12" s="1"/>
  <c r="K90" i="12"/>
  <c r="L90" i="12" s="1"/>
  <c r="K93" i="12"/>
  <c r="L93" i="12" s="1"/>
  <c r="K87" i="12"/>
  <c r="L87" i="12" s="1"/>
  <c r="K91" i="12"/>
  <c r="L91" i="12" s="1"/>
  <c r="K94" i="12"/>
  <c r="L94" i="12" s="1"/>
  <c r="R73" i="10"/>
  <c r="S73" i="10" s="1"/>
  <c r="K66" i="7"/>
  <c r="L66" i="7" s="1"/>
  <c r="K64" i="7"/>
  <c r="L64" i="7" s="1"/>
  <c r="D14" i="4" s="1"/>
  <c r="F14" i="4" s="1"/>
  <c r="K60" i="7"/>
  <c r="L60" i="7" s="1"/>
  <c r="K63" i="7"/>
  <c r="L63" i="7" s="1"/>
  <c r="K129" i="10"/>
  <c r="L129" i="10" s="1"/>
  <c r="R100" i="9"/>
  <c r="S100" i="9" s="1"/>
  <c r="R99" i="9"/>
  <c r="S99" i="9" s="1"/>
  <c r="R104" i="9"/>
  <c r="S104" i="9" s="1"/>
  <c r="R103" i="9"/>
  <c r="S103" i="9" s="1"/>
  <c r="R105" i="9"/>
  <c r="S105" i="9" s="1"/>
  <c r="R101" i="9"/>
  <c r="S101" i="9" s="1"/>
  <c r="R102" i="9"/>
  <c r="S102" i="9" s="1"/>
  <c r="K38" i="7"/>
  <c r="L38" i="7" s="1"/>
  <c r="R122" i="13"/>
  <c r="S122" i="13" s="1"/>
  <c r="K66" i="12"/>
  <c r="L66" i="12" s="1"/>
  <c r="K71" i="12"/>
  <c r="L71" i="12" s="1"/>
  <c r="K74" i="12"/>
  <c r="L74" i="12" s="1"/>
  <c r="K73" i="12"/>
  <c r="L73" i="12" s="1"/>
  <c r="K65" i="12"/>
  <c r="L65" i="12" s="1"/>
  <c r="K64" i="12"/>
  <c r="L64" i="12" s="1"/>
  <c r="K62" i="12"/>
  <c r="L62" i="12" s="1"/>
  <c r="K70" i="12"/>
  <c r="L70" i="12" s="1"/>
  <c r="K63" i="12"/>
  <c r="L63" i="12" s="1"/>
  <c r="K72" i="12"/>
  <c r="L72" i="12" s="1"/>
  <c r="K68" i="12"/>
  <c r="L68" i="12" s="1"/>
  <c r="K76" i="12"/>
  <c r="L76" i="12" s="1"/>
  <c r="K69" i="12"/>
  <c r="L69" i="12" s="1"/>
  <c r="K75" i="12"/>
  <c r="L75" i="12" s="1"/>
  <c r="K67" i="12"/>
  <c r="L67" i="12" s="1"/>
  <c r="E119" i="10"/>
  <c r="F119" i="10" s="1"/>
  <c r="T14" i="13"/>
  <c r="T15" i="13"/>
  <c r="U15" i="13" s="1"/>
  <c r="K95" i="9"/>
  <c r="L95" i="9" s="1"/>
  <c r="K124" i="7"/>
  <c r="L124" i="7" s="1"/>
  <c r="K91" i="9"/>
  <c r="L91" i="9" s="1"/>
  <c r="K89" i="9"/>
  <c r="L89" i="9" s="1"/>
  <c r="K107" i="9"/>
  <c r="L107" i="9" s="1"/>
  <c r="K96" i="7"/>
  <c r="L96" i="7" s="1"/>
  <c r="K98" i="7"/>
  <c r="L98" i="7" s="1"/>
  <c r="K95" i="7"/>
  <c r="L95" i="7" s="1"/>
  <c r="K99" i="7"/>
  <c r="L99" i="7" s="1"/>
  <c r="K97" i="7"/>
  <c r="L97" i="7" s="1"/>
  <c r="K94" i="7"/>
  <c r="L94" i="7" s="1"/>
  <c r="E24" i="7"/>
  <c r="F24" i="7" s="1"/>
  <c r="K81" i="7"/>
  <c r="L81" i="7" s="1"/>
  <c r="E36" i="7"/>
  <c r="F36" i="7" s="1"/>
  <c r="E93" i="7"/>
  <c r="F93" i="7" s="1"/>
  <c r="E131" i="13"/>
  <c r="F131" i="13" s="1"/>
  <c r="K51" i="13"/>
  <c r="L51" i="13" s="1"/>
  <c r="K96" i="13"/>
  <c r="L96" i="13" s="1"/>
  <c r="K43" i="13"/>
  <c r="L43" i="13" s="1"/>
  <c r="K82" i="13"/>
  <c r="L82" i="13" s="1"/>
  <c r="K60" i="12"/>
  <c r="L60" i="12" s="1"/>
  <c r="E84" i="7"/>
  <c r="F84" i="7" s="1"/>
  <c r="K62" i="7"/>
  <c r="L62" i="7" s="1"/>
  <c r="K41" i="10"/>
  <c r="L41" i="10" s="1"/>
  <c r="K88" i="12"/>
  <c r="L88" i="12" s="1"/>
  <c r="K135" i="7"/>
  <c r="L135" i="7" s="1"/>
  <c r="K130" i="7"/>
  <c r="L130" i="7" s="1"/>
  <c r="K134" i="12"/>
  <c r="L134" i="12" s="1"/>
  <c r="K72" i="10"/>
  <c r="L72" i="10" s="1"/>
  <c r="K92" i="10"/>
  <c r="L92" i="10" s="1"/>
  <c r="K100" i="10"/>
  <c r="L100" i="10" s="1"/>
  <c r="E21" i="7"/>
  <c r="F21" i="7" s="1"/>
  <c r="K88" i="13"/>
  <c r="L88" i="13" s="1"/>
  <c r="K111" i="7"/>
  <c r="L111" i="7" s="1"/>
  <c r="K115" i="7"/>
  <c r="L115" i="7" s="1"/>
  <c r="K71" i="13"/>
  <c r="L71" i="13" s="1"/>
  <c r="K74" i="13"/>
  <c r="L74" i="13" s="1"/>
  <c r="E27" i="13"/>
  <c r="F27" i="13" s="1"/>
  <c r="E37" i="13"/>
  <c r="F37" i="13" s="1"/>
  <c r="K108" i="7"/>
  <c r="L108" i="7" s="1"/>
  <c r="K81" i="12"/>
  <c r="L81" i="12" s="1"/>
  <c r="E24" i="9"/>
  <c r="F24" i="9" s="1"/>
  <c r="E36" i="9"/>
  <c r="F36" i="9" s="1"/>
  <c r="E35" i="9"/>
  <c r="F35" i="9" s="1"/>
  <c r="K55" i="9"/>
  <c r="L55" i="9" s="1"/>
  <c r="K56" i="9"/>
  <c r="L56" i="9" s="1"/>
  <c r="K57" i="9"/>
  <c r="L57" i="9" s="1"/>
  <c r="E81" i="9"/>
  <c r="F81" i="9" s="1"/>
  <c r="K105" i="9"/>
  <c r="L105" i="9" s="1"/>
  <c r="K104" i="9"/>
  <c r="L104" i="9" s="1"/>
  <c r="K116" i="9"/>
  <c r="L116" i="9" s="1"/>
  <c r="K117" i="9"/>
  <c r="L117" i="9" s="1"/>
  <c r="K118" i="9"/>
  <c r="L118" i="9" s="1"/>
  <c r="K115" i="9"/>
  <c r="L115" i="9" s="1"/>
  <c r="K125" i="9"/>
  <c r="L125" i="9" s="1"/>
  <c r="K126" i="9"/>
  <c r="L126" i="9" s="1"/>
  <c r="K131" i="9"/>
  <c r="L131" i="9" s="1"/>
  <c r="K134" i="9"/>
  <c r="L134" i="9" s="1"/>
  <c r="K131" i="10"/>
  <c r="L131" i="10" s="1"/>
  <c r="E20" i="7"/>
  <c r="F20" i="7" s="1"/>
  <c r="E19" i="7"/>
  <c r="F19" i="7" s="1"/>
  <c r="E18" i="7"/>
  <c r="F18" i="7" s="1"/>
  <c r="E15" i="7"/>
  <c r="F15" i="7" s="1"/>
  <c r="E17" i="7"/>
  <c r="F17" i="7" s="1"/>
  <c r="K31" i="12"/>
  <c r="L31" i="12" s="1"/>
  <c r="K35" i="12"/>
  <c r="L35" i="12" s="1"/>
  <c r="E121" i="10"/>
  <c r="F121" i="10" s="1"/>
  <c r="K119" i="10"/>
  <c r="L119" i="10" s="1"/>
  <c r="K81" i="10"/>
  <c r="L81" i="10" s="1"/>
  <c r="K77" i="10"/>
  <c r="L77" i="10" s="1"/>
  <c r="E23" i="7"/>
  <c r="F23" i="7" s="1"/>
  <c r="E28" i="7"/>
  <c r="F28" i="7" s="1"/>
  <c r="E48" i="7"/>
  <c r="F48" i="7" s="1"/>
  <c r="E42" i="7"/>
  <c r="F42" i="7" s="1"/>
  <c r="E54" i="7"/>
  <c r="F54" i="7" s="1"/>
  <c r="E87" i="7"/>
  <c r="F87" i="7" s="1"/>
  <c r="E89" i="7"/>
  <c r="F89" i="7" s="1"/>
  <c r="E100" i="7"/>
  <c r="F100" i="7" s="1"/>
  <c r="E101" i="7"/>
  <c r="F101" i="7" s="1"/>
  <c r="E108" i="7"/>
  <c r="F108" i="7" s="1"/>
  <c r="K117" i="7"/>
  <c r="L117" i="7" s="1"/>
  <c r="E108" i="9"/>
  <c r="F108" i="9" s="1"/>
  <c r="K75" i="9"/>
  <c r="L75" i="9" s="1"/>
  <c r="E15" i="9"/>
  <c r="F15" i="9" s="1"/>
  <c r="E101" i="9"/>
  <c r="F101" i="9" s="1"/>
  <c r="K96" i="9"/>
  <c r="L96" i="9" s="1"/>
  <c r="K74" i="9"/>
  <c r="L74" i="9" s="1"/>
  <c r="K53" i="9"/>
  <c r="L53" i="9" s="1"/>
  <c r="K39" i="9"/>
  <c r="L39" i="9" s="1"/>
  <c r="K30" i="9"/>
  <c r="L30" i="9" s="1"/>
  <c r="K103" i="12"/>
  <c r="L103" i="12" s="1"/>
  <c r="K97" i="12"/>
  <c r="L97" i="12" s="1"/>
  <c r="K96" i="12"/>
  <c r="L96" i="12" s="1"/>
  <c r="K27" i="9"/>
  <c r="L27" i="9" s="1"/>
  <c r="E41" i="9"/>
  <c r="F41" i="9" s="1"/>
  <c r="E46" i="13"/>
  <c r="F46" i="13" s="1"/>
  <c r="E54" i="13"/>
  <c r="F54" i="13" s="1"/>
  <c r="E101" i="10"/>
  <c r="F101" i="10" s="1"/>
  <c r="E102" i="10"/>
  <c r="F102" i="10" s="1"/>
  <c r="E15" i="10"/>
  <c r="F15" i="10" s="1"/>
  <c r="E47" i="10"/>
  <c r="F47" i="10" s="1"/>
  <c r="E46" i="10"/>
  <c r="F46" i="10" s="1"/>
  <c r="E44" i="10"/>
  <c r="F44" i="10" s="1"/>
  <c r="E42" i="10"/>
  <c r="F42" i="10" s="1"/>
  <c r="E37" i="10"/>
  <c r="F37" i="10" s="1"/>
  <c r="E41" i="10"/>
  <c r="F41" i="10" s="1"/>
  <c r="E40" i="10"/>
  <c r="F40" i="10" s="1"/>
  <c r="E36" i="10"/>
  <c r="F36" i="10" s="1"/>
  <c r="E35" i="10"/>
  <c r="F35" i="10" s="1"/>
  <c r="E26" i="10"/>
  <c r="F26" i="10" s="1"/>
  <c r="E27" i="10"/>
  <c r="F27" i="10" s="1"/>
  <c r="E30" i="10"/>
  <c r="F30" i="10" s="1"/>
  <c r="E24" i="10"/>
  <c r="F24" i="10" s="1"/>
  <c r="E20" i="10"/>
  <c r="F20" i="10" s="1"/>
  <c r="E19" i="10"/>
  <c r="F19" i="10" s="1"/>
  <c r="E23" i="10"/>
  <c r="F23" i="10" s="1"/>
  <c r="E21" i="10"/>
  <c r="F21" i="10" s="1"/>
  <c r="E45" i="10"/>
  <c r="F45" i="10" s="1"/>
  <c r="E31" i="10"/>
  <c r="F31" i="10" s="1"/>
  <c r="E28" i="10"/>
  <c r="F28" i="10" s="1"/>
  <c r="E16" i="10"/>
  <c r="F16" i="10" s="1"/>
  <c r="E22" i="10"/>
  <c r="F22" i="10" s="1"/>
  <c r="E39" i="10"/>
  <c r="F39" i="10" s="1"/>
  <c r="E29" i="10"/>
  <c r="F29" i="10" s="1"/>
  <c r="E18" i="10"/>
  <c r="F18" i="10" s="1"/>
  <c r="E43" i="10"/>
  <c r="F43" i="10" s="1"/>
  <c r="E17" i="10"/>
  <c r="F17" i="10" s="1"/>
  <c r="E34" i="10"/>
  <c r="F34" i="10" s="1"/>
  <c r="E32" i="10"/>
  <c r="F32" i="10" s="1"/>
  <c r="E25" i="10"/>
  <c r="F25" i="10" s="1"/>
  <c r="E38" i="10"/>
  <c r="F38" i="10" s="1"/>
  <c r="E33" i="10"/>
  <c r="F33" i="10" s="1"/>
  <c r="K17" i="13"/>
  <c r="L17" i="13" s="1"/>
  <c r="K16" i="13"/>
  <c r="L16" i="13" s="1"/>
  <c r="K21" i="13"/>
  <c r="L21" i="13" s="1"/>
  <c r="K20" i="13"/>
  <c r="L20" i="13" s="1"/>
  <c r="K19" i="13"/>
  <c r="L19" i="13" s="1"/>
  <c r="K23" i="13"/>
  <c r="L23" i="13" s="1"/>
  <c r="K15" i="13"/>
  <c r="L15" i="13" s="1"/>
  <c r="K25" i="13"/>
  <c r="L25" i="13" s="1"/>
  <c r="K22" i="13"/>
  <c r="L22" i="13" s="1"/>
  <c r="K18" i="13"/>
  <c r="L18" i="13" s="1"/>
  <c r="K24" i="13"/>
  <c r="L24" i="13" s="1"/>
  <c r="K102" i="7"/>
  <c r="L102" i="7" s="1"/>
  <c r="K103" i="7"/>
  <c r="L103" i="7" s="1"/>
  <c r="K101" i="7"/>
  <c r="L101" i="7" s="1"/>
  <c r="T136" i="13"/>
  <c r="U136" i="13" s="1"/>
  <c r="T135" i="13"/>
  <c r="U135" i="13" s="1"/>
  <c r="K49" i="7"/>
  <c r="L49" i="7" s="1"/>
  <c r="K48" i="7"/>
  <c r="L48" i="7" s="1"/>
  <c r="K50" i="7"/>
  <c r="L50" i="7" s="1"/>
  <c r="R95" i="9"/>
  <c r="S95" i="9" s="1"/>
  <c r="R97" i="9"/>
  <c r="S97" i="9" s="1"/>
  <c r="R96" i="9"/>
  <c r="S96" i="9" s="1"/>
  <c r="K110" i="9"/>
  <c r="L110" i="9" s="1"/>
  <c r="E75" i="7"/>
  <c r="F75" i="7" s="1"/>
  <c r="K83" i="7"/>
  <c r="L83" i="7" s="1"/>
  <c r="K107" i="7"/>
  <c r="L107" i="7" s="1"/>
  <c r="E82" i="7"/>
  <c r="F82" i="7" s="1"/>
  <c r="E30" i="13"/>
  <c r="F30" i="13" s="1"/>
  <c r="E39" i="13"/>
  <c r="F39" i="13" s="1"/>
  <c r="K20" i="9"/>
  <c r="L20" i="9" s="1"/>
  <c r="S36" i="9"/>
  <c r="E25" i="7"/>
  <c r="F25" i="7" s="1"/>
  <c r="E47" i="7"/>
  <c r="F47" i="7" s="1"/>
  <c r="E98" i="7"/>
  <c r="F98" i="7" s="1"/>
  <c r="E106" i="7"/>
  <c r="F106" i="7" s="1"/>
  <c r="K72" i="9"/>
  <c r="L72" i="9" s="1"/>
  <c r="K99" i="12"/>
  <c r="L99" i="12" s="1"/>
  <c r="E48" i="13"/>
  <c r="F48" i="13" s="1"/>
  <c r="E50" i="13"/>
  <c r="F50" i="13" s="1"/>
  <c r="K59" i="9"/>
  <c r="L59" i="9" s="1"/>
  <c r="K60" i="9"/>
  <c r="L60" i="9" s="1"/>
  <c r="K64" i="9"/>
  <c r="L64" i="9" s="1"/>
  <c r="D15" i="3" s="1"/>
  <c r="F15" i="3" s="1"/>
  <c r="K62" i="9"/>
  <c r="L62" i="9" s="1"/>
  <c r="K61" i="9"/>
  <c r="L61" i="9" s="1"/>
  <c r="K63" i="9"/>
  <c r="L63" i="9" s="1"/>
  <c r="E104" i="9"/>
  <c r="F104" i="9" s="1"/>
  <c r="E103" i="9"/>
  <c r="F103" i="9" s="1"/>
  <c r="K89" i="10"/>
  <c r="L89" i="10" s="1"/>
  <c r="K90" i="10"/>
  <c r="L90" i="10" s="1"/>
  <c r="K18" i="10"/>
  <c r="L18" i="10" s="1"/>
  <c r="K21" i="10"/>
  <c r="L21" i="10" s="1"/>
  <c r="K23" i="10"/>
  <c r="L23" i="10" s="1"/>
  <c r="K28" i="10"/>
  <c r="L28" i="10" s="1"/>
  <c r="K35" i="10"/>
  <c r="L35" i="10" s="1"/>
  <c r="K33" i="10"/>
  <c r="L33" i="10" s="1"/>
  <c r="K24" i="10"/>
  <c r="L24" i="10" s="1"/>
  <c r="K15" i="10"/>
  <c r="L15" i="10" s="1"/>
  <c r="K19" i="10"/>
  <c r="L19" i="10" s="1"/>
  <c r="K22" i="10"/>
  <c r="L22" i="10" s="1"/>
  <c r="K38" i="10"/>
  <c r="L38" i="10" s="1"/>
  <c r="K36" i="10"/>
  <c r="L36" i="10" s="1"/>
  <c r="K16" i="10"/>
  <c r="L16" i="10" s="1"/>
  <c r="K30" i="10"/>
  <c r="L30" i="10" s="1"/>
  <c r="K26" i="10"/>
  <c r="L26" i="10" s="1"/>
  <c r="K37" i="10"/>
  <c r="L37" i="10" s="1"/>
  <c r="K32" i="10"/>
  <c r="L32" i="10" s="1"/>
  <c r="K17" i="10"/>
  <c r="L17" i="10" s="1"/>
  <c r="K20" i="10"/>
  <c r="L20" i="10" s="1"/>
  <c r="K25" i="10"/>
  <c r="L25" i="10" s="1"/>
  <c r="K31" i="10"/>
  <c r="L31" i="10" s="1"/>
  <c r="K29" i="10"/>
  <c r="L29" i="10" s="1"/>
  <c r="K39" i="10"/>
  <c r="L39" i="10" s="1"/>
  <c r="K27" i="10"/>
  <c r="L27" i="10" s="1"/>
  <c r="K34" i="10"/>
  <c r="L34" i="10" s="1"/>
  <c r="E61" i="10"/>
  <c r="F61" i="10" s="1"/>
  <c r="E134" i="7"/>
  <c r="F134" i="7" s="1"/>
  <c r="E133" i="7"/>
  <c r="F133" i="7" s="1"/>
  <c r="E131" i="7"/>
  <c r="F131" i="7" s="1"/>
  <c r="E132" i="7"/>
  <c r="F132" i="7" s="1"/>
  <c r="E130" i="7"/>
  <c r="F130" i="7" s="1"/>
  <c r="E135" i="7"/>
  <c r="F135" i="7" s="1"/>
  <c r="E53" i="7"/>
  <c r="F53" i="7" s="1"/>
  <c r="E50" i="7"/>
  <c r="F50" i="7" s="1"/>
  <c r="E52" i="7"/>
  <c r="F52" i="7" s="1"/>
  <c r="E51" i="7"/>
  <c r="F51" i="7" s="1"/>
  <c r="K45" i="13"/>
  <c r="L45" i="13" s="1"/>
  <c r="K73" i="13"/>
  <c r="L73" i="13" s="1"/>
  <c r="K62" i="13"/>
  <c r="L62" i="13" s="1"/>
  <c r="K57" i="13"/>
  <c r="L57" i="13" s="1"/>
  <c r="K69" i="13"/>
  <c r="L69" i="13" s="1"/>
  <c r="K49" i="13"/>
  <c r="L49" i="13" s="1"/>
  <c r="K83" i="13"/>
  <c r="L83" i="13" s="1"/>
  <c r="K84" i="13"/>
  <c r="L84" i="13" s="1"/>
  <c r="K54" i="13"/>
  <c r="L54" i="13" s="1"/>
  <c r="K52" i="13"/>
  <c r="L52" i="13" s="1"/>
  <c r="K63" i="13"/>
  <c r="L63" i="13" s="1"/>
  <c r="K85" i="13"/>
  <c r="L85" i="13" s="1"/>
  <c r="K44" i="13"/>
  <c r="L44" i="13" s="1"/>
  <c r="K75" i="13"/>
  <c r="L75" i="13" s="1"/>
  <c r="K72" i="13"/>
  <c r="L72" i="13" s="1"/>
  <c r="K66" i="13"/>
  <c r="L66" i="13" s="1"/>
  <c r="K47" i="13"/>
  <c r="L47" i="13" s="1"/>
  <c r="K56" i="13"/>
  <c r="L56" i="13" s="1"/>
  <c r="K76" i="13"/>
  <c r="L76" i="13" s="1"/>
  <c r="K60" i="13"/>
  <c r="L60" i="13" s="1"/>
  <c r="K80" i="13"/>
  <c r="L80" i="13" s="1"/>
  <c r="K79" i="13"/>
  <c r="L79" i="13" s="1"/>
  <c r="K52" i="7"/>
  <c r="L52" i="7" s="1"/>
  <c r="K53" i="7"/>
  <c r="L53" i="7" s="1"/>
  <c r="K51" i="7"/>
  <c r="L51" i="7" s="1"/>
  <c r="S69" i="10"/>
  <c r="R84" i="12"/>
  <c r="S84" i="12" s="1"/>
  <c r="R71" i="12"/>
  <c r="S71" i="12" s="1"/>
  <c r="R63" i="12"/>
  <c r="S63" i="12" s="1"/>
  <c r="R75" i="12"/>
  <c r="S75" i="12" s="1"/>
  <c r="R67" i="12"/>
  <c r="S67" i="12" s="1"/>
  <c r="R70" i="12"/>
  <c r="S70" i="12" s="1"/>
  <c r="R18" i="12"/>
  <c r="S18" i="12" s="1"/>
  <c r="R34" i="12"/>
  <c r="S34" i="12" s="1"/>
  <c r="R29" i="12"/>
  <c r="S29" i="12" s="1"/>
  <c r="R17" i="12"/>
  <c r="S17" i="12" s="1"/>
  <c r="R15" i="12"/>
  <c r="S15" i="12" s="1"/>
  <c r="R68" i="12"/>
  <c r="S68" i="12" s="1"/>
  <c r="R85" i="12"/>
  <c r="S85" i="12" s="1"/>
  <c r="R69" i="12"/>
  <c r="S69" i="12" s="1"/>
  <c r="R83" i="12"/>
  <c r="S83" i="12" s="1"/>
  <c r="R64" i="12"/>
  <c r="S64" i="12" s="1"/>
  <c r="R65" i="12"/>
  <c r="S65" i="12" s="1"/>
  <c r="R77" i="12"/>
  <c r="S77" i="12" s="1"/>
  <c r="R32" i="12"/>
  <c r="S32" i="12" s="1"/>
  <c r="R37" i="12"/>
  <c r="S37" i="12" s="1"/>
  <c r="R28" i="12"/>
  <c r="S28" i="12" s="1"/>
  <c r="R26" i="12"/>
  <c r="S26" i="12" s="1"/>
  <c r="R30" i="12"/>
  <c r="S30" i="12" s="1"/>
  <c r="R54" i="12"/>
  <c r="S54" i="12" s="1"/>
  <c r="R80" i="12"/>
  <c r="S80" i="12" s="1"/>
  <c r="R55" i="12"/>
  <c r="S55" i="12" s="1"/>
  <c r="R58" i="12"/>
  <c r="S58" i="12" s="1"/>
  <c r="R59" i="12"/>
  <c r="S59" i="12" s="1"/>
  <c r="R56" i="12"/>
  <c r="S56" i="12" s="1"/>
  <c r="R78" i="12"/>
  <c r="S78" i="12" s="1"/>
  <c r="R82" i="12"/>
  <c r="S82" i="12" s="1"/>
  <c r="R35" i="12"/>
  <c r="S35" i="12" s="1"/>
  <c r="R20" i="12"/>
  <c r="S20" i="12" s="1"/>
  <c r="R33" i="12"/>
  <c r="S33" i="12" s="1"/>
  <c r="R76" i="12"/>
  <c r="S76" i="12" s="1"/>
  <c r="R72" i="12"/>
  <c r="S72" i="12" s="1"/>
  <c r="R66" i="12"/>
  <c r="S66" i="12" s="1"/>
  <c r="R81" i="12"/>
  <c r="S81" i="12" s="1"/>
  <c r="R57" i="12"/>
  <c r="S57" i="12" s="1"/>
  <c r="R73" i="12"/>
  <c r="S73" i="12" s="1"/>
  <c r="R21" i="12"/>
  <c r="R36" i="12"/>
  <c r="S36" i="12" s="1"/>
  <c r="R16" i="12"/>
  <c r="S16" i="12" s="1"/>
  <c r="R25" i="12"/>
  <c r="S25" i="12" s="1"/>
  <c r="R120" i="12"/>
  <c r="S120" i="12" s="1"/>
  <c r="R134" i="12"/>
  <c r="S134" i="12" s="1"/>
  <c r="R136" i="12"/>
  <c r="S136" i="12" s="1"/>
  <c r="T136" i="12" s="1"/>
  <c r="U136" i="12" s="1"/>
  <c r="R116" i="12"/>
  <c r="S116" i="12" s="1"/>
  <c r="R122" i="12"/>
  <c r="S122" i="12" s="1"/>
  <c r="R107" i="12"/>
  <c r="R113" i="12"/>
  <c r="S113" i="12" s="1"/>
  <c r="R112" i="12"/>
  <c r="S112" i="12" s="1"/>
  <c r="R111" i="12"/>
  <c r="S111" i="12" s="1"/>
  <c r="R97" i="12"/>
  <c r="S97" i="12" s="1"/>
  <c r="R88" i="12"/>
  <c r="S88" i="12" s="1"/>
  <c r="R87" i="12"/>
  <c r="S87" i="12" s="1"/>
  <c r="R90" i="12"/>
  <c r="S90" i="12" s="1"/>
  <c r="R96" i="12"/>
  <c r="S96" i="12" s="1"/>
  <c r="R125" i="12"/>
  <c r="S125" i="12" s="1"/>
  <c r="R92" i="12"/>
  <c r="S92" i="12" s="1"/>
  <c r="R100" i="12"/>
  <c r="S100" i="12" s="1"/>
  <c r="R42" i="12"/>
  <c r="S42" i="12" s="1"/>
  <c r="R52" i="12"/>
  <c r="S52" i="12" s="1"/>
  <c r="R51" i="12"/>
  <c r="S51" i="12" s="1"/>
  <c r="R14" i="12"/>
  <c r="R23" i="12"/>
  <c r="S23" i="12" s="1"/>
  <c r="R19" i="12"/>
  <c r="S19" i="12" s="1"/>
  <c r="R119" i="12"/>
  <c r="S119" i="12" s="1"/>
  <c r="R117" i="12"/>
  <c r="S117" i="12" s="1"/>
  <c r="R131" i="12"/>
  <c r="S131" i="12" s="1"/>
  <c r="R133" i="12"/>
  <c r="S133" i="12" s="1"/>
  <c r="R93" i="12"/>
  <c r="S93" i="12" s="1"/>
  <c r="R103" i="12"/>
  <c r="S103" i="12" s="1"/>
  <c r="R109" i="12"/>
  <c r="S109" i="12" s="1"/>
  <c r="R89" i="12"/>
  <c r="S89" i="12" s="1"/>
  <c r="R98" i="12"/>
  <c r="S98" i="12" s="1"/>
  <c r="R86" i="12"/>
  <c r="S86" i="12" s="1"/>
  <c r="R50" i="12"/>
  <c r="S50" i="12" s="1"/>
  <c r="R44" i="12"/>
  <c r="S44" i="12" s="1"/>
  <c r="R40" i="12"/>
  <c r="S40" i="12" s="1"/>
  <c r="R61" i="12"/>
  <c r="R43" i="12"/>
  <c r="S43" i="12" s="1"/>
  <c r="R79" i="12"/>
  <c r="S79" i="12" s="1"/>
  <c r="R123" i="12"/>
  <c r="S123" i="12" s="1"/>
  <c r="R130" i="12"/>
  <c r="S130" i="12" s="1"/>
  <c r="R108" i="12"/>
  <c r="S108" i="12" s="1"/>
  <c r="R115" i="12"/>
  <c r="S115" i="12" s="1"/>
  <c r="R91" i="12"/>
  <c r="S91" i="12" s="1"/>
  <c r="R102" i="12"/>
  <c r="S102" i="12" s="1"/>
  <c r="R48" i="12"/>
  <c r="S48" i="12" s="1"/>
  <c r="R46" i="12"/>
  <c r="S46" i="12" s="1"/>
  <c r="R41" i="12"/>
  <c r="S41" i="12" s="1"/>
  <c r="R128" i="12"/>
  <c r="S128" i="12" s="1"/>
  <c r="T128" i="12" s="1"/>
  <c r="U128" i="12" s="1"/>
  <c r="R47" i="12"/>
  <c r="S47" i="12" s="1"/>
  <c r="R38" i="12"/>
  <c r="R62" i="12"/>
  <c r="S62" i="12" s="1"/>
  <c r="R27" i="12"/>
  <c r="S27" i="12" s="1"/>
  <c r="R118" i="12"/>
  <c r="S118" i="12" s="1"/>
  <c r="R124" i="12"/>
  <c r="S124" i="12" s="1"/>
  <c r="R132" i="12"/>
  <c r="S132" i="12" s="1"/>
  <c r="T132" i="12" s="1"/>
  <c r="U132" i="12" s="1"/>
  <c r="R95" i="12"/>
  <c r="S95" i="12" s="1"/>
  <c r="R114" i="12"/>
  <c r="S114" i="12" s="1"/>
  <c r="R99" i="12"/>
  <c r="S99" i="12" s="1"/>
  <c r="R126" i="12"/>
  <c r="S126" i="12" s="1"/>
  <c r="R45" i="12"/>
  <c r="S45" i="12" s="1"/>
  <c r="R49" i="12"/>
  <c r="S49" i="12" s="1"/>
  <c r="R31" i="12"/>
  <c r="S31" i="12" s="1"/>
  <c r="R22" i="12"/>
  <c r="S22" i="12" s="1"/>
  <c r="R60" i="12"/>
  <c r="S60" i="12" s="1"/>
  <c r="R135" i="12"/>
  <c r="S135" i="12" s="1"/>
  <c r="R121" i="12"/>
  <c r="S121" i="12" s="1"/>
  <c r="R105" i="12"/>
  <c r="S105" i="12" s="1"/>
  <c r="R106" i="12"/>
  <c r="S106" i="12" s="1"/>
  <c r="R74" i="12"/>
  <c r="S74" i="12" s="1"/>
  <c r="R127" i="12"/>
  <c r="S127" i="12" s="1"/>
  <c r="R101" i="12"/>
  <c r="S101" i="12" s="1"/>
  <c r="R94" i="12"/>
  <c r="S94" i="12" s="1"/>
  <c r="R24" i="12"/>
  <c r="S24" i="12" s="1"/>
  <c r="R53" i="12"/>
  <c r="S53" i="12" s="1"/>
  <c r="R39" i="12"/>
  <c r="S39" i="12" s="1"/>
  <c r="R110" i="12"/>
  <c r="S110" i="12" s="1"/>
  <c r="R104" i="12"/>
  <c r="S104" i="12" s="1"/>
  <c r="R129" i="12"/>
  <c r="S129" i="12" s="1"/>
  <c r="R74" i="10"/>
  <c r="S74" i="10" s="1"/>
  <c r="E120" i="10"/>
  <c r="F120" i="10" s="1"/>
  <c r="K90" i="9"/>
  <c r="L90" i="9" s="1"/>
  <c r="K108" i="9"/>
  <c r="L108" i="9" s="1"/>
  <c r="E128" i="7"/>
  <c r="F128" i="7" s="1"/>
  <c r="K86" i="7"/>
  <c r="L86" i="7" s="1"/>
  <c r="E95" i="7"/>
  <c r="F95" i="7" s="1"/>
  <c r="E32" i="7"/>
  <c r="F32" i="7" s="1"/>
  <c r="K106" i="7"/>
  <c r="L106" i="7" s="1"/>
  <c r="E35" i="7"/>
  <c r="F35" i="7" s="1"/>
  <c r="K71" i="9"/>
  <c r="L71" i="9" s="1"/>
  <c r="E31" i="7"/>
  <c r="F31" i="7" s="1"/>
  <c r="K94" i="13"/>
  <c r="L94" i="13" s="1"/>
  <c r="K46" i="13"/>
  <c r="L46" i="13" s="1"/>
  <c r="K123" i="7"/>
  <c r="L123" i="7" s="1"/>
  <c r="K81" i="13"/>
  <c r="L81" i="13" s="1"/>
  <c r="K61" i="7"/>
  <c r="L61" i="7" s="1"/>
  <c r="K134" i="7"/>
  <c r="L134" i="7" s="1"/>
  <c r="K129" i="7"/>
  <c r="L129" i="7" s="1"/>
  <c r="K70" i="10"/>
  <c r="L70" i="10" s="1"/>
  <c r="K75" i="10"/>
  <c r="L75" i="10" s="1"/>
  <c r="K94" i="10"/>
  <c r="L94" i="10" s="1"/>
  <c r="K105" i="10"/>
  <c r="L105" i="10" s="1"/>
  <c r="K83" i="12"/>
  <c r="L83" i="12" s="1"/>
  <c r="K114" i="7"/>
  <c r="L114" i="7" s="1"/>
  <c r="K91" i="13"/>
  <c r="L91" i="13" s="1"/>
  <c r="K61" i="13"/>
  <c r="L61" i="13" s="1"/>
  <c r="K65" i="13"/>
  <c r="L65" i="13" s="1"/>
  <c r="K80" i="12"/>
  <c r="L80" i="12" s="1"/>
  <c r="E36" i="13"/>
  <c r="F36" i="13" s="1"/>
  <c r="E41" i="13"/>
  <c r="F41" i="13" s="1"/>
  <c r="E62" i="13"/>
  <c r="F62" i="13" s="1"/>
  <c r="K46" i="7"/>
  <c r="L46" i="7" s="1"/>
  <c r="E23" i="9"/>
  <c r="F23" i="9" s="1"/>
  <c r="K51" i="9"/>
  <c r="L51" i="9" s="1"/>
  <c r="K45" i="9"/>
  <c r="L45" i="9" s="1"/>
  <c r="K47" i="9"/>
  <c r="L47" i="9" s="1"/>
  <c r="K48" i="9"/>
  <c r="L48" i="9" s="1"/>
  <c r="K49" i="9"/>
  <c r="L49" i="9" s="1"/>
  <c r="K50" i="9"/>
  <c r="L50" i="9" s="1"/>
  <c r="K46" i="9"/>
  <c r="L46" i="9" s="1"/>
  <c r="K40" i="9"/>
  <c r="L40" i="9" s="1"/>
  <c r="E56" i="9"/>
  <c r="F56" i="9" s="1"/>
  <c r="E57" i="9"/>
  <c r="F57" i="9" s="1"/>
  <c r="E51" i="9"/>
  <c r="F51" i="9" s="1"/>
  <c r="E52" i="9"/>
  <c r="F52" i="9" s="1"/>
  <c r="E46" i="9"/>
  <c r="F46" i="9" s="1"/>
  <c r="E59" i="9"/>
  <c r="F59" i="9" s="1"/>
  <c r="E54" i="9"/>
  <c r="F54" i="9" s="1"/>
  <c r="E53" i="9"/>
  <c r="F53" i="9" s="1"/>
  <c r="E58" i="9"/>
  <c r="F58" i="9" s="1"/>
  <c r="E55" i="9"/>
  <c r="F55" i="9" s="1"/>
  <c r="E50" i="9"/>
  <c r="F50" i="9" s="1"/>
  <c r="K102" i="9"/>
  <c r="L102" i="9" s="1"/>
  <c r="K121" i="9"/>
  <c r="L121" i="9" s="1"/>
  <c r="K120" i="9"/>
  <c r="L120" i="9" s="1"/>
  <c r="K122" i="9"/>
  <c r="L122" i="9" s="1"/>
  <c r="K129" i="9"/>
  <c r="L129" i="9" s="1"/>
  <c r="K130" i="9"/>
  <c r="L130" i="9" s="1"/>
  <c r="K128" i="10"/>
  <c r="L128" i="10" s="1"/>
  <c r="E125" i="10"/>
  <c r="F125" i="10" s="1"/>
  <c r="K84" i="10"/>
  <c r="L84" i="10" s="1"/>
  <c r="K80" i="10"/>
  <c r="L80" i="10" s="1"/>
  <c r="E41" i="7"/>
  <c r="F41" i="7" s="1"/>
  <c r="E40" i="7"/>
  <c r="F40" i="7" s="1"/>
  <c r="E90" i="7"/>
  <c r="F90" i="7" s="1"/>
  <c r="E83" i="7"/>
  <c r="F83" i="7" s="1"/>
  <c r="E97" i="7"/>
  <c r="F97" i="7" s="1"/>
  <c r="E109" i="7"/>
  <c r="F109" i="7" s="1"/>
  <c r="K116" i="7"/>
  <c r="L116" i="7" s="1"/>
  <c r="K98" i="9"/>
  <c r="L98" i="9" s="1"/>
  <c r="E107" i="9"/>
  <c r="F107" i="9" s="1"/>
  <c r="E99" i="9"/>
  <c r="F99" i="9" s="1"/>
  <c r="K93" i="9"/>
  <c r="L93" i="9" s="1"/>
  <c r="K69" i="9"/>
  <c r="L69" i="9" s="1"/>
  <c r="E47" i="9"/>
  <c r="F47" i="9" s="1"/>
  <c r="K37" i="9"/>
  <c r="L37" i="9" s="1"/>
  <c r="K32" i="9"/>
  <c r="L32" i="9" s="1"/>
  <c r="K102" i="12"/>
  <c r="L102" i="12" s="1"/>
  <c r="K107" i="12"/>
  <c r="L107" i="12" s="1"/>
  <c r="K101" i="12"/>
  <c r="L101" i="12" s="1"/>
  <c r="K35" i="9"/>
  <c r="L35" i="9" s="1"/>
  <c r="K42" i="9"/>
  <c r="L42" i="9" s="1"/>
  <c r="E49" i="9"/>
  <c r="F49" i="9" s="1"/>
  <c r="E55" i="13"/>
  <c r="F55" i="13" s="1"/>
  <c r="K82" i="12"/>
  <c r="L82" i="12" s="1"/>
  <c r="K68" i="9"/>
  <c r="L68" i="9" s="1"/>
  <c r="K65" i="9"/>
  <c r="L65" i="9" s="1"/>
  <c r="K66" i="9"/>
  <c r="L66" i="9" s="1"/>
  <c r="K67" i="9"/>
  <c r="L67" i="9" s="1"/>
  <c r="E60" i="9"/>
  <c r="F60" i="9" s="1"/>
  <c r="E62" i="9"/>
  <c r="F62" i="9" s="1"/>
  <c r="E61" i="9"/>
  <c r="F61" i="9" s="1"/>
  <c r="K117" i="10"/>
  <c r="L117" i="10" s="1"/>
  <c r="K45" i="10"/>
  <c r="L45" i="10" s="1"/>
  <c r="K47" i="10"/>
  <c r="L47" i="10" s="1"/>
  <c r="K42" i="10"/>
  <c r="L42" i="10" s="1"/>
  <c r="K44" i="10"/>
  <c r="L44" i="10" s="1"/>
  <c r="K43" i="10"/>
  <c r="L43" i="10" s="1"/>
  <c r="K46" i="10"/>
  <c r="L46" i="10" s="1"/>
  <c r="E100" i="10"/>
  <c r="F100" i="10" s="1"/>
  <c r="E96" i="10"/>
  <c r="F96" i="10" s="1"/>
  <c r="E94" i="10"/>
  <c r="F94" i="10" s="1"/>
  <c r="E97" i="10"/>
  <c r="F97" i="10" s="1"/>
  <c r="E92" i="10"/>
  <c r="F92" i="10" s="1"/>
  <c r="E95" i="10"/>
  <c r="F95" i="10" s="1"/>
  <c r="E93" i="10"/>
  <c r="F93" i="10" s="1"/>
  <c r="E91" i="10"/>
  <c r="F91" i="10" s="1"/>
  <c r="E99" i="10"/>
  <c r="F99" i="10" s="1"/>
  <c r="E98" i="10"/>
  <c r="F98" i="10" s="1"/>
  <c r="E62" i="10"/>
  <c r="F62" i="10" s="1"/>
  <c r="K127" i="10"/>
  <c r="L127" i="10" s="1"/>
  <c r="K126" i="10"/>
  <c r="L126" i="10" s="1"/>
  <c r="E56" i="7"/>
  <c r="F56" i="7" s="1"/>
  <c r="K35" i="7"/>
  <c r="L35" i="7" s="1"/>
  <c r="K36" i="7"/>
  <c r="L36" i="7" s="1"/>
  <c r="K37" i="7"/>
  <c r="L37" i="7" s="1"/>
  <c r="S21" i="12"/>
  <c r="E73" i="13"/>
  <c r="F73" i="13" s="1"/>
  <c r="E43" i="13"/>
  <c r="F43" i="13" s="1"/>
  <c r="E29" i="13"/>
  <c r="F29" i="13" s="1"/>
  <c r="E42" i="13"/>
  <c r="F42" i="13" s="1"/>
  <c r="E53" i="13"/>
  <c r="F53" i="13" s="1"/>
  <c r="E59" i="13"/>
  <c r="F59" i="13" s="1"/>
  <c r="E32" i="13"/>
  <c r="F32" i="13" s="1"/>
  <c r="E28" i="13"/>
  <c r="F28" i="13" s="1"/>
  <c r="E56" i="13"/>
  <c r="F56" i="13" s="1"/>
  <c r="E58" i="13"/>
  <c r="F58" i="13" s="1"/>
  <c r="E71" i="13"/>
  <c r="F71" i="13" s="1"/>
  <c r="E68" i="13"/>
  <c r="F68" i="13" s="1"/>
  <c r="E60" i="13"/>
  <c r="F60" i="13" s="1"/>
  <c r="E64" i="13"/>
  <c r="F64" i="13" s="1"/>
  <c r="E77" i="13"/>
  <c r="F77" i="13" s="1"/>
  <c r="E40" i="13"/>
  <c r="F40" i="13" s="1"/>
  <c r="E72" i="13"/>
  <c r="F72" i="13" s="1"/>
  <c r="E67" i="13"/>
  <c r="F67" i="13" s="1"/>
  <c r="E76" i="13"/>
  <c r="F76" i="13" s="1"/>
  <c r="E31" i="13"/>
  <c r="F31" i="13" s="1"/>
  <c r="E45" i="13"/>
  <c r="F45" i="13" s="1"/>
  <c r="E63" i="13"/>
  <c r="F63" i="13" s="1"/>
  <c r="E49" i="13"/>
  <c r="F49" i="13" s="1"/>
  <c r="E74" i="13"/>
  <c r="F74" i="13" s="1"/>
  <c r="E70" i="13"/>
  <c r="F70" i="13" s="1"/>
  <c r="E52" i="13"/>
  <c r="F52" i="13" s="1"/>
  <c r="E75" i="13"/>
  <c r="F75" i="13" s="1"/>
  <c r="E25" i="13"/>
  <c r="F25" i="13" s="1"/>
  <c r="E61" i="13"/>
  <c r="F61" i="13" s="1"/>
  <c r="E66" i="13"/>
  <c r="F66" i="13" s="1"/>
  <c r="E26" i="13"/>
  <c r="F26" i="13" s="1"/>
  <c r="E38" i="13"/>
  <c r="F38" i="13" s="1"/>
  <c r="E47" i="13"/>
  <c r="F47" i="13" s="1"/>
  <c r="E35" i="13"/>
  <c r="F35" i="13" s="1"/>
  <c r="E97" i="13"/>
  <c r="F97" i="13" s="1"/>
  <c r="E99" i="13"/>
  <c r="F99" i="13" s="1"/>
  <c r="E98" i="13"/>
  <c r="F98" i="13" s="1"/>
  <c r="K54" i="12"/>
  <c r="L54" i="12" s="1"/>
  <c r="K53" i="12"/>
  <c r="L53" i="12" s="1"/>
  <c r="K123" i="10"/>
  <c r="L123" i="10" s="1"/>
  <c r="E38" i="7"/>
  <c r="F38" i="7" s="1"/>
  <c r="E34" i="7"/>
  <c r="F34" i="7" s="1"/>
  <c r="K121" i="12"/>
  <c r="L121" i="12" s="1"/>
  <c r="K120" i="12"/>
  <c r="L120" i="12" s="1"/>
  <c r="R89" i="7"/>
  <c r="S89" i="7" s="1"/>
  <c r="R100" i="7"/>
  <c r="S100" i="7" s="1"/>
  <c r="R78" i="7"/>
  <c r="S78" i="7" s="1"/>
  <c r="R82" i="7"/>
  <c r="S82" i="7" s="1"/>
  <c r="R112" i="7"/>
  <c r="S112" i="7" s="1"/>
  <c r="R126" i="7"/>
  <c r="S126" i="7" s="1"/>
  <c r="R74" i="7"/>
  <c r="S74" i="7" s="1"/>
  <c r="R60" i="7"/>
  <c r="S60" i="7" s="1"/>
  <c r="R115" i="7"/>
  <c r="S115" i="7" s="1"/>
  <c r="R117" i="7"/>
  <c r="S117" i="7" s="1"/>
  <c r="R110" i="7"/>
  <c r="S110" i="7" s="1"/>
  <c r="R128" i="7"/>
  <c r="S128" i="7" s="1"/>
  <c r="R84" i="7"/>
  <c r="S84" i="7" s="1"/>
  <c r="R39" i="7"/>
  <c r="S39" i="7" s="1"/>
  <c r="R41" i="7"/>
  <c r="S41" i="7" s="1"/>
  <c r="R95" i="7"/>
  <c r="S95" i="7" s="1"/>
  <c r="R87" i="7"/>
  <c r="S87" i="7" s="1"/>
  <c r="R86" i="7"/>
  <c r="S86" i="7" s="1"/>
  <c r="R114" i="7"/>
  <c r="S114" i="7" s="1"/>
  <c r="R81" i="7"/>
  <c r="S81" i="7" s="1"/>
  <c r="R116" i="7"/>
  <c r="S116" i="7" s="1"/>
  <c r="R77" i="7"/>
  <c r="S77" i="7" s="1"/>
  <c r="R134" i="7"/>
  <c r="S134" i="7" s="1"/>
  <c r="R103" i="7"/>
  <c r="S103" i="7" s="1"/>
  <c r="R69" i="7"/>
  <c r="S69" i="7" s="1"/>
  <c r="R40" i="7"/>
  <c r="S40" i="7" s="1"/>
  <c r="R14" i="7"/>
  <c r="R32" i="7"/>
  <c r="S32" i="7" s="1"/>
  <c r="R50" i="7"/>
  <c r="S50" i="7" s="1"/>
  <c r="R24" i="7"/>
  <c r="S24" i="7" s="1"/>
  <c r="R44" i="7"/>
  <c r="S44" i="7" s="1"/>
  <c r="R68" i="7"/>
  <c r="S68" i="7" s="1"/>
  <c r="R35" i="7"/>
  <c r="S35" i="7" s="1"/>
  <c r="R122" i="7"/>
  <c r="S122" i="7" s="1"/>
  <c r="R33" i="7"/>
  <c r="S33" i="7" s="1"/>
  <c r="R15" i="7"/>
  <c r="S15" i="7" s="1"/>
  <c r="R105" i="7"/>
  <c r="S105" i="7" s="1"/>
  <c r="R102" i="7"/>
  <c r="S102" i="7" s="1"/>
  <c r="R118" i="7"/>
  <c r="S118" i="7" s="1"/>
  <c r="R99" i="7"/>
  <c r="S99" i="7" s="1"/>
  <c r="R98" i="7"/>
  <c r="S98" i="7" s="1"/>
  <c r="R79" i="7"/>
  <c r="S79" i="7" s="1"/>
  <c r="R130" i="7"/>
  <c r="S130" i="7" s="1"/>
  <c r="R45" i="7"/>
  <c r="S45" i="7" s="1"/>
  <c r="R36" i="7"/>
  <c r="S36" i="7" s="1"/>
  <c r="R70" i="7"/>
  <c r="S70" i="7" s="1"/>
  <c r="R64" i="7"/>
  <c r="S64" i="7" s="1"/>
  <c r="R22" i="7"/>
  <c r="S22" i="7" s="1"/>
  <c r="R42" i="7"/>
  <c r="S42" i="7" s="1"/>
  <c r="R66" i="7"/>
  <c r="S66" i="7" s="1"/>
  <c r="R28" i="7"/>
  <c r="S28" i="7" s="1"/>
  <c r="R56" i="7"/>
  <c r="S56" i="7" s="1"/>
  <c r="R73" i="7"/>
  <c r="S73" i="7" s="1"/>
  <c r="R49" i="7"/>
  <c r="S49" i="7" s="1"/>
  <c r="R27" i="7"/>
  <c r="S27" i="7" s="1"/>
  <c r="R127" i="7"/>
  <c r="S127" i="7" s="1"/>
  <c r="R125" i="7"/>
  <c r="S125" i="7" s="1"/>
  <c r="R47" i="7"/>
  <c r="S47" i="7" s="1"/>
  <c r="R71" i="7"/>
  <c r="S71" i="7" s="1"/>
  <c r="R75" i="7"/>
  <c r="S75" i="7" s="1"/>
  <c r="R97" i="7"/>
  <c r="S97" i="7" s="1"/>
  <c r="R88" i="7"/>
  <c r="S88" i="7" s="1"/>
  <c r="R136" i="7"/>
  <c r="S136" i="7" s="1"/>
  <c r="T136" i="7" s="1"/>
  <c r="U136" i="7" s="1"/>
  <c r="R76" i="7"/>
  <c r="S76" i="7" s="1"/>
  <c r="R94" i="7"/>
  <c r="S94" i="7" s="1"/>
  <c r="R101" i="7"/>
  <c r="S101" i="7" s="1"/>
  <c r="R123" i="7"/>
  <c r="S123" i="7" s="1"/>
  <c r="R132" i="7"/>
  <c r="S132" i="7" s="1"/>
  <c r="R53" i="7"/>
  <c r="S53" i="7" s="1"/>
  <c r="R16" i="7"/>
  <c r="S16" i="7" s="1"/>
  <c r="R38" i="7"/>
  <c r="R26" i="7"/>
  <c r="S26" i="7" s="1"/>
  <c r="R54" i="7"/>
  <c r="S54" i="7" s="1"/>
  <c r="R20" i="7"/>
  <c r="S20" i="7" s="1"/>
  <c r="R48" i="7"/>
  <c r="S48" i="7" s="1"/>
  <c r="R62" i="7"/>
  <c r="S62" i="7" s="1"/>
  <c r="R25" i="7"/>
  <c r="S25" i="7" s="1"/>
  <c r="R61" i="7"/>
  <c r="S61" i="7" s="1"/>
  <c r="R133" i="7"/>
  <c r="S133" i="7" s="1"/>
  <c r="R93" i="7"/>
  <c r="S93" i="7" s="1"/>
  <c r="R23" i="7"/>
  <c r="S23" i="7" s="1"/>
  <c r="R55" i="7"/>
  <c r="S55" i="7" s="1"/>
  <c r="R21" i="7"/>
  <c r="S21" i="7" s="1"/>
  <c r="R111" i="7"/>
  <c r="S111" i="7" s="1"/>
  <c r="R135" i="7"/>
  <c r="S135" i="7" s="1"/>
  <c r="R121" i="7"/>
  <c r="S121" i="7" s="1"/>
  <c r="R108" i="7"/>
  <c r="S108" i="7" s="1"/>
  <c r="R124" i="7"/>
  <c r="S124" i="7" s="1"/>
  <c r="R91" i="7"/>
  <c r="S91" i="7" s="1"/>
  <c r="R85" i="7"/>
  <c r="S85" i="7" s="1"/>
  <c r="R31" i="7"/>
  <c r="S31" i="7" s="1"/>
  <c r="R51" i="7"/>
  <c r="S51" i="7" s="1"/>
  <c r="R67" i="7"/>
  <c r="S67" i="7" s="1"/>
  <c r="R29" i="7"/>
  <c r="S29" i="7" s="1"/>
  <c r="R131" i="7"/>
  <c r="S131" i="7" s="1"/>
  <c r="R46" i="7"/>
  <c r="S46" i="7" s="1"/>
  <c r="R52" i="7"/>
  <c r="S52" i="7" s="1"/>
  <c r="R107" i="7"/>
  <c r="S107" i="7" s="1"/>
  <c r="R106" i="7"/>
  <c r="S106" i="7" s="1"/>
  <c r="R120" i="7"/>
  <c r="R43" i="7"/>
  <c r="S43" i="7" s="1"/>
  <c r="R90" i="7"/>
  <c r="S90" i="7" s="1"/>
  <c r="R72" i="7"/>
  <c r="S72" i="7" s="1"/>
  <c r="R58" i="7"/>
  <c r="S58" i="7" s="1"/>
  <c r="R109" i="7"/>
  <c r="S109" i="7" s="1"/>
  <c r="R63" i="7"/>
  <c r="S63" i="7" s="1"/>
  <c r="R129" i="7"/>
  <c r="S129" i="7" s="1"/>
  <c r="R19" i="7"/>
  <c r="S19" i="7" s="1"/>
  <c r="R37" i="7"/>
  <c r="S37" i="7" s="1"/>
  <c r="R104" i="7"/>
  <c r="S104" i="7" s="1"/>
  <c r="R65" i="7"/>
  <c r="S65" i="7" s="1"/>
  <c r="R57" i="7"/>
  <c r="S57" i="7" s="1"/>
  <c r="R113" i="7"/>
  <c r="S113" i="7" s="1"/>
  <c r="R92" i="7"/>
  <c r="S92" i="7" s="1"/>
  <c r="R17" i="7"/>
  <c r="S17" i="7" s="1"/>
  <c r="R30" i="7"/>
  <c r="S30" i="7" s="1"/>
  <c r="R96" i="7"/>
  <c r="S96" i="7" s="1"/>
  <c r="R83" i="7"/>
  <c r="S83" i="7" s="1"/>
  <c r="R119" i="7"/>
  <c r="S119" i="7" s="1"/>
  <c r="R34" i="7"/>
  <c r="S34" i="7" s="1"/>
  <c r="R59" i="7"/>
  <c r="S59" i="7" s="1"/>
  <c r="R18" i="7"/>
  <c r="S18" i="7" s="1"/>
  <c r="R80" i="7"/>
  <c r="S80" i="7" s="1"/>
  <c r="K101" i="9"/>
  <c r="L101" i="9" s="1"/>
  <c r="K92" i="9"/>
  <c r="L92" i="9" s="1"/>
  <c r="E72" i="7"/>
  <c r="F72" i="7" s="1"/>
  <c r="E37" i="7"/>
  <c r="F37" i="7" s="1"/>
  <c r="E77" i="7"/>
  <c r="F77" i="7" s="1"/>
  <c r="E30" i="7"/>
  <c r="F30" i="7" s="1"/>
  <c r="K58" i="12"/>
  <c r="L58" i="12" s="1"/>
  <c r="K86" i="12"/>
  <c r="L86" i="12" s="1"/>
  <c r="E63" i="10"/>
  <c r="F63" i="10" s="1"/>
  <c r="E70" i="10"/>
  <c r="F70" i="10" s="1"/>
  <c r="F13" i="1"/>
  <c r="D15" i="1"/>
  <c r="E69" i="13"/>
  <c r="F69" i="13" s="1"/>
  <c r="K16" i="9"/>
  <c r="L16" i="9" s="1"/>
  <c r="K24" i="9"/>
  <c r="L24" i="9" s="1"/>
  <c r="K23" i="9"/>
  <c r="L23" i="9" s="1"/>
  <c r="E30" i="9"/>
  <c r="F30" i="9" s="1"/>
  <c r="K100" i="9"/>
  <c r="L100" i="9" s="1"/>
  <c r="E133" i="10"/>
  <c r="F133" i="10" s="1"/>
  <c r="E132" i="10"/>
  <c r="F132" i="10" s="1"/>
  <c r="K32" i="12"/>
  <c r="L32" i="12" s="1"/>
  <c r="E124" i="10"/>
  <c r="F124" i="10" s="1"/>
  <c r="K42" i="7"/>
  <c r="L42" i="7" s="1"/>
  <c r="E44" i="7"/>
  <c r="F44" i="7" s="1"/>
  <c r="E85" i="7"/>
  <c r="F85" i="7" s="1"/>
  <c r="E88" i="7"/>
  <c r="F88" i="7" s="1"/>
  <c r="E102" i="7"/>
  <c r="F102" i="7" s="1"/>
  <c r="E105" i="7"/>
  <c r="F105" i="7" s="1"/>
  <c r="K99" i="9"/>
  <c r="L99" i="9" s="1"/>
  <c r="K76" i="9"/>
  <c r="L76" i="9" s="1"/>
  <c r="K88" i="9"/>
  <c r="L88" i="9" s="1"/>
  <c r="E91" i="9"/>
  <c r="F91" i="9" s="1"/>
  <c r="K54" i="9"/>
  <c r="L54" i="9" s="1"/>
  <c r="K38" i="9"/>
  <c r="L38" i="9" s="1"/>
  <c r="K29" i="9"/>
  <c r="L29" i="9" s="1"/>
  <c r="K95" i="12"/>
  <c r="L95" i="12" s="1"/>
  <c r="R133" i="13"/>
  <c r="S133" i="13" s="1"/>
  <c r="T133" i="13" s="1"/>
  <c r="U133" i="13" s="1"/>
  <c r="K44" i="9"/>
  <c r="L44" i="9" s="1"/>
  <c r="E33" i="13"/>
  <c r="F33" i="13" s="1"/>
  <c r="E89" i="9"/>
  <c r="F89" i="9" s="1"/>
  <c r="E31" i="9"/>
  <c r="F31" i="9" s="1"/>
  <c r="E33" i="9"/>
  <c r="F33" i="9" s="1"/>
  <c r="E34" i="9"/>
  <c r="F34" i="9" s="1"/>
  <c r="E17" i="9"/>
  <c r="F17" i="9" s="1"/>
  <c r="E27" i="9"/>
  <c r="F27" i="9" s="1"/>
  <c r="E29" i="9"/>
  <c r="F29" i="9" s="1"/>
  <c r="E26" i="9"/>
  <c r="F26" i="9" s="1"/>
  <c r="E20" i="9"/>
  <c r="F20" i="9" s="1"/>
  <c r="E19" i="9"/>
  <c r="F19" i="9" s="1"/>
  <c r="E21" i="9"/>
  <c r="F21" i="9" s="1"/>
  <c r="E32" i="9"/>
  <c r="F32" i="9" s="1"/>
  <c r="E25" i="9"/>
  <c r="F25" i="9" s="1"/>
  <c r="E28" i="9"/>
  <c r="F28" i="9" s="1"/>
  <c r="K85" i="9"/>
  <c r="L85" i="9" s="1"/>
  <c r="K87" i="9"/>
  <c r="L87" i="9" s="1"/>
  <c r="K83" i="9"/>
  <c r="L83" i="9" s="1"/>
  <c r="K82" i="9"/>
  <c r="L82" i="9" s="1"/>
  <c r="E128" i="10"/>
  <c r="F128" i="10" s="1"/>
  <c r="E130" i="10"/>
  <c r="F130" i="10" s="1"/>
  <c r="E131" i="10"/>
  <c r="F131" i="10" s="1"/>
  <c r="E129" i="10"/>
  <c r="F129" i="10" s="1"/>
  <c r="K110" i="10"/>
  <c r="L110" i="10" s="1"/>
  <c r="K61" i="10"/>
  <c r="L61" i="10" s="1"/>
  <c r="K62" i="10"/>
  <c r="L62" i="10" s="1"/>
  <c r="E111" i="10"/>
  <c r="F111" i="10" s="1"/>
  <c r="E112" i="10"/>
  <c r="F112" i="10" s="1"/>
  <c r="K99" i="10"/>
  <c r="L99" i="10" s="1"/>
  <c r="K109" i="10"/>
  <c r="L109" i="10" s="1"/>
  <c r="E81" i="10"/>
  <c r="F81" i="10" s="1"/>
  <c r="E74" i="10"/>
  <c r="F74" i="10" s="1"/>
  <c r="E79" i="10"/>
  <c r="F79" i="10" s="1"/>
  <c r="E78" i="10"/>
  <c r="F78" i="10" s="1"/>
  <c r="E82" i="10"/>
  <c r="F82" i="10" s="1"/>
  <c r="E76" i="10"/>
  <c r="F76" i="10" s="1"/>
  <c r="E80" i="10"/>
  <c r="F80" i="10" s="1"/>
  <c r="E72" i="10"/>
  <c r="F72" i="10" s="1"/>
  <c r="E77" i="10"/>
  <c r="F77" i="10" s="1"/>
  <c r="E75" i="10"/>
  <c r="F75" i="10" s="1"/>
  <c r="E83" i="10"/>
  <c r="F83" i="10" s="1"/>
  <c r="E73" i="10"/>
  <c r="F73" i="10" s="1"/>
  <c r="K108" i="10"/>
  <c r="L108" i="10" s="1"/>
  <c r="E104" i="7"/>
  <c r="F104" i="7" s="1"/>
  <c r="E105" i="13"/>
  <c r="F105" i="13" s="1"/>
  <c r="E103" i="13"/>
  <c r="F103" i="13" s="1"/>
  <c r="E114" i="13"/>
  <c r="F114" i="13" s="1"/>
  <c r="E112" i="13"/>
  <c r="F112" i="13" s="1"/>
  <c r="E116" i="13"/>
  <c r="F116" i="13" s="1"/>
  <c r="E107" i="13"/>
  <c r="F107" i="13" s="1"/>
  <c r="E110" i="13"/>
  <c r="F110" i="13" s="1"/>
  <c r="E117" i="13"/>
  <c r="F117" i="13" s="1"/>
  <c r="E106" i="13"/>
  <c r="F106" i="13" s="1"/>
  <c r="E104" i="13"/>
  <c r="F104" i="13" s="1"/>
  <c r="E113" i="13"/>
  <c r="F113" i="13" s="1"/>
  <c r="E115" i="13"/>
  <c r="F115" i="13" s="1"/>
  <c r="E111" i="13"/>
  <c r="F111" i="13" s="1"/>
  <c r="E108" i="13"/>
  <c r="F108" i="13" s="1"/>
  <c r="E109" i="13"/>
  <c r="F109" i="13" s="1"/>
  <c r="K78" i="12"/>
  <c r="L78" i="12" s="1"/>
  <c r="K79" i="12"/>
  <c r="L79" i="12" s="1"/>
  <c r="E127" i="10"/>
  <c r="F127" i="10" s="1"/>
  <c r="S61" i="12"/>
  <c r="S65" i="10"/>
  <c r="R113" i="9"/>
  <c r="S113" i="9" s="1"/>
  <c r="R121" i="9"/>
  <c r="S121" i="9" s="1"/>
  <c r="R114" i="9"/>
  <c r="S114" i="9" s="1"/>
  <c r="R136" i="9"/>
  <c r="S136" i="9" s="1"/>
  <c r="T136" i="9" s="1"/>
  <c r="U136" i="9" s="1"/>
  <c r="R116" i="9"/>
  <c r="S116" i="9" s="1"/>
  <c r="R131" i="9"/>
  <c r="S131" i="9" s="1"/>
  <c r="T131" i="9" s="1"/>
  <c r="U131" i="9" s="1"/>
  <c r="R127" i="9"/>
  <c r="S127" i="9" s="1"/>
  <c r="R118" i="9"/>
  <c r="S118" i="9" s="1"/>
  <c r="R111" i="9"/>
  <c r="S111" i="9" s="1"/>
  <c r="R109" i="9"/>
  <c r="S109" i="9" s="1"/>
  <c r="R128" i="9"/>
  <c r="S128" i="9" s="1"/>
  <c r="R122" i="9"/>
  <c r="S122" i="9" s="1"/>
  <c r="R108" i="9"/>
  <c r="S108" i="9" s="1"/>
  <c r="R120" i="9"/>
  <c r="S120" i="9" s="1"/>
  <c r="R126" i="9"/>
  <c r="S126" i="9" s="1"/>
  <c r="R117" i="9"/>
  <c r="S117" i="9" s="1"/>
  <c r="R132" i="9"/>
  <c r="S132" i="9" s="1"/>
  <c r="R123" i="9"/>
  <c r="S123" i="9" s="1"/>
  <c r="R135" i="9"/>
  <c r="S135" i="9" s="1"/>
  <c r="T135" i="9" s="1"/>
  <c r="U135" i="9" s="1"/>
  <c r="R112" i="9"/>
  <c r="S112" i="9" s="1"/>
  <c r="R129" i="9"/>
  <c r="S129" i="9" s="1"/>
  <c r="R115" i="9"/>
  <c r="S115" i="9" s="1"/>
  <c r="R134" i="9"/>
  <c r="S134" i="9" s="1"/>
  <c r="T134" i="9" s="1"/>
  <c r="U134" i="9" s="1"/>
  <c r="R107" i="9"/>
  <c r="S107" i="9" s="1"/>
  <c r="R133" i="9"/>
  <c r="S133" i="9" s="1"/>
  <c r="R124" i="9"/>
  <c r="S124" i="9" s="1"/>
  <c r="R130" i="9"/>
  <c r="S130" i="9" s="1"/>
  <c r="R119" i="9"/>
  <c r="S119" i="9" s="1"/>
  <c r="R110" i="9"/>
  <c r="S110" i="9" s="1"/>
  <c r="R125" i="9"/>
  <c r="S125" i="9" s="1"/>
  <c r="T125" i="9" s="1"/>
  <c r="U125" i="9" s="1"/>
  <c r="K41" i="7"/>
  <c r="L41" i="7" s="1"/>
  <c r="K40" i="7"/>
  <c r="L40" i="7" s="1"/>
  <c r="K39" i="7"/>
  <c r="L39" i="7" s="1"/>
  <c r="E136" i="12"/>
  <c r="F136" i="12" s="1"/>
  <c r="E134" i="12"/>
  <c r="F134" i="12" s="1"/>
  <c r="E131" i="12"/>
  <c r="F131" i="12" s="1"/>
  <c r="E133" i="12"/>
  <c r="F133" i="12" s="1"/>
  <c r="E135" i="12"/>
  <c r="F135" i="12" s="1"/>
  <c r="E132" i="12"/>
  <c r="F132" i="12" s="1"/>
  <c r="K44" i="12"/>
  <c r="L44" i="12" s="1"/>
  <c r="K38" i="12"/>
  <c r="L38" i="12" s="1"/>
  <c r="K42" i="12"/>
  <c r="L42" i="12" s="1"/>
  <c r="K45" i="12"/>
  <c r="L45" i="12" s="1"/>
  <c r="K40" i="12"/>
  <c r="L40" i="12" s="1"/>
  <c r="K41" i="12"/>
  <c r="L41" i="12" s="1"/>
  <c r="K43" i="12"/>
  <c r="L43" i="12" s="1"/>
  <c r="K36" i="12"/>
  <c r="L36" i="12" s="1"/>
  <c r="K39" i="12"/>
  <c r="L39" i="12" s="1"/>
  <c r="K133" i="10"/>
  <c r="L133" i="10" s="1"/>
  <c r="R89" i="9"/>
  <c r="S89" i="9" s="1"/>
  <c r="R88" i="9"/>
  <c r="S88" i="9" s="1"/>
  <c r="E76" i="9"/>
  <c r="F76" i="9" s="1"/>
  <c r="E79" i="9"/>
  <c r="F79" i="9" s="1"/>
  <c r="E72" i="9"/>
  <c r="F72" i="9" s="1"/>
  <c r="E80" i="9"/>
  <c r="F80" i="9" s="1"/>
  <c r="E74" i="9"/>
  <c r="F74" i="9" s="1"/>
  <c r="E77" i="9"/>
  <c r="F77" i="9" s="1"/>
  <c r="E68" i="9"/>
  <c r="F68" i="9" s="1"/>
  <c r="E70" i="9"/>
  <c r="F70" i="9" s="1"/>
  <c r="E75" i="9"/>
  <c r="F75" i="9" s="1"/>
  <c r="E69" i="9"/>
  <c r="F69" i="9" s="1"/>
  <c r="E65" i="9"/>
  <c r="F65" i="9" s="1"/>
  <c r="E63" i="9"/>
  <c r="F63" i="9" s="1"/>
  <c r="E78" i="9"/>
  <c r="F78" i="9" s="1"/>
  <c r="E64" i="9"/>
  <c r="F64" i="9" s="1"/>
  <c r="D13" i="3" s="1"/>
  <c r="E73" i="9"/>
  <c r="F73" i="9" s="1"/>
  <c r="E71" i="9"/>
  <c r="F71" i="9" s="1"/>
  <c r="K52" i="9"/>
  <c r="L52" i="9" s="1"/>
  <c r="K15" i="9"/>
  <c r="L15" i="9" s="1"/>
  <c r="E83" i="9"/>
  <c r="F83" i="9" s="1"/>
  <c r="E85" i="9"/>
  <c r="F85" i="9" s="1"/>
  <c r="E86" i="9"/>
  <c r="F86" i="9" s="1"/>
  <c r="E87" i="9"/>
  <c r="F87" i="9" s="1"/>
  <c r="E82" i="9"/>
  <c r="F82" i="9" s="1"/>
  <c r="E88" i="9"/>
  <c r="F88" i="9" s="1"/>
  <c r="E105" i="9"/>
  <c r="F105" i="9" s="1"/>
  <c r="K124" i="10"/>
  <c r="L124" i="10" s="1"/>
  <c r="K122" i="10"/>
  <c r="L122" i="10" s="1"/>
  <c r="E109" i="10"/>
  <c r="F109" i="10" s="1"/>
  <c r="K83" i="10"/>
  <c r="L83" i="10" s="1"/>
  <c r="E59" i="10"/>
  <c r="F59" i="10" s="1"/>
  <c r="E60" i="10"/>
  <c r="F60" i="10" s="1"/>
  <c r="K114" i="10"/>
  <c r="L114" i="10" s="1"/>
  <c r="K116" i="10"/>
  <c r="L116" i="10" s="1"/>
  <c r="K115" i="10"/>
  <c r="L115" i="10" s="1"/>
  <c r="E107" i="10"/>
  <c r="F107" i="10" s="1"/>
  <c r="E108" i="10"/>
  <c r="F108" i="10" s="1"/>
  <c r="K96" i="10"/>
  <c r="L96" i="10" s="1"/>
  <c r="K97" i="10"/>
  <c r="L97" i="10" s="1"/>
  <c r="K91" i="10"/>
  <c r="L91" i="10" s="1"/>
  <c r="K118" i="10"/>
  <c r="L118" i="10" s="1"/>
  <c r="E103" i="10"/>
  <c r="F103" i="10" s="1"/>
  <c r="E104" i="10"/>
  <c r="F104" i="10" s="1"/>
  <c r="E106" i="10"/>
  <c r="F106" i="10" s="1"/>
  <c r="E105" i="10"/>
  <c r="F105" i="10" s="1"/>
  <c r="E69" i="10"/>
  <c r="F69" i="10" s="1"/>
  <c r="E68" i="10"/>
  <c r="F68" i="10" s="1"/>
  <c r="K93" i="7"/>
  <c r="L93" i="7" s="1"/>
  <c r="K92" i="7"/>
  <c r="L92" i="7" s="1"/>
  <c r="E49" i="7"/>
  <c r="F49" i="7" s="1"/>
  <c r="K105" i="7"/>
  <c r="L105" i="7" s="1"/>
  <c r="K104" i="7"/>
  <c r="L104" i="7" s="1"/>
  <c r="S107" i="12"/>
  <c r="K72" i="7"/>
  <c r="L72" i="7" s="1"/>
  <c r="K70" i="7"/>
  <c r="L70" i="7" s="1"/>
  <c r="K68" i="7"/>
  <c r="L68" i="7" s="1"/>
  <c r="K71" i="7"/>
  <c r="L71" i="7" s="1"/>
  <c r="K74" i="7"/>
  <c r="L74" i="7" s="1"/>
  <c r="K69" i="7"/>
  <c r="L69" i="7" s="1"/>
  <c r="K73" i="7"/>
  <c r="L73" i="7" s="1"/>
  <c r="K75" i="7"/>
  <c r="L75" i="7" s="1"/>
  <c r="K91" i="7"/>
  <c r="L91" i="7" s="1"/>
  <c r="S120" i="7"/>
  <c r="T120" i="7" s="1"/>
  <c r="U120" i="7" s="1"/>
  <c r="K124" i="12"/>
  <c r="L124" i="12" s="1"/>
  <c r="K126" i="12"/>
  <c r="L126" i="12" s="1"/>
  <c r="K56" i="7"/>
  <c r="L56" i="7" s="1"/>
  <c r="K54" i="7"/>
  <c r="L54" i="7" s="1"/>
  <c r="K55" i="7"/>
  <c r="L55" i="7" s="1"/>
  <c r="K57" i="7"/>
  <c r="L57" i="7" s="1"/>
  <c r="K26" i="13"/>
  <c r="L26" i="13" s="1"/>
  <c r="K28" i="13"/>
  <c r="L28" i="13" s="1"/>
  <c r="K27" i="13"/>
  <c r="L27" i="13" s="1"/>
  <c r="K18" i="12"/>
  <c r="L18" i="12" s="1"/>
  <c r="K19" i="12"/>
  <c r="L19" i="12" s="1"/>
  <c r="K17" i="12"/>
  <c r="L17" i="12" s="1"/>
  <c r="R28" i="10"/>
  <c r="S28" i="10" s="1"/>
  <c r="R45" i="10"/>
  <c r="S45" i="10" s="1"/>
  <c r="R40" i="10"/>
  <c r="S40" i="10" s="1"/>
  <c r="R17" i="10"/>
  <c r="S17" i="10" s="1"/>
  <c r="R14" i="10"/>
  <c r="R18" i="10"/>
  <c r="S18" i="10" s="1"/>
  <c r="R66" i="10"/>
  <c r="S66" i="10" s="1"/>
  <c r="R52" i="10"/>
  <c r="S52" i="10" s="1"/>
  <c r="R58" i="10"/>
  <c r="S58" i="10" s="1"/>
  <c r="R60" i="10"/>
  <c r="S60" i="10" s="1"/>
  <c r="R43" i="10"/>
  <c r="S43" i="10" s="1"/>
  <c r="R16" i="10"/>
  <c r="S16" i="10" s="1"/>
  <c r="R54" i="10"/>
  <c r="S54" i="10" s="1"/>
  <c r="R46" i="10"/>
  <c r="S46" i="10" s="1"/>
  <c r="R24" i="10"/>
  <c r="S24" i="10" s="1"/>
  <c r="R29" i="10"/>
  <c r="S29" i="10" s="1"/>
  <c r="R25" i="10"/>
  <c r="S25" i="10" s="1"/>
  <c r="R22" i="10"/>
  <c r="S22" i="10" s="1"/>
  <c r="R64" i="10"/>
  <c r="S64" i="10" s="1"/>
  <c r="R53" i="10"/>
  <c r="S53" i="10" s="1"/>
  <c r="R32" i="10"/>
  <c r="S32" i="10" s="1"/>
  <c r="R41" i="10"/>
  <c r="S41" i="10" s="1"/>
  <c r="R48" i="10"/>
  <c r="S48" i="10" s="1"/>
  <c r="R42" i="10"/>
  <c r="S42" i="10" s="1"/>
  <c r="R36" i="10"/>
  <c r="S36" i="10" s="1"/>
  <c r="R27" i="10"/>
  <c r="S27" i="10" s="1"/>
  <c r="R70" i="10"/>
  <c r="S70" i="10" s="1"/>
  <c r="R15" i="10"/>
  <c r="S15" i="10" s="1"/>
  <c r="R47" i="10"/>
  <c r="S47" i="10" s="1"/>
  <c r="R56" i="10"/>
  <c r="S56" i="10" s="1"/>
  <c r="R19" i="10"/>
  <c r="S19" i="10" s="1"/>
  <c r="R23" i="10"/>
  <c r="S23" i="10" s="1"/>
  <c r="R20" i="10"/>
  <c r="S20" i="10" s="1"/>
  <c r="R50" i="10"/>
  <c r="S50" i="10" s="1"/>
  <c r="R51" i="10"/>
  <c r="S51" i="10" s="1"/>
  <c r="R21" i="10"/>
  <c r="S21" i="10" s="1"/>
  <c r="R39" i="10"/>
  <c r="S39" i="10" s="1"/>
  <c r="R37" i="10"/>
  <c r="S37" i="10" s="1"/>
  <c r="R63" i="10"/>
  <c r="S63" i="10" s="1"/>
  <c r="R31" i="10"/>
  <c r="S31" i="10" s="1"/>
  <c r="R59" i="13"/>
  <c r="S59" i="13" s="1"/>
  <c r="R70" i="13"/>
  <c r="S70" i="13" s="1"/>
  <c r="R72" i="13"/>
  <c r="S72" i="13" s="1"/>
  <c r="R69" i="13"/>
  <c r="S69" i="13" s="1"/>
  <c r="R61" i="13"/>
  <c r="S61" i="13" s="1"/>
  <c r="R63" i="13"/>
  <c r="S63" i="13" s="1"/>
  <c r="R71" i="13"/>
  <c r="S71" i="13" s="1"/>
  <c r="R60" i="13"/>
  <c r="S60" i="13" s="1"/>
  <c r="R67" i="13"/>
  <c r="S67" i="13" s="1"/>
  <c r="R68" i="13"/>
  <c r="S68" i="13" s="1"/>
  <c r="R62" i="13"/>
  <c r="S62" i="13" s="1"/>
  <c r="R118" i="10"/>
  <c r="S118" i="10" s="1"/>
  <c r="R102" i="10"/>
  <c r="S102" i="10" s="1"/>
  <c r="R82" i="10"/>
  <c r="S82" i="10" s="1"/>
  <c r="R103" i="10"/>
  <c r="S103" i="10" s="1"/>
  <c r="R136" i="10"/>
  <c r="S136" i="10" s="1"/>
  <c r="T136" i="10" s="1"/>
  <c r="U136" i="10" s="1"/>
  <c r="R115" i="10"/>
  <c r="S115" i="10" s="1"/>
  <c r="R80" i="10"/>
  <c r="S80" i="10" s="1"/>
  <c r="R88" i="10"/>
  <c r="S88" i="10" s="1"/>
  <c r="R124" i="10"/>
  <c r="S124" i="10" s="1"/>
  <c r="R77" i="10"/>
  <c r="S77" i="10" s="1"/>
  <c r="R92" i="10"/>
  <c r="S92" i="10" s="1"/>
  <c r="R81" i="10"/>
  <c r="S81" i="10" s="1"/>
  <c r="R89" i="10"/>
  <c r="S89" i="10" s="1"/>
  <c r="R99" i="10"/>
  <c r="S99" i="10" s="1"/>
  <c r="R130" i="10"/>
  <c r="S130" i="10" s="1"/>
  <c r="R86" i="10"/>
  <c r="S86" i="10" s="1"/>
  <c r="R97" i="10"/>
  <c r="S97" i="10" s="1"/>
  <c r="R134" i="10"/>
  <c r="S134" i="10" s="1"/>
  <c r="R108" i="10"/>
  <c r="S108" i="10" s="1"/>
  <c r="R120" i="10"/>
  <c r="S120" i="10" s="1"/>
  <c r="R83" i="10"/>
  <c r="S83" i="10" s="1"/>
  <c r="R126" i="10"/>
  <c r="S126" i="10" s="1"/>
  <c r="R109" i="10"/>
  <c r="S109" i="10" s="1"/>
  <c r="R117" i="10"/>
  <c r="S117" i="10" s="1"/>
  <c r="R101" i="10"/>
  <c r="S101" i="10" s="1"/>
  <c r="R131" i="10"/>
  <c r="S131" i="10" s="1"/>
  <c r="R128" i="10"/>
  <c r="S128" i="10" s="1"/>
  <c r="R119" i="10"/>
  <c r="S119" i="10" s="1"/>
  <c r="R122" i="10"/>
  <c r="S122" i="10" s="1"/>
  <c r="R106" i="10"/>
  <c r="S106" i="10" s="1"/>
  <c r="R76" i="10"/>
  <c r="S76" i="10" s="1"/>
  <c r="R94" i="10"/>
  <c r="S94" i="10" s="1"/>
  <c r="R100" i="10"/>
  <c r="S100" i="10" s="1"/>
  <c r="R113" i="10"/>
  <c r="S113" i="10" s="1"/>
  <c r="R133" i="10"/>
  <c r="S133" i="10" s="1"/>
  <c r="R127" i="10"/>
  <c r="S127" i="10" s="1"/>
  <c r="R104" i="10"/>
  <c r="S104" i="10" s="1"/>
  <c r="R129" i="10"/>
  <c r="S129" i="10" s="1"/>
  <c r="R85" i="10"/>
  <c r="S85" i="10" s="1"/>
  <c r="R84" i="10"/>
  <c r="S84" i="10" s="1"/>
  <c r="R112" i="10"/>
  <c r="S112" i="10" s="1"/>
  <c r="R111" i="10"/>
  <c r="S111" i="10" s="1"/>
  <c r="R79" i="10"/>
  <c r="S79" i="10" s="1"/>
  <c r="R87" i="13"/>
  <c r="S87" i="13" s="1"/>
  <c r="R85" i="13"/>
  <c r="S85" i="13" s="1"/>
  <c r="R84" i="13"/>
  <c r="S84" i="13" s="1"/>
  <c r="R82" i="13"/>
  <c r="S82" i="13" s="1"/>
  <c r="R75" i="13"/>
  <c r="S75" i="13" s="1"/>
  <c r="R74" i="13"/>
  <c r="S74" i="13" s="1"/>
  <c r="R80" i="13"/>
  <c r="S80" i="13" s="1"/>
  <c r="R76" i="13"/>
  <c r="S76" i="13" s="1"/>
  <c r="R78" i="13"/>
  <c r="S78" i="13" s="1"/>
  <c r="R77" i="13"/>
  <c r="S77" i="13" s="1"/>
  <c r="E85" i="13"/>
  <c r="F85" i="13" s="1"/>
  <c r="E82" i="13"/>
  <c r="F82" i="13" s="1"/>
  <c r="E80" i="13"/>
  <c r="F80" i="13" s="1"/>
  <c r="E87" i="13"/>
  <c r="F87" i="13" s="1"/>
  <c r="E84" i="13"/>
  <c r="F84" i="13" s="1"/>
  <c r="E79" i="13"/>
  <c r="F79" i="13" s="1"/>
  <c r="E81" i="13"/>
  <c r="F81" i="13" s="1"/>
  <c r="E86" i="13"/>
  <c r="F86" i="13" s="1"/>
  <c r="E78" i="13"/>
  <c r="F78" i="13" s="1"/>
  <c r="E83" i="13"/>
  <c r="F83" i="13" s="1"/>
  <c r="E95" i="13"/>
  <c r="F95" i="13" s="1"/>
  <c r="E90" i="13"/>
  <c r="F90" i="13" s="1"/>
  <c r="E93" i="13"/>
  <c r="F93" i="13" s="1"/>
  <c r="D13" i="2" s="1"/>
  <c r="E88" i="13"/>
  <c r="F88" i="13" s="1"/>
  <c r="E96" i="13"/>
  <c r="F96" i="13" s="1"/>
  <c r="E91" i="13"/>
  <c r="F91" i="13" s="1"/>
  <c r="E92" i="13"/>
  <c r="F92" i="13" s="1"/>
  <c r="E94" i="13"/>
  <c r="F94" i="13" s="1"/>
  <c r="E89" i="13"/>
  <c r="F89" i="13" s="1"/>
  <c r="K61" i="12"/>
  <c r="L61" i="12" s="1"/>
  <c r="K55" i="12"/>
  <c r="L55" i="12" s="1"/>
  <c r="K57" i="12"/>
  <c r="L57" i="12" s="1"/>
  <c r="K110" i="12"/>
  <c r="L110" i="12" s="1"/>
  <c r="R90" i="10"/>
  <c r="S90" i="10" s="1"/>
  <c r="R35" i="10"/>
  <c r="S35" i="10" s="1"/>
  <c r="R30" i="10"/>
  <c r="S30" i="10" s="1"/>
  <c r="R34" i="10"/>
  <c r="S34" i="10" s="1"/>
  <c r="R91" i="10"/>
  <c r="S91" i="10" s="1"/>
  <c r="R55" i="10"/>
  <c r="S55" i="10" s="1"/>
  <c r="R123" i="10"/>
  <c r="S123" i="10" s="1"/>
  <c r="K25" i="12"/>
  <c r="L25" i="12" s="1"/>
  <c r="K23" i="12"/>
  <c r="L23" i="12" s="1"/>
  <c r="K21" i="12"/>
  <c r="L21" i="12" s="1"/>
  <c r="K22" i="12"/>
  <c r="L22" i="12" s="1"/>
  <c r="K26" i="12"/>
  <c r="L26" i="12" s="1"/>
  <c r="K24" i="12"/>
  <c r="L24" i="12" s="1"/>
  <c r="R82" i="9"/>
  <c r="S82" i="9" s="1"/>
  <c r="R83" i="9"/>
  <c r="S83" i="9" s="1"/>
  <c r="S38" i="7"/>
  <c r="R98" i="13"/>
  <c r="S98" i="13" s="1"/>
  <c r="R114" i="10"/>
  <c r="S114" i="10" s="1"/>
  <c r="R126" i="13"/>
  <c r="S126" i="13" s="1"/>
  <c r="R116" i="10"/>
  <c r="S116" i="10" s="1"/>
  <c r="K134" i="10"/>
  <c r="L134" i="10" s="1"/>
  <c r="K112" i="12"/>
  <c r="L112" i="12" s="1"/>
  <c r="K111" i="12"/>
  <c r="L111" i="12" s="1"/>
  <c r="K86" i="9"/>
  <c r="L86" i="9" s="1"/>
  <c r="R99" i="13"/>
  <c r="S99" i="13" s="1"/>
  <c r="K73" i="9"/>
  <c r="L73" i="9" s="1"/>
  <c r="K94" i="9"/>
  <c r="L94" i="9" s="1"/>
  <c r="K109" i="9"/>
  <c r="L109" i="9" s="1"/>
  <c r="E129" i="7"/>
  <c r="F129" i="7" s="1"/>
  <c r="E22" i="7"/>
  <c r="F22" i="7" s="1"/>
  <c r="K79" i="7"/>
  <c r="L79" i="7" s="1"/>
  <c r="K123" i="12"/>
  <c r="L123" i="12" s="1"/>
  <c r="E33" i="7"/>
  <c r="F33" i="7" s="1"/>
  <c r="E94" i="7"/>
  <c r="F94" i="7" s="1"/>
  <c r="K84" i="9"/>
  <c r="L84" i="9" s="1"/>
  <c r="E135" i="13"/>
  <c r="F135" i="13" s="1"/>
  <c r="E29" i="7"/>
  <c r="F29" i="7" s="1"/>
  <c r="K100" i="13"/>
  <c r="L100" i="13" s="1"/>
  <c r="K48" i="13"/>
  <c r="L48" i="13" s="1"/>
  <c r="K122" i="7"/>
  <c r="L122" i="7" s="1"/>
  <c r="K78" i="13"/>
  <c r="L78" i="13" s="1"/>
  <c r="K109" i="7"/>
  <c r="L109" i="7" s="1"/>
  <c r="K56" i="12"/>
  <c r="L56" i="12" s="1"/>
  <c r="K65" i="7"/>
  <c r="L65" i="7" s="1"/>
  <c r="K133" i="7"/>
  <c r="L133" i="7" s="1"/>
  <c r="E67" i="10"/>
  <c r="F67" i="10" s="1"/>
  <c r="K71" i="10"/>
  <c r="L71" i="10" s="1"/>
  <c r="K74" i="10"/>
  <c r="L74" i="10" s="1"/>
  <c r="K98" i="10"/>
  <c r="L98" i="10" s="1"/>
  <c r="K107" i="10"/>
  <c r="L107" i="10" s="1"/>
  <c r="K87" i="13"/>
  <c r="L87" i="13" s="1"/>
  <c r="K119" i="12"/>
  <c r="L119" i="12" s="1"/>
  <c r="K113" i="7"/>
  <c r="L113" i="7" s="1"/>
  <c r="K68" i="13"/>
  <c r="L68" i="13" s="1"/>
  <c r="K64" i="13"/>
  <c r="L64" i="13" s="1"/>
  <c r="K84" i="12"/>
  <c r="L84" i="12" s="1"/>
  <c r="E34" i="13"/>
  <c r="F34" i="13" s="1"/>
  <c r="K20" i="12"/>
  <c r="L20" i="12" s="1"/>
  <c r="E65" i="13"/>
  <c r="F65" i="13" s="1"/>
  <c r="K34" i="7"/>
  <c r="L34" i="7" s="1"/>
  <c r="K15" i="12"/>
  <c r="L15" i="12" s="1"/>
  <c r="K18" i="9"/>
  <c r="L18" i="9" s="1"/>
  <c r="K17" i="9"/>
  <c r="L17" i="9" s="1"/>
  <c r="K22" i="9"/>
  <c r="L22" i="9" s="1"/>
  <c r="K25" i="9"/>
  <c r="L25" i="9" s="1"/>
  <c r="K26" i="9"/>
  <c r="L26" i="9" s="1"/>
  <c r="E22" i="9"/>
  <c r="F22" i="9" s="1"/>
  <c r="T91" i="9"/>
  <c r="U91" i="9" s="1"/>
  <c r="K103" i="9"/>
  <c r="L103" i="9" s="1"/>
  <c r="K130" i="10"/>
  <c r="L130" i="10" s="1"/>
  <c r="K20" i="7"/>
  <c r="L20" i="7" s="1"/>
  <c r="K16" i="7"/>
  <c r="L16" i="7" s="1"/>
  <c r="K17" i="7"/>
  <c r="L17" i="7" s="1"/>
  <c r="K19" i="7"/>
  <c r="L19" i="7" s="1"/>
  <c r="K18" i="7"/>
  <c r="L18" i="7" s="1"/>
  <c r="K33" i="12"/>
  <c r="L33" i="12" s="1"/>
  <c r="E126" i="10"/>
  <c r="F126" i="10" s="1"/>
  <c r="E123" i="10"/>
  <c r="F123" i="10" s="1"/>
  <c r="K86" i="10"/>
  <c r="L86" i="10" s="1"/>
  <c r="K85" i="10"/>
  <c r="L85" i="10" s="1"/>
  <c r="K79" i="10"/>
  <c r="L79" i="10" s="1"/>
  <c r="E27" i="7"/>
  <c r="F27" i="7" s="1"/>
  <c r="E43" i="7"/>
  <c r="F43" i="7" s="1"/>
  <c r="E45" i="7"/>
  <c r="F45" i="7" s="1"/>
  <c r="E46" i="7"/>
  <c r="F46" i="7" s="1"/>
  <c r="E86" i="7"/>
  <c r="F86" i="7" s="1"/>
  <c r="E91" i="7"/>
  <c r="F91" i="7" s="1"/>
  <c r="E92" i="7"/>
  <c r="F92" i="7" s="1"/>
  <c r="E103" i="7"/>
  <c r="F103" i="7" s="1"/>
  <c r="E99" i="7"/>
  <c r="F99" i="7" s="1"/>
  <c r="E107" i="7"/>
  <c r="F107" i="7" s="1"/>
  <c r="K118" i="7"/>
  <c r="L118" i="7" s="1"/>
  <c r="E84" i="9"/>
  <c r="F84" i="9" s="1"/>
  <c r="E16" i="9"/>
  <c r="F16" i="9" s="1"/>
  <c r="E106" i="9"/>
  <c r="F106" i="9" s="1"/>
  <c r="E102" i="9"/>
  <c r="F102" i="9" s="1"/>
  <c r="K97" i="9"/>
  <c r="L97" i="9" s="1"/>
  <c r="K80" i="9"/>
  <c r="L80" i="9" s="1"/>
  <c r="K70" i="9"/>
  <c r="L70" i="9" s="1"/>
  <c r="E45" i="9"/>
  <c r="F45" i="9" s="1"/>
  <c r="K33" i="9"/>
  <c r="L33" i="9" s="1"/>
  <c r="K31" i="9"/>
  <c r="L31" i="9" s="1"/>
  <c r="K105" i="12"/>
  <c r="L105" i="12" s="1"/>
  <c r="K100" i="12"/>
  <c r="L100" i="12" s="1"/>
  <c r="K106" i="12"/>
  <c r="L106" i="12" s="1"/>
  <c r="K19" i="9"/>
  <c r="L19" i="9" s="1"/>
  <c r="K36" i="9"/>
  <c r="L36" i="9" s="1"/>
  <c r="K43" i="9"/>
  <c r="L43" i="9" s="1"/>
  <c r="E57" i="13"/>
  <c r="F57" i="13" s="1"/>
  <c r="E51" i="13"/>
  <c r="F51" i="13" s="1"/>
  <c r="K58" i="9"/>
  <c r="L58" i="9" s="1"/>
  <c r="K85" i="12"/>
  <c r="L85" i="12" s="1"/>
  <c r="T105" i="13" l="1"/>
  <c r="U105" i="13" s="1"/>
  <c r="T106" i="13"/>
  <c r="U106" i="13" s="1"/>
  <c r="T113" i="13"/>
  <c r="U113" i="13" s="1"/>
  <c r="T68" i="10"/>
  <c r="U68" i="10" s="1"/>
  <c r="T92" i="9"/>
  <c r="U92" i="9" s="1"/>
  <c r="T49" i="13"/>
  <c r="U49" i="13" s="1"/>
  <c r="T44" i="10"/>
  <c r="U44" i="10" s="1"/>
  <c r="T20" i="7"/>
  <c r="U20" i="7" s="1"/>
  <c r="T66" i="7"/>
  <c r="U66" i="7" s="1"/>
  <c r="T86" i="7"/>
  <c r="U86" i="7" s="1"/>
  <c r="T121" i="12"/>
  <c r="U121" i="12" s="1"/>
  <c r="T133" i="12"/>
  <c r="U133" i="12" s="1"/>
  <c r="T71" i="10"/>
  <c r="U71" i="10" s="1"/>
  <c r="T135" i="10"/>
  <c r="U135" i="10" s="1"/>
  <c r="T124" i="9"/>
  <c r="U124" i="9" s="1"/>
  <c r="T123" i="13"/>
  <c r="U123" i="13" s="1"/>
  <c r="T130" i="13"/>
  <c r="U130" i="13" s="1"/>
  <c r="T82" i="9"/>
  <c r="U82" i="9" s="1"/>
  <c r="T134" i="10"/>
  <c r="U134" i="10" s="1"/>
  <c r="T64" i="13"/>
  <c r="U64" i="13" s="1"/>
  <c r="T51" i="13"/>
  <c r="U51" i="13" s="1"/>
  <c r="T38" i="10"/>
  <c r="U38" i="10" s="1"/>
  <c r="T57" i="10"/>
  <c r="U57" i="10" s="1"/>
  <c r="T91" i="7"/>
  <c r="U91" i="7" s="1"/>
  <c r="T135" i="7"/>
  <c r="U135" i="7" s="1"/>
  <c r="T110" i="10"/>
  <c r="U110" i="10" s="1"/>
  <c r="T87" i="13"/>
  <c r="U87" i="13" s="1"/>
  <c r="T86" i="13"/>
  <c r="U86" i="13" s="1"/>
  <c r="T98" i="12"/>
  <c r="U98" i="12" s="1"/>
  <c r="T37" i="12"/>
  <c r="U37" i="12" s="1"/>
  <c r="T113" i="12"/>
  <c r="U113" i="12" s="1"/>
  <c r="T125" i="10"/>
  <c r="U125" i="10" s="1"/>
  <c r="T50" i="7"/>
  <c r="U50" i="7" s="1"/>
  <c r="T26" i="12"/>
  <c r="U26" i="12" s="1"/>
  <c r="T69" i="12"/>
  <c r="U69" i="12" s="1"/>
  <c r="T133" i="10"/>
  <c r="U133" i="10" s="1"/>
  <c r="T132" i="10"/>
  <c r="U132" i="10" s="1"/>
  <c r="T81" i="9"/>
  <c r="U81" i="9" s="1"/>
  <c r="T75" i="9"/>
  <c r="U75" i="9" s="1"/>
  <c r="T99" i="13"/>
  <c r="U99" i="13" s="1"/>
  <c r="T93" i="13"/>
  <c r="U93" i="13" s="1"/>
  <c r="T95" i="13"/>
  <c r="U95" i="13" s="1"/>
  <c r="T91" i="13"/>
  <c r="U91" i="13" s="1"/>
  <c r="T77" i="13"/>
  <c r="U77" i="13" s="1"/>
  <c r="T55" i="13"/>
  <c r="U55" i="13" s="1"/>
  <c r="T43" i="13"/>
  <c r="U43" i="13" s="1"/>
  <c r="T48" i="13"/>
  <c r="U48" i="13" s="1"/>
  <c r="T121" i="10"/>
  <c r="U121" i="10" s="1"/>
  <c r="T95" i="10"/>
  <c r="U95" i="10" s="1"/>
  <c r="T117" i="12"/>
  <c r="U117" i="12" s="1"/>
  <c r="T116" i="10"/>
  <c r="U116" i="10" s="1"/>
  <c r="T123" i="10"/>
  <c r="U123" i="10" s="1"/>
  <c r="T82" i="13"/>
  <c r="U82" i="13" s="1"/>
  <c r="T76" i="10"/>
  <c r="U76" i="10" s="1"/>
  <c r="T130" i="10"/>
  <c r="U130" i="10" s="1"/>
  <c r="T82" i="10"/>
  <c r="U82" i="10" s="1"/>
  <c r="T70" i="13"/>
  <c r="U70" i="13" s="1"/>
  <c r="T27" i="10"/>
  <c r="U27" i="10" s="1"/>
  <c r="T46" i="10"/>
  <c r="U46" i="10" s="1"/>
  <c r="T115" i="9"/>
  <c r="U115" i="9" s="1"/>
  <c r="T109" i="9"/>
  <c r="U109" i="9" s="1"/>
  <c r="T96" i="7"/>
  <c r="U96" i="7" s="1"/>
  <c r="T43" i="7"/>
  <c r="U43" i="7" s="1"/>
  <c r="T25" i="7"/>
  <c r="U25" i="7" s="1"/>
  <c r="T94" i="7"/>
  <c r="U94" i="7" s="1"/>
  <c r="T42" i="7"/>
  <c r="U42" i="7" s="1"/>
  <c r="T105" i="7"/>
  <c r="U105" i="7" s="1"/>
  <c r="T87" i="7"/>
  <c r="U87" i="7" s="1"/>
  <c r="T74" i="10"/>
  <c r="U74" i="10" s="1"/>
  <c r="T22" i="12"/>
  <c r="U22" i="12" s="1"/>
  <c r="T62" i="12"/>
  <c r="U62" i="12" s="1"/>
  <c r="T123" i="12"/>
  <c r="U123" i="12" s="1"/>
  <c r="T119" i="12"/>
  <c r="U119" i="12" s="1"/>
  <c r="T87" i="12"/>
  <c r="U87" i="12" s="1"/>
  <c r="T116" i="12"/>
  <c r="U116" i="12" s="1"/>
  <c r="T35" i="12"/>
  <c r="U35" i="12" s="1"/>
  <c r="T64" i="12"/>
  <c r="U64" i="12" s="1"/>
  <c r="T83" i="9"/>
  <c r="U83" i="9" s="1"/>
  <c r="T34" i="10"/>
  <c r="U34" i="10" s="1"/>
  <c r="T78" i="13"/>
  <c r="U78" i="13" s="1"/>
  <c r="T75" i="13"/>
  <c r="U75" i="13" s="1"/>
  <c r="T84" i="10"/>
  <c r="U84" i="10" s="1"/>
  <c r="T127" i="10"/>
  <c r="U127" i="10" s="1"/>
  <c r="T94" i="10"/>
  <c r="U94" i="10" s="1"/>
  <c r="T119" i="10"/>
  <c r="U119" i="10" s="1"/>
  <c r="T117" i="10"/>
  <c r="U117" i="10" s="1"/>
  <c r="T120" i="10"/>
  <c r="U120" i="10" s="1"/>
  <c r="T86" i="10"/>
  <c r="U86" i="10" s="1"/>
  <c r="T81" i="10"/>
  <c r="U81" i="10" s="1"/>
  <c r="T88" i="10"/>
  <c r="U88" i="10" s="1"/>
  <c r="T103" i="10"/>
  <c r="U103" i="10" s="1"/>
  <c r="T62" i="13"/>
  <c r="U62" i="13" s="1"/>
  <c r="T71" i="13"/>
  <c r="U71" i="13" s="1"/>
  <c r="T72" i="13"/>
  <c r="U72" i="13" s="1"/>
  <c r="T63" i="10"/>
  <c r="U63" i="10" s="1"/>
  <c r="T51" i="10"/>
  <c r="U51" i="10" s="1"/>
  <c r="T19" i="10"/>
  <c r="U19" i="10" s="1"/>
  <c r="T70" i="10"/>
  <c r="U70" i="10" s="1"/>
  <c r="T48" i="10"/>
  <c r="U48" i="10" s="1"/>
  <c r="T64" i="10"/>
  <c r="U64" i="10" s="1"/>
  <c r="B88" i="5" s="1"/>
  <c r="D21" i="5" s="1"/>
  <c r="T24" i="10"/>
  <c r="U24" i="10" s="1"/>
  <c r="T43" i="10"/>
  <c r="U43" i="10" s="1"/>
  <c r="T66" i="10"/>
  <c r="U66" i="10" s="1"/>
  <c r="T40" i="10"/>
  <c r="U40" i="10" s="1"/>
  <c r="T107" i="12"/>
  <c r="U107" i="12" s="1"/>
  <c r="T33" i="10"/>
  <c r="U33" i="10" s="1"/>
  <c r="T89" i="9"/>
  <c r="U89" i="9" s="1"/>
  <c r="T94" i="9"/>
  <c r="U94" i="9" s="1"/>
  <c r="T130" i="9"/>
  <c r="U130" i="9" s="1"/>
  <c r="T126" i="9"/>
  <c r="U126" i="9" s="1"/>
  <c r="T128" i="9"/>
  <c r="U128" i="9" s="1"/>
  <c r="T127" i="9"/>
  <c r="U127" i="9" s="1"/>
  <c r="T114" i="9"/>
  <c r="U114" i="9" s="1"/>
  <c r="T110" i="12"/>
  <c r="U110" i="12" s="1"/>
  <c r="T97" i="13"/>
  <c r="U97" i="13" s="1"/>
  <c r="T88" i="13"/>
  <c r="U88" i="13" s="1"/>
  <c r="T18" i="7"/>
  <c r="U18" i="7" s="1"/>
  <c r="T83" i="7"/>
  <c r="U83" i="7" s="1"/>
  <c r="T92" i="7"/>
  <c r="U92" i="7" s="1"/>
  <c r="T63" i="7"/>
  <c r="U63" i="7" s="1"/>
  <c r="T90" i="7"/>
  <c r="U90" i="7" s="1"/>
  <c r="T107" i="7"/>
  <c r="U107" i="7" s="1"/>
  <c r="T29" i="7"/>
  <c r="U29" i="7" s="1"/>
  <c r="T85" i="7"/>
  <c r="U85" i="7" s="1"/>
  <c r="T121" i="7"/>
  <c r="U121" i="7" s="1"/>
  <c r="T55" i="7"/>
  <c r="U55" i="7" s="1"/>
  <c r="T61" i="7"/>
  <c r="U61" i="7" s="1"/>
  <c r="T16" i="7"/>
  <c r="U16" i="7" s="1"/>
  <c r="T101" i="7"/>
  <c r="U101" i="7" s="1"/>
  <c r="T88" i="7"/>
  <c r="U88" i="7" s="1"/>
  <c r="T47" i="7"/>
  <c r="U47" i="7" s="1"/>
  <c r="T49" i="7"/>
  <c r="U49" i="7" s="1"/>
  <c r="T70" i="7"/>
  <c r="U70" i="7" s="1"/>
  <c r="T79" i="7"/>
  <c r="U79" i="7" s="1"/>
  <c r="T102" i="7"/>
  <c r="U102" i="7" s="1"/>
  <c r="T122" i="7"/>
  <c r="U122" i="7" s="1"/>
  <c r="T24" i="7"/>
  <c r="U24" i="7" s="1"/>
  <c r="T40" i="7"/>
  <c r="U40" i="7" s="1"/>
  <c r="T77" i="7"/>
  <c r="U77" i="7" s="1"/>
  <c r="T39" i="7"/>
  <c r="U39" i="7" s="1"/>
  <c r="T117" i="7"/>
  <c r="U117" i="7" s="1"/>
  <c r="T126" i="7"/>
  <c r="U126" i="7" s="1"/>
  <c r="T100" i="7"/>
  <c r="U100" i="7" s="1"/>
  <c r="T21" i="12"/>
  <c r="U21" i="12" s="1"/>
  <c r="T90" i="13"/>
  <c r="U90" i="13" s="1"/>
  <c r="T94" i="12"/>
  <c r="U94" i="12" s="1"/>
  <c r="T106" i="12"/>
  <c r="U106" i="12" s="1"/>
  <c r="T60" i="12"/>
  <c r="U60" i="12" s="1"/>
  <c r="T45" i="12"/>
  <c r="U45" i="12" s="1"/>
  <c r="T95" i="12"/>
  <c r="U95" i="12" s="1"/>
  <c r="T27" i="12"/>
  <c r="U27" i="12" s="1"/>
  <c r="T102" i="12"/>
  <c r="U102" i="12" s="1"/>
  <c r="T130" i="12"/>
  <c r="U130" i="12" s="1"/>
  <c r="T86" i="12"/>
  <c r="U86" i="12" s="1"/>
  <c r="T103" i="12"/>
  <c r="U103" i="12" s="1"/>
  <c r="T100" i="12"/>
  <c r="U100" i="12" s="1"/>
  <c r="T90" i="12"/>
  <c r="U90" i="12" s="1"/>
  <c r="T111" i="12"/>
  <c r="U111" i="12" s="1"/>
  <c r="T122" i="12"/>
  <c r="U122" i="12" s="1"/>
  <c r="T120" i="12"/>
  <c r="U120" i="12" s="1"/>
  <c r="T66" i="12"/>
  <c r="U66" i="12" s="1"/>
  <c r="T20" i="12"/>
  <c r="U20" i="12" s="1"/>
  <c r="T56" i="12"/>
  <c r="U56" i="12" s="1"/>
  <c r="T80" i="12"/>
  <c r="U80" i="12" s="1"/>
  <c r="T28" i="12"/>
  <c r="U28" i="12" s="1"/>
  <c r="T65" i="12"/>
  <c r="U65" i="12" s="1"/>
  <c r="T85" i="12"/>
  <c r="U85" i="12" s="1"/>
  <c r="T29" i="12"/>
  <c r="U29" i="12" s="1"/>
  <c r="T67" i="12"/>
  <c r="U67" i="12" s="1"/>
  <c r="T84" i="12"/>
  <c r="U84" i="12" s="1"/>
  <c r="T109" i="13"/>
  <c r="U109" i="13" s="1"/>
  <c r="T96" i="9"/>
  <c r="U96" i="9" s="1"/>
  <c r="T86" i="9"/>
  <c r="U86" i="9" s="1"/>
  <c r="T87" i="9"/>
  <c r="U87" i="9" s="1"/>
  <c r="T84" i="9"/>
  <c r="U84" i="9" s="1"/>
  <c r="T85" i="9"/>
  <c r="U85" i="9" s="1"/>
  <c r="T103" i="9"/>
  <c r="U103" i="9" s="1"/>
  <c r="T103" i="13"/>
  <c r="U103" i="13" s="1"/>
  <c r="T117" i="13"/>
  <c r="U117" i="13" s="1"/>
  <c r="T87" i="10"/>
  <c r="U87" i="10" s="1"/>
  <c r="T78" i="9"/>
  <c r="U78" i="9" s="1"/>
  <c r="T35" i="9"/>
  <c r="U35" i="9" s="1"/>
  <c r="T29" i="9"/>
  <c r="U29" i="9" s="1"/>
  <c r="T60" i="9"/>
  <c r="U60" i="9" s="1"/>
  <c r="T42" i="9"/>
  <c r="U42" i="9" s="1"/>
  <c r="T61" i="9"/>
  <c r="U61" i="9" s="1"/>
  <c r="T44" i="9"/>
  <c r="U44" i="9" s="1"/>
  <c r="T58" i="9"/>
  <c r="U58" i="9" s="1"/>
  <c r="T54" i="9"/>
  <c r="U54" i="9" s="1"/>
  <c r="G899" i="1" s="1"/>
  <c r="I901" i="1" s="1"/>
  <c r="K901" i="1" s="1"/>
  <c r="T24" i="9"/>
  <c r="U24" i="9" s="1"/>
  <c r="T14" i="9"/>
  <c r="T15" i="9"/>
  <c r="U15" i="9" s="1"/>
  <c r="T69" i="9"/>
  <c r="U69" i="9" s="1"/>
  <c r="T67" i="9"/>
  <c r="U67" i="9" s="1"/>
  <c r="T51" i="9"/>
  <c r="U51" i="9" s="1"/>
  <c r="T72" i="9"/>
  <c r="U72" i="9" s="1"/>
  <c r="T62" i="10"/>
  <c r="U62" i="10" s="1"/>
  <c r="T124" i="13"/>
  <c r="U124" i="13" s="1"/>
  <c r="T125" i="13"/>
  <c r="U125" i="13" s="1"/>
  <c r="T131" i="13"/>
  <c r="U131" i="13" s="1"/>
  <c r="T96" i="10"/>
  <c r="U96" i="10" s="1"/>
  <c r="T67" i="10"/>
  <c r="U67" i="10" s="1"/>
  <c r="T81" i="13"/>
  <c r="U81" i="13" s="1"/>
  <c r="T92" i="13"/>
  <c r="U92" i="13" s="1"/>
  <c r="T85" i="10"/>
  <c r="U85" i="10" s="1"/>
  <c r="T109" i="10"/>
  <c r="U109" i="10" s="1"/>
  <c r="T92" i="10"/>
  <c r="U92" i="10" s="1"/>
  <c r="T63" i="13"/>
  <c r="U63" i="13" s="1"/>
  <c r="T56" i="10"/>
  <c r="U56" i="10" s="1"/>
  <c r="T22" i="10"/>
  <c r="U22" i="10" s="1"/>
  <c r="T120" i="9"/>
  <c r="U120" i="9" s="1"/>
  <c r="T121" i="9"/>
  <c r="U121" i="9" s="1"/>
  <c r="T37" i="7"/>
  <c r="U37" i="7" s="1"/>
  <c r="T52" i="7"/>
  <c r="U52" i="7" s="1"/>
  <c r="T23" i="7"/>
  <c r="U23" i="7" s="1"/>
  <c r="T53" i="7"/>
  <c r="U53" i="7" s="1"/>
  <c r="T125" i="7"/>
  <c r="U125" i="7" s="1"/>
  <c r="T98" i="7"/>
  <c r="U98" i="7" s="1"/>
  <c r="T116" i="7"/>
  <c r="U116" i="7" s="1"/>
  <c r="T115" i="7"/>
  <c r="U115" i="7" s="1"/>
  <c r="T89" i="7"/>
  <c r="U89" i="7" s="1"/>
  <c r="T56" i="13"/>
  <c r="U56" i="13" s="1"/>
  <c r="T101" i="12"/>
  <c r="U101" i="12" s="1"/>
  <c r="T91" i="12"/>
  <c r="U91" i="12" s="1"/>
  <c r="T92" i="12"/>
  <c r="U92" i="12" s="1"/>
  <c r="T73" i="12"/>
  <c r="U73" i="12" s="1"/>
  <c r="T59" i="12"/>
  <c r="U59" i="12" s="1"/>
  <c r="T34" i="12"/>
  <c r="U34" i="12" s="1"/>
  <c r="T36" i="9"/>
  <c r="U36" i="9" s="1"/>
  <c r="T97" i="9"/>
  <c r="U97" i="9" s="1"/>
  <c r="T47" i="13"/>
  <c r="U47" i="13" s="1"/>
  <c r="T102" i="9"/>
  <c r="U102" i="9" s="1"/>
  <c r="T26" i="9"/>
  <c r="U26" i="9" s="1"/>
  <c r="T39" i="9"/>
  <c r="U39" i="9" s="1"/>
  <c r="T65" i="9"/>
  <c r="U65" i="9" s="1"/>
  <c r="T68" i="9"/>
  <c r="U68" i="9" s="1"/>
  <c r="T74" i="9"/>
  <c r="U74" i="9" s="1"/>
  <c r="T120" i="13"/>
  <c r="U120" i="13" s="1"/>
  <c r="T61" i="10"/>
  <c r="U61" i="10" s="1"/>
  <c r="T93" i="9"/>
  <c r="U93" i="9" s="1"/>
  <c r="T44" i="13"/>
  <c r="U44" i="13" s="1"/>
  <c r="T35" i="10"/>
  <c r="U35" i="10" s="1"/>
  <c r="T84" i="13"/>
  <c r="U84" i="13" s="1"/>
  <c r="T113" i="10"/>
  <c r="U113" i="10" s="1"/>
  <c r="T126" i="10"/>
  <c r="U126" i="10" s="1"/>
  <c r="T99" i="10"/>
  <c r="U99" i="10" s="1"/>
  <c r="T102" i="10"/>
  <c r="U102" i="10" s="1"/>
  <c r="T59" i="13"/>
  <c r="U59" i="13" s="1"/>
  <c r="T47" i="10"/>
  <c r="U47" i="10" s="1"/>
  <c r="T54" i="10"/>
  <c r="U54" i="10" s="1"/>
  <c r="F13" i="3"/>
  <c r="T110" i="9"/>
  <c r="U110" i="9" s="1"/>
  <c r="T132" i="9"/>
  <c r="U132" i="9" s="1"/>
  <c r="T111" i="9"/>
  <c r="U111" i="9" s="1"/>
  <c r="T30" i="7"/>
  <c r="U30" i="7" s="1"/>
  <c r="T58" i="7"/>
  <c r="U58" i="7" s="1"/>
  <c r="T124" i="7"/>
  <c r="U124" i="7" s="1"/>
  <c r="T93" i="7"/>
  <c r="U93" i="7" s="1"/>
  <c r="T26" i="7"/>
  <c r="U26" i="7" s="1"/>
  <c r="T132" i="7"/>
  <c r="U132" i="7" s="1"/>
  <c r="T76" i="7"/>
  <c r="U76" i="7" s="1"/>
  <c r="T75" i="7"/>
  <c r="U75" i="7" s="1"/>
  <c r="T127" i="7"/>
  <c r="U127" i="7" s="1"/>
  <c r="T56" i="7"/>
  <c r="U56" i="7" s="1"/>
  <c r="T45" i="7"/>
  <c r="U45" i="7" s="1"/>
  <c r="T99" i="7"/>
  <c r="U99" i="7" s="1"/>
  <c r="T15" i="7"/>
  <c r="U15" i="7" s="1"/>
  <c r="T14" i="7"/>
  <c r="T68" i="7"/>
  <c r="U68" i="7" s="1"/>
  <c r="T32" i="7"/>
  <c r="U32" i="7" s="1"/>
  <c r="T103" i="7"/>
  <c r="U103" i="7" s="1"/>
  <c r="T81" i="7"/>
  <c r="U81" i="7" s="1"/>
  <c r="T95" i="7"/>
  <c r="U95" i="7" s="1"/>
  <c r="T128" i="7"/>
  <c r="U128" i="7" s="1"/>
  <c r="T60" i="7"/>
  <c r="U60" i="7" s="1"/>
  <c r="T82" i="7"/>
  <c r="U82" i="7" s="1"/>
  <c r="T83" i="13"/>
  <c r="U83" i="13" s="1"/>
  <c r="T129" i="12"/>
  <c r="U129" i="12" s="1"/>
  <c r="T53" i="12"/>
  <c r="U53" i="12" s="1"/>
  <c r="T127" i="12"/>
  <c r="U127" i="12" s="1"/>
  <c r="T31" i="12"/>
  <c r="U31" i="12" s="1"/>
  <c r="T99" i="12"/>
  <c r="U99" i="12" s="1"/>
  <c r="T124" i="12"/>
  <c r="U124" i="12" s="1"/>
  <c r="T46" i="12"/>
  <c r="U46" i="12" s="1"/>
  <c r="T115" i="12"/>
  <c r="U115" i="12" s="1"/>
  <c r="T79" i="12"/>
  <c r="U79" i="12" s="1"/>
  <c r="T44" i="12"/>
  <c r="U44" i="12" s="1"/>
  <c r="T89" i="12"/>
  <c r="U89" i="12" s="1"/>
  <c r="T19" i="12"/>
  <c r="U19" i="12" s="1"/>
  <c r="T52" i="12"/>
  <c r="U52" i="12" s="1"/>
  <c r="T125" i="12"/>
  <c r="U125" i="12" s="1"/>
  <c r="T88" i="12"/>
  <c r="U88" i="12" s="1"/>
  <c r="T16" i="12"/>
  <c r="U16" i="12" s="1"/>
  <c r="T57" i="12"/>
  <c r="U57" i="12" s="1"/>
  <c r="T76" i="12"/>
  <c r="U76" i="12" s="1"/>
  <c r="T82" i="12"/>
  <c r="U82" i="12" s="1"/>
  <c r="T58" i="12"/>
  <c r="U58" i="12" s="1"/>
  <c r="T30" i="12"/>
  <c r="U30" i="12" s="1"/>
  <c r="T32" i="12"/>
  <c r="U32" i="12" s="1"/>
  <c r="T83" i="12"/>
  <c r="U83" i="12" s="1"/>
  <c r="T14" i="12"/>
  <c r="T15" i="12"/>
  <c r="U15" i="12" s="1"/>
  <c r="T18" i="12"/>
  <c r="U18" i="12" s="1"/>
  <c r="T63" i="12"/>
  <c r="U63" i="12" s="1"/>
  <c r="T110" i="13"/>
  <c r="U110" i="13" s="1"/>
  <c r="T50" i="13"/>
  <c r="U50" i="13" s="1"/>
  <c r="T58" i="13"/>
  <c r="U58" i="13" s="1"/>
  <c r="T95" i="9"/>
  <c r="U95" i="9" s="1"/>
  <c r="T122" i="13"/>
  <c r="U122" i="13" s="1"/>
  <c r="T101" i="9"/>
  <c r="U101" i="9" s="1"/>
  <c r="T99" i="9"/>
  <c r="U99" i="9" s="1"/>
  <c r="T98" i="9"/>
  <c r="U98" i="9" s="1"/>
  <c r="T107" i="13"/>
  <c r="U107" i="13" s="1"/>
  <c r="T102" i="13"/>
  <c r="U102" i="13" s="1"/>
  <c r="T118" i="13"/>
  <c r="U118" i="13" s="1"/>
  <c r="T80" i="9"/>
  <c r="U80" i="9" s="1"/>
  <c r="T76" i="9"/>
  <c r="U76" i="9" s="1"/>
  <c r="T53" i="9"/>
  <c r="U53" i="9" s="1"/>
  <c r="T46" i="9"/>
  <c r="U46" i="9" s="1"/>
  <c r="T48" i="9"/>
  <c r="U48" i="9" s="1"/>
  <c r="T28" i="9"/>
  <c r="U28" i="9" s="1"/>
  <c r="T30" i="9"/>
  <c r="U30" i="9" s="1"/>
  <c r="T19" i="9"/>
  <c r="U19" i="9" s="1"/>
  <c r="T31" i="9"/>
  <c r="U31" i="9" s="1"/>
  <c r="T33" i="9"/>
  <c r="U33" i="9" s="1"/>
  <c r="T43" i="9"/>
  <c r="U43" i="9" s="1"/>
  <c r="T38" i="9"/>
  <c r="U38" i="9" s="1"/>
  <c r="T18" i="9"/>
  <c r="U18" i="9" s="1"/>
  <c r="T21" i="9"/>
  <c r="U21" i="9" s="1"/>
  <c r="T27" i="9"/>
  <c r="U27" i="9" s="1"/>
  <c r="T56" i="9"/>
  <c r="U56" i="9" s="1"/>
  <c r="T16" i="9"/>
  <c r="U16" i="9" s="1"/>
  <c r="T127" i="13"/>
  <c r="U127" i="13" s="1"/>
  <c r="T121" i="13"/>
  <c r="U121" i="13" s="1"/>
  <c r="T128" i="13"/>
  <c r="U128" i="13" s="1"/>
  <c r="T114" i="13"/>
  <c r="U114" i="13" s="1"/>
  <c r="T116" i="13"/>
  <c r="U116" i="13" s="1"/>
  <c r="T26" i="10"/>
  <c r="U26" i="10" s="1"/>
  <c r="F13" i="4"/>
  <c r="T30" i="10"/>
  <c r="U30" i="10" s="1"/>
  <c r="T76" i="13"/>
  <c r="U76" i="13" s="1"/>
  <c r="T79" i="10"/>
  <c r="U79" i="10" s="1"/>
  <c r="T128" i="10"/>
  <c r="U128" i="10" s="1"/>
  <c r="T108" i="10"/>
  <c r="U108" i="10" s="1"/>
  <c r="T80" i="10"/>
  <c r="U80" i="10" s="1"/>
  <c r="T68" i="13"/>
  <c r="U68" i="13" s="1"/>
  <c r="T37" i="10"/>
  <c r="U37" i="10" s="1"/>
  <c r="T50" i="10"/>
  <c r="U50" i="10" s="1"/>
  <c r="T41" i="10"/>
  <c r="U41" i="10" s="1"/>
  <c r="T60" i="10"/>
  <c r="U60" i="10" s="1"/>
  <c r="T18" i="10"/>
  <c r="U18" i="10" s="1"/>
  <c r="T45" i="10"/>
  <c r="U45" i="10" s="1"/>
  <c r="T123" i="9"/>
  <c r="U123" i="9" s="1"/>
  <c r="T61" i="12"/>
  <c r="U61" i="12" s="1"/>
  <c r="T59" i="7"/>
  <c r="U59" i="7" s="1"/>
  <c r="T113" i="7"/>
  <c r="U113" i="7" s="1"/>
  <c r="T109" i="7"/>
  <c r="U109" i="7" s="1"/>
  <c r="T67" i="7"/>
  <c r="U67" i="7" s="1"/>
  <c r="T54" i="7"/>
  <c r="U54" i="7" s="1"/>
  <c r="T97" i="7"/>
  <c r="U97" i="7" s="1"/>
  <c r="T73" i="7"/>
  <c r="U73" i="7" s="1"/>
  <c r="T36" i="7"/>
  <c r="U36" i="7" s="1"/>
  <c r="T35" i="7"/>
  <c r="U35" i="7" s="1"/>
  <c r="T69" i="7"/>
  <c r="U69" i="7" s="1"/>
  <c r="T84" i="7"/>
  <c r="U84" i="7" s="1"/>
  <c r="T112" i="7"/>
  <c r="U112" i="7" s="1"/>
  <c r="T39" i="12"/>
  <c r="U39" i="12" s="1"/>
  <c r="T105" i="12"/>
  <c r="U105" i="12" s="1"/>
  <c r="T126" i="12"/>
  <c r="U126" i="12" s="1"/>
  <c r="T41" i="12"/>
  <c r="U41" i="12" s="1"/>
  <c r="T40" i="12"/>
  <c r="U40" i="12" s="1"/>
  <c r="T93" i="12"/>
  <c r="U93" i="12" s="1"/>
  <c r="T51" i="12"/>
  <c r="U51" i="12" s="1"/>
  <c r="T112" i="12"/>
  <c r="U112" i="12" s="1"/>
  <c r="T25" i="12"/>
  <c r="U25" i="12" s="1"/>
  <c r="T72" i="12"/>
  <c r="U72" i="12" s="1"/>
  <c r="T54" i="12"/>
  <c r="U54" i="12" s="1"/>
  <c r="T68" i="12"/>
  <c r="U68" i="12" s="1"/>
  <c r="T75" i="12"/>
  <c r="U75" i="12" s="1"/>
  <c r="T107" i="10"/>
  <c r="U107" i="10" s="1"/>
  <c r="T78" i="10"/>
  <c r="U78" i="10" s="1"/>
  <c r="T98" i="10"/>
  <c r="U98" i="10" s="1"/>
  <c r="T104" i="9"/>
  <c r="U104" i="9" s="1"/>
  <c r="T73" i="10"/>
  <c r="U73" i="10" s="1"/>
  <c r="T38" i="12"/>
  <c r="U38" i="12" s="1"/>
  <c r="T41" i="7"/>
  <c r="U41" i="7" s="1"/>
  <c r="T55" i="9"/>
  <c r="U55" i="9" s="1"/>
  <c r="T50" i="9"/>
  <c r="U50" i="9" s="1"/>
  <c r="T17" i="9"/>
  <c r="U17" i="9" s="1"/>
  <c r="T37" i="9"/>
  <c r="U37" i="9" s="1"/>
  <c r="T41" i="9"/>
  <c r="U41" i="9" s="1"/>
  <c r="T23" i="9"/>
  <c r="U23" i="9" s="1"/>
  <c r="T34" i="9"/>
  <c r="U34" i="9" s="1"/>
  <c r="T40" i="9"/>
  <c r="U40" i="9" s="1"/>
  <c r="T57" i="9"/>
  <c r="U57" i="9" s="1"/>
  <c r="T104" i="7"/>
  <c r="U104" i="7" s="1"/>
  <c r="T65" i="13"/>
  <c r="U65" i="13" s="1"/>
  <c r="T115" i="13"/>
  <c r="U115" i="13" s="1"/>
  <c r="T90" i="9"/>
  <c r="U90" i="9" s="1"/>
  <c r="T59" i="9"/>
  <c r="U59" i="9" s="1"/>
  <c r="T46" i="13"/>
  <c r="U46" i="13" s="1"/>
  <c r="T126" i="13"/>
  <c r="U126" i="13" s="1"/>
  <c r="T98" i="13"/>
  <c r="U98" i="13" s="1"/>
  <c r="T55" i="10"/>
  <c r="U55" i="10" s="1"/>
  <c r="F13" i="2"/>
  <c r="D15" i="2"/>
  <c r="T80" i="13"/>
  <c r="U80" i="13" s="1"/>
  <c r="T111" i="10"/>
  <c r="U111" i="10" s="1"/>
  <c r="T129" i="10"/>
  <c r="U129" i="10" s="1"/>
  <c r="T106" i="10"/>
  <c r="U106" i="10" s="1"/>
  <c r="T131" i="10"/>
  <c r="U131" i="10" s="1"/>
  <c r="T77" i="10"/>
  <c r="U77" i="10" s="1"/>
  <c r="T115" i="10"/>
  <c r="U115" i="10" s="1"/>
  <c r="T67" i="13"/>
  <c r="U67" i="13" s="1"/>
  <c r="T61" i="13"/>
  <c r="U61" i="13" s="1"/>
  <c r="T39" i="10"/>
  <c r="U39" i="10" s="1"/>
  <c r="T20" i="10"/>
  <c r="U20" i="10" s="1"/>
  <c r="T36" i="10"/>
  <c r="U36" i="10" s="1"/>
  <c r="T32" i="10"/>
  <c r="U32" i="10" s="1"/>
  <c r="T25" i="10"/>
  <c r="U25" i="10" s="1"/>
  <c r="T58" i="10"/>
  <c r="U58" i="10" s="1"/>
  <c r="T28" i="10"/>
  <c r="U28" i="10" s="1"/>
  <c r="T52" i="13"/>
  <c r="U52" i="13" s="1"/>
  <c r="T104" i="13"/>
  <c r="U104" i="13" s="1"/>
  <c r="T133" i="9"/>
  <c r="U133" i="9" s="1"/>
  <c r="T129" i="9"/>
  <c r="U129" i="9" s="1"/>
  <c r="T108" i="9"/>
  <c r="U108" i="9" s="1"/>
  <c r="T116" i="9"/>
  <c r="U116" i="9" s="1"/>
  <c r="T113" i="9"/>
  <c r="U113" i="9" s="1"/>
  <c r="T49" i="10"/>
  <c r="U49" i="10" s="1"/>
  <c r="T34" i="7"/>
  <c r="U34" i="7" s="1"/>
  <c r="T57" i="7"/>
  <c r="U57" i="7" s="1"/>
  <c r="T19" i="7"/>
  <c r="U19" i="7" s="1"/>
  <c r="T46" i="7"/>
  <c r="U46" i="7" s="1"/>
  <c r="T51" i="7"/>
  <c r="U51" i="7" s="1"/>
  <c r="T111" i="7"/>
  <c r="U111" i="7" s="1"/>
  <c r="T62" i="7"/>
  <c r="U62" i="7" s="1"/>
  <c r="T22" i="7"/>
  <c r="U22" i="7" s="1"/>
  <c r="T94" i="13"/>
  <c r="U94" i="13" s="1"/>
  <c r="T45" i="13"/>
  <c r="U45" i="13" s="1"/>
  <c r="T114" i="10"/>
  <c r="U114" i="10" s="1"/>
  <c r="T38" i="7"/>
  <c r="U38" i="7" s="1"/>
  <c r="T91" i="10"/>
  <c r="U91" i="10" s="1"/>
  <c r="T90" i="10"/>
  <c r="U90" i="10" s="1"/>
  <c r="T74" i="13"/>
  <c r="U74" i="13" s="1"/>
  <c r="T73" i="13"/>
  <c r="U73" i="13" s="1"/>
  <c r="T85" i="13"/>
  <c r="U85" i="13" s="1"/>
  <c r="T112" i="10"/>
  <c r="U112" i="10" s="1"/>
  <c r="T104" i="10"/>
  <c r="U104" i="10" s="1"/>
  <c r="T100" i="10"/>
  <c r="U100" i="10" s="1"/>
  <c r="T122" i="10"/>
  <c r="U122" i="10" s="1"/>
  <c r="T101" i="10"/>
  <c r="U101" i="10" s="1"/>
  <c r="T83" i="10"/>
  <c r="U83" i="10" s="1"/>
  <c r="T97" i="10"/>
  <c r="U97" i="10" s="1"/>
  <c r="T89" i="10"/>
  <c r="U89" i="10" s="1"/>
  <c r="T124" i="10"/>
  <c r="U124" i="10" s="1"/>
  <c r="T118" i="10"/>
  <c r="U118" i="10" s="1"/>
  <c r="T60" i="13"/>
  <c r="U60" i="13" s="1"/>
  <c r="T69" i="13"/>
  <c r="U69" i="13" s="1"/>
  <c r="T31" i="10"/>
  <c r="U31" i="10" s="1"/>
  <c r="T21" i="10"/>
  <c r="U21" i="10" s="1"/>
  <c r="T23" i="10"/>
  <c r="U23" i="10" s="1"/>
  <c r="T14" i="10"/>
  <c r="T15" i="10"/>
  <c r="U15" i="10" s="1"/>
  <c r="T42" i="10"/>
  <c r="U42" i="10" s="1"/>
  <c r="T53" i="10"/>
  <c r="U53" i="10" s="1"/>
  <c r="T29" i="10"/>
  <c r="U29" i="10" s="1"/>
  <c r="T16" i="10"/>
  <c r="U16" i="10" s="1"/>
  <c r="T52" i="10"/>
  <c r="U52" i="10" s="1"/>
  <c r="T17" i="10"/>
  <c r="U17" i="10" s="1"/>
  <c r="T53" i="13"/>
  <c r="U53" i="13" s="1"/>
  <c r="T88" i="9"/>
  <c r="U88" i="9" s="1"/>
  <c r="T119" i="9"/>
  <c r="U119" i="9" s="1"/>
  <c r="T107" i="9"/>
  <c r="U107" i="9" s="1"/>
  <c r="T106" i="9"/>
  <c r="U106" i="9" s="1"/>
  <c r="T112" i="9"/>
  <c r="U112" i="9" s="1"/>
  <c r="T117" i="9"/>
  <c r="U117" i="9" s="1"/>
  <c r="T122" i="9"/>
  <c r="U122" i="9" s="1"/>
  <c r="T118" i="9"/>
  <c r="U118" i="9" s="1"/>
  <c r="T65" i="10"/>
  <c r="U65" i="10" s="1"/>
  <c r="T111" i="13"/>
  <c r="U111" i="13" s="1"/>
  <c r="T80" i="7"/>
  <c r="U80" i="7" s="1"/>
  <c r="T119" i="7"/>
  <c r="U119" i="7" s="1"/>
  <c r="T17" i="7"/>
  <c r="U17" i="7" s="1"/>
  <c r="T65" i="7"/>
  <c r="U65" i="7" s="1"/>
  <c r="T129" i="7"/>
  <c r="U129" i="7" s="1"/>
  <c r="T72" i="7"/>
  <c r="U72" i="7" s="1"/>
  <c r="T106" i="7"/>
  <c r="U106" i="7" s="1"/>
  <c r="T131" i="7"/>
  <c r="U131" i="7" s="1"/>
  <c r="T31" i="7"/>
  <c r="U31" i="7" s="1"/>
  <c r="T108" i="7"/>
  <c r="U108" i="7" s="1"/>
  <c r="T21" i="7"/>
  <c r="U21" i="7" s="1"/>
  <c r="T133" i="7"/>
  <c r="U133" i="7" s="1"/>
  <c r="T48" i="7"/>
  <c r="U48" i="7" s="1"/>
  <c r="T123" i="7"/>
  <c r="U123" i="7" s="1"/>
  <c r="T71" i="7"/>
  <c r="U71" i="7" s="1"/>
  <c r="T27" i="7"/>
  <c r="U27" i="7" s="1"/>
  <c r="T28" i="7"/>
  <c r="U28" i="7" s="1"/>
  <c r="T64" i="7"/>
  <c r="U64" i="7" s="1"/>
  <c r="B1073" i="4" s="1"/>
  <c r="D21" i="4" s="1"/>
  <c r="T130" i="7"/>
  <c r="U130" i="7" s="1"/>
  <c r="T118" i="7"/>
  <c r="U118" i="7" s="1"/>
  <c r="T33" i="7"/>
  <c r="U33" i="7" s="1"/>
  <c r="T44" i="7"/>
  <c r="U44" i="7" s="1"/>
  <c r="T134" i="7"/>
  <c r="U134" i="7" s="1"/>
  <c r="T114" i="7"/>
  <c r="U114" i="7" s="1"/>
  <c r="T110" i="7"/>
  <c r="U110" i="7" s="1"/>
  <c r="T74" i="7"/>
  <c r="U74" i="7" s="1"/>
  <c r="T78" i="7"/>
  <c r="U78" i="7" s="1"/>
  <c r="T79" i="13"/>
  <c r="U79" i="13" s="1"/>
  <c r="T104" i="12"/>
  <c r="U104" i="12" s="1"/>
  <c r="T24" i="12"/>
  <c r="U24" i="12" s="1"/>
  <c r="T74" i="12"/>
  <c r="U74" i="12" s="1"/>
  <c r="T135" i="12"/>
  <c r="U135" i="12" s="1"/>
  <c r="T49" i="12"/>
  <c r="U49" i="12" s="1"/>
  <c r="T114" i="12"/>
  <c r="U114" i="12" s="1"/>
  <c r="T118" i="12"/>
  <c r="U118" i="12" s="1"/>
  <c r="T47" i="12"/>
  <c r="U47" i="12" s="1"/>
  <c r="T48" i="12"/>
  <c r="U48" i="12" s="1"/>
  <c r="T108" i="12"/>
  <c r="U108" i="12" s="1"/>
  <c r="T43" i="12"/>
  <c r="U43" i="12" s="1"/>
  <c r="T50" i="12"/>
  <c r="U50" i="12" s="1"/>
  <c r="T109" i="12"/>
  <c r="U109" i="12" s="1"/>
  <c r="T131" i="12"/>
  <c r="U131" i="12" s="1"/>
  <c r="T23" i="12"/>
  <c r="U23" i="12" s="1"/>
  <c r="T42" i="12"/>
  <c r="U42" i="12" s="1"/>
  <c r="T96" i="12"/>
  <c r="U96" i="12" s="1"/>
  <c r="T97" i="12"/>
  <c r="U97" i="12" s="1"/>
  <c r="T134" i="12"/>
  <c r="U134" i="12" s="1"/>
  <c r="T36" i="12"/>
  <c r="U36" i="12" s="1"/>
  <c r="T81" i="12"/>
  <c r="U81" i="12" s="1"/>
  <c r="T33" i="12"/>
  <c r="U33" i="12" s="1"/>
  <c r="T78" i="12"/>
  <c r="U78" i="12" s="1"/>
  <c r="T55" i="12"/>
  <c r="U55" i="12" s="1"/>
  <c r="T77" i="12"/>
  <c r="U77" i="12" s="1"/>
  <c r="T17" i="12"/>
  <c r="U17" i="12" s="1"/>
  <c r="T70" i="12"/>
  <c r="U70" i="12" s="1"/>
  <c r="T71" i="12"/>
  <c r="U71" i="12" s="1"/>
  <c r="T69" i="10"/>
  <c r="U69" i="10" s="1"/>
  <c r="T66" i="13"/>
  <c r="U66" i="13" s="1"/>
  <c r="T57" i="13"/>
  <c r="U57" i="13" s="1"/>
  <c r="T89" i="13"/>
  <c r="U89" i="13" s="1"/>
  <c r="T105" i="9"/>
  <c r="U105" i="9" s="1"/>
  <c r="T100" i="9"/>
  <c r="U100" i="9" s="1"/>
  <c r="T96" i="13"/>
  <c r="U96" i="13" s="1"/>
  <c r="T101" i="13"/>
  <c r="U101" i="13" s="1"/>
  <c r="T100" i="13"/>
  <c r="U100" i="13" s="1"/>
  <c r="T119" i="13"/>
  <c r="U119" i="13" s="1"/>
  <c r="F13" i="5"/>
  <c r="D20" i="5"/>
  <c r="T79" i="9"/>
  <c r="U79" i="9" s="1"/>
  <c r="T77" i="9"/>
  <c r="U77" i="9" s="1"/>
  <c r="T32" i="9"/>
  <c r="U32" i="9" s="1"/>
  <c r="T25" i="9"/>
  <c r="U25" i="9" s="1"/>
  <c r="T71" i="9"/>
  <c r="U71" i="9" s="1"/>
  <c r="T47" i="9"/>
  <c r="U47" i="9" s="1"/>
  <c r="T62" i="9"/>
  <c r="U62" i="9" s="1"/>
  <c r="T63" i="9"/>
  <c r="U63" i="9" s="1"/>
  <c r="T52" i="9"/>
  <c r="U52" i="9" s="1"/>
  <c r="T22" i="9"/>
  <c r="U22" i="9" s="1"/>
  <c r="T20" i="9"/>
  <c r="U20" i="9" s="1"/>
  <c r="T66" i="9"/>
  <c r="U66" i="9" s="1"/>
  <c r="T70" i="9"/>
  <c r="U70" i="9" s="1"/>
  <c r="T49" i="9"/>
  <c r="U49" i="9" s="1"/>
  <c r="T45" i="9"/>
  <c r="U45" i="9" s="1"/>
  <c r="T73" i="9"/>
  <c r="U73" i="9" s="1"/>
  <c r="T64" i="9"/>
  <c r="U64" i="9" s="1"/>
  <c r="B1212" i="3" s="1"/>
  <c r="D21" i="3" s="1"/>
  <c r="T129" i="13"/>
  <c r="U129" i="13" s="1"/>
  <c r="T132" i="13"/>
  <c r="U132" i="13" s="1"/>
  <c r="T59" i="10"/>
  <c r="U59" i="10" s="1"/>
  <c r="T112" i="13"/>
  <c r="U112" i="13" s="1"/>
  <c r="T72" i="10"/>
  <c r="U72" i="10" s="1"/>
  <c r="T75" i="10"/>
  <c r="U75" i="10" s="1"/>
  <c r="T93" i="10"/>
  <c r="U93" i="10" s="1"/>
  <c r="B35" i="2" s="1"/>
  <c r="D38" i="2" s="1"/>
  <c r="F38" i="2" s="1"/>
  <c r="T54" i="13"/>
  <c r="U54" i="13" s="1"/>
  <c r="T105" i="10"/>
  <c r="U105" i="10" s="1"/>
  <c r="D20" i="3" l="1"/>
  <c r="D20" i="4"/>
  <c r="F21" i="3"/>
  <c r="D24" i="3"/>
  <c r="D23" i="4"/>
  <c r="F20" i="4"/>
  <c r="F20" i="3"/>
  <c r="D23" i="3"/>
  <c r="D24" i="5"/>
  <c r="F21" i="5"/>
  <c r="D23" i="5"/>
  <c r="F20" i="5"/>
  <c r="D24" i="4"/>
  <c r="F21" i="4"/>
</calcChain>
</file>

<file path=xl/comments1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2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3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4.xml><?xml version="1.0" encoding="utf-8"?>
<comments xmlns="http://schemas.openxmlformats.org/spreadsheetml/2006/main">
  <authors>
    <author>Plaga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sharedStrings.xml><?xml version="1.0" encoding="utf-8"?>
<sst xmlns="http://schemas.openxmlformats.org/spreadsheetml/2006/main" count="228" uniqueCount="59">
  <si>
    <t>Frauen</t>
  </si>
  <si>
    <t>Männer</t>
  </si>
  <si>
    <t>Alter x</t>
  </si>
  <si>
    <t>Zinssatz</t>
  </si>
  <si>
    <t>Alter des Mannes</t>
  </si>
  <si>
    <t>Alter der Frau</t>
  </si>
  <si>
    <t>Mann Alter</t>
  </si>
  <si>
    <t>Frau Alter</t>
  </si>
  <si>
    <t>Disk</t>
  </si>
  <si>
    <t>y</t>
  </si>
  <si>
    <t>dy</t>
  </si>
  <si>
    <t>dx</t>
  </si>
  <si>
    <t>Faktor</t>
  </si>
  <si>
    <t>x</t>
  </si>
  <si>
    <t>Differenz</t>
  </si>
  <si>
    <t>vorschüssig</t>
  </si>
  <si>
    <t>dxy (Funktionsbestandteil)</t>
  </si>
  <si>
    <t>Nachschüssig</t>
  </si>
  <si>
    <t>Vorschüssig</t>
  </si>
  <si>
    <t>nachschüssig</t>
  </si>
  <si>
    <t>Alter des 2. Mannes</t>
  </si>
  <si>
    <t>Alter der 2. Frau</t>
  </si>
  <si>
    <t>Alter der 1. Frau</t>
  </si>
  <si>
    <t>Alter des 1. Mannes</t>
  </si>
  <si>
    <t>dxx (Funktionsbestandteil)</t>
  </si>
  <si>
    <t>dyy (Funktionsbestandteil)</t>
  </si>
  <si>
    <t>Verbundene Leibrente - 2 Männer</t>
  </si>
  <si>
    <t>Verbundene Leibrente - 2 Frauen</t>
  </si>
  <si>
    <t>(jährlich) bis zum Tod der letztversterbenden Person</t>
  </si>
  <si>
    <t>Verbundene Leibrente Mann - Frau</t>
  </si>
  <si>
    <t>Korrigiert</t>
  </si>
  <si>
    <r>
      <t xml:space="preserve">Leibrentenfaktor Frau (jährlich) </t>
    </r>
    <r>
      <rPr>
        <sz val="10"/>
        <color indexed="22"/>
        <rFont val="Arial"/>
        <family val="2"/>
      </rPr>
      <t>bei unverbundener Verrentung anzusetzen</t>
    </r>
  </si>
  <si>
    <t>LBF - jährlich vorsch.</t>
  </si>
  <si>
    <t>LBF</t>
  </si>
  <si>
    <t>abw. Zahlungsweise</t>
  </si>
  <si>
    <t>Drucken Leibrentenbarwertfaktor Mann</t>
  </si>
  <si>
    <r>
      <t xml:space="preserve">(jährlich) bis zum Tod der </t>
    </r>
    <r>
      <rPr>
        <sz val="14"/>
        <color indexed="10"/>
        <rFont val="Arial"/>
        <family val="2"/>
      </rPr>
      <t>erst</t>
    </r>
    <r>
      <rPr>
        <sz val="14"/>
        <rFont val="Arial"/>
        <family val="2"/>
      </rPr>
      <t>versterbenden Person</t>
    </r>
  </si>
  <si>
    <r>
      <t xml:space="preserve">(bis zum Tod der letzt- bzw. 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versterbenden Person - verbundene Leibrente)</t>
    </r>
  </si>
  <si>
    <t>Korrekturfaktor bei</t>
  </si>
  <si>
    <t>Leibrentenbarwertfaktor Mann (jährlich)</t>
  </si>
  <si>
    <t>Leibrentenbarwertfaktor 1. Frau (jährlich)</t>
  </si>
  <si>
    <t>Leibrentenbarwertfaktor Frau (jährlich)</t>
  </si>
  <si>
    <t>Leibrentenbarwertfaktor des 1. Mannes (jährlich)</t>
  </si>
  <si>
    <t>Leibrentenbarwertfaktorfaktor des 2. Mannes (jährlich)</t>
  </si>
  <si>
    <t>Leibrentenbarwertfaktor 2. Frau (jährlich)</t>
  </si>
  <si>
    <t>An das Leben gebundener Abzinsungsfaktor (letztversterbende Person)</t>
  </si>
  <si>
    <r>
      <t>An das Leben gebundener Abzinsungsfaktor (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 Person)</t>
    </r>
  </si>
  <si>
    <t xml:space="preserve">An das Leben gebundener Abzinsungsfaktor </t>
  </si>
  <si>
    <t>An das Leben gebundener Abzinsungsfaktor</t>
  </si>
  <si>
    <t>(jährlich-nachschüssig)</t>
  </si>
  <si>
    <t>Anzahl der Zinsperioden im Jahr</t>
  </si>
  <si>
    <t>Kapitalisierungszinsatz in %</t>
  </si>
  <si>
    <t>Vorschüssig/Nachschüssig</t>
  </si>
  <si>
    <t xml:space="preserve">Geschäftsstelle des Gutachterausschusses für Grundstückswerte in der Landeshauptstadt Kiel </t>
  </si>
  <si>
    <t>www.gutachterausschuss-kiel.de</t>
  </si>
  <si>
    <t xml:space="preserve">Geschäftsstelle des Gutachterausschusses für Grundstückswerte in der Landeshauptstadt Kiel  </t>
  </si>
  <si>
    <t>1986-1988</t>
  </si>
  <si>
    <t>Absterbeordnung     1986-1988</t>
  </si>
  <si>
    <t>1986-1988 (West)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</si>
</sst>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00"/>
    <numFmt numFmtId="166" formatCode="dd/mm/yy"/>
    <numFmt numFmtId="167" formatCode="0.00_ ;[Red]\-0.00\ "/>
    <numFmt numFmtId="168" formatCode="#,##0.00_ ;[Red]\-#,##0.00\ "/>
  </numFmts>
  <fonts count="2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4"/>
      <color indexed="22"/>
      <name val="Arial"/>
      <family val="2"/>
    </font>
    <font>
      <sz val="11"/>
      <color indexed="44"/>
      <name val="Arial"/>
      <family val="2"/>
    </font>
    <font>
      <sz val="10"/>
      <color indexed="44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9"/>
      <name val="Arial"/>
      <family val="2"/>
    </font>
    <font>
      <sz val="14"/>
      <color indexed="47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4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u/>
      <sz val="10.4"/>
      <color theme="10"/>
      <name val="Arial"/>
      <family val="2"/>
    </font>
    <font>
      <u/>
      <sz val="10.5"/>
      <color rgb="FF3333FF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Protection="1"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164" fontId="5" fillId="4" borderId="1" xfId="0" applyNumberFormat="1" applyFont="1" applyFill="1" applyBorder="1" applyAlignment="1" applyProtection="1">
      <alignment horizontal="center"/>
      <protection hidden="1"/>
    </xf>
    <xf numFmtId="164" fontId="6" fillId="4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164" fontId="5" fillId="5" borderId="1" xfId="0" applyNumberFormat="1" applyFont="1" applyFill="1" applyBorder="1" applyAlignment="1" applyProtection="1">
      <alignment horizontal="center"/>
      <protection hidden="1"/>
    </xf>
    <xf numFmtId="164" fontId="6" fillId="5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center"/>
      <protection locked="0" hidden="1"/>
    </xf>
    <xf numFmtId="0" fontId="5" fillId="4" borderId="1" xfId="0" applyFont="1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 applyProtection="1">
      <alignment horizontal="center"/>
      <protection locked="0" hidden="1"/>
    </xf>
    <xf numFmtId="1" fontId="5" fillId="4" borderId="1" xfId="0" applyNumberFormat="1" applyFont="1" applyFill="1" applyBorder="1" applyAlignment="1" applyProtection="1">
      <alignment horizontal="center"/>
      <protection locked="0" hidden="1"/>
    </xf>
    <xf numFmtId="1" fontId="5" fillId="5" borderId="1" xfId="0" applyNumberFormat="1" applyFont="1" applyFill="1" applyBorder="1" applyAlignment="1" applyProtection="1">
      <alignment horizontal="center"/>
      <protection locked="0" hidden="1"/>
    </xf>
    <xf numFmtId="1" fontId="9" fillId="4" borderId="1" xfId="0" applyNumberFormat="1" applyFont="1" applyFill="1" applyBorder="1" applyAlignment="1" applyProtection="1">
      <alignment horizontal="center"/>
      <protection locked="0" hidden="1"/>
    </xf>
    <xf numFmtId="1" fontId="9" fillId="5" borderId="1" xfId="0" applyNumberFormat="1" applyFont="1" applyFill="1" applyBorder="1" applyAlignment="1" applyProtection="1">
      <alignment horizontal="center"/>
      <protection locked="0" hidden="1"/>
    </xf>
    <xf numFmtId="1" fontId="10" fillId="4" borderId="1" xfId="0" applyNumberFormat="1" applyFont="1" applyFill="1" applyBorder="1" applyAlignment="1" applyProtection="1">
      <alignment horizontal="center"/>
      <protection locked="0" hidden="1"/>
    </xf>
    <xf numFmtId="1" fontId="10" fillId="5" borderId="1" xfId="0" applyNumberFormat="1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locked="0" hidden="1"/>
    </xf>
    <xf numFmtId="0" fontId="12" fillId="2" borderId="4" xfId="0" applyFont="1" applyFill="1" applyBorder="1" applyAlignment="1" applyProtection="1">
      <alignment horizontal="right" vertical="center"/>
      <protection hidden="1"/>
    </xf>
    <xf numFmtId="164" fontId="13" fillId="2" borderId="0" xfId="0" applyNumberFormat="1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left"/>
      <protection hidden="1"/>
    </xf>
    <xf numFmtId="0" fontId="3" fillId="7" borderId="0" xfId="0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3" fillId="7" borderId="4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15" fillId="7" borderId="4" xfId="0" applyFont="1" applyFill="1" applyBorder="1" applyAlignment="1" applyProtection="1">
      <alignment horizontal="right" vertical="center"/>
      <protection hidden="1"/>
    </xf>
    <xf numFmtId="164" fontId="16" fillId="7" borderId="0" xfId="0" applyNumberFormat="1" applyFont="1" applyFill="1" applyBorder="1" applyAlignment="1" applyProtection="1">
      <alignment horizontal="center" vertical="center"/>
      <protection hidden="1"/>
    </xf>
    <xf numFmtId="164" fontId="2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3" fillId="7" borderId="7" xfId="0" applyFont="1" applyFill="1" applyBorder="1" applyProtection="1">
      <protection hidden="1"/>
    </xf>
    <xf numFmtId="0" fontId="3" fillId="8" borderId="4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17" fillId="8" borderId="4" xfId="0" applyFont="1" applyFill="1" applyBorder="1" applyAlignment="1" applyProtection="1">
      <alignment horizontal="right" vertical="center"/>
      <protection hidden="1"/>
    </xf>
    <xf numFmtId="164" fontId="18" fillId="8" borderId="0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right" vertical="center"/>
      <protection hidden="1"/>
    </xf>
    <xf numFmtId="16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Protection="1">
      <protection hidden="1"/>
    </xf>
    <xf numFmtId="0" fontId="3" fillId="8" borderId="7" xfId="0" applyFont="1" applyFill="1" applyBorder="1" applyProtection="1">
      <protection hidden="1"/>
    </xf>
    <xf numFmtId="0" fontId="14" fillId="2" borderId="4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164" fontId="14" fillId="2" borderId="0" xfId="0" applyNumberFormat="1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164" fontId="1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8" borderId="4" xfId="0" applyFont="1" applyFill="1" applyBorder="1" applyProtection="1">
      <protection hidden="1"/>
    </xf>
    <xf numFmtId="0" fontId="18" fillId="8" borderId="0" xfId="0" applyFont="1" applyFill="1" applyBorder="1" applyProtection="1">
      <protection hidden="1"/>
    </xf>
    <xf numFmtId="0" fontId="20" fillId="8" borderId="0" xfId="0" applyFont="1" applyFill="1" applyBorder="1" applyProtection="1">
      <protection hidden="1"/>
    </xf>
    <xf numFmtId="166" fontId="0" fillId="0" borderId="0" xfId="0" applyNumberFormat="1"/>
    <xf numFmtId="0" fontId="2" fillId="2" borderId="0" xfId="0" applyFont="1" applyFill="1" applyBorder="1" applyAlignment="1" applyProtection="1">
      <alignment horizontal="right"/>
      <protection hidden="1"/>
    </xf>
    <xf numFmtId="0" fontId="2" fillId="8" borderId="0" xfId="0" applyFont="1" applyFill="1" applyBorder="1" applyAlignment="1" applyProtection="1">
      <alignment horizontal="right"/>
      <protection hidden="1"/>
    </xf>
    <xf numFmtId="166" fontId="19" fillId="8" borderId="8" xfId="0" applyNumberFormat="1" applyFont="1" applyFill="1" applyBorder="1" applyAlignment="1" applyProtection="1">
      <alignment horizontal="left"/>
      <protection hidden="1"/>
    </xf>
    <xf numFmtId="166" fontId="19" fillId="2" borderId="8" xfId="0" applyNumberFormat="1" applyFont="1" applyFill="1" applyBorder="1" applyAlignment="1" applyProtection="1">
      <alignment horizontal="left"/>
      <protection hidden="1"/>
    </xf>
    <xf numFmtId="0" fontId="2" fillId="7" borderId="0" xfId="0" applyFont="1" applyFill="1" applyBorder="1" applyAlignment="1" applyProtection="1">
      <alignment horizontal="right"/>
      <protection hidden="1"/>
    </xf>
    <xf numFmtId="166" fontId="19" fillId="7" borderId="8" xfId="0" applyNumberFormat="1" applyFont="1" applyFill="1" applyBorder="1" applyAlignment="1" applyProtection="1">
      <alignment horizontal="left"/>
      <protection hidden="1"/>
    </xf>
    <xf numFmtId="164" fontId="14" fillId="2" borderId="0" xfId="0" applyNumberFormat="1" applyFont="1" applyFill="1" applyBorder="1" applyAlignment="1" applyProtection="1">
      <alignment horizontal="center"/>
      <protection hidden="1"/>
    </xf>
    <xf numFmtId="0" fontId="18" fillId="8" borderId="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164" fontId="21" fillId="3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Protection="1">
      <protection hidden="1"/>
    </xf>
    <xf numFmtId="164" fontId="3" fillId="2" borderId="7" xfId="0" applyNumberFormat="1" applyFont="1" applyFill="1" applyBorder="1" applyAlignment="1" applyProtection="1">
      <alignment horizontal="right"/>
      <protection hidden="1"/>
    </xf>
    <xf numFmtId="164" fontId="3" fillId="2" borderId="7" xfId="0" applyNumberFormat="1" applyFont="1" applyFill="1" applyBorder="1" applyAlignment="1" applyProtection="1">
      <alignment horizontal="center" vertical="center"/>
      <protection hidden="1"/>
    </xf>
    <xf numFmtId="164" fontId="3" fillId="2" borderId="11" xfId="0" applyNumberFormat="1" applyFont="1" applyFill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 horizontal="center"/>
      <protection locked="0" hidden="1"/>
    </xf>
    <xf numFmtId="0" fontId="3" fillId="8" borderId="10" xfId="0" applyFont="1" applyFill="1" applyBorder="1" applyAlignment="1" applyProtection="1">
      <alignment horizontal="center"/>
      <protection locked="0" hidden="1"/>
    </xf>
    <xf numFmtId="164" fontId="2" fillId="5" borderId="5" xfId="0" applyNumberFormat="1" applyFont="1" applyFill="1" applyBorder="1" applyAlignment="1" applyProtection="1">
      <alignment horizontal="center"/>
      <protection hidden="1"/>
    </xf>
    <xf numFmtId="164" fontId="3" fillId="5" borderId="1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Protection="1"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Protection="1">
      <protection hidden="1"/>
    </xf>
    <xf numFmtId="0" fontId="3" fillId="8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6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64" fontId="2" fillId="9" borderId="5" xfId="0" applyNumberFormat="1" applyFont="1" applyFill="1" applyBorder="1" applyAlignment="1" applyProtection="1">
      <alignment horizontal="center" vertical="center"/>
      <protection hidden="1"/>
    </xf>
    <xf numFmtId="164" fontId="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8" borderId="10" xfId="0" applyFont="1" applyFill="1" applyBorder="1" applyAlignment="1" applyProtection="1">
      <alignment horizontal="center"/>
      <protection hidden="1"/>
    </xf>
    <xf numFmtId="0" fontId="18" fillId="8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8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16" fillId="7" borderId="0" xfId="0" applyFont="1" applyFill="1" applyProtection="1">
      <protection hidden="1"/>
    </xf>
    <xf numFmtId="0" fontId="16" fillId="7" borderId="0" xfId="0" applyFont="1" applyFill="1" applyBorder="1" applyAlignment="1" applyProtection="1">
      <alignment horizontal="center"/>
      <protection hidden="1"/>
    </xf>
    <xf numFmtId="0" fontId="16" fillId="7" borderId="8" xfId="0" applyFont="1" applyFill="1" applyBorder="1" applyAlignment="1" applyProtection="1">
      <alignment horizontal="center"/>
      <protection hidden="1"/>
    </xf>
    <xf numFmtId="0" fontId="16" fillId="7" borderId="0" xfId="0" applyFont="1" applyFill="1" applyBorder="1" applyProtection="1">
      <protection hidden="1"/>
    </xf>
    <xf numFmtId="0" fontId="23" fillId="7" borderId="4" xfId="0" applyFont="1" applyFill="1" applyBorder="1" applyProtection="1">
      <protection hidden="1"/>
    </xf>
    <xf numFmtId="0" fontId="23" fillId="7" borderId="0" xfId="0" applyFont="1" applyFill="1" applyBorder="1" applyProtection="1">
      <protection hidden="1"/>
    </xf>
    <xf numFmtId="0" fontId="23" fillId="7" borderId="0" xfId="0" applyFont="1" applyFill="1" applyBorder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/>
      <protection hidden="1"/>
    </xf>
    <xf numFmtId="0" fontId="20" fillId="8" borderId="0" xfId="0" applyFont="1" applyFill="1" applyBorder="1" applyAlignment="1" applyProtection="1">
      <alignment horizontal="center"/>
      <protection hidden="1"/>
    </xf>
    <xf numFmtId="164" fontId="2" fillId="5" borderId="12" xfId="0" applyNumberFormat="1" applyFont="1" applyFill="1" applyBorder="1" applyAlignment="1" applyProtection="1">
      <alignment horizontal="center" vertical="center"/>
      <protection hidden="1"/>
    </xf>
    <xf numFmtId="164" fontId="3" fillId="5" borderId="13" xfId="0" applyNumberFormat="1" applyFont="1" applyFill="1" applyBorder="1" applyAlignment="1" applyProtection="1">
      <alignment horizontal="center" vertical="center"/>
      <protection hidden="1"/>
    </xf>
    <xf numFmtId="164" fontId="3" fillId="5" borderId="8" xfId="0" applyNumberFormat="1" applyFon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164" fontId="3" fillId="5" borderId="5" xfId="0" applyNumberFormat="1" applyFont="1" applyFill="1" applyBorder="1" applyAlignment="1" applyProtection="1">
      <alignment horizontal="center" vertical="center"/>
      <protection hidden="1"/>
    </xf>
    <xf numFmtId="164" fontId="2" fillId="9" borderId="14" xfId="0" applyNumberFormat="1" applyFont="1" applyFill="1" applyBorder="1" applyAlignment="1" applyProtection="1">
      <alignment horizontal="center" vertical="center"/>
      <protection hidden="1"/>
    </xf>
    <xf numFmtId="164" fontId="2" fillId="9" borderId="12" xfId="0" applyNumberFormat="1" applyFont="1" applyFill="1" applyBorder="1" applyAlignment="1" applyProtection="1">
      <alignment horizontal="center" vertical="center"/>
      <protection hidden="1"/>
    </xf>
    <xf numFmtId="164" fontId="3" fillId="9" borderId="8" xfId="0" applyNumberFormat="1" applyFont="1" applyFill="1" applyBorder="1" applyAlignment="1" applyProtection="1">
      <alignment horizontal="center" vertical="center"/>
      <protection hidden="1"/>
    </xf>
    <xf numFmtId="164" fontId="3" fillId="9" borderId="15" xfId="0" applyNumberFormat="1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1" fillId="8" borderId="9" xfId="0" applyFont="1" applyFill="1" applyBorder="1" applyAlignment="1" applyProtection="1">
      <alignment horizontal="center"/>
      <protection hidden="1"/>
    </xf>
    <xf numFmtId="0" fontId="21" fillId="8" borderId="10" xfId="0" applyFont="1" applyFill="1" applyBorder="1" applyAlignment="1" applyProtection="1">
      <alignment horizontal="center"/>
      <protection hidden="1"/>
    </xf>
    <xf numFmtId="0" fontId="21" fillId="7" borderId="9" xfId="0" applyFont="1" applyFill="1" applyBorder="1" applyAlignment="1" applyProtection="1">
      <alignment horizontal="center"/>
      <protection hidden="1"/>
    </xf>
    <xf numFmtId="0" fontId="21" fillId="7" borderId="10" xfId="0" applyFont="1" applyFill="1" applyBorder="1" applyAlignment="1" applyProtection="1">
      <alignment horizontal="center"/>
      <protection hidden="1"/>
    </xf>
    <xf numFmtId="0" fontId="21" fillId="2" borderId="9" xfId="0" applyFont="1" applyFill="1" applyBorder="1" applyAlignment="1" applyProtection="1">
      <alignment horizontal="center"/>
      <protection hidden="1"/>
    </xf>
    <xf numFmtId="0" fontId="21" fillId="2" borderId="10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165" fontId="3" fillId="10" borderId="5" xfId="0" applyNumberFormat="1" applyFont="1" applyFill="1" applyBorder="1" applyAlignment="1" applyProtection="1">
      <alignment horizontal="center"/>
      <protection hidden="1"/>
    </xf>
    <xf numFmtId="165" fontId="3" fillId="10" borderId="5" xfId="0" applyNumberFormat="1" applyFont="1" applyFill="1" applyBorder="1" applyAlignment="1" applyProtection="1">
      <alignment horizontal="left"/>
      <protection hidden="1"/>
    </xf>
    <xf numFmtId="0" fontId="2" fillId="10" borderId="16" xfId="0" applyFont="1" applyFill="1" applyBorder="1" applyProtection="1">
      <protection hidden="1"/>
    </xf>
    <xf numFmtId="165" fontId="11" fillId="10" borderId="5" xfId="0" applyNumberFormat="1" applyFont="1" applyFill="1" applyBorder="1" applyAlignment="1" applyProtection="1">
      <alignment horizontal="left"/>
      <protection hidden="1"/>
    </xf>
    <xf numFmtId="0" fontId="2" fillId="10" borderId="15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2" fillId="2" borderId="4" xfId="0" applyFont="1" applyFill="1" applyBorder="1" applyProtection="1">
      <protection hidden="1"/>
    </xf>
    <xf numFmtId="0" fontId="22" fillId="2" borderId="0" xfId="0" applyFont="1" applyFill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6" fillId="7" borderId="4" xfId="0" applyFont="1" applyFill="1" applyBorder="1" applyProtection="1">
      <protection hidden="1"/>
    </xf>
    <xf numFmtId="0" fontId="18" fillId="8" borderId="4" xfId="0" applyFont="1" applyFill="1" applyBorder="1" applyProtection="1">
      <protection hidden="1"/>
    </xf>
    <xf numFmtId="0" fontId="18" fillId="8" borderId="8" xfId="0" applyFont="1" applyFill="1" applyBorder="1" applyAlignment="1" applyProtection="1">
      <alignment horizontal="center"/>
      <protection hidden="1"/>
    </xf>
    <xf numFmtId="0" fontId="13" fillId="11" borderId="0" xfId="0" applyFont="1" applyFill="1" applyProtection="1">
      <protection hidden="1"/>
    </xf>
    <xf numFmtId="0" fontId="18" fillId="11" borderId="0" xfId="0" applyFont="1" applyFill="1" applyProtection="1">
      <protection hidden="1"/>
    </xf>
    <xf numFmtId="0" fontId="3" fillId="11" borderId="4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166" fontId="19" fillId="11" borderId="8" xfId="0" applyNumberFormat="1" applyFont="1" applyFill="1" applyBorder="1" applyAlignment="1" applyProtection="1">
      <alignment horizontal="left"/>
      <protection hidden="1"/>
    </xf>
    <xf numFmtId="0" fontId="2" fillId="11" borderId="0" xfId="0" applyFont="1" applyFill="1" applyBorder="1" applyProtection="1">
      <protection hidden="1"/>
    </xf>
    <xf numFmtId="0" fontId="2" fillId="11" borderId="8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 wrapText="1"/>
      <protection hidden="1"/>
    </xf>
    <xf numFmtId="0" fontId="21" fillId="11" borderId="9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2" fillId="11" borderId="10" xfId="0" applyFont="1" applyFill="1" applyBorder="1" applyAlignment="1" applyProtection="1">
      <alignment horizontal="center" wrapText="1"/>
      <protection hidden="1"/>
    </xf>
    <xf numFmtId="0" fontId="21" fillId="11" borderId="10" xfId="0" applyFont="1" applyFill="1" applyBorder="1" applyAlignment="1" applyProtection="1">
      <alignment horizontal="center"/>
      <protection hidden="1"/>
    </xf>
    <xf numFmtId="0" fontId="3" fillId="11" borderId="17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wrapText="1"/>
      <protection hidden="1"/>
    </xf>
    <xf numFmtId="0" fontId="3" fillId="11" borderId="6" xfId="0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0" fontId="3" fillId="11" borderId="7" xfId="0" applyFont="1" applyFill="1" applyBorder="1" applyProtection="1">
      <protection hidden="1"/>
    </xf>
    <xf numFmtId="164" fontId="3" fillId="11" borderId="16" xfId="0" applyNumberFormat="1" applyFont="1" applyFill="1" applyBorder="1" applyAlignment="1" applyProtection="1">
      <alignment horizontal="right"/>
      <protection hidden="1"/>
    </xf>
    <xf numFmtId="164" fontId="3" fillId="11" borderId="7" xfId="0" applyNumberFormat="1" applyFont="1" applyFill="1" applyBorder="1" applyAlignment="1" applyProtection="1">
      <alignment horizontal="center" vertical="center"/>
      <protection hidden="1"/>
    </xf>
    <xf numFmtId="164" fontId="3" fillId="11" borderId="15" xfId="0" applyNumberFormat="1" applyFont="1" applyFill="1" applyBorder="1" applyAlignment="1" applyProtection="1">
      <alignment horizontal="center"/>
      <protection hidden="1"/>
    </xf>
    <xf numFmtId="0" fontId="18" fillId="11" borderId="0" xfId="0" applyFont="1" applyFill="1" applyBorder="1" applyProtection="1">
      <protection hidden="1"/>
    </xf>
    <xf numFmtId="0" fontId="20" fillId="11" borderId="0" xfId="0" applyFont="1" applyFill="1" applyBorder="1" applyProtection="1">
      <protection hidden="1"/>
    </xf>
    <xf numFmtId="0" fontId="20" fillId="11" borderId="0" xfId="0" applyFont="1" applyFill="1" applyBorder="1" applyAlignment="1" applyProtection="1">
      <alignment horizontal="right"/>
      <protection hidden="1"/>
    </xf>
    <xf numFmtId="164" fontId="20" fillId="11" borderId="0" xfId="0" applyNumberFormat="1" applyFont="1" applyFill="1" applyBorder="1" applyAlignment="1" applyProtection="1">
      <alignment horizontal="center" vertical="center"/>
      <protection hidden="1"/>
    </xf>
    <xf numFmtId="0" fontId="18" fillId="11" borderId="0" xfId="0" applyFont="1" applyFill="1" applyBorder="1" applyAlignment="1" applyProtection="1">
      <alignment horizontal="center"/>
      <protection hidden="1"/>
    </xf>
    <xf numFmtId="0" fontId="18" fillId="11" borderId="0" xfId="0" applyFont="1" applyFill="1" applyBorder="1" applyAlignment="1" applyProtection="1">
      <alignment horizontal="right"/>
      <protection hidden="1"/>
    </xf>
    <xf numFmtId="164" fontId="20" fillId="11" borderId="0" xfId="0" applyNumberFormat="1" applyFont="1" applyFill="1" applyBorder="1" applyAlignment="1" applyProtection="1">
      <alignment horizontal="right"/>
      <protection hidden="1"/>
    </xf>
    <xf numFmtId="0" fontId="20" fillId="11" borderId="0" xfId="0" applyFont="1" applyFill="1" applyBorder="1" applyAlignment="1" applyProtection="1">
      <alignment horizontal="center"/>
      <protection hidden="1"/>
    </xf>
    <xf numFmtId="164" fontId="21" fillId="12" borderId="12" xfId="0" applyNumberFormat="1" applyFont="1" applyFill="1" applyBorder="1" applyAlignment="1" applyProtection="1">
      <alignment horizontal="center" vertical="center"/>
      <protection hidden="1"/>
    </xf>
    <xf numFmtId="165" fontId="3" fillId="0" borderId="5" xfId="0" applyNumberFormat="1" applyFont="1" applyFill="1" applyBorder="1" applyAlignment="1" applyProtection="1">
      <alignment horizontal="left"/>
      <protection hidden="1"/>
    </xf>
    <xf numFmtId="0" fontId="2" fillId="0" borderId="16" xfId="0" applyFont="1" applyFill="1" applyBorder="1" applyProtection="1">
      <protection hidden="1"/>
    </xf>
    <xf numFmtId="165" fontId="3" fillId="0" borderId="5" xfId="0" applyNumberFormat="1" applyFont="1" applyFill="1" applyBorder="1" applyAlignment="1" applyProtection="1">
      <alignment horizontal="center"/>
      <protection hidden="1"/>
    </xf>
    <xf numFmtId="165" fontId="11" fillId="0" borderId="5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Fill="1" applyBorder="1" applyProtection="1">
      <protection hidden="1"/>
    </xf>
    <xf numFmtId="0" fontId="3" fillId="13" borderId="5" xfId="0" applyFont="1" applyFill="1" applyBorder="1" applyAlignment="1" applyProtection="1">
      <alignment horizontal="center"/>
      <protection locked="0" hidden="1"/>
    </xf>
    <xf numFmtId="0" fontId="3" fillId="13" borderId="10" xfId="0" applyFont="1" applyFill="1" applyBorder="1" applyAlignment="1" applyProtection="1">
      <alignment horizontal="center"/>
      <protection locked="0" hidden="1"/>
    </xf>
    <xf numFmtId="164" fontId="2" fillId="14" borderId="5" xfId="0" applyNumberFormat="1" applyFont="1" applyFill="1" applyBorder="1" applyAlignment="1" applyProtection="1">
      <alignment horizontal="center"/>
      <protection hidden="1"/>
    </xf>
    <xf numFmtId="164" fontId="3" fillId="14" borderId="5" xfId="0" applyNumberFormat="1" applyFont="1" applyFill="1" applyBorder="1" applyAlignment="1" applyProtection="1">
      <alignment horizontal="center"/>
      <protection hidden="1"/>
    </xf>
    <xf numFmtId="167" fontId="3" fillId="6" borderId="5" xfId="0" applyNumberFormat="1" applyFont="1" applyFill="1" applyBorder="1" applyAlignment="1" applyProtection="1">
      <alignment horizontal="center"/>
      <protection locked="0" hidden="1"/>
    </xf>
    <xf numFmtId="167" fontId="3" fillId="13" borderId="5" xfId="0" applyNumberFormat="1" applyFont="1" applyFill="1" applyBorder="1" applyAlignment="1" applyProtection="1">
      <alignment horizontal="center"/>
      <protection locked="0" hidden="1"/>
    </xf>
    <xf numFmtId="168" fontId="3" fillId="8" borderId="5" xfId="0" applyNumberFormat="1" applyFont="1" applyFill="1" applyBorder="1" applyAlignment="1" applyProtection="1">
      <alignment horizontal="center"/>
      <protection locked="0"/>
    </xf>
    <xf numFmtId="0" fontId="26" fillId="2" borderId="12" xfId="1" applyFill="1" applyBorder="1" applyAlignment="1" applyProtection="1">
      <alignment horizontal="center" wrapText="1"/>
      <protection hidden="1"/>
    </xf>
    <xf numFmtId="0" fontId="3" fillId="2" borderId="16" xfId="0" applyFont="1" applyFill="1" applyBorder="1" applyAlignment="1" applyProtection="1">
      <alignment horizontal="center" wrapText="1"/>
      <protection hidden="1"/>
    </xf>
    <xf numFmtId="0" fontId="3" fillId="2" borderId="15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wrapText="1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5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wrapText="1"/>
      <protection hidden="1"/>
    </xf>
    <xf numFmtId="0" fontId="3" fillId="11" borderId="16" xfId="0" applyFont="1" applyFill="1" applyBorder="1" applyAlignment="1" applyProtection="1">
      <alignment horizontal="center" wrapText="1"/>
      <protection hidden="1"/>
    </xf>
    <xf numFmtId="0" fontId="3" fillId="11" borderId="15" xfId="0" applyFont="1" applyFill="1" applyBorder="1" applyAlignment="1" applyProtection="1">
      <alignment horizontal="center" wrapText="1"/>
      <protection hidden="1"/>
    </xf>
    <xf numFmtId="0" fontId="26" fillId="11" borderId="12" xfId="1" applyFill="1" applyBorder="1" applyAlignment="1" applyProtection="1">
      <alignment horizontal="center" wrapText="1"/>
      <protection hidden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15" xfId="0" applyFont="1" applyFill="1" applyBorder="1" applyAlignment="1" applyProtection="1">
      <alignment horizontal="center" vertical="center" wrapText="1"/>
      <protection hidden="1"/>
    </xf>
    <xf numFmtId="164" fontId="21" fillId="3" borderId="9" xfId="0" applyNumberFormat="1" applyFont="1" applyFill="1" applyBorder="1" applyAlignment="1" applyProtection="1">
      <alignment horizontal="center" vertical="center"/>
      <protection hidden="1"/>
    </xf>
    <xf numFmtId="164" fontId="21" fillId="3" borderId="17" xfId="0" applyNumberFormat="1" applyFont="1" applyFill="1" applyBorder="1" applyAlignment="1" applyProtection="1">
      <alignment horizontal="center" vertical="center"/>
      <protection hidden="1"/>
    </xf>
    <xf numFmtId="164" fontId="21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7" fillId="7" borderId="6" xfId="0" applyFont="1" applyFill="1" applyBorder="1" applyAlignment="1" applyProtection="1">
      <alignment horizontal="center" vertical="center"/>
      <protection hidden="1"/>
    </xf>
    <xf numFmtId="0" fontId="7" fillId="7" borderId="7" xfId="0" applyFont="1" applyFill="1" applyBorder="1" applyAlignment="1" applyProtection="1">
      <alignment horizontal="center" vertical="center"/>
      <protection hidden="1"/>
    </xf>
    <xf numFmtId="0" fontId="11" fillId="7" borderId="16" xfId="0" applyFont="1" applyFill="1" applyBorder="1" applyAlignment="1" applyProtection="1">
      <alignment horizontal="center" vertical="center" wrapText="1"/>
      <protection hidden="1"/>
    </xf>
    <xf numFmtId="0" fontId="11" fillId="7" borderId="15" xfId="0" applyFont="1" applyFill="1" applyBorder="1" applyAlignment="1" applyProtection="1">
      <alignment horizontal="center" vertical="center" wrapText="1"/>
      <protection hidden="1"/>
    </xf>
    <xf numFmtId="0" fontId="27" fillId="7" borderId="12" xfId="0" applyFont="1" applyFill="1" applyBorder="1" applyAlignment="1" applyProtection="1">
      <alignment horizontal="center"/>
      <protection hidden="1"/>
    </xf>
    <xf numFmtId="0" fontId="27" fillId="7" borderId="16" xfId="0" applyFont="1" applyFill="1" applyBorder="1" applyAlignment="1" applyProtection="1">
      <alignment horizontal="center"/>
      <protection hidden="1"/>
    </xf>
    <xf numFmtId="0" fontId="27" fillId="7" borderId="15" xfId="0" applyFont="1" applyFill="1" applyBorder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 wrapText="1"/>
      <protection hidden="1"/>
    </xf>
    <xf numFmtId="0" fontId="2" fillId="7" borderId="10" xfId="0" applyFont="1" applyFill="1" applyBorder="1" applyAlignment="1" applyProtection="1">
      <alignment horizontal="center" wrapText="1"/>
      <protection hidden="1"/>
    </xf>
    <xf numFmtId="0" fontId="3" fillId="7" borderId="12" xfId="0" applyFont="1" applyFill="1" applyBorder="1" applyAlignment="1" applyProtection="1">
      <alignment horizontal="center" wrapText="1"/>
      <protection hidden="1"/>
    </xf>
    <xf numFmtId="0" fontId="3" fillId="7" borderId="16" xfId="0" applyFont="1" applyFill="1" applyBorder="1" applyAlignment="1" applyProtection="1">
      <alignment horizontal="center" wrapText="1"/>
      <protection hidden="1"/>
    </xf>
    <xf numFmtId="0" fontId="3" fillId="7" borderId="15" xfId="0" applyFont="1" applyFill="1" applyBorder="1" applyAlignment="1" applyProtection="1">
      <alignment horizontal="center" wrapText="1"/>
      <protection hidden="1"/>
    </xf>
    <xf numFmtId="0" fontId="3" fillId="8" borderId="12" xfId="0" applyFont="1" applyFill="1" applyBorder="1" applyAlignment="1" applyProtection="1">
      <alignment horizontal="center" wrapText="1"/>
      <protection hidden="1"/>
    </xf>
    <xf numFmtId="0" fontId="3" fillId="8" borderId="16" xfId="0" applyFont="1" applyFill="1" applyBorder="1" applyAlignment="1" applyProtection="1">
      <alignment horizontal="center" wrapText="1"/>
      <protection hidden="1"/>
    </xf>
    <xf numFmtId="0" fontId="3" fillId="8" borderId="15" xfId="0" applyFont="1" applyFill="1" applyBorder="1" applyAlignment="1" applyProtection="1">
      <alignment horizontal="center" wrapText="1"/>
      <protection hidden="1"/>
    </xf>
    <xf numFmtId="0" fontId="27" fillId="15" borderId="6" xfId="0" applyFont="1" applyFill="1" applyBorder="1" applyAlignment="1" applyProtection="1">
      <alignment horizontal="center"/>
      <protection hidden="1"/>
    </xf>
    <xf numFmtId="0" fontId="27" fillId="15" borderId="7" xfId="0" applyFont="1" applyFill="1" applyBorder="1" applyAlignment="1" applyProtection="1">
      <alignment horizontal="center"/>
      <protection hidden="1"/>
    </xf>
    <xf numFmtId="0" fontId="27" fillId="15" borderId="11" xfId="0" applyFont="1" applyFill="1" applyBorder="1" applyAlignment="1" applyProtection="1">
      <alignment horizontal="center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11" fillId="8" borderId="16" xfId="0" applyFont="1" applyFill="1" applyBorder="1" applyAlignment="1" applyProtection="1">
      <alignment horizontal="center" vertical="center" wrapText="1"/>
      <protection hidden="1"/>
    </xf>
    <xf numFmtId="0" fontId="11" fillId="8" borderId="15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center" wrapText="1"/>
      <protection hidden="1"/>
    </xf>
    <xf numFmtId="0" fontId="2" fillId="8" borderId="10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895</xdr:row>
          <xdr:rowOff>219075</xdr:rowOff>
        </xdr:from>
        <xdr:to>
          <xdr:col>9</xdr:col>
          <xdr:colOff>1190625</xdr:colOff>
          <xdr:row>899</xdr:row>
          <xdr:rowOff>152400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 Leibrentenbarwertfaktor Mann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N903"/>
  <sheetViews>
    <sheetView showGridLines="0" showRowColHeaders="0" showOutlineSymbols="0" zoomScaleNormal="100" workbookViewId="0">
      <selection activeCell="D5" sqref="D5"/>
    </sheetView>
  </sheetViews>
  <sheetFormatPr baseColWidth="10" defaultRowHeight="12.75" x14ac:dyDescent="0.2"/>
  <cols>
    <col min="1" max="1" width="51.85546875" style="127" customWidth="1"/>
    <col min="2" max="2" width="15" style="127" customWidth="1"/>
    <col min="3" max="3" width="16.5703125" style="127" customWidth="1"/>
    <col min="4" max="4" width="18.42578125" style="131" customWidth="1"/>
    <col min="5" max="5" width="23" style="131" customWidth="1"/>
    <col min="6" max="6" width="15" style="131" customWidth="1"/>
    <col min="7" max="16384" width="11.42578125" style="127"/>
  </cols>
  <sheetData>
    <row r="1" spans="1:7" ht="18.75" customHeight="1" thickBot="1" x14ac:dyDescent="0.3">
      <c r="A1" s="221" t="s">
        <v>53</v>
      </c>
      <c r="B1" s="216"/>
      <c r="C1" s="216"/>
      <c r="D1" s="216"/>
      <c r="E1" s="216"/>
      <c r="F1" s="217"/>
    </row>
    <row r="2" spans="1:7" ht="18.75" customHeight="1" thickBot="1" x14ac:dyDescent="0.3">
      <c r="A2" s="215" t="s">
        <v>54</v>
      </c>
      <c r="B2" s="216"/>
      <c r="C2" s="216"/>
      <c r="D2" s="216"/>
      <c r="E2" s="216"/>
      <c r="F2" s="217"/>
    </row>
    <row r="3" spans="1:7" ht="57" customHeight="1" thickBot="1" x14ac:dyDescent="0.25">
      <c r="A3" s="218" t="str">
        <f>"Leibrentenbarwertfaktor "&amp;Absterbeordnung!B6&amp; " -   Eine Person - männlich "</f>
        <v xml:space="preserve">Leibrentenbarwertfaktor 1986-1988 (West) -   Eine Person - männlich </v>
      </c>
      <c r="B3" s="219"/>
      <c r="C3" s="219"/>
      <c r="D3" s="219"/>
      <c r="E3" s="219"/>
      <c r="F3" s="220"/>
    </row>
    <row r="4" spans="1:7" ht="18.75" thickBot="1" x14ac:dyDescent="0.3">
      <c r="A4" s="46"/>
      <c r="B4" s="47"/>
      <c r="C4" s="47"/>
      <c r="D4" s="48"/>
      <c r="E4" s="88"/>
      <c r="F4" s="91"/>
    </row>
    <row r="5" spans="1:7" ht="18.75" thickBot="1" x14ac:dyDescent="0.3">
      <c r="A5" s="46" t="s">
        <v>4</v>
      </c>
      <c r="B5" s="103"/>
      <c r="C5" s="47"/>
      <c r="D5" s="110">
        <v>40</v>
      </c>
      <c r="E5" s="48"/>
      <c r="F5" s="104"/>
    </row>
    <row r="6" spans="1:7" ht="18" x14ac:dyDescent="0.25">
      <c r="A6" s="46"/>
      <c r="B6" s="103"/>
      <c r="C6" s="47"/>
      <c r="D6" s="48"/>
      <c r="E6" s="48"/>
      <c r="F6" s="104"/>
    </row>
    <row r="7" spans="1:7" ht="18.75" thickBot="1" x14ac:dyDescent="0.3">
      <c r="A7" s="46"/>
      <c r="B7" s="103"/>
      <c r="C7" s="47"/>
      <c r="D7" s="48"/>
      <c r="E7" s="48"/>
      <c r="F7" s="104"/>
    </row>
    <row r="8" spans="1:7" ht="18.75" thickBot="1" x14ac:dyDescent="0.3">
      <c r="A8" s="46" t="s">
        <v>3</v>
      </c>
      <c r="B8" s="103"/>
      <c r="C8" s="47"/>
      <c r="D8" s="214">
        <v>5</v>
      </c>
      <c r="E8" s="48"/>
      <c r="F8" s="104"/>
    </row>
    <row r="9" spans="1:7" ht="18.75" thickBot="1" x14ac:dyDescent="0.3">
      <c r="A9" s="46" t="s">
        <v>52</v>
      </c>
      <c r="B9" s="103"/>
      <c r="C9" s="47"/>
      <c r="D9" s="110" t="s">
        <v>18</v>
      </c>
      <c r="E9" s="48"/>
      <c r="F9" s="104"/>
    </row>
    <row r="10" spans="1:7" ht="18.75" thickBot="1" x14ac:dyDescent="0.3">
      <c r="A10" s="46" t="s">
        <v>50</v>
      </c>
      <c r="B10" s="103"/>
      <c r="C10" s="47"/>
      <c r="D10" s="111">
        <v>12</v>
      </c>
      <c r="E10" s="48"/>
      <c r="F10" s="104"/>
    </row>
    <row r="11" spans="1:7" ht="18" x14ac:dyDescent="0.25">
      <c r="A11" s="46"/>
      <c r="B11" s="103"/>
      <c r="C11" s="47"/>
      <c r="D11" s="158"/>
      <c r="E11" s="156" t="s">
        <v>38</v>
      </c>
      <c r="F11" s="96" t="s">
        <v>33</v>
      </c>
    </row>
    <row r="12" spans="1:7" ht="18.75" thickBot="1" x14ac:dyDescent="0.3">
      <c r="A12" s="46"/>
      <c r="B12" s="103"/>
      <c r="C12" s="47"/>
      <c r="D12" s="159" t="s">
        <v>32</v>
      </c>
      <c r="E12" s="157" t="s">
        <v>34</v>
      </c>
      <c r="F12" s="97" t="s">
        <v>30</v>
      </c>
    </row>
    <row r="13" spans="1:7" ht="18.75" thickBot="1" x14ac:dyDescent="0.3">
      <c r="A13" s="46" t="s">
        <v>39</v>
      </c>
      <c r="B13" s="103"/>
      <c r="C13" s="47"/>
      <c r="D13" s="112">
        <f>LOOKUP(D5,Daten1M!A15:A136,Daten1M!F15:F136)</f>
        <v>16.446707100791233</v>
      </c>
      <c r="E13" s="98">
        <f>IF(D9="vorschüssig",B49,IF(D9="nachschüssig",B50,0))</f>
        <v>-0.46640190972222217</v>
      </c>
      <c r="F13" s="113">
        <f>D13+E13</f>
        <v>15.980305191069011</v>
      </c>
    </row>
    <row r="14" spans="1:7" ht="18.75" thickBot="1" x14ac:dyDescent="0.3">
      <c r="A14" s="46"/>
      <c r="B14" s="103"/>
      <c r="C14" s="47"/>
      <c r="D14" s="47"/>
      <c r="E14" s="47"/>
      <c r="F14" s="165"/>
    </row>
    <row r="15" spans="1:7" ht="18.75" thickBot="1" x14ac:dyDescent="0.3">
      <c r="A15" s="161" t="s">
        <v>48</v>
      </c>
      <c r="B15" s="162"/>
      <c r="C15" s="162"/>
      <c r="D15" s="160">
        <f>1-((D13-1)*(D8/100))</f>
        <v>0.22766464496043826</v>
      </c>
      <c r="E15" s="163" t="s">
        <v>49</v>
      </c>
      <c r="F15" s="164"/>
      <c r="G15" s="78"/>
    </row>
    <row r="16" spans="1:7" s="78" customFormat="1" x14ac:dyDescent="0.2">
      <c r="A16" s="127"/>
      <c r="B16" s="127"/>
      <c r="C16" s="127"/>
      <c r="D16" s="131"/>
      <c r="E16" s="131"/>
      <c r="F16" s="131"/>
    </row>
    <row r="17" spans="1:6" s="78" customFormat="1" x14ac:dyDescent="0.2">
      <c r="A17" s="127"/>
      <c r="B17" s="127"/>
      <c r="C17" s="127"/>
      <c r="D17" s="131"/>
      <c r="E17" s="131"/>
      <c r="F17" s="131"/>
    </row>
    <row r="18" spans="1:6" s="78" customFormat="1" x14ac:dyDescent="0.2">
      <c r="A18" s="127"/>
      <c r="B18" s="127"/>
      <c r="C18" s="127"/>
      <c r="D18" s="131"/>
      <c r="E18" s="131"/>
      <c r="F18" s="131"/>
    </row>
    <row r="19" spans="1:6" s="78" customFormat="1" x14ac:dyDescent="0.2">
      <c r="A19" s="127"/>
      <c r="B19" s="127"/>
      <c r="C19" s="127"/>
      <c r="D19" s="131"/>
      <c r="E19" s="131"/>
      <c r="F19" s="131"/>
    </row>
    <row r="20" spans="1:6" s="78" customFormat="1" x14ac:dyDescent="0.2">
      <c r="A20" s="127"/>
      <c r="B20" s="127"/>
      <c r="C20" s="127"/>
      <c r="D20" s="131"/>
      <c r="E20" s="131"/>
      <c r="F20" s="131"/>
    </row>
    <row r="21" spans="1:6" s="78" customFormat="1" x14ac:dyDescent="0.2">
      <c r="A21" s="127"/>
      <c r="B21" s="127"/>
      <c r="C21" s="127"/>
      <c r="D21" s="131"/>
      <c r="E21" s="131"/>
      <c r="F21" s="131"/>
    </row>
    <row r="22" spans="1:6" s="78" customFormat="1" x14ac:dyDescent="0.2">
      <c r="A22" s="127"/>
      <c r="B22" s="127"/>
      <c r="C22" s="127"/>
      <c r="D22" s="131"/>
      <c r="E22" s="131"/>
      <c r="F22" s="131"/>
    </row>
    <row r="23" spans="1:6" s="78" customFormat="1" x14ac:dyDescent="0.2">
      <c r="A23" s="127"/>
      <c r="B23" s="127"/>
      <c r="C23" s="127"/>
      <c r="D23" s="131"/>
      <c r="E23" s="131"/>
      <c r="F23" s="131"/>
    </row>
    <row r="24" spans="1:6" s="78" customFormat="1" x14ac:dyDescent="0.2">
      <c r="A24" s="127"/>
      <c r="B24" s="127"/>
      <c r="C24" s="127"/>
      <c r="D24" s="131"/>
      <c r="E24" s="131"/>
      <c r="F24" s="131"/>
    </row>
    <row r="25" spans="1:6" s="78" customFormat="1" x14ac:dyDescent="0.2">
      <c r="A25" s="127"/>
      <c r="B25" s="127"/>
      <c r="C25" s="127"/>
      <c r="D25" s="131"/>
      <c r="E25" s="131"/>
      <c r="F25" s="131"/>
    </row>
    <row r="26" spans="1:6" s="78" customFormat="1" x14ac:dyDescent="0.2">
      <c r="A26" s="127"/>
      <c r="B26" s="127"/>
      <c r="C26" s="127"/>
      <c r="D26" s="131"/>
      <c r="E26" s="131"/>
      <c r="F26" s="131"/>
    </row>
    <row r="27" spans="1:6" s="78" customFormat="1" x14ac:dyDescent="0.2">
      <c r="A27" s="127"/>
      <c r="B27" s="127"/>
      <c r="C27" s="127"/>
      <c r="D27" s="131"/>
      <c r="E27" s="131"/>
      <c r="F27" s="131"/>
    </row>
    <row r="28" spans="1:6" s="78" customFormat="1" x14ac:dyDescent="0.2">
      <c r="A28" s="127"/>
      <c r="B28" s="127"/>
      <c r="C28" s="127"/>
      <c r="D28" s="131"/>
      <c r="E28" s="131"/>
      <c r="F28" s="131"/>
    </row>
    <row r="29" spans="1:6" s="78" customFormat="1" x14ac:dyDescent="0.2">
      <c r="A29" s="127"/>
      <c r="B29" s="127"/>
      <c r="C29" s="127"/>
      <c r="D29" s="131"/>
      <c r="E29" s="131"/>
      <c r="F29" s="131"/>
    </row>
    <row r="30" spans="1:6" s="78" customFormat="1" x14ac:dyDescent="0.2">
      <c r="A30" s="127"/>
      <c r="B30" s="127"/>
      <c r="C30" s="127"/>
      <c r="D30" s="131"/>
      <c r="E30" s="131"/>
      <c r="F30" s="131"/>
    </row>
    <row r="31" spans="1:6" s="78" customFormat="1" x14ac:dyDescent="0.2">
      <c r="A31" s="127"/>
      <c r="B31" s="127"/>
      <c r="C31" s="127"/>
      <c r="D31" s="131"/>
      <c r="E31" s="131"/>
      <c r="F31" s="131"/>
    </row>
    <row r="32" spans="1:6" s="78" customFormat="1" x14ac:dyDescent="0.2">
      <c r="A32" s="127"/>
      <c r="B32" s="127"/>
      <c r="C32" s="127"/>
      <c r="D32" s="131"/>
      <c r="E32" s="131"/>
      <c r="F32" s="131"/>
    </row>
    <row r="33" spans="1:6" s="78" customFormat="1" x14ac:dyDescent="0.2">
      <c r="A33" s="127"/>
      <c r="B33" s="127"/>
      <c r="C33" s="127"/>
      <c r="D33" s="131"/>
      <c r="E33" s="131"/>
      <c r="F33" s="131"/>
    </row>
    <row r="34" spans="1:6" s="78" customFormat="1" x14ac:dyDescent="0.2">
      <c r="A34" s="127"/>
      <c r="B34" s="127"/>
      <c r="C34" s="127"/>
      <c r="D34" s="131"/>
      <c r="E34" s="131"/>
      <c r="F34" s="131"/>
    </row>
    <row r="35" spans="1:6" s="78" customFormat="1" x14ac:dyDescent="0.2">
      <c r="A35" s="127"/>
      <c r="B35" s="127"/>
      <c r="C35" s="127"/>
      <c r="D35" s="131"/>
      <c r="E35" s="131"/>
      <c r="F35" s="131"/>
    </row>
    <row r="36" spans="1:6" s="78" customFormat="1" x14ac:dyDescent="0.2">
      <c r="A36" s="127"/>
      <c r="B36" s="127"/>
      <c r="C36" s="127"/>
      <c r="D36" s="131"/>
      <c r="E36" s="131"/>
      <c r="F36" s="131"/>
    </row>
    <row r="37" spans="1:6" s="78" customFormat="1" x14ac:dyDescent="0.2">
      <c r="A37" s="127"/>
      <c r="B37" s="127"/>
      <c r="C37" s="127"/>
      <c r="D37" s="131"/>
      <c r="E37" s="131"/>
      <c r="F37" s="131"/>
    </row>
    <row r="38" spans="1:6" s="78" customFormat="1" x14ac:dyDescent="0.2">
      <c r="A38" s="127"/>
      <c r="B38" s="127"/>
      <c r="C38" s="127"/>
      <c r="D38" s="131"/>
      <c r="E38" s="131"/>
      <c r="F38" s="131"/>
    </row>
    <row r="39" spans="1:6" s="78" customFormat="1" x14ac:dyDescent="0.2">
      <c r="A39" s="127"/>
      <c r="B39" s="127"/>
      <c r="C39" s="127"/>
      <c r="D39" s="131"/>
      <c r="E39" s="131"/>
      <c r="F39" s="131"/>
    </row>
    <row r="40" spans="1:6" s="78" customFormat="1" x14ac:dyDescent="0.2">
      <c r="A40" s="127"/>
      <c r="B40" s="127"/>
      <c r="C40" s="127"/>
      <c r="D40" s="131"/>
      <c r="E40" s="131"/>
      <c r="F40" s="131"/>
    </row>
    <row r="41" spans="1:6" s="78" customFormat="1" x14ac:dyDescent="0.2">
      <c r="A41" s="127"/>
      <c r="B41" s="127"/>
      <c r="C41" s="127"/>
      <c r="D41" s="131"/>
      <c r="E41" s="131"/>
      <c r="F41" s="131"/>
    </row>
    <row r="42" spans="1:6" s="78" customFormat="1" x14ac:dyDescent="0.2">
      <c r="A42" s="127"/>
      <c r="B42" s="127"/>
      <c r="C42" s="127"/>
      <c r="D42" s="131"/>
      <c r="E42" s="131"/>
      <c r="F42" s="131"/>
    </row>
    <row r="43" spans="1:6" s="78" customFormat="1" x14ac:dyDescent="0.2">
      <c r="A43" s="127"/>
      <c r="B43" s="127"/>
      <c r="C43" s="127"/>
      <c r="D43" s="131"/>
      <c r="E43" s="131"/>
      <c r="F43" s="131"/>
    </row>
    <row r="44" spans="1:6" s="78" customFormat="1" x14ac:dyDescent="0.2">
      <c r="A44" s="127"/>
      <c r="B44" s="127"/>
      <c r="C44" s="127"/>
      <c r="D44" s="131"/>
      <c r="E44" s="131"/>
      <c r="F44" s="131"/>
    </row>
    <row r="45" spans="1:6" s="78" customFormat="1" x14ac:dyDescent="0.2"/>
    <row r="46" spans="1:6" s="78" customFormat="1" x14ac:dyDescent="0.2"/>
    <row r="47" spans="1:6" s="78" customFormat="1" x14ac:dyDescent="0.2">
      <c r="A47" s="78" t="s">
        <v>50</v>
      </c>
      <c r="B47" s="78">
        <f>nachschüssig</f>
        <v>12</v>
      </c>
    </row>
    <row r="48" spans="1:6" s="78" customFormat="1" x14ac:dyDescent="0.2">
      <c r="A48" s="78" t="s">
        <v>51</v>
      </c>
      <c r="B48" s="78">
        <f>D8</f>
        <v>5</v>
      </c>
      <c r="C48" s="78" t="s">
        <v>35</v>
      </c>
    </row>
    <row r="49" spans="1:14" s="78" customFormat="1" x14ac:dyDescent="0.2">
      <c r="A49" s="127" t="s">
        <v>18</v>
      </c>
      <c r="B49" s="127">
        <f>(-1*((B47-1)/(2*B47)))-(((B47*B47-1)/(6*B47^2))*(B48/100))+(((B47^2-1)/(12*B47^2))*((B48/100)^2))</f>
        <v>-0.46640190972222217</v>
      </c>
      <c r="C49" s="127"/>
    </row>
    <row r="50" spans="1:14" s="78" customFormat="1" ht="22.5" customHeight="1" x14ac:dyDescent="0.2">
      <c r="A50" s="78" t="s">
        <v>17</v>
      </c>
      <c r="B50" s="78">
        <f>(-1+((B47-1)/(2*B47)))-(((B47*B47-1)/(6*B47^2))*(B48/100))+(((B47^2-1)/(12*B47^2))*((B48/100)^2))</f>
        <v>-0.54973524305555566</v>
      </c>
    </row>
    <row r="51" spans="1:14" s="78" customFormat="1" x14ac:dyDescent="0.2"/>
    <row r="52" spans="1:14" s="78" customFormat="1" x14ac:dyDescent="0.2">
      <c r="F52" s="128"/>
    </row>
    <row r="53" spans="1:14" s="78" customFormat="1" x14ac:dyDescent="0.2">
      <c r="D53" s="128"/>
      <c r="E53" s="128"/>
      <c r="F53" s="128"/>
    </row>
    <row r="54" spans="1:14" x14ac:dyDescent="0.2">
      <c r="A54" s="78"/>
      <c r="B54" s="78"/>
      <c r="C54" s="78"/>
      <c r="D54" s="128"/>
      <c r="E54" s="128"/>
      <c r="F54" s="128"/>
    </row>
    <row r="55" spans="1:14" x14ac:dyDescent="0.2">
      <c r="A55" s="78"/>
      <c r="B55" s="78"/>
      <c r="C55" s="78"/>
      <c r="D55" s="128"/>
      <c r="E55" s="128"/>
      <c r="F55" s="128"/>
    </row>
    <row r="58" spans="1:14" x14ac:dyDescent="0.2">
      <c r="B58" s="127" t="s">
        <v>15</v>
      </c>
      <c r="C58" s="127">
        <v>1</v>
      </c>
    </row>
    <row r="59" spans="1:14" x14ac:dyDescent="0.2">
      <c r="B59" s="127" t="s">
        <v>19</v>
      </c>
      <c r="C59" s="127">
        <v>2</v>
      </c>
    </row>
    <row r="60" spans="1:14" x14ac:dyDescent="0.2">
      <c r="C60" s="127">
        <v>4</v>
      </c>
    </row>
    <row r="61" spans="1:14" x14ac:dyDescent="0.2">
      <c r="C61" s="127">
        <v>12</v>
      </c>
    </row>
    <row r="63" spans="1:14" x14ac:dyDescent="0.2">
      <c r="B63" s="128">
        <v>2</v>
      </c>
      <c r="C63" s="128">
        <v>2.5</v>
      </c>
      <c r="D63" s="128">
        <v>3</v>
      </c>
      <c r="E63" s="128">
        <v>3.5</v>
      </c>
      <c r="F63" s="128">
        <v>4</v>
      </c>
      <c r="G63" s="128">
        <v>4.5</v>
      </c>
      <c r="H63" s="128">
        <v>5</v>
      </c>
      <c r="I63" s="128">
        <v>5.5</v>
      </c>
      <c r="J63" s="128">
        <v>6</v>
      </c>
      <c r="K63" s="128">
        <v>7</v>
      </c>
      <c r="L63" s="128">
        <v>8</v>
      </c>
      <c r="M63" s="128">
        <v>9</v>
      </c>
      <c r="N63" s="129">
        <v>10</v>
      </c>
    </row>
    <row r="895" spans="6:11" ht="18.75" thickBot="1" x14ac:dyDescent="0.3">
      <c r="F895" s="54"/>
      <c r="G895" s="106"/>
      <c r="H895" s="55"/>
      <c r="I895" s="107"/>
      <c r="J895" s="108"/>
      <c r="K895" s="109"/>
    </row>
    <row r="896" spans="6:11" ht="18" x14ac:dyDescent="0.25">
      <c r="F896" s="77" t="s">
        <v>31</v>
      </c>
      <c r="G896" s="78"/>
      <c r="H896" s="79"/>
      <c r="I896" s="80" t="e">
        <f>LOOKUP(D6,Daten!A15:A136,Daten!L15:L136)</f>
        <v>#N/A</v>
      </c>
      <c r="J896" s="83"/>
      <c r="K896" s="94" t="e">
        <f>I896+E13</f>
        <v>#N/A</v>
      </c>
    </row>
    <row r="897" spans="6:11" ht="18" x14ac:dyDescent="0.25">
      <c r="F897" s="79"/>
      <c r="G897" s="79"/>
      <c r="H897" s="79"/>
      <c r="I897" s="81"/>
      <c r="J897" s="83"/>
      <c r="K897" s="82"/>
    </row>
    <row r="898" spans="6:11" ht="18" x14ac:dyDescent="0.25">
      <c r="F898" s="79"/>
      <c r="G898" s="79"/>
      <c r="H898" s="79"/>
      <c r="I898" s="81"/>
      <c r="J898" s="83"/>
      <c r="K898" s="82"/>
    </row>
    <row r="899" spans="6:11" ht="18" x14ac:dyDescent="0.25">
      <c r="F899" s="132" t="s">
        <v>16</v>
      </c>
      <c r="G899" s="52">
        <f>LOOKUP(D5,Daten!N15:N127,Daten!U15:U127)</f>
        <v>22.714971135974913</v>
      </c>
      <c r="H899" s="79"/>
      <c r="I899" s="82"/>
      <c r="J899" s="83"/>
      <c r="K899" s="82"/>
    </row>
    <row r="900" spans="6:11" ht="18" x14ac:dyDescent="0.25">
      <c r="F900" s="79" t="s">
        <v>29</v>
      </c>
      <c r="G900" s="52"/>
      <c r="H900" s="79"/>
      <c r="I900" s="82"/>
      <c r="J900" s="83"/>
      <c r="K900" s="82"/>
    </row>
    <row r="901" spans="6:11" ht="18" x14ac:dyDescent="0.25">
      <c r="F901" s="79" t="s">
        <v>28</v>
      </c>
      <c r="G901" s="78"/>
      <c r="H901" s="79"/>
      <c r="I901" s="80" t="e">
        <f>D13+I896-G899</f>
        <v>#N/A</v>
      </c>
      <c r="J901" s="83"/>
      <c r="K901" s="80" t="e">
        <f>I901+E13</f>
        <v>#N/A</v>
      </c>
    </row>
    <row r="902" spans="6:11" ht="18" x14ac:dyDescent="0.25">
      <c r="F902" s="79"/>
      <c r="G902" s="78"/>
      <c r="H902" s="79"/>
      <c r="I902" s="130"/>
      <c r="J902" s="130"/>
      <c r="K902" s="128"/>
    </row>
    <row r="903" spans="6:11" ht="18" x14ac:dyDescent="0.25">
      <c r="F903" s="79"/>
      <c r="G903" s="78"/>
      <c r="H903" s="79"/>
      <c r="I903" s="130"/>
      <c r="J903" s="130"/>
      <c r="K903" s="128"/>
    </row>
  </sheetData>
  <sheetProtection password="851D" sheet="1" objects="1" scenarios="1"/>
  <dataConsolidate/>
  <customSheetViews>
    <customSheetView guid="{AC77A39F-ABA0-4848-B5DA-4147A1099D4C}" scale="104" showPageBreaks="1" showGridLines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4" showPageBreaks="1" showGridLines="0" showRowCol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2:F2"/>
    <mergeCell ref="A3:F3"/>
    <mergeCell ref="A1:F1"/>
  </mergeCells>
  <phoneticPr fontId="0" type="noConversion"/>
  <dataValidations disablePrompts="1" count="2">
    <dataValidation type="list" allowBlank="1" showInputMessage="1" showErrorMessage="1" errorTitle="Rente Vor. - bzw. Nachschüssig" error="Lediglich vorschüssig oder nachschüssig zulässig" sqref="D9">
      <formula1>$A$49:$A$50</formula1>
    </dataValidation>
    <dataValidation type="whole" allowBlank="1" showInputMessage="1" showErrorMessage="1" errorTitle="Raten pro Jahr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7" name="Button 8">
              <controlPr defaultSize="0" print="0" autoFill="0" autoPict="0" macro="[0]!MannDru">
                <anchor moveWithCells="1" sizeWithCells="1">
                  <from>
                    <xdr:col>8</xdr:col>
                    <xdr:colOff>495300</xdr:colOff>
                    <xdr:row>895</xdr:row>
                    <xdr:rowOff>219075</xdr:rowOff>
                  </from>
                  <to>
                    <xdr:col>9</xdr:col>
                    <xdr:colOff>1190625</xdr:colOff>
                    <xdr:row>899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Mann!D5</f>
        <v>40</v>
      </c>
    </row>
    <row r="2" spans="1:21" x14ac:dyDescent="0.2">
      <c r="A2" s="2" t="s">
        <v>7</v>
      </c>
      <c r="B2" s="2">
        <f>'2 Männer'!D6</f>
        <v>50</v>
      </c>
    </row>
    <row r="3" spans="1:21" x14ac:dyDescent="0.2">
      <c r="A3" s="2" t="s">
        <v>14</v>
      </c>
      <c r="B3" s="2">
        <f>B1-B2</f>
        <v>-10</v>
      </c>
    </row>
    <row r="5" spans="1:21" x14ac:dyDescent="0.2">
      <c r="A5" s="2" t="s">
        <v>3</v>
      </c>
      <c r="B5" s="2">
        <f>Mann!D8</f>
        <v>5</v>
      </c>
    </row>
    <row r="10" spans="1:21" ht="13.5" thickBot="1" x14ac:dyDescent="0.25"/>
    <row r="11" spans="1:21" ht="13.5" thickBot="1" x14ac:dyDescent="0.25">
      <c r="B11" s="263" t="s">
        <v>1</v>
      </c>
      <c r="C11" s="263"/>
      <c r="D11" s="263"/>
      <c r="E11" s="263"/>
      <c r="F11" s="263"/>
      <c r="H11" s="264" t="s">
        <v>1</v>
      </c>
      <c r="I11" s="265"/>
      <c r="J11" s="265"/>
      <c r="K11" s="265"/>
      <c r="L11" s="266"/>
      <c r="M11" s="35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 x14ac:dyDescent="0.2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 t="shared" ref="H14:H45" si="0"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1">N14+$B$3</f>
        <v>-10</v>
      </c>
      <c r="P14" s="6">
        <f t="shared" ref="P14:P45" si="2">B14</f>
        <v>100000</v>
      </c>
      <c r="Q14" s="6">
        <f t="shared" ref="Q14:Q45" si="3">B14</f>
        <v>100000</v>
      </c>
      <c r="R14" s="5">
        <f t="shared" ref="R14:R45" si="4">LOOKUP(N14,$O$14:$O$136,$Q$14:$Q$136)</f>
        <v>98764.340962892471</v>
      </c>
      <c r="T14" s="20">
        <f>SUM(S14:$S$136)</f>
        <v>180325112756.9791</v>
      </c>
    </row>
    <row r="15" spans="1:21" x14ac:dyDescent="0.2">
      <c r="A15" s="21">
        <v>1</v>
      </c>
      <c r="B15" s="22">
        <f>Absterbeordnung!B9</f>
        <v>99074.726999999999</v>
      </c>
      <c r="C15" s="15">
        <f t="shared" ref="C15:C46" si="5">1/(((1+($B$5/100))^A15))</f>
        <v>0.95238095238095233</v>
      </c>
      <c r="D15" s="14">
        <f t="shared" ref="D15:D46" si="6">B15*C15</f>
        <v>94356.882857142846</v>
      </c>
      <c r="E15" s="14">
        <f>SUM(D15:$D$127)</f>
        <v>1898498.3941652486</v>
      </c>
      <c r="F15" s="16">
        <f t="shared" ref="F15:F46" si="7">E15/D15</f>
        <v>20.120401783933367</v>
      </c>
      <c r="G15" s="5"/>
      <c r="H15" s="14">
        <f t="shared" si="0"/>
        <v>99074.726999999999</v>
      </c>
      <c r="I15" s="15">
        <f t="shared" ref="I15:I46" si="8">1/(((1+($B$5/100))^A15))</f>
        <v>0.95238095238095233</v>
      </c>
      <c r="J15" s="14">
        <f t="shared" ref="J15:J46" si="9">H15*I15</f>
        <v>94356.882857142846</v>
      </c>
      <c r="K15" s="14">
        <f>SUM($J15:J$127)</f>
        <v>1898498.3941652486</v>
      </c>
      <c r="L15" s="16">
        <f t="shared" ref="L15:L46" si="10">K15/J15</f>
        <v>20.120401783933367</v>
      </c>
      <c r="M15" s="16"/>
      <c r="N15" s="6">
        <v>1</v>
      </c>
      <c r="O15" s="6">
        <f t="shared" si="1"/>
        <v>-9</v>
      </c>
      <c r="P15" s="6">
        <f t="shared" si="2"/>
        <v>99074.726999999999</v>
      </c>
      <c r="Q15" s="6">
        <f t="shared" si="3"/>
        <v>99074.726999999999</v>
      </c>
      <c r="R15" s="5">
        <f t="shared" si="4"/>
        <v>98744.130815801225</v>
      </c>
      <c r="S15" s="5">
        <f t="shared" ref="S15:S46" si="11">P15*R15*I15</f>
        <v>9317188384.2169456</v>
      </c>
      <c r="T15" s="20">
        <f>SUM(S15:$S$136)</f>
        <v>180325112756.9791</v>
      </c>
      <c r="U15" s="6">
        <f t="shared" ref="U15:U46" si="12">T15/S15</f>
        <v>19.354026699990822</v>
      </c>
    </row>
    <row r="16" spans="1:21" x14ac:dyDescent="0.2">
      <c r="A16" s="21">
        <v>2</v>
      </c>
      <c r="B16" s="22">
        <f>Absterbeordnung!B10</f>
        <v>99004.850585794178</v>
      </c>
      <c r="C16" s="15">
        <f t="shared" si="5"/>
        <v>0.90702947845804982</v>
      </c>
      <c r="D16" s="14">
        <f t="shared" si="6"/>
        <v>89800.317991650038</v>
      </c>
      <c r="E16" s="14">
        <f>SUM(D16:$D$127)</f>
        <v>1804141.5113081061</v>
      </c>
      <c r="F16" s="16">
        <f t="shared" si="7"/>
        <v>20.090591566455942</v>
      </c>
      <c r="G16" s="5"/>
      <c r="H16" s="14">
        <f t="shared" si="0"/>
        <v>99004.850585794178</v>
      </c>
      <c r="I16" s="15">
        <f t="shared" si="8"/>
        <v>0.90702947845804982</v>
      </c>
      <c r="J16" s="14">
        <f t="shared" si="9"/>
        <v>89800.317991650038</v>
      </c>
      <c r="K16" s="14">
        <f>SUM($J16:J$127)</f>
        <v>1804141.5113081061</v>
      </c>
      <c r="L16" s="16">
        <f t="shared" si="10"/>
        <v>20.090591566455942</v>
      </c>
      <c r="M16" s="16"/>
      <c r="N16" s="6">
        <v>2</v>
      </c>
      <c r="O16" s="6">
        <f t="shared" si="1"/>
        <v>-8</v>
      </c>
      <c r="P16" s="6">
        <f t="shared" si="2"/>
        <v>99004.850585794178</v>
      </c>
      <c r="Q16" s="6">
        <f t="shared" si="3"/>
        <v>99004.850585794178</v>
      </c>
      <c r="R16" s="5">
        <f t="shared" si="4"/>
        <v>98724.166727432879</v>
      </c>
      <c r="S16" s="5">
        <f t="shared" si="11"/>
        <v>8865461565.5841484</v>
      </c>
      <c r="T16" s="20">
        <f>SUM(S16:$S$136)</f>
        <v>171007924372.76212</v>
      </c>
      <c r="U16" s="6">
        <f t="shared" si="12"/>
        <v>19.28922968169163</v>
      </c>
    </row>
    <row r="17" spans="1:21" x14ac:dyDescent="0.2">
      <c r="A17" s="21">
        <v>3</v>
      </c>
      <c r="B17" s="22">
        <f>Absterbeordnung!B11</f>
        <v>98956.034264115835</v>
      </c>
      <c r="C17" s="15">
        <f t="shared" si="5"/>
        <v>0.86383759853147601</v>
      </c>
      <c r="D17" s="14">
        <f t="shared" si="6"/>
        <v>85481.942998912273</v>
      </c>
      <c r="E17" s="14">
        <f>SUM(D17:$D$127)</f>
        <v>1714341.1933164559</v>
      </c>
      <c r="F17" s="16">
        <f t="shared" si="7"/>
        <v>20.055009668395936</v>
      </c>
      <c r="G17" s="5"/>
      <c r="H17" s="14">
        <f t="shared" si="0"/>
        <v>98956.034264115835</v>
      </c>
      <c r="I17" s="15">
        <f t="shared" si="8"/>
        <v>0.86383759853147601</v>
      </c>
      <c r="J17" s="14">
        <f t="shared" si="9"/>
        <v>85481.942998912273</v>
      </c>
      <c r="K17" s="14">
        <f>SUM($J17:J$127)</f>
        <v>1714341.1933164559</v>
      </c>
      <c r="L17" s="16">
        <f t="shared" si="10"/>
        <v>20.055009668395936</v>
      </c>
      <c r="M17" s="16"/>
      <c r="N17" s="6">
        <v>3</v>
      </c>
      <c r="O17" s="6">
        <f t="shared" si="1"/>
        <v>-7</v>
      </c>
      <c r="P17" s="6">
        <f t="shared" si="2"/>
        <v>98956.034264115835</v>
      </c>
      <c r="Q17" s="6">
        <f t="shared" si="3"/>
        <v>98956.034264115835</v>
      </c>
      <c r="R17" s="5">
        <f t="shared" si="4"/>
        <v>98703.507708303499</v>
      </c>
      <c r="S17" s="5">
        <f t="shared" si="11"/>
        <v>8437367619.7138987</v>
      </c>
      <c r="T17" s="20">
        <f>SUM(S17:$S$136)</f>
        <v>162142462807.17801</v>
      </c>
      <c r="U17" s="6">
        <f t="shared" si="12"/>
        <v>19.217185989186053</v>
      </c>
    </row>
    <row r="18" spans="1:21" x14ac:dyDescent="0.2">
      <c r="A18" s="21">
        <v>4</v>
      </c>
      <c r="B18" s="22">
        <f>Absterbeordnung!B12</f>
        <v>98920.875185141806</v>
      </c>
      <c r="C18" s="15">
        <f t="shared" si="5"/>
        <v>0.82270247479188197</v>
      </c>
      <c r="D18" s="14">
        <f t="shared" si="6"/>
        <v>81382.448823395025</v>
      </c>
      <c r="E18" s="14">
        <f>SUM(D18:$D$127)</f>
        <v>1628859.2503175437</v>
      </c>
      <c r="F18" s="16">
        <f t="shared" si="7"/>
        <v>20.014871435636813</v>
      </c>
      <c r="G18" s="5"/>
      <c r="H18" s="14">
        <f t="shared" si="0"/>
        <v>98920.875185141806</v>
      </c>
      <c r="I18" s="15">
        <f t="shared" si="8"/>
        <v>0.82270247479188197</v>
      </c>
      <c r="J18" s="14">
        <f t="shared" si="9"/>
        <v>81382.448823395025</v>
      </c>
      <c r="K18" s="14">
        <f>SUM($J18:J$127)</f>
        <v>1628859.2503175437</v>
      </c>
      <c r="L18" s="16">
        <f t="shared" si="10"/>
        <v>20.014871435636813</v>
      </c>
      <c r="M18" s="16"/>
      <c r="N18" s="6">
        <v>4</v>
      </c>
      <c r="O18" s="6">
        <f t="shared" si="1"/>
        <v>-6</v>
      </c>
      <c r="P18" s="6">
        <f t="shared" si="2"/>
        <v>98920.875185141806</v>
      </c>
      <c r="Q18" s="6">
        <f t="shared" si="3"/>
        <v>98920.875185141806</v>
      </c>
      <c r="R18" s="5">
        <f t="shared" si="4"/>
        <v>98680.526570603775</v>
      </c>
      <c r="S18" s="5">
        <f t="shared" si="11"/>
        <v>8030862903.4978342</v>
      </c>
      <c r="T18" s="20">
        <f>SUM(S18:$S$136)</f>
        <v>153705095187.46408</v>
      </c>
      <c r="U18" s="6">
        <f t="shared" si="12"/>
        <v>19.139300101925283</v>
      </c>
    </row>
    <row r="19" spans="1:21" x14ac:dyDescent="0.2">
      <c r="A19" s="21">
        <v>5</v>
      </c>
      <c r="B19" s="22">
        <f>Absterbeordnung!B13</f>
        <v>98890.616278631423</v>
      </c>
      <c r="C19" s="15">
        <f t="shared" si="5"/>
        <v>0.78352616646845896</v>
      </c>
      <c r="D19" s="14">
        <f t="shared" si="6"/>
        <v>77483.38547249946</v>
      </c>
      <c r="E19" s="14">
        <f>SUM(D19:$D$127)</f>
        <v>1547476.801494149</v>
      </c>
      <c r="F19" s="16">
        <f t="shared" si="7"/>
        <v>19.971724158121386</v>
      </c>
      <c r="G19" s="5"/>
      <c r="H19" s="14">
        <f t="shared" si="0"/>
        <v>98890.616278631423</v>
      </c>
      <c r="I19" s="15">
        <f t="shared" si="8"/>
        <v>0.78352616646845896</v>
      </c>
      <c r="J19" s="14">
        <f t="shared" si="9"/>
        <v>77483.38547249946</v>
      </c>
      <c r="K19" s="14">
        <f>SUM($J19:J$127)</f>
        <v>1547476.801494149</v>
      </c>
      <c r="L19" s="16">
        <f t="shared" si="10"/>
        <v>19.971724158121386</v>
      </c>
      <c r="M19" s="16"/>
      <c r="N19" s="6">
        <v>5</v>
      </c>
      <c r="O19" s="6">
        <f t="shared" si="1"/>
        <v>-5</v>
      </c>
      <c r="P19" s="6">
        <f t="shared" si="2"/>
        <v>98890.616278631423</v>
      </c>
      <c r="Q19" s="6">
        <f t="shared" si="3"/>
        <v>98890.616278631423</v>
      </c>
      <c r="R19" s="5">
        <f t="shared" si="4"/>
        <v>98651.569756886893</v>
      </c>
      <c r="S19" s="5">
        <f t="shared" si="11"/>
        <v>7643857606.9400368</v>
      </c>
      <c r="T19" s="20">
        <f>SUM(S19:$S$136)</f>
        <v>145674232283.96622</v>
      </c>
      <c r="U19" s="6">
        <f t="shared" si="12"/>
        <v>19.05768523889105</v>
      </c>
    </row>
    <row r="20" spans="1:21" x14ac:dyDescent="0.2">
      <c r="A20" s="21">
        <v>6</v>
      </c>
      <c r="B20" s="22">
        <f>Absterbeordnung!B14</f>
        <v>98861.842076012836</v>
      </c>
      <c r="C20" s="15">
        <f t="shared" si="5"/>
        <v>0.74621539663662761</v>
      </c>
      <c r="D20" s="14">
        <f t="shared" si="6"/>
        <v>73772.228696979553</v>
      </c>
      <c r="E20" s="14">
        <f>SUM(D20:$D$127)</f>
        <v>1469993.4160216493</v>
      </c>
      <c r="F20" s="16">
        <f t="shared" si="7"/>
        <v>19.926108265749534</v>
      </c>
      <c r="G20" s="5"/>
      <c r="H20" s="14">
        <f t="shared" si="0"/>
        <v>98861.842076012836</v>
      </c>
      <c r="I20" s="15">
        <f t="shared" si="8"/>
        <v>0.74621539663662761</v>
      </c>
      <c r="J20" s="14">
        <f t="shared" si="9"/>
        <v>73772.228696979553</v>
      </c>
      <c r="K20" s="14">
        <f>SUM($J20:J$127)</f>
        <v>1469993.4160216493</v>
      </c>
      <c r="L20" s="16">
        <f t="shared" si="10"/>
        <v>19.926108265749534</v>
      </c>
      <c r="M20" s="16"/>
      <c r="N20" s="6">
        <v>6</v>
      </c>
      <c r="O20" s="6">
        <f t="shared" si="1"/>
        <v>-4</v>
      </c>
      <c r="P20" s="6">
        <f t="shared" si="2"/>
        <v>98861.842076012836</v>
      </c>
      <c r="Q20" s="6">
        <f t="shared" si="3"/>
        <v>98861.842076012836</v>
      </c>
      <c r="R20" s="5">
        <f t="shared" si="4"/>
        <v>98611.911825844625</v>
      </c>
      <c r="S20" s="5">
        <f t="shared" si="11"/>
        <v>7274820511.4625931</v>
      </c>
      <c r="T20" s="20">
        <f>SUM(S20:$S$136)</f>
        <v>138030374677.02621</v>
      </c>
      <c r="U20" s="6">
        <f t="shared" si="12"/>
        <v>18.973715497109275</v>
      </c>
    </row>
    <row r="21" spans="1:21" x14ac:dyDescent="0.2">
      <c r="A21" s="21">
        <v>7</v>
      </c>
      <c r="B21" s="22">
        <f>Absterbeordnung!B15</f>
        <v>98834.515674244598</v>
      </c>
      <c r="C21" s="15">
        <f t="shared" si="5"/>
        <v>0.71068133013012147</v>
      </c>
      <c r="D21" s="14">
        <f t="shared" si="6"/>
        <v>70239.845062138484</v>
      </c>
      <c r="E21" s="14">
        <f>SUM(D21:$D$127)</f>
        <v>1396221.1873246701</v>
      </c>
      <c r="F21" s="16">
        <f t="shared" si="7"/>
        <v>19.877908131623684</v>
      </c>
      <c r="G21" s="5"/>
      <c r="H21" s="14">
        <f t="shared" si="0"/>
        <v>98834.515674244598</v>
      </c>
      <c r="I21" s="15">
        <f t="shared" si="8"/>
        <v>0.71068133013012147</v>
      </c>
      <c r="J21" s="14">
        <f t="shared" si="9"/>
        <v>70239.845062138484</v>
      </c>
      <c r="K21" s="14">
        <f>SUM($J21:J$127)</f>
        <v>1396221.1873246701</v>
      </c>
      <c r="L21" s="16">
        <f t="shared" si="10"/>
        <v>19.877908131623684</v>
      </c>
      <c r="M21" s="16"/>
      <c r="N21" s="6">
        <v>7</v>
      </c>
      <c r="O21" s="6">
        <f t="shared" si="1"/>
        <v>-3</v>
      </c>
      <c r="P21" s="6">
        <f t="shared" si="2"/>
        <v>98834.515674244598</v>
      </c>
      <c r="Q21" s="6">
        <f t="shared" si="3"/>
        <v>98834.515674244598</v>
      </c>
      <c r="R21" s="5">
        <f t="shared" si="4"/>
        <v>98557.050074819432</v>
      </c>
      <c r="S21" s="5">
        <f t="shared" si="11"/>
        <v>6922631927.0367422</v>
      </c>
      <c r="T21" s="20">
        <f>SUM(S21:$S$136)</f>
        <v>130755554165.56364</v>
      </c>
      <c r="U21" s="6">
        <f t="shared" si="12"/>
        <v>18.888127455526014</v>
      </c>
    </row>
    <row r="22" spans="1:21" x14ac:dyDescent="0.2">
      <c r="A22" s="21">
        <v>8</v>
      </c>
      <c r="B22" s="22">
        <f>Absterbeordnung!B16</f>
        <v>98809.041077829563</v>
      </c>
      <c r="C22" s="15">
        <f t="shared" si="5"/>
        <v>0.67683936202868722</v>
      </c>
      <c r="D22" s="14">
        <f t="shared" si="6"/>
        <v>66877.848325784507</v>
      </c>
      <c r="E22" s="14">
        <f>SUM(D22:$D$127)</f>
        <v>1325981.3422625312</v>
      </c>
      <c r="F22" s="16">
        <f t="shared" si="7"/>
        <v>19.826913925269093</v>
      </c>
      <c r="G22" s="5"/>
      <c r="H22" s="14">
        <f t="shared" si="0"/>
        <v>98809.041077829563</v>
      </c>
      <c r="I22" s="15">
        <f t="shared" si="8"/>
        <v>0.67683936202868722</v>
      </c>
      <c r="J22" s="14">
        <f t="shared" si="9"/>
        <v>66877.848325784507</v>
      </c>
      <c r="K22" s="14">
        <f>SUM($J22:J$127)</f>
        <v>1325981.3422625312</v>
      </c>
      <c r="L22" s="16">
        <f t="shared" si="10"/>
        <v>19.826913925269093</v>
      </c>
      <c r="M22" s="16"/>
      <c r="N22" s="6">
        <v>8</v>
      </c>
      <c r="O22" s="6">
        <f t="shared" si="1"/>
        <v>-2</v>
      </c>
      <c r="P22" s="6">
        <f t="shared" si="2"/>
        <v>98809.041077829563</v>
      </c>
      <c r="Q22" s="6">
        <f t="shared" si="3"/>
        <v>98809.041077829563</v>
      </c>
      <c r="R22" s="5">
        <f t="shared" si="4"/>
        <v>98483.009090950727</v>
      </c>
      <c r="S22" s="5">
        <f t="shared" si="11"/>
        <v>6586331744.6514606</v>
      </c>
      <c r="T22" s="20">
        <f>SUM(S22:$S$136)</f>
        <v>123832922238.52689</v>
      </c>
      <c r="U22" s="6">
        <f t="shared" si="12"/>
        <v>18.801500902089764</v>
      </c>
    </row>
    <row r="23" spans="1:21" x14ac:dyDescent="0.2">
      <c r="A23" s="21">
        <v>9</v>
      </c>
      <c r="B23" s="22">
        <f>Absterbeordnung!B17</f>
        <v>98785.745858305047</v>
      </c>
      <c r="C23" s="15">
        <f t="shared" si="5"/>
        <v>0.64460891621779726</v>
      </c>
      <c r="D23" s="14">
        <f t="shared" si="6"/>
        <v>63678.172575488767</v>
      </c>
      <c r="E23" s="14">
        <f>SUM(D23:$D$127)</f>
        <v>1259103.4939367468</v>
      </c>
      <c r="F23" s="16">
        <f t="shared" si="7"/>
        <v>19.772921285454814</v>
      </c>
      <c r="G23" s="5"/>
      <c r="H23" s="14">
        <f t="shared" si="0"/>
        <v>98785.745858305047</v>
      </c>
      <c r="I23" s="15">
        <f t="shared" si="8"/>
        <v>0.64460891621779726</v>
      </c>
      <c r="J23" s="14">
        <f t="shared" si="9"/>
        <v>63678.172575488767</v>
      </c>
      <c r="K23" s="14">
        <f>SUM($J23:J$127)</f>
        <v>1259103.4939367468</v>
      </c>
      <c r="L23" s="16">
        <f t="shared" si="10"/>
        <v>19.772921285454814</v>
      </c>
      <c r="M23" s="16"/>
      <c r="N23" s="6">
        <v>9</v>
      </c>
      <c r="O23" s="6">
        <f t="shared" si="1"/>
        <v>-1</v>
      </c>
      <c r="P23" s="6">
        <f t="shared" si="2"/>
        <v>98785.745858305047</v>
      </c>
      <c r="Q23" s="6">
        <f t="shared" si="3"/>
        <v>98785.745858305047</v>
      </c>
      <c r="R23" s="5">
        <f t="shared" si="4"/>
        <v>98388.81501690569</v>
      </c>
      <c r="S23" s="5">
        <f t="shared" si="11"/>
        <v>6265219942.1443624</v>
      </c>
      <c r="T23" s="20">
        <f>SUM(S23:$S$136)</f>
        <v>117246590493.87543</v>
      </c>
      <c r="U23" s="6">
        <f t="shared" si="12"/>
        <v>18.713882605332142</v>
      </c>
    </row>
    <row r="24" spans="1:21" x14ac:dyDescent="0.2">
      <c r="A24" s="21">
        <v>10</v>
      </c>
      <c r="B24" s="22">
        <f>Absterbeordnung!B18</f>
        <v>98764.340962892471</v>
      </c>
      <c r="C24" s="15">
        <f t="shared" si="5"/>
        <v>0.61391325354075932</v>
      </c>
      <c r="D24" s="14">
        <f t="shared" si="6"/>
        <v>60632.737894338206</v>
      </c>
      <c r="E24" s="14">
        <f>SUM(D24:$D$127)</f>
        <v>1195425.3213612582</v>
      </c>
      <c r="F24" s="16">
        <f t="shared" si="7"/>
        <v>19.715839377803938</v>
      </c>
      <c r="G24" s="5"/>
      <c r="H24" s="14">
        <f t="shared" si="0"/>
        <v>98764.340962892471</v>
      </c>
      <c r="I24" s="15">
        <f t="shared" si="8"/>
        <v>0.61391325354075932</v>
      </c>
      <c r="J24" s="14">
        <f t="shared" si="9"/>
        <v>60632.737894338206</v>
      </c>
      <c r="K24" s="14">
        <f>SUM($J24:J$127)</f>
        <v>1195425.3213612582</v>
      </c>
      <c r="L24" s="16">
        <f t="shared" si="10"/>
        <v>19.715839377803938</v>
      </c>
      <c r="M24" s="16"/>
      <c r="N24" s="6">
        <v>10</v>
      </c>
      <c r="O24" s="6">
        <f t="shared" si="1"/>
        <v>0</v>
      </c>
      <c r="P24" s="6">
        <f t="shared" si="2"/>
        <v>98764.340962892471</v>
      </c>
      <c r="Q24" s="6">
        <f t="shared" si="3"/>
        <v>98764.340962892471</v>
      </c>
      <c r="R24" s="5">
        <f t="shared" si="4"/>
        <v>98283.624583106663</v>
      </c>
      <c r="S24" s="5">
        <f t="shared" si="11"/>
        <v>5959205248.6530418</v>
      </c>
      <c r="T24" s="20">
        <f>SUM(S24:$S$136)</f>
        <v>110981370551.73108</v>
      </c>
      <c r="U24" s="6">
        <f t="shared" si="12"/>
        <v>18.623518727906909</v>
      </c>
    </row>
    <row r="25" spans="1:21" x14ac:dyDescent="0.2">
      <c r="A25" s="21">
        <v>11</v>
      </c>
      <c r="B25" s="22">
        <f>Absterbeordnung!B19</f>
        <v>98744.130815801225</v>
      </c>
      <c r="C25" s="15">
        <f t="shared" si="5"/>
        <v>0.5846792890864374</v>
      </c>
      <c r="D25" s="14">
        <f t="shared" si="6"/>
        <v>57733.648206840837</v>
      </c>
      <c r="E25" s="14">
        <f>SUM(D25:$D$127)</f>
        <v>1134792.5834669201</v>
      </c>
      <c r="F25" s="16">
        <f t="shared" si="7"/>
        <v>19.655653483066377</v>
      </c>
      <c r="G25" s="5"/>
      <c r="H25" s="14">
        <f t="shared" si="0"/>
        <v>98744.130815801225</v>
      </c>
      <c r="I25" s="15">
        <f t="shared" si="8"/>
        <v>0.5846792890864374</v>
      </c>
      <c r="J25" s="14">
        <f t="shared" si="9"/>
        <v>57733.648206840837</v>
      </c>
      <c r="K25" s="14">
        <f>SUM($J25:J$127)</f>
        <v>1134792.5834669201</v>
      </c>
      <c r="L25" s="16">
        <f t="shared" si="10"/>
        <v>19.655653483066377</v>
      </c>
      <c r="M25" s="16"/>
      <c r="N25" s="6">
        <v>11</v>
      </c>
      <c r="O25" s="6">
        <f t="shared" si="1"/>
        <v>1</v>
      </c>
      <c r="P25" s="6">
        <f t="shared" si="2"/>
        <v>98744.130815801225</v>
      </c>
      <c r="Q25" s="6">
        <f t="shared" si="3"/>
        <v>98744.130815801225</v>
      </c>
      <c r="R25" s="5">
        <f t="shared" si="4"/>
        <v>98175.321925833559</v>
      </c>
      <c r="S25" s="5">
        <f t="shared" si="11"/>
        <v>5668019498.6594219</v>
      </c>
      <c r="T25" s="20">
        <f>SUM(S25:$S$136)</f>
        <v>105022165303.07805</v>
      </c>
      <c r="U25" s="6">
        <f t="shared" si="12"/>
        <v>18.52889979082067</v>
      </c>
    </row>
    <row r="26" spans="1:21" x14ac:dyDescent="0.2">
      <c r="A26" s="21">
        <v>12</v>
      </c>
      <c r="B26" s="22">
        <f>Absterbeordnung!B20</f>
        <v>98724.166727432879</v>
      </c>
      <c r="C26" s="15">
        <f t="shared" si="5"/>
        <v>0.5568374181775595</v>
      </c>
      <c r="D26" s="14">
        <f t="shared" si="6"/>
        <v>54973.310112234649</v>
      </c>
      <c r="E26" s="14">
        <f>SUM(D26:$D$127)</f>
        <v>1077058.9352600793</v>
      </c>
      <c r="F26" s="16">
        <f t="shared" si="7"/>
        <v>19.59239734811554</v>
      </c>
      <c r="G26" s="5"/>
      <c r="H26" s="14">
        <f t="shared" si="0"/>
        <v>98724.166727432879</v>
      </c>
      <c r="I26" s="15">
        <f t="shared" si="8"/>
        <v>0.5568374181775595</v>
      </c>
      <c r="J26" s="14">
        <f t="shared" si="9"/>
        <v>54973.310112234649</v>
      </c>
      <c r="K26" s="14">
        <f>SUM($J26:J$127)</f>
        <v>1077058.9352600793</v>
      </c>
      <c r="L26" s="16">
        <f t="shared" si="10"/>
        <v>19.59239734811554</v>
      </c>
      <c r="M26" s="16"/>
      <c r="N26" s="6">
        <v>12</v>
      </c>
      <c r="O26" s="6">
        <f t="shared" si="1"/>
        <v>2</v>
      </c>
      <c r="P26" s="6">
        <f t="shared" si="2"/>
        <v>98724.166727432879</v>
      </c>
      <c r="Q26" s="6">
        <f t="shared" si="3"/>
        <v>98724.166727432879</v>
      </c>
      <c r="R26" s="5">
        <f t="shared" si="4"/>
        <v>98068.174361236917</v>
      </c>
      <c r="S26" s="5">
        <f t="shared" si="11"/>
        <v>5391132161.3009768</v>
      </c>
      <c r="T26" s="20">
        <f>SUM(S26:$S$136)</f>
        <v>99354145804.41861</v>
      </c>
      <c r="U26" s="6">
        <f t="shared" si="12"/>
        <v>18.429180148394408</v>
      </c>
    </row>
    <row r="27" spans="1:21" x14ac:dyDescent="0.2">
      <c r="A27" s="21">
        <v>13</v>
      </c>
      <c r="B27" s="22">
        <f>Absterbeordnung!B21</f>
        <v>98703.507708303499</v>
      </c>
      <c r="C27" s="15">
        <f t="shared" si="5"/>
        <v>0.53032135064529462</v>
      </c>
      <c r="D27" s="14">
        <f t="shared" si="6"/>
        <v>52344.57752129576</v>
      </c>
      <c r="E27" s="14">
        <f>SUM(D27:$D$127)</f>
        <v>1022085.625147845</v>
      </c>
      <c r="F27" s="16">
        <f t="shared" si="7"/>
        <v>19.526103247886983</v>
      </c>
      <c r="G27" s="5"/>
      <c r="H27" s="14">
        <f t="shared" si="0"/>
        <v>98703.507708303499</v>
      </c>
      <c r="I27" s="15">
        <f t="shared" si="8"/>
        <v>0.53032135064529462</v>
      </c>
      <c r="J27" s="14">
        <f t="shared" si="9"/>
        <v>52344.57752129576</v>
      </c>
      <c r="K27" s="14">
        <f>SUM($J27:J$127)</f>
        <v>1022085.625147845</v>
      </c>
      <c r="L27" s="16">
        <f t="shared" si="10"/>
        <v>19.526103247886983</v>
      </c>
      <c r="M27" s="16"/>
      <c r="N27" s="6">
        <v>13</v>
      </c>
      <c r="O27" s="6">
        <f t="shared" si="1"/>
        <v>3</v>
      </c>
      <c r="P27" s="6">
        <f t="shared" si="2"/>
        <v>98703.507708303499</v>
      </c>
      <c r="Q27" s="6">
        <f t="shared" si="3"/>
        <v>98703.507708303499</v>
      </c>
      <c r="R27" s="5">
        <f t="shared" si="4"/>
        <v>97963.728813496971</v>
      </c>
      <c r="S27" s="5">
        <f t="shared" si="11"/>
        <v>5127869997.1532879</v>
      </c>
      <c r="T27" s="20">
        <f>SUM(S27:$S$136)</f>
        <v>93963013643.11763</v>
      </c>
      <c r="U27" s="6">
        <f t="shared" si="12"/>
        <v>18.323985143008841</v>
      </c>
    </row>
    <row r="28" spans="1:21" x14ac:dyDescent="0.2">
      <c r="A28" s="21">
        <v>14</v>
      </c>
      <c r="B28" s="22">
        <f>Absterbeordnung!B22</f>
        <v>98680.526570603775</v>
      </c>
      <c r="C28" s="15">
        <f t="shared" si="5"/>
        <v>0.50506795299551888</v>
      </c>
      <c r="D28" s="14">
        <f t="shared" si="6"/>
        <v>49840.371555534759</v>
      </c>
      <c r="E28" s="14">
        <f>SUM(D28:$D$127)</f>
        <v>969741.04762654926</v>
      </c>
      <c r="F28" s="16">
        <f t="shared" si="7"/>
        <v>19.456938569288411</v>
      </c>
      <c r="G28" s="5"/>
      <c r="H28" s="14">
        <f t="shared" si="0"/>
        <v>98680.526570603775</v>
      </c>
      <c r="I28" s="15">
        <f t="shared" si="8"/>
        <v>0.50506795299551888</v>
      </c>
      <c r="J28" s="14">
        <f t="shared" si="9"/>
        <v>49840.371555534759</v>
      </c>
      <c r="K28" s="14">
        <f>SUM($J28:J$127)</f>
        <v>969741.04762654926</v>
      </c>
      <c r="L28" s="16">
        <f t="shared" si="10"/>
        <v>19.456938569288411</v>
      </c>
      <c r="M28" s="16"/>
      <c r="N28" s="6">
        <v>14</v>
      </c>
      <c r="O28" s="6">
        <f t="shared" si="1"/>
        <v>4</v>
      </c>
      <c r="P28" s="6">
        <f t="shared" si="2"/>
        <v>98680.526570603775</v>
      </c>
      <c r="Q28" s="6">
        <f t="shared" si="3"/>
        <v>98680.526570603775</v>
      </c>
      <c r="R28" s="5">
        <f t="shared" si="4"/>
        <v>97862.029727703819</v>
      </c>
      <c r="S28" s="5">
        <f t="shared" si="11"/>
        <v>4877479922.8075466</v>
      </c>
      <c r="T28" s="20">
        <f>SUM(S28:$S$136)</f>
        <v>88835143645.964325</v>
      </c>
      <c r="U28" s="6">
        <f t="shared" si="12"/>
        <v>18.213328409731218</v>
      </c>
    </row>
    <row r="29" spans="1:21" x14ac:dyDescent="0.2">
      <c r="A29" s="21">
        <v>15</v>
      </c>
      <c r="B29" s="22">
        <f>Absterbeordnung!B23</f>
        <v>98651.569756886893</v>
      </c>
      <c r="C29" s="15">
        <f t="shared" si="5"/>
        <v>0.48101709809097021</v>
      </c>
      <c r="D29" s="14">
        <f t="shared" si="6"/>
        <v>47453.091806576653</v>
      </c>
      <c r="E29" s="14">
        <f>SUM(D29:$D$127)</f>
        <v>919900.67607101449</v>
      </c>
      <c r="F29" s="16">
        <f t="shared" si="7"/>
        <v>19.385473971234958</v>
      </c>
      <c r="G29" s="5"/>
      <c r="H29" s="14">
        <f t="shared" si="0"/>
        <v>98651.569756886893</v>
      </c>
      <c r="I29" s="15">
        <f t="shared" si="8"/>
        <v>0.48101709809097021</v>
      </c>
      <c r="J29" s="14">
        <f t="shared" si="9"/>
        <v>47453.091806576653</v>
      </c>
      <c r="K29" s="14">
        <f>SUM($J29:J$127)</f>
        <v>919900.67607101449</v>
      </c>
      <c r="L29" s="16">
        <f t="shared" si="10"/>
        <v>19.385473971234958</v>
      </c>
      <c r="M29" s="16"/>
      <c r="N29" s="6">
        <v>15</v>
      </c>
      <c r="O29" s="6">
        <f t="shared" si="1"/>
        <v>5</v>
      </c>
      <c r="P29" s="6">
        <f t="shared" si="2"/>
        <v>98651.569756886893</v>
      </c>
      <c r="Q29" s="6">
        <f t="shared" si="3"/>
        <v>98651.569756886893</v>
      </c>
      <c r="R29" s="5">
        <f t="shared" si="4"/>
        <v>97762.557867587093</v>
      </c>
      <c r="S29" s="5">
        <f t="shared" si="11"/>
        <v>4639135633.7363729</v>
      </c>
      <c r="T29" s="20">
        <f>SUM(S29:$S$136)</f>
        <v>83957663723.156784</v>
      </c>
      <c r="U29" s="6">
        <f t="shared" si="12"/>
        <v>18.097695422527892</v>
      </c>
    </row>
    <row r="30" spans="1:21" x14ac:dyDescent="0.2">
      <c r="A30" s="21">
        <v>16</v>
      </c>
      <c r="B30" s="22">
        <f>Absterbeordnung!B24</f>
        <v>98611.911825844625</v>
      </c>
      <c r="C30" s="15">
        <f t="shared" si="5"/>
        <v>0.45811152199140021</v>
      </c>
      <c r="D30" s="14">
        <f t="shared" si="6"/>
        <v>45175.253013019435</v>
      </c>
      <c r="E30" s="14">
        <f>SUM(D30:$D$127)</f>
        <v>872447.58426443802</v>
      </c>
      <c r="F30" s="16">
        <f t="shared" si="7"/>
        <v>19.312511299339043</v>
      </c>
      <c r="G30" s="5"/>
      <c r="H30" s="14">
        <f t="shared" si="0"/>
        <v>98611.911825844625</v>
      </c>
      <c r="I30" s="15">
        <f t="shared" si="8"/>
        <v>0.45811152199140021</v>
      </c>
      <c r="J30" s="14">
        <f t="shared" si="9"/>
        <v>45175.253013019435</v>
      </c>
      <c r="K30" s="14">
        <f>SUM($J30:J$127)</f>
        <v>872447.58426443802</v>
      </c>
      <c r="L30" s="16">
        <f t="shared" si="10"/>
        <v>19.312511299339043</v>
      </c>
      <c r="M30" s="16"/>
      <c r="N30" s="6">
        <v>16</v>
      </c>
      <c r="O30" s="6">
        <f t="shared" si="1"/>
        <v>6</v>
      </c>
      <c r="P30" s="6">
        <f t="shared" si="2"/>
        <v>98611.911825844625</v>
      </c>
      <c r="Q30" s="6">
        <f t="shared" si="3"/>
        <v>98611.911825844625</v>
      </c>
      <c r="R30" s="5">
        <f t="shared" si="4"/>
        <v>97664.477581406434</v>
      </c>
      <c r="S30" s="5">
        <f t="shared" si="11"/>
        <v>4412017485.1244001</v>
      </c>
      <c r="T30" s="20">
        <f>SUM(S30:$S$136)</f>
        <v>79318528089.420395</v>
      </c>
      <c r="U30" s="6">
        <f t="shared" si="12"/>
        <v>17.977836297533155</v>
      </c>
    </row>
    <row r="31" spans="1:21" x14ac:dyDescent="0.2">
      <c r="A31" s="21">
        <v>17</v>
      </c>
      <c r="B31" s="22">
        <f>Absterbeordnung!B25</f>
        <v>98557.050074819432</v>
      </c>
      <c r="C31" s="15">
        <f t="shared" si="5"/>
        <v>0.43629668761085727</v>
      </c>
      <c r="D31" s="14">
        <f t="shared" si="6"/>
        <v>43000.114488341111</v>
      </c>
      <c r="E31" s="14">
        <f>SUM(D31:$D$127)</f>
        <v>827272.33125141857</v>
      </c>
      <c r="F31" s="16">
        <f t="shared" si="7"/>
        <v>19.238840200663233</v>
      </c>
      <c r="G31" s="5"/>
      <c r="H31" s="14">
        <f t="shared" si="0"/>
        <v>98557.050074819432</v>
      </c>
      <c r="I31" s="15">
        <f t="shared" si="8"/>
        <v>0.43629668761085727</v>
      </c>
      <c r="J31" s="14">
        <f t="shared" si="9"/>
        <v>43000.114488341111</v>
      </c>
      <c r="K31" s="14">
        <f>SUM($J31:J$127)</f>
        <v>827272.33125141857</v>
      </c>
      <c r="L31" s="16">
        <f t="shared" si="10"/>
        <v>19.238840200663233</v>
      </c>
      <c r="M31" s="16"/>
      <c r="N31" s="6">
        <v>17</v>
      </c>
      <c r="O31" s="6">
        <f t="shared" si="1"/>
        <v>7</v>
      </c>
      <c r="P31" s="6">
        <f t="shared" si="2"/>
        <v>98557.050074819432</v>
      </c>
      <c r="Q31" s="6">
        <f t="shared" si="3"/>
        <v>98557.050074819432</v>
      </c>
      <c r="R31" s="5">
        <f t="shared" si="4"/>
        <v>97566.686140004167</v>
      </c>
      <c r="S31" s="5">
        <f t="shared" si="11"/>
        <v>4195378674.2682233</v>
      </c>
      <c r="T31" s="20">
        <f>SUM(S31:$S$136)</f>
        <v>74906510604.296005</v>
      </c>
      <c r="U31" s="6">
        <f t="shared" si="12"/>
        <v>17.854529095007504</v>
      </c>
    </row>
    <row r="32" spans="1:21" x14ac:dyDescent="0.2">
      <c r="A32" s="21">
        <v>18</v>
      </c>
      <c r="B32" s="22">
        <f>Absterbeordnung!B26</f>
        <v>98483.009090950727</v>
      </c>
      <c r="C32" s="15">
        <f t="shared" si="5"/>
        <v>0.41552065486748313</v>
      </c>
      <c r="D32" s="14">
        <f t="shared" si="6"/>
        <v>40921.724430792143</v>
      </c>
      <c r="E32" s="14">
        <f>SUM(D32:$D$127)</f>
        <v>784272.21676307742</v>
      </c>
      <c r="F32" s="16">
        <f t="shared" si="7"/>
        <v>19.165180052210616</v>
      </c>
      <c r="G32" s="5"/>
      <c r="H32" s="14">
        <f t="shared" si="0"/>
        <v>98483.009090950727</v>
      </c>
      <c r="I32" s="15">
        <f t="shared" si="8"/>
        <v>0.41552065486748313</v>
      </c>
      <c r="J32" s="14">
        <f t="shared" si="9"/>
        <v>40921.724430792143</v>
      </c>
      <c r="K32" s="14">
        <f>SUM($J32:J$127)</f>
        <v>784272.21676307742</v>
      </c>
      <c r="L32" s="16">
        <f t="shared" si="10"/>
        <v>19.165180052210616</v>
      </c>
      <c r="M32" s="16"/>
      <c r="N32" s="6">
        <v>18</v>
      </c>
      <c r="O32" s="6">
        <f t="shared" si="1"/>
        <v>8</v>
      </c>
      <c r="P32" s="6">
        <f t="shared" si="2"/>
        <v>98483.009090950727</v>
      </c>
      <c r="Q32" s="6">
        <f t="shared" si="3"/>
        <v>98483.009090950727</v>
      </c>
      <c r="R32" s="5">
        <f t="shared" si="4"/>
        <v>97467.865721947266</v>
      </c>
      <c r="S32" s="5">
        <f t="shared" si="11"/>
        <v>3988553141.9309769</v>
      </c>
      <c r="T32" s="20">
        <f>SUM(S32:$S$136)</f>
        <v>70711131930.027802</v>
      </c>
      <c r="U32" s="6">
        <f t="shared" si="12"/>
        <v>17.728516936794389</v>
      </c>
    </row>
    <row r="33" spans="1:21" x14ac:dyDescent="0.2">
      <c r="A33" s="21">
        <v>19</v>
      </c>
      <c r="B33" s="22">
        <f>Absterbeordnung!B27</f>
        <v>98388.81501690569</v>
      </c>
      <c r="C33" s="15">
        <f t="shared" si="5"/>
        <v>0.39573395701665059</v>
      </c>
      <c r="D33" s="14">
        <f t="shared" si="6"/>
        <v>38935.795092819346</v>
      </c>
      <c r="E33" s="14">
        <f>SUM(D33:$D$127)</f>
        <v>743350.49233228539</v>
      </c>
      <c r="F33" s="16">
        <f t="shared" si="7"/>
        <v>19.091699310626797</v>
      </c>
      <c r="G33" s="5"/>
      <c r="H33" s="14">
        <f t="shared" si="0"/>
        <v>98388.81501690569</v>
      </c>
      <c r="I33" s="15">
        <f t="shared" si="8"/>
        <v>0.39573395701665059</v>
      </c>
      <c r="J33" s="14">
        <f t="shared" si="9"/>
        <v>38935.795092819346</v>
      </c>
      <c r="K33" s="14">
        <f>SUM($J33:J$127)</f>
        <v>743350.49233228539</v>
      </c>
      <c r="L33" s="16">
        <f t="shared" si="10"/>
        <v>19.091699310626797</v>
      </c>
      <c r="M33" s="16"/>
      <c r="N33" s="6">
        <v>19</v>
      </c>
      <c r="O33" s="6">
        <f t="shared" si="1"/>
        <v>9</v>
      </c>
      <c r="P33" s="6">
        <f t="shared" si="2"/>
        <v>98388.81501690569</v>
      </c>
      <c r="Q33" s="6">
        <f t="shared" si="3"/>
        <v>98388.81501690569</v>
      </c>
      <c r="R33" s="5">
        <f t="shared" si="4"/>
        <v>97366.658988896219</v>
      </c>
      <c r="S33" s="5">
        <f t="shared" si="11"/>
        <v>3791048283.2640796</v>
      </c>
      <c r="T33" s="20">
        <f>SUM(S33:$S$136)</f>
        <v>66722578788.096832</v>
      </c>
      <c r="U33" s="6">
        <f t="shared" si="12"/>
        <v>17.600034028226336</v>
      </c>
    </row>
    <row r="34" spans="1:21" x14ac:dyDescent="0.2">
      <c r="A34" s="21">
        <v>20</v>
      </c>
      <c r="B34" s="22">
        <f>Absterbeordnung!B28</f>
        <v>98283.624583106663</v>
      </c>
      <c r="C34" s="15">
        <f t="shared" si="5"/>
        <v>0.37688948287300061</v>
      </c>
      <c r="D34" s="14">
        <f t="shared" si="6"/>
        <v>37042.064444011201</v>
      </c>
      <c r="E34" s="14">
        <f>SUM(D34:$D$127)</f>
        <v>704414.6972394659</v>
      </c>
      <c r="F34" s="16">
        <f t="shared" si="7"/>
        <v>19.01661551029866</v>
      </c>
      <c r="G34" s="5"/>
      <c r="H34" s="14">
        <f t="shared" si="0"/>
        <v>98283.624583106663</v>
      </c>
      <c r="I34" s="15">
        <f t="shared" si="8"/>
        <v>0.37688948287300061</v>
      </c>
      <c r="J34" s="14">
        <f t="shared" si="9"/>
        <v>37042.064444011201</v>
      </c>
      <c r="K34" s="14">
        <f>SUM($J34:J$127)</f>
        <v>704414.6972394659</v>
      </c>
      <c r="L34" s="16">
        <f t="shared" si="10"/>
        <v>19.01661551029866</v>
      </c>
      <c r="M34" s="16"/>
      <c r="N34" s="6">
        <v>20</v>
      </c>
      <c r="O34" s="6">
        <f t="shared" si="1"/>
        <v>10</v>
      </c>
      <c r="P34" s="6">
        <f t="shared" si="2"/>
        <v>98283.624583106663</v>
      </c>
      <c r="Q34" s="6">
        <f t="shared" si="3"/>
        <v>98283.624583106663</v>
      </c>
      <c r="R34" s="5">
        <f t="shared" si="4"/>
        <v>97261.850596160803</v>
      </c>
      <c r="S34" s="5">
        <f t="shared" si="11"/>
        <v>3602779737.726778</v>
      </c>
      <c r="T34" s="20">
        <f>SUM(S34:$S$136)</f>
        <v>62931530504.832764</v>
      </c>
      <c r="U34" s="6">
        <f t="shared" si="12"/>
        <v>17.467493181956289</v>
      </c>
    </row>
    <row r="35" spans="1:21" x14ac:dyDescent="0.2">
      <c r="A35" s="21">
        <v>21</v>
      </c>
      <c r="B35" s="22">
        <f>Absterbeordnung!B29</f>
        <v>98175.321925833559</v>
      </c>
      <c r="C35" s="15">
        <f t="shared" si="5"/>
        <v>0.35894236464095297</v>
      </c>
      <c r="D35" s="14">
        <f t="shared" si="6"/>
        <v>35239.282201445494</v>
      </c>
      <c r="E35" s="14">
        <f>SUM(D35:$D$127)</f>
        <v>667372.6327954547</v>
      </c>
      <c r="F35" s="16">
        <f t="shared" si="7"/>
        <v>18.938315172835146</v>
      </c>
      <c r="G35" s="5"/>
      <c r="H35" s="14">
        <f t="shared" si="0"/>
        <v>98175.321925833559</v>
      </c>
      <c r="I35" s="15">
        <f t="shared" si="8"/>
        <v>0.35894236464095297</v>
      </c>
      <c r="J35" s="14">
        <f t="shared" si="9"/>
        <v>35239.282201445494</v>
      </c>
      <c r="K35" s="14">
        <f>SUM($J35:J$127)</f>
        <v>667372.6327954547</v>
      </c>
      <c r="L35" s="16">
        <f t="shared" si="10"/>
        <v>18.938315172835146</v>
      </c>
      <c r="M35" s="16"/>
      <c r="N35" s="6">
        <v>21</v>
      </c>
      <c r="O35" s="6">
        <f t="shared" si="1"/>
        <v>11</v>
      </c>
      <c r="P35" s="6">
        <f t="shared" si="2"/>
        <v>98175.321925833559</v>
      </c>
      <c r="Q35" s="6">
        <f t="shared" si="3"/>
        <v>98175.321925833559</v>
      </c>
      <c r="R35" s="5">
        <f t="shared" si="4"/>
        <v>97152.72863550295</v>
      </c>
      <c r="S35" s="5">
        <f t="shared" si="11"/>
        <v>3423592421.0269432</v>
      </c>
      <c r="T35" s="20">
        <f>SUM(S35:$S$136)</f>
        <v>59328750767.105988</v>
      </c>
      <c r="U35" s="6">
        <f t="shared" si="12"/>
        <v>17.329384889019497</v>
      </c>
    </row>
    <row r="36" spans="1:21" x14ac:dyDescent="0.2">
      <c r="A36" s="21">
        <v>22</v>
      </c>
      <c r="B36" s="22">
        <f>Absterbeordnung!B30</f>
        <v>98068.174361236917</v>
      </c>
      <c r="C36" s="15">
        <f t="shared" si="5"/>
        <v>0.3418498710866219</v>
      </c>
      <c r="D36" s="14">
        <f t="shared" si="6"/>
        <v>33524.592763089197</v>
      </c>
      <c r="E36" s="14">
        <f>SUM(D36:$D$127)</f>
        <v>632133.35059400904</v>
      </c>
      <c r="F36" s="16">
        <f t="shared" si="7"/>
        <v>18.855809973924341</v>
      </c>
      <c r="G36" s="5"/>
      <c r="H36" s="14">
        <f t="shared" si="0"/>
        <v>98068.174361236917</v>
      </c>
      <c r="I36" s="15">
        <f t="shared" si="8"/>
        <v>0.3418498710866219</v>
      </c>
      <c r="J36" s="14">
        <f t="shared" si="9"/>
        <v>33524.592763089197</v>
      </c>
      <c r="K36" s="14">
        <f>SUM($J36:J$127)</f>
        <v>632133.35059400904</v>
      </c>
      <c r="L36" s="16">
        <f t="shared" si="10"/>
        <v>18.855809973924341</v>
      </c>
      <c r="M36" s="16"/>
      <c r="N36" s="6">
        <v>22</v>
      </c>
      <c r="O36" s="6">
        <f t="shared" si="1"/>
        <v>12</v>
      </c>
      <c r="P36" s="6">
        <f t="shared" si="2"/>
        <v>98068.174361236917</v>
      </c>
      <c r="Q36" s="6">
        <f t="shared" si="3"/>
        <v>98068.174361236917</v>
      </c>
      <c r="R36" s="5">
        <f t="shared" si="4"/>
        <v>97038.819975759689</v>
      </c>
      <c r="S36" s="5">
        <f t="shared" si="11"/>
        <v>3253186921.8980689</v>
      </c>
      <c r="T36" s="20">
        <f>SUM(S36:$S$136)</f>
        <v>55905158346.079048</v>
      </c>
      <c r="U36" s="6">
        <f t="shared" si="12"/>
        <v>17.184735979899131</v>
      </c>
    </row>
    <row r="37" spans="1:21" x14ac:dyDescent="0.2">
      <c r="A37" s="21">
        <v>23</v>
      </c>
      <c r="B37" s="22">
        <f>Absterbeordnung!B31</f>
        <v>97963.728813496971</v>
      </c>
      <c r="C37" s="15">
        <f t="shared" si="5"/>
        <v>0.32557130579678267</v>
      </c>
      <c r="D37" s="14">
        <f t="shared" si="6"/>
        <v>31894.179110532114</v>
      </c>
      <c r="E37" s="14">
        <f>SUM(D37:$D$127)</f>
        <v>598608.7578309197</v>
      </c>
      <c r="F37" s="16">
        <f t="shared" si="7"/>
        <v>18.76858958358476</v>
      </c>
      <c r="G37" s="5"/>
      <c r="H37" s="14">
        <f t="shared" si="0"/>
        <v>97963.728813496971</v>
      </c>
      <c r="I37" s="15">
        <f t="shared" si="8"/>
        <v>0.32557130579678267</v>
      </c>
      <c r="J37" s="14">
        <f t="shared" si="9"/>
        <v>31894.179110532114</v>
      </c>
      <c r="K37" s="14">
        <f>SUM($J37:J$127)</f>
        <v>598608.7578309197</v>
      </c>
      <c r="L37" s="16">
        <f t="shared" si="10"/>
        <v>18.76858958358476</v>
      </c>
      <c r="M37" s="16"/>
      <c r="N37" s="6">
        <v>23</v>
      </c>
      <c r="O37" s="6">
        <f t="shared" si="1"/>
        <v>13</v>
      </c>
      <c r="P37" s="6">
        <f t="shared" si="2"/>
        <v>97963.728813496971</v>
      </c>
      <c r="Q37" s="6">
        <f t="shared" si="3"/>
        <v>97963.728813496971</v>
      </c>
      <c r="R37" s="5">
        <f t="shared" si="4"/>
        <v>96919.509776211285</v>
      </c>
      <c r="S37" s="5">
        <f t="shared" si="11"/>
        <v>3091168204.107451</v>
      </c>
      <c r="T37" s="20">
        <f>SUM(S37:$S$136)</f>
        <v>52651971424.180984</v>
      </c>
      <c r="U37" s="6">
        <f t="shared" si="12"/>
        <v>17.033033451307709</v>
      </c>
    </row>
    <row r="38" spans="1:21" x14ac:dyDescent="0.2">
      <c r="A38" s="21">
        <v>24</v>
      </c>
      <c r="B38" s="22">
        <f>Absterbeordnung!B32</f>
        <v>97862.029727703819</v>
      </c>
      <c r="C38" s="15">
        <f t="shared" si="5"/>
        <v>0.31006791028265024</v>
      </c>
      <c r="D38" s="14">
        <f t="shared" si="6"/>
        <v>30343.87505368772</v>
      </c>
      <c r="E38" s="14">
        <f>SUM(D38:$D$127)</f>
        <v>566714.57872038742</v>
      </c>
      <c r="F38" s="16">
        <f t="shared" si="7"/>
        <v>18.676407601787631</v>
      </c>
      <c r="G38" s="5"/>
      <c r="H38" s="14">
        <f t="shared" si="0"/>
        <v>97862.029727703819</v>
      </c>
      <c r="I38" s="15">
        <f t="shared" si="8"/>
        <v>0.31006791028265024</v>
      </c>
      <c r="J38" s="14">
        <f t="shared" si="9"/>
        <v>30343.87505368772</v>
      </c>
      <c r="K38" s="14">
        <f>SUM($J38:J$127)</f>
        <v>566714.57872038742</v>
      </c>
      <c r="L38" s="16">
        <f t="shared" si="10"/>
        <v>18.676407601787631</v>
      </c>
      <c r="M38" s="16"/>
      <c r="N38" s="6">
        <v>24</v>
      </c>
      <c r="O38" s="6">
        <f t="shared" si="1"/>
        <v>14</v>
      </c>
      <c r="P38" s="6">
        <f t="shared" si="2"/>
        <v>97862.029727703819</v>
      </c>
      <c r="Q38" s="6">
        <f t="shared" si="3"/>
        <v>97862.029727703819</v>
      </c>
      <c r="R38" s="5">
        <f t="shared" si="4"/>
        <v>96794.000949441295</v>
      </c>
      <c r="S38" s="5">
        <f t="shared" si="11"/>
        <v>2937105070.7563767</v>
      </c>
      <c r="T38" s="20">
        <f>SUM(S38:$S$136)</f>
        <v>49560803220.073524</v>
      </c>
      <c r="U38" s="6">
        <f t="shared" si="12"/>
        <v>16.874031410565234</v>
      </c>
    </row>
    <row r="39" spans="1:21" x14ac:dyDescent="0.2">
      <c r="A39" s="21">
        <v>25</v>
      </c>
      <c r="B39" s="22">
        <f>Absterbeordnung!B33</f>
        <v>97762.557867587093</v>
      </c>
      <c r="C39" s="15">
        <f t="shared" si="5"/>
        <v>0.29530277169776209</v>
      </c>
      <c r="D39" s="14">
        <f t="shared" si="6"/>
        <v>28869.554306561327</v>
      </c>
      <c r="E39" s="14">
        <f>SUM(D39:$D$127)</f>
        <v>536370.70366669982</v>
      </c>
      <c r="F39" s="16">
        <f t="shared" si="7"/>
        <v>18.579112721002282</v>
      </c>
      <c r="G39" s="5"/>
      <c r="H39" s="14">
        <f t="shared" si="0"/>
        <v>97762.557867587093</v>
      </c>
      <c r="I39" s="15">
        <f t="shared" si="8"/>
        <v>0.29530277169776209</v>
      </c>
      <c r="J39" s="14">
        <f t="shared" si="9"/>
        <v>28869.554306561327</v>
      </c>
      <c r="K39" s="14">
        <f>SUM($J39:J$127)</f>
        <v>536370.70366669982</v>
      </c>
      <c r="L39" s="16">
        <f t="shared" si="10"/>
        <v>18.579112721002282</v>
      </c>
      <c r="M39" s="16"/>
      <c r="N39" s="6">
        <v>25</v>
      </c>
      <c r="O39" s="6">
        <f t="shared" si="1"/>
        <v>15</v>
      </c>
      <c r="P39" s="6">
        <f t="shared" si="2"/>
        <v>97762.557867587093</v>
      </c>
      <c r="Q39" s="6">
        <f t="shared" si="3"/>
        <v>97762.557867587093</v>
      </c>
      <c r="R39" s="5">
        <f t="shared" si="4"/>
        <v>96661.058260897276</v>
      </c>
      <c r="S39" s="5">
        <f t="shared" si="11"/>
        <v>2790561670.7926626</v>
      </c>
      <c r="T39" s="20">
        <f>SUM(S39:$S$136)</f>
        <v>46623698149.317146</v>
      </c>
      <c r="U39" s="6">
        <f t="shared" si="12"/>
        <v>16.707639410840766</v>
      </c>
    </row>
    <row r="40" spans="1:21" x14ac:dyDescent="0.2">
      <c r="A40" s="21">
        <v>26</v>
      </c>
      <c r="B40" s="22">
        <f>Absterbeordnung!B34</f>
        <v>97664.477581406434</v>
      </c>
      <c r="C40" s="15">
        <f t="shared" si="5"/>
        <v>0.28124073495024959</v>
      </c>
      <c r="D40" s="14">
        <f t="shared" si="6"/>
        <v>27467.229453526921</v>
      </c>
      <c r="E40" s="14">
        <f>SUM(D40:$D$127)</f>
        <v>507501.14936013852</v>
      </c>
      <c r="F40" s="16">
        <f t="shared" si="7"/>
        <v>18.476605011029715</v>
      </c>
      <c r="G40" s="5"/>
      <c r="H40" s="14">
        <f t="shared" si="0"/>
        <v>97664.477581406434</v>
      </c>
      <c r="I40" s="15">
        <f t="shared" si="8"/>
        <v>0.28124073495024959</v>
      </c>
      <c r="J40" s="14">
        <f t="shared" si="9"/>
        <v>27467.229453526921</v>
      </c>
      <c r="K40" s="14">
        <f>SUM($J40:J$127)</f>
        <v>507501.14936013852</v>
      </c>
      <c r="L40" s="16">
        <f t="shared" si="10"/>
        <v>18.476605011029715</v>
      </c>
      <c r="M40" s="16"/>
      <c r="N40" s="6">
        <v>26</v>
      </c>
      <c r="O40" s="6">
        <f t="shared" si="1"/>
        <v>16</v>
      </c>
      <c r="P40" s="6">
        <f t="shared" si="2"/>
        <v>97664.477581406434</v>
      </c>
      <c r="Q40" s="6">
        <f t="shared" si="3"/>
        <v>97664.477581406434</v>
      </c>
      <c r="R40" s="5">
        <f t="shared" si="4"/>
        <v>96519.218790615821</v>
      </c>
      <c r="S40" s="5">
        <f t="shared" si="11"/>
        <v>2651115529.1970119</v>
      </c>
      <c r="T40" s="20">
        <f>SUM(S40:$S$136)</f>
        <v>43833136478.524475</v>
      </c>
      <c r="U40" s="6">
        <f t="shared" si="12"/>
        <v>16.533846222763803</v>
      </c>
    </row>
    <row r="41" spans="1:21" x14ac:dyDescent="0.2">
      <c r="A41" s="21">
        <v>27</v>
      </c>
      <c r="B41" s="22">
        <f>Absterbeordnung!B35</f>
        <v>97566.686140004167</v>
      </c>
      <c r="C41" s="15">
        <f t="shared" si="5"/>
        <v>0.2678483190002377</v>
      </c>
      <c r="D41" s="14">
        <f t="shared" si="6"/>
        <v>26133.072873023906</v>
      </c>
      <c r="E41" s="14">
        <f>SUM(D41:$D$127)</f>
        <v>480033.91990661161</v>
      </c>
      <c r="F41" s="16">
        <f t="shared" si="7"/>
        <v>18.36882796902659</v>
      </c>
      <c r="G41" s="5"/>
      <c r="H41" s="14">
        <f t="shared" si="0"/>
        <v>97566.686140004167</v>
      </c>
      <c r="I41" s="15">
        <f t="shared" si="8"/>
        <v>0.2678483190002377</v>
      </c>
      <c r="J41" s="14">
        <f t="shared" si="9"/>
        <v>26133.072873023906</v>
      </c>
      <c r="K41" s="14">
        <f>SUM($J41:J$127)</f>
        <v>480033.91990661161</v>
      </c>
      <c r="L41" s="16">
        <f t="shared" si="10"/>
        <v>18.36882796902659</v>
      </c>
      <c r="M41" s="16"/>
      <c r="N41" s="6">
        <v>27</v>
      </c>
      <c r="O41" s="6">
        <f t="shared" si="1"/>
        <v>17</v>
      </c>
      <c r="P41" s="6">
        <f t="shared" si="2"/>
        <v>97566.686140004167</v>
      </c>
      <c r="Q41" s="6">
        <f t="shared" si="3"/>
        <v>97566.686140004167</v>
      </c>
      <c r="R41" s="5">
        <f t="shared" si="4"/>
        <v>96367.062998537731</v>
      </c>
      <c r="S41" s="5">
        <f t="shared" si="11"/>
        <v>2518367479.9000721</v>
      </c>
      <c r="T41" s="20">
        <f>SUM(S41:$S$136)</f>
        <v>41182020949.327477</v>
      </c>
      <c r="U41" s="6">
        <f t="shared" si="12"/>
        <v>16.352665477939528</v>
      </c>
    </row>
    <row r="42" spans="1:21" x14ac:dyDescent="0.2">
      <c r="A42" s="21">
        <v>28</v>
      </c>
      <c r="B42" s="22">
        <f>Absterbeordnung!B36</f>
        <v>97467.865721947266</v>
      </c>
      <c r="C42" s="15">
        <f t="shared" si="5"/>
        <v>0.25509363714308358</v>
      </c>
      <c r="D42" s="14">
        <f t="shared" si="6"/>
        <v>24863.432371585212</v>
      </c>
      <c r="E42" s="14">
        <f>SUM(D42:$D$127)</f>
        <v>453900.84703358775</v>
      </c>
      <c r="F42" s="16">
        <f t="shared" si="7"/>
        <v>18.255759713703942</v>
      </c>
      <c r="G42" s="5"/>
      <c r="H42" s="14">
        <f t="shared" si="0"/>
        <v>97467.865721947266</v>
      </c>
      <c r="I42" s="15">
        <f t="shared" si="8"/>
        <v>0.25509363714308358</v>
      </c>
      <c r="J42" s="14">
        <f t="shared" si="9"/>
        <v>24863.432371585212</v>
      </c>
      <c r="K42" s="14">
        <f>SUM($J42:J$127)</f>
        <v>453900.84703358775</v>
      </c>
      <c r="L42" s="16">
        <f t="shared" si="10"/>
        <v>18.255759713703942</v>
      </c>
      <c r="M42" s="16"/>
      <c r="N42" s="6">
        <v>28</v>
      </c>
      <c r="O42" s="6">
        <f t="shared" si="1"/>
        <v>18</v>
      </c>
      <c r="P42" s="6">
        <f t="shared" si="2"/>
        <v>97467.865721947266</v>
      </c>
      <c r="Q42" s="6">
        <f t="shared" si="3"/>
        <v>97467.865721947266</v>
      </c>
      <c r="R42" s="5">
        <f t="shared" si="4"/>
        <v>96203.207190309418</v>
      </c>
      <c r="S42" s="5">
        <f t="shared" si="11"/>
        <v>2391941935.905858</v>
      </c>
      <c r="T42" s="20">
        <f>SUM(S42:$S$136)</f>
        <v>38663653469.427399</v>
      </c>
      <c r="U42" s="6">
        <f t="shared" si="12"/>
        <v>16.164127100679387</v>
      </c>
    </row>
    <row r="43" spans="1:21" x14ac:dyDescent="0.2">
      <c r="A43" s="21">
        <v>29</v>
      </c>
      <c r="B43" s="22">
        <f>Absterbeordnung!B37</f>
        <v>97366.658988896219</v>
      </c>
      <c r="C43" s="15">
        <f t="shared" si="5"/>
        <v>0.24294632108865097</v>
      </c>
      <c r="D43" s="14">
        <f t="shared" si="6"/>
        <v>23654.871598045564</v>
      </c>
      <c r="E43" s="14">
        <f>SUM(D43:$D$127)</f>
        <v>429037.41466200259</v>
      </c>
      <c r="F43" s="16">
        <f t="shared" si="7"/>
        <v>18.13738083014794</v>
      </c>
      <c r="G43" s="5"/>
      <c r="H43" s="14">
        <f t="shared" si="0"/>
        <v>97366.658988896219</v>
      </c>
      <c r="I43" s="15">
        <f t="shared" si="8"/>
        <v>0.24294632108865097</v>
      </c>
      <c r="J43" s="14">
        <f t="shared" si="9"/>
        <v>23654.871598045564</v>
      </c>
      <c r="K43" s="14">
        <f>SUM($J43:J$127)</f>
        <v>429037.41466200259</v>
      </c>
      <c r="L43" s="16">
        <f t="shared" si="10"/>
        <v>18.13738083014794</v>
      </c>
      <c r="M43" s="16"/>
      <c r="N43" s="6">
        <v>29</v>
      </c>
      <c r="O43" s="6">
        <f t="shared" si="1"/>
        <v>19</v>
      </c>
      <c r="P43" s="6">
        <f t="shared" si="2"/>
        <v>97366.658988896219</v>
      </c>
      <c r="Q43" s="6">
        <f t="shared" si="3"/>
        <v>97366.658988896219</v>
      </c>
      <c r="R43" s="5">
        <f t="shared" si="4"/>
        <v>96026.072073038187</v>
      </c>
      <c r="S43" s="5">
        <f t="shared" si="11"/>
        <v>2271484404.9523873</v>
      </c>
      <c r="T43" s="20">
        <f>SUM(S43:$S$136)</f>
        <v>36271711533.521545</v>
      </c>
      <c r="U43" s="6">
        <f t="shared" si="12"/>
        <v>15.968285520446635</v>
      </c>
    </row>
    <row r="44" spans="1:21" x14ac:dyDescent="0.2">
      <c r="A44" s="21">
        <v>30</v>
      </c>
      <c r="B44" s="22">
        <f>Absterbeordnung!B38</f>
        <v>97261.850596160803</v>
      </c>
      <c r="C44" s="15">
        <f t="shared" si="5"/>
        <v>0.23137744865585813</v>
      </c>
      <c r="D44" s="14">
        <f t="shared" si="6"/>
        <v>22504.198842486941</v>
      </c>
      <c r="E44" s="14">
        <f>SUM(D44:$D$127)</f>
        <v>405382.54306395707</v>
      </c>
      <c r="F44" s="16">
        <f t="shared" si="7"/>
        <v>18.013640294477518</v>
      </c>
      <c r="G44" s="5"/>
      <c r="H44" s="14">
        <f t="shared" si="0"/>
        <v>97261.850596160803</v>
      </c>
      <c r="I44" s="15">
        <f t="shared" si="8"/>
        <v>0.23137744865585813</v>
      </c>
      <c r="J44" s="14">
        <f t="shared" si="9"/>
        <v>22504.198842486941</v>
      </c>
      <c r="K44" s="14">
        <f>SUM($J44:J$127)</f>
        <v>405382.54306395707</v>
      </c>
      <c r="L44" s="16">
        <f t="shared" si="10"/>
        <v>18.013640294477518</v>
      </c>
      <c r="M44" s="16"/>
      <c r="N44" s="6">
        <v>30</v>
      </c>
      <c r="O44" s="6">
        <f t="shared" si="1"/>
        <v>20</v>
      </c>
      <c r="P44" s="6">
        <f t="shared" si="2"/>
        <v>97261.850596160803</v>
      </c>
      <c r="Q44" s="6">
        <f t="shared" si="3"/>
        <v>97261.850596160803</v>
      </c>
      <c r="R44" s="5">
        <f t="shared" si="4"/>
        <v>95833.739532761654</v>
      </c>
      <c r="S44" s="5">
        <f t="shared" si="11"/>
        <v>2156661530.26437</v>
      </c>
      <c r="T44" s="20">
        <f>SUM(S44:$S$136)</f>
        <v>34000227128.569145</v>
      </c>
      <c r="U44" s="6">
        <f t="shared" si="12"/>
        <v>15.765212413466333</v>
      </c>
    </row>
    <row r="45" spans="1:21" x14ac:dyDescent="0.2">
      <c r="A45" s="21">
        <v>31</v>
      </c>
      <c r="B45" s="22">
        <f>Absterbeordnung!B39</f>
        <v>97152.72863550295</v>
      </c>
      <c r="C45" s="15">
        <f t="shared" si="5"/>
        <v>0.220359474910341</v>
      </c>
      <c r="D45" s="14">
        <f t="shared" si="6"/>
        <v>21408.52426822628</v>
      </c>
      <c r="E45" s="14">
        <f>SUM(D45:$D$127)</f>
        <v>382878.34422147012</v>
      </c>
      <c r="F45" s="16">
        <f t="shared" si="7"/>
        <v>17.884387518934393</v>
      </c>
      <c r="G45" s="5"/>
      <c r="H45" s="14">
        <f t="shared" si="0"/>
        <v>97152.72863550295</v>
      </c>
      <c r="I45" s="15">
        <f t="shared" si="8"/>
        <v>0.220359474910341</v>
      </c>
      <c r="J45" s="14">
        <f t="shared" si="9"/>
        <v>21408.52426822628</v>
      </c>
      <c r="K45" s="14">
        <f>SUM($J45:J$127)</f>
        <v>382878.34422147012</v>
      </c>
      <c r="L45" s="16">
        <f t="shared" si="10"/>
        <v>17.884387518934393</v>
      </c>
      <c r="M45" s="16"/>
      <c r="N45" s="6">
        <v>31</v>
      </c>
      <c r="O45" s="6">
        <f t="shared" si="1"/>
        <v>21</v>
      </c>
      <c r="P45" s="6">
        <f t="shared" si="2"/>
        <v>97152.72863550295</v>
      </c>
      <c r="Q45" s="6">
        <f t="shared" si="3"/>
        <v>97152.72863550295</v>
      </c>
      <c r="R45" s="5">
        <f t="shared" si="4"/>
        <v>95623.929768465183</v>
      </c>
      <c r="S45" s="5">
        <f t="shared" si="11"/>
        <v>2047167221.0713522</v>
      </c>
      <c r="T45" s="20">
        <f>SUM(S45:$S$136)</f>
        <v>31843565598.304779</v>
      </c>
      <c r="U45" s="6">
        <f t="shared" si="12"/>
        <v>15.554941125737622</v>
      </c>
    </row>
    <row r="46" spans="1:21" x14ac:dyDescent="0.2">
      <c r="A46" s="21">
        <v>32</v>
      </c>
      <c r="B46" s="22">
        <f>Absterbeordnung!B40</f>
        <v>97038.819975759689</v>
      </c>
      <c r="C46" s="15">
        <f t="shared" si="5"/>
        <v>0.20986616658127716</v>
      </c>
      <c r="D46" s="14">
        <f t="shared" si="6"/>
        <v>20365.165157883348</v>
      </c>
      <c r="E46" s="14">
        <f>SUM(D46:$D$127)</f>
        <v>361469.81995324389</v>
      </c>
      <c r="F46" s="16">
        <f t="shared" si="7"/>
        <v>17.749417554481216</v>
      </c>
      <c r="G46" s="5"/>
      <c r="H46" s="14">
        <f t="shared" ref="H46:H77" si="13">B46</f>
        <v>97038.819975759689</v>
      </c>
      <c r="I46" s="15">
        <f t="shared" si="8"/>
        <v>0.20986616658127716</v>
      </c>
      <c r="J46" s="14">
        <f t="shared" si="9"/>
        <v>20365.165157883348</v>
      </c>
      <c r="K46" s="14">
        <f>SUM($J46:J$127)</f>
        <v>361469.81995324389</v>
      </c>
      <c r="L46" s="16">
        <f t="shared" si="10"/>
        <v>17.749417554481216</v>
      </c>
      <c r="M46" s="16"/>
      <c r="N46" s="6">
        <v>32</v>
      </c>
      <c r="O46" s="6">
        <f t="shared" ref="O46:O77" si="14">N46+$B$3</f>
        <v>22</v>
      </c>
      <c r="P46" s="6">
        <f t="shared" ref="P46:P77" si="15">B46</f>
        <v>97038.819975759689</v>
      </c>
      <c r="Q46" s="6">
        <f t="shared" ref="Q46:Q77" si="16">B46</f>
        <v>97038.819975759689</v>
      </c>
      <c r="R46" s="5">
        <f t="shared" ref="R46:R77" si="17">LOOKUP(N46,$O$14:$O$136,$Q$14:$Q$136)</f>
        <v>95393.938917543259</v>
      </c>
      <c r="S46" s="5">
        <f t="shared" si="11"/>
        <v>1942713321.1168044</v>
      </c>
      <c r="T46" s="20">
        <f>SUM(S46:$S$136)</f>
        <v>29796398377.233425</v>
      </c>
      <c r="U46" s="6">
        <f t="shared" si="12"/>
        <v>15.337516891120313</v>
      </c>
    </row>
    <row r="47" spans="1:21" x14ac:dyDescent="0.2">
      <c r="A47" s="21">
        <v>33</v>
      </c>
      <c r="B47" s="22">
        <f>Absterbeordnung!B41</f>
        <v>96919.509776211285</v>
      </c>
      <c r="C47" s="15">
        <f t="shared" ref="C47:C78" si="18">1/(((1+($B$5/100))^A47))</f>
        <v>0.19987253960121634</v>
      </c>
      <c r="D47" s="14">
        <f t="shared" ref="D47:D78" si="19">B47*C47</f>
        <v>19371.548555876263</v>
      </c>
      <c r="E47" s="14">
        <f>SUM(D47:$D$127)</f>
        <v>341104.65479536058</v>
      </c>
      <c r="F47" s="16">
        <f t="shared" ref="F47:F78" si="20">E47/D47</f>
        <v>17.608538306138058</v>
      </c>
      <c r="G47" s="5"/>
      <c r="H47" s="14">
        <f t="shared" si="13"/>
        <v>96919.509776211285</v>
      </c>
      <c r="I47" s="15">
        <f t="shared" ref="I47:I78" si="21">1/(((1+($B$5/100))^A47))</f>
        <v>0.19987253960121634</v>
      </c>
      <c r="J47" s="14">
        <f t="shared" ref="J47:J78" si="22">H47*I47</f>
        <v>19371.548555876263</v>
      </c>
      <c r="K47" s="14">
        <f>SUM($J47:J$127)</f>
        <v>341104.65479536058</v>
      </c>
      <c r="L47" s="16">
        <f t="shared" ref="L47:L78" si="23">K47/J47</f>
        <v>17.608538306138058</v>
      </c>
      <c r="M47" s="16"/>
      <c r="N47" s="6">
        <v>33</v>
      </c>
      <c r="O47" s="6">
        <f t="shared" si="14"/>
        <v>23</v>
      </c>
      <c r="P47" s="6">
        <f t="shared" si="15"/>
        <v>96919.509776211285</v>
      </c>
      <c r="Q47" s="6">
        <f t="shared" si="16"/>
        <v>96919.509776211285</v>
      </c>
      <c r="R47" s="5">
        <f t="shared" si="17"/>
        <v>95141.106821836191</v>
      </c>
      <c r="S47" s="5">
        <f t="shared" ref="S47:S78" si="24">P47*R47*I47</f>
        <v>1843030570.4590104</v>
      </c>
      <c r="T47" s="20">
        <f>SUM(S47:$S$136)</f>
        <v>27853685056.116623</v>
      </c>
      <c r="U47" s="6">
        <f t="shared" ref="U47:U78" si="25">T47/S47</f>
        <v>15.112980491245789</v>
      </c>
    </row>
    <row r="48" spans="1:21" x14ac:dyDescent="0.2">
      <c r="A48" s="21">
        <v>34</v>
      </c>
      <c r="B48" s="22">
        <f>Absterbeordnung!B42</f>
        <v>96794.000949441295</v>
      </c>
      <c r="C48" s="15">
        <f t="shared" si="18"/>
        <v>0.19035479962020604</v>
      </c>
      <c r="D48" s="14">
        <f t="shared" si="19"/>
        <v>18425.202655168931</v>
      </c>
      <c r="E48" s="14">
        <f>SUM(D48:$D$127)</f>
        <v>321733.10623948433</v>
      </c>
      <c r="F48" s="16">
        <f t="shared" si="20"/>
        <v>17.461577615225124</v>
      </c>
      <c r="G48" s="5"/>
      <c r="H48" s="14">
        <f t="shared" si="13"/>
        <v>96794.000949441295</v>
      </c>
      <c r="I48" s="15">
        <f t="shared" si="21"/>
        <v>0.19035479962020604</v>
      </c>
      <c r="J48" s="14">
        <f t="shared" si="22"/>
        <v>18425.202655168931</v>
      </c>
      <c r="K48" s="14">
        <f>SUM($J48:J$127)</f>
        <v>321733.10623948433</v>
      </c>
      <c r="L48" s="16">
        <f t="shared" si="23"/>
        <v>17.461577615225124</v>
      </c>
      <c r="M48" s="16"/>
      <c r="N48" s="6">
        <v>34</v>
      </c>
      <c r="O48" s="6">
        <f t="shared" si="14"/>
        <v>24</v>
      </c>
      <c r="P48" s="6">
        <f t="shared" si="15"/>
        <v>96794.000949441295</v>
      </c>
      <c r="Q48" s="6">
        <f t="shared" si="16"/>
        <v>96794.000949441295</v>
      </c>
      <c r="R48" s="5">
        <f t="shared" si="17"/>
        <v>94862.57647455993</v>
      </c>
      <c r="S48" s="5">
        <f t="shared" si="24"/>
        <v>1747862195.9352274</v>
      </c>
      <c r="T48" s="20">
        <f>SUM(S48:$S$136)</f>
        <v>26010654485.657608</v>
      </c>
      <c r="U48" s="6">
        <f t="shared" si="25"/>
        <v>14.881410300049488</v>
      </c>
    </row>
    <row r="49" spans="1:21" x14ac:dyDescent="0.2">
      <c r="A49" s="21">
        <v>35</v>
      </c>
      <c r="B49" s="22">
        <f>Absterbeordnung!B43</f>
        <v>96661.058260897276</v>
      </c>
      <c r="C49" s="15">
        <f t="shared" si="18"/>
        <v>0.18129028535257716</v>
      </c>
      <c r="D49" s="14">
        <f t="shared" si="19"/>
        <v>17523.710834600151</v>
      </c>
      <c r="E49" s="14">
        <f>SUM(D49:$D$127)</f>
        <v>303307.90358431533</v>
      </c>
      <c r="F49" s="16">
        <f t="shared" si="20"/>
        <v>17.308428930785656</v>
      </c>
      <c r="G49" s="5"/>
      <c r="H49" s="14">
        <f t="shared" si="13"/>
        <v>96661.058260897276</v>
      </c>
      <c r="I49" s="15">
        <f t="shared" si="21"/>
        <v>0.18129028535257716</v>
      </c>
      <c r="J49" s="14">
        <f t="shared" si="22"/>
        <v>17523.710834600151</v>
      </c>
      <c r="K49" s="14">
        <f>SUM($J49:J$127)</f>
        <v>303307.90358431533</v>
      </c>
      <c r="L49" s="16">
        <f t="shared" si="23"/>
        <v>17.308428930785656</v>
      </c>
      <c r="M49" s="16"/>
      <c r="N49" s="6">
        <v>35</v>
      </c>
      <c r="O49" s="6">
        <f t="shared" si="14"/>
        <v>25</v>
      </c>
      <c r="P49" s="6">
        <f t="shared" si="15"/>
        <v>96661.058260897276</v>
      </c>
      <c r="Q49" s="6">
        <f t="shared" si="16"/>
        <v>96661.058260897276</v>
      </c>
      <c r="R49" s="5">
        <f t="shared" si="17"/>
        <v>94555.270106696364</v>
      </c>
      <c r="S49" s="5">
        <f t="shared" si="24"/>
        <v>1656959211.2372591</v>
      </c>
      <c r="T49" s="20">
        <f>SUM(S49:$S$136)</f>
        <v>24262792289.722382</v>
      </c>
      <c r="U49" s="6">
        <f t="shared" si="25"/>
        <v>14.642962919772323</v>
      </c>
    </row>
    <row r="50" spans="1:21" x14ac:dyDescent="0.2">
      <c r="A50" s="21">
        <v>36</v>
      </c>
      <c r="B50" s="22">
        <f>Absterbeordnung!B44</f>
        <v>96519.218790615821</v>
      </c>
      <c r="C50" s="15">
        <f t="shared" si="18"/>
        <v>0.17265741462150208</v>
      </c>
      <c r="D50" s="14">
        <f t="shared" si="19"/>
        <v>16664.75877767483</v>
      </c>
      <c r="E50" s="14">
        <f>SUM(D50:$D$127)</f>
        <v>285784.19274971518</v>
      </c>
      <c r="F50" s="16">
        <f t="shared" si="20"/>
        <v>17.149014669961492</v>
      </c>
      <c r="G50" s="5"/>
      <c r="H50" s="14">
        <f t="shared" si="13"/>
        <v>96519.218790615821</v>
      </c>
      <c r="I50" s="15">
        <f t="shared" si="21"/>
        <v>0.17265741462150208</v>
      </c>
      <c r="J50" s="14">
        <f t="shared" si="22"/>
        <v>16664.75877767483</v>
      </c>
      <c r="K50" s="14">
        <f>SUM($J50:J$127)</f>
        <v>285784.19274971518</v>
      </c>
      <c r="L50" s="16">
        <f t="shared" si="23"/>
        <v>17.149014669961492</v>
      </c>
      <c r="M50" s="16"/>
      <c r="N50" s="6">
        <v>36</v>
      </c>
      <c r="O50" s="6">
        <f t="shared" si="14"/>
        <v>26</v>
      </c>
      <c r="P50" s="6">
        <f t="shared" si="15"/>
        <v>96519.218790615821</v>
      </c>
      <c r="Q50" s="6">
        <f t="shared" si="16"/>
        <v>96519.218790615821</v>
      </c>
      <c r="R50" s="5">
        <f t="shared" si="17"/>
        <v>94215.98215873602</v>
      </c>
      <c r="S50" s="5">
        <f t="shared" si="24"/>
        <v>1570086615.6770511</v>
      </c>
      <c r="T50" s="20">
        <f>SUM(S50:$S$136)</f>
        <v>22605833078.485123</v>
      </c>
      <c r="U50" s="6">
        <f t="shared" si="25"/>
        <v>14.397825478396973</v>
      </c>
    </row>
    <row r="51" spans="1:21" x14ac:dyDescent="0.2">
      <c r="A51" s="21">
        <v>37</v>
      </c>
      <c r="B51" s="22">
        <f>Absterbeordnung!B45</f>
        <v>96367.062998537731</v>
      </c>
      <c r="C51" s="15">
        <f t="shared" si="18"/>
        <v>0.1644356329728591</v>
      </c>
      <c r="D51" s="14">
        <f t="shared" si="19"/>
        <v>15846.17900189994</v>
      </c>
      <c r="E51" s="14">
        <f>SUM(D51:$D$127)</f>
        <v>269119.43397204019</v>
      </c>
      <c r="F51" s="16">
        <f t="shared" si="20"/>
        <v>16.983238289796741</v>
      </c>
      <c r="G51" s="5"/>
      <c r="H51" s="14">
        <f t="shared" si="13"/>
        <v>96367.062998537731</v>
      </c>
      <c r="I51" s="15">
        <f t="shared" si="21"/>
        <v>0.1644356329728591</v>
      </c>
      <c r="J51" s="14">
        <f t="shared" si="22"/>
        <v>15846.17900189994</v>
      </c>
      <c r="K51" s="14">
        <f>SUM($J51:J$127)</f>
        <v>269119.43397204019</v>
      </c>
      <c r="L51" s="16">
        <f t="shared" si="23"/>
        <v>16.983238289796741</v>
      </c>
      <c r="M51" s="16"/>
      <c r="N51" s="6">
        <v>37</v>
      </c>
      <c r="O51" s="6">
        <f t="shared" si="14"/>
        <v>27</v>
      </c>
      <c r="P51" s="6">
        <f t="shared" si="15"/>
        <v>96367.062998537731</v>
      </c>
      <c r="Q51" s="6">
        <f t="shared" si="16"/>
        <v>96367.062998537731</v>
      </c>
      <c r="R51" s="5">
        <f t="shared" si="17"/>
        <v>93841.458555097895</v>
      </c>
      <c r="S51" s="5">
        <f t="shared" si="24"/>
        <v>1487028550.0634558</v>
      </c>
      <c r="T51" s="20">
        <f>SUM(S51:$S$136)</f>
        <v>21035746462.808071</v>
      </c>
      <c r="U51" s="6">
        <f t="shared" si="25"/>
        <v>14.146161794883101</v>
      </c>
    </row>
    <row r="52" spans="1:21" x14ac:dyDescent="0.2">
      <c r="A52" s="21">
        <v>38</v>
      </c>
      <c r="B52" s="22">
        <f>Absterbeordnung!B46</f>
        <v>96203.207190309418</v>
      </c>
      <c r="C52" s="15">
        <f t="shared" si="18"/>
        <v>0.15660536473605632</v>
      </c>
      <c r="D52" s="14">
        <f t="shared" si="19"/>
        <v>15065.938350816803</v>
      </c>
      <c r="E52" s="14">
        <f>SUM(D52:$D$127)</f>
        <v>253273.25497014017</v>
      </c>
      <c r="F52" s="16">
        <f t="shared" si="20"/>
        <v>16.810984425434668</v>
      </c>
      <c r="G52" s="5"/>
      <c r="H52" s="14">
        <f t="shared" si="13"/>
        <v>96203.207190309418</v>
      </c>
      <c r="I52" s="15">
        <f t="shared" si="21"/>
        <v>0.15660536473605632</v>
      </c>
      <c r="J52" s="14">
        <f t="shared" si="22"/>
        <v>15065.938350816803</v>
      </c>
      <c r="K52" s="14">
        <f>SUM($J52:J$127)</f>
        <v>253273.25497014017</v>
      </c>
      <c r="L52" s="16">
        <f t="shared" si="23"/>
        <v>16.810984425434668</v>
      </c>
      <c r="M52" s="16"/>
      <c r="N52" s="6">
        <v>38</v>
      </c>
      <c r="O52" s="6">
        <f t="shared" si="14"/>
        <v>28</v>
      </c>
      <c r="P52" s="6">
        <f t="shared" si="15"/>
        <v>96203.207190309418</v>
      </c>
      <c r="Q52" s="6">
        <f t="shared" si="16"/>
        <v>96203.207190309418</v>
      </c>
      <c r="R52" s="5">
        <f t="shared" si="17"/>
        <v>93428.430389900997</v>
      </c>
      <c r="S52" s="5">
        <f t="shared" si="24"/>
        <v>1407586972.4678276</v>
      </c>
      <c r="T52" s="20">
        <f>SUM(S52:$S$136)</f>
        <v>19548717912.744614</v>
      </c>
      <c r="U52" s="6">
        <f t="shared" si="25"/>
        <v>13.888106593137305</v>
      </c>
    </row>
    <row r="53" spans="1:21" x14ac:dyDescent="0.2">
      <c r="A53" s="21">
        <v>39</v>
      </c>
      <c r="B53" s="22">
        <f>Absterbeordnung!B47</f>
        <v>96026.072073038187</v>
      </c>
      <c r="C53" s="15">
        <f t="shared" si="18"/>
        <v>0.14914796641529171</v>
      </c>
      <c r="D53" s="14">
        <f t="shared" si="19"/>
        <v>14322.09337254188</v>
      </c>
      <c r="E53" s="14">
        <f>SUM(D53:$D$127)</f>
        <v>238207.31661932333</v>
      </c>
      <c r="F53" s="16">
        <f t="shared" si="20"/>
        <v>16.632157773528494</v>
      </c>
      <c r="G53" s="5"/>
      <c r="H53" s="14">
        <f t="shared" si="13"/>
        <v>96026.072073038187</v>
      </c>
      <c r="I53" s="15">
        <f t="shared" si="21"/>
        <v>0.14914796641529171</v>
      </c>
      <c r="J53" s="14">
        <f t="shared" si="22"/>
        <v>14322.09337254188</v>
      </c>
      <c r="K53" s="14">
        <f>SUM($J53:J$127)</f>
        <v>238207.31661932333</v>
      </c>
      <c r="L53" s="16">
        <f t="shared" si="23"/>
        <v>16.632157773528494</v>
      </c>
      <c r="M53" s="16"/>
      <c r="N53" s="6">
        <v>39</v>
      </c>
      <c r="O53" s="6">
        <f t="shared" si="14"/>
        <v>29</v>
      </c>
      <c r="P53" s="6">
        <f t="shared" si="15"/>
        <v>96026.072073038187</v>
      </c>
      <c r="Q53" s="6">
        <f t="shared" si="16"/>
        <v>96026.072073038187</v>
      </c>
      <c r="R53" s="5">
        <f t="shared" si="17"/>
        <v>92973.107868680119</v>
      </c>
      <c r="S53" s="5">
        <f t="shared" si="24"/>
        <v>1331569532.0306449</v>
      </c>
      <c r="T53" s="20">
        <f>SUM(S53:$S$136)</f>
        <v>18141130940.276783</v>
      </c>
      <c r="U53" s="6">
        <f t="shared" si="25"/>
        <v>13.623870555682917</v>
      </c>
    </row>
    <row r="54" spans="1:21" x14ac:dyDescent="0.2">
      <c r="A54" s="21">
        <v>40</v>
      </c>
      <c r="B54" s="22">
        <f>Absterbeordnung!B48</f>
        <v>95833.739532761654</v>
      </c>
      <c r="C54" s="15">
        <f t="shared" si="18"/>
        <v>0.14204568230027784</v>
      </c>
      <c r="D54" s="14">
        <f t="shared" si="19"/>
        <v>13612.768919318238</v>
      </c>
      <c r="E54" s="14">
        <f>SUM(D54:$D$127)</f>
        <v>223885.22324678145</v>
      </c>
      <c r="F54" s="16">
        <f t="shared" si="20"/>
        <v>16.446707100791233</v>
      </c>
      <c r="G54" s="5"/>
      <c r="H54" s="14">
        <f t="shared" si="13"/>
        <v>95833.739532761654</v>
      </c>
      <c r="I54" s="15">
        <f t="shared" si="21"/>
        <v>0.14204568230027784</v>
      </c>
      <c r="J54" s="14">
        <f t="shared" si="22"/>
        <v>13612.768919318238</v>
      </c>
      <c r="K54" s="14">
        <f>SUM($J54:J$127)</f>
        <v>223885.22324678145</v>
      </c>
      <c r="L54" s="16">
        <f t="shared" si="23"/>
        <v>16.446707100791233</v>
      </c>
      <c r="M54" s="16"/>
      <c r="N54" s="6">
        <v>40</v>
      </c>
      <c r="O54" s="6">
        <f t="shared" si="14"/>
        <v>30</v>
      </c>
      <c r="P54" s="6">
        <f t="shared" si="15"/>
        <v>95833.739532761654</v>
      </c>
      <c r="Q54" s="6">
        <f t="shared" si="16"/>
        <v>95833.739532761654</v>
      </c>
      <c r="R54" s="5">
        <f t="shared" si="17"/>
        <v>92470.978707702947</v>
      </c>
      <c r="S54" s="5">
        <f t="shared" si="24"/>
        <v>1258786064.8911572</v>
      </c>
      <c r="T54" s="20">
        <f>SUM(S54:$S$136)</f>
        <v>16809561408.246138</v>
      </c>
      <c r="U54" s="6">
        <f t="shared" si="25"/>
        <v>13.353787332956854</v>
      </c>
    </row>
    <row r="55" spans="1:21" x14ac:dyDescent="0.2">
      <c r="A55" s="21">
        <v>41</v>
      </c>
      <c r="B55" s="22">
        <f>Absterbeordnung!B49</f>
        <v>95623.929768465183</v>
      </c>
      <c r="C55" s="15">
        <f t="shared" si="18"/>
        <v>0.13528160219074079</v>
      </c>
      <c r="D55" s="14">
        <f t="shared" si="19"/>
        <v>12936.158426852842</v>
      </c>
      <c r="E55" s="14">
        <f>SUM(D55:$D$127)</f>
        <v>210272.45432746323</v>
      </c>
      <c r="F55" s="16">
        <f t="shared" si="20"/>
        <v>16.25462887737833</v>
      </c>
      <c r="G55" s="5"/>
      <c r="H55" s="14">
        <f t="shared" si="13"/>
        <v>95623.929768465183</v>
      </c>
      <c r="I55" s="15">
        <f t="shared" si="21"/>
        <v>0.13528160219074079</v>
      </c>
      <c r="J55" s="14">
        <f t="shared" si="22"/>
        <v>12936.158426852842</v>
      </c>
      <c r="K55" s="14">
        <f>SUM($J55:J$127)</f>
        <v>210272.45432746323</v>
      </c>
      <c r="L55" s="16">
        <f t="shared" si="23"/>
        <v>16.25462887737833</v>
      </c>
      <c r="M55" s="16"/>
      <c r="N55" s="6">
        <v>41</v>
      </c>
      <c r="O55" s="6">
        <f t="shared" si="14"/>
        <v>31</v>
      </c>
      <c r="P55" s="6">
        <f t="shared" si="15"/>
        <v>95623.929768465183</v>
      </c>
      <c r="Q55" s="6">
        <f t="shared" si="16"/>
        <v>95623.929768465183</v>
      </c>
      <c r="R55" s="5">
        <f t="shared" si="17"/>
        <v>91916.827873601302</v>
      </c>
      <c r="S55" s="5">
        <f t="shared" si="24"/>
        <v>1189050647.4666696</v>
      </c>
      <c r="T55" s="20">
        <f>SUM(S55:$S$136)</f>
        <v>15550775343.354979</v>
      </c>
      <c r="U55" s="6">
        <f t="shared" si="25"/>
        <v>13.078311993258373</v>
      </c>
    </row>
    <row r="56" spans="1:21" x14ac:dyDescent="0.2">
      <c r="A56" s="21">
        <v>42</v>
      </c>
      <c r="B56" s="22">
        <f>Absterbeordnung!B50</f>
        <v>95393.938917543259</v>
      </c>
      <c r="C56" s="15">
        <f t="shared" si="18"/>
        <v>0.12883962113403885</v>
      </c>
      <c r="D56" s="14">
        <f t="shared" si="19"/>
        <v>12290.518948619918</v>
      </c>
      <c r="E56" s="14">
        <f>SUM(D56:$D$127)</f>
        <v>197336.29590061042</v>
      </c>
      <c r="F56" s="16">
        <f t="shared" si="20"/>
        <v>16.055977516129943</v>
      </c>
      <c r="G56" s="5"/>
      <c r="H56" s="14">
        <f t="shared" si="13"/>
        <v>95393.938917543259</v>
      </c>
      <c r="I56" s="15">
        <f t="shared" si="21"/>
        <v>0.12883962113403885</v>
      </c>
      <c r="J56" s="14">
        <f t="shared" si="22"/>
        <v>12290.518948619918</v>
      </c>
      <c r="K56" s="14">
        <f>SUM($J56:J$127)</f>
        <v>197336.29590061042</v>
      </c>
      <c r="L56" s="16">
        <f t="shared" si="23"/>
        <v>16.055977516129943</v>
      </c>
      <c r="M56" s="16"/>
      <c r="N56" s="6">
        <v>42</v>
      </c>
      <c r="O56" s="6">
        <f t="shared" si="14"/>
        <v>32</v>
      </c>
      <c r="P56" s="6">
        <f t="shared" si="15"/>
        <v>95393.938917543259</v>
      </c>
      <c r="Q56" s="6">
        <f t="shared" si="16"/>
        <v>95393.938917543259</v>
      </c>
      <c r="R56" s="5">
        <f t="shared" si="17"/>
        <v>91305.149878319135</v>
      </c>
      <c r="S56" s="5">
        <f t="shared" si="24"/>
        <v>1122187674.6860631</v>
      </c>
      <c r="T56" s="20">
        <f>SUM(S56:$S$136)</f>
        <v>14361724695.888309</v>
      </c>
      <c r="U56" s="6">
        <f t="shared" si="25"/>
        <v>12.797970446348081</v>
      </c>
    </row>
    <row r="57" spans="1:21" x14ac:dyDescent="0.2">
      <c r="A57" s="21">
        <v>43</v>
      </c>
      <c r="B57" s="22">
        <f>Absterbeordnung!B51</f>
        <v>95141.106821836191</v>
      </c>
      <c r="C57" s="15">
        <f t="shared" si="18"/>
        <v>0.12270440108003698</v>
      </c>
      <c r="D57" s="14">
        <f t="shared" si="19"/>
        <v>11674.232530665231</v>
      </c>
      <c r="E57" s="14">
        <f>SUM(D57:$D$127)</f>
        <v>185045.77695199047</v>
      </c>
      <c r="F57" s="16">
        <f t="shared" si="20"/>
        <v>15.850787318645779</v>
      </c>
      <c r="G57" s="5"/>
      <c r="H57" s="14">
        <f t="shared" si="13"/>
        <v>95141.106821836191</v>
      </c>
      <c r="I57" s="15">
        <f t="shared" si="21"/>
        <v>0.12270440108003698</v>
      </c>
      <c r="J57" s="14">
        <f t="shared" si="22"/>
        <v>11674.232530665231</v>
      </c>
      <c r="K57" s="14">
        <f>SUM($J57:J$127)</f>
        <v>185045.77695199047</v>
      </c>
      <c r="L57" s="16">
        <f t="shared" si="23"/>
        <v>15.850787318645779</v>
      </c>
      <c r="M57" s="16"/>
      <c r="N57" s="6">
        <v>43</v>
      </c>
      <c r="O57" s="6">
        <f t="shared" si="14"/>
        <v>33</v>
      </c>
      <c r="P57" s="6">
        <f t="shared" si="15"/>
        <v>95141.106821836191</v>
      </c>
      <c r="Q57" s="6">
        <f t="shared" si="16"/>
        <v>95141.106821836191</v>
      </c>
      <c r="R57" s="5">
        <f t="shared" si="17"/>
        <v>90630.330863546958</v>
      </c>
      <c r="S57" s="5">
        <f t="shared" si="24"/>
        <v>1058039556.8321729</v>
      </c>
      <c r="T57" s="20">
        <f>SUM(S57:$S$136)</f>
        <v>13239537021.202246</v>
      </c>
      <c r="U57" s="6">
        <f t="shared" si="25"/>
        <v>12.513272245550183</v>
      </c>
    </row>
    <row r="58" spans="1:21" x14ac:dyDescent="0.2">
      <c r="A58" s="21">
        <v>44</v>
      </c>
      <c r="B58" s="22">
        <f>Absterbeordnung!B52</f>
        <v>94862.57647455993</v>
      </c>
      <c r="C58" s="15">
        <f t="shared" si="18"/>
        <v>0.11686133436193999</v>
      </c>
      <c r="D58" s="14">
        <f t="shared" si="19"/>
        <v>11085.767267828651</v>
      </c>
      <c r="E58" s="14">
        <f>SUM(D58:$D$127)</f>
        <v>173371.5444213252</v>
      </c>
      <c r="F58" s="16">
        <f t="shared" si="20"/>
        <v>15.639110963880372</v>
      </c>
      <c r="G58" s="5"/>
      <c r="H58" s="14">
        <f t="shared" si="13"/>
        <v>94862.57647455993</v>
      </c>
      <c r="I58" s="15">
        <f t="shared" si="21"/>
        <v>0.11686133436193999</v>
      </c>
      <c r="J58" s="14">
        <f t="shared" si="22"/>
        <v>11085.767267828651</v>
      </c>
      <c r="K58" s="14">
        <f>SUM($J58:J$127)</f>
        <v>173371.5444213252</v>
      </c>
      <c r="L58" s="16">
        <f t="shared" si="23"/>
        <v>15.639110963880372</v>
      </c>
      <c r="M58" s="16"/>
      <c r="N58" s="6">
        <v>44</v>
      </c>
      <c r="O58" s="6">
        <f t="shared" si="14"/>
        <v>34</v>
      </c>
      <c r="P58" s="6">
        <f t="shared" si="15"/>
        <v>94862.57647455993</v>
      </c>
      <c r="Q58" s="6">
        <f t="shared" si="16"/>
        <v>94862.57647455993</v>
      </c>
      <c r="R58" s="5">
        <f t="shared" si="17"/>
        <v>89886.997203263702</v>
      </c>
      <c r="S58" s="5">
        <f t="shared" si="24"/>
        <v>996466331.39934623</v>
      </c>
      <c r="T58" s="20">
        <f>SUM(S58:$S$136)</f>
        <v>12181497464.370073</v>
      </c>
      <c r="U58" s="6">
        <f t="shared" si="25"/>
        <v>12.224695486964915</v>
      </c>
    </row>
    <row r="59" spans="1:21" x14ac:dyDescent="0.2">
      <c r="A59" s="21">
        <v>45</v>
      </c>
      <c r="B59" s="22">
        <f>Absterbeordnung!B53</f>
        <v>94555.270106696364</v>
      </c>
      <c r="C59" s="15">
        <f t="shared" si="18"/>
        <v>0.1112965089161333</v>
      </c>
      <c r="D59" s="14">
        <f t="shared" si="19"/>
        <v>10523.671462497325</v>
      </c>
      <c r="E59" s="14">
        <f>SUM(D59:$D$127)</f>
        <v>162285.77715349654</v>
      </c>
      <c r="F59" s="16">
        <f t="shared" si="20"/>
        <v>15.421022761098744</v>
      </c>
      <c r="G59" s="5"/>
      <c r="H59" s="14">
        <f t="shared" si="13"/>
        <v>94555.270106696364</v>
      </c>
      <c r="I59" s="15">
        <f t="shared" si="21"/>
        <v>0.1112965089161333</v>
      </c>
      <c r="J59" s="14">
        <f t="shared" si="22"/>
        <v>10523.671462497325</v>
      </c>
      <c r="K59" s="14">
        <f>SUM($J59:J$127)</f>
        <v>162285.77715349654</v>
      </c>
      <c r="L59" s="16">
        <f t="shared" si="23"/>
        <v>15.421022761098744</v>
      </c>
      <c r="M59" s="16"/>
      <c r="N59" s="6">
        <v>45</v>
      </c>
      <c r="O59" s="6">
        <f t="shared" si="14"/>
        <v>35</v>
      </c>
      <c r="P59" s="6">
        <f t="shared" si="15"/>
        <v>94555.270106696364</v>
      </c>
      <c r="Q59" s="6">
        <f t="shared" si="16"/>
        <v>94555.270106696364</v>
      </c>
      <c r="R59" s="5">
        <f t="shared" si="17"/>
        <v>89070.658775453194</v>
      </c>
      <c r="S59" s="5">
        <f t="shared" si="24"/>
        <v>937350349.90107358</v>
      </c>
      <c r="T59" s="20">
        <f>SUM(S59:$S$136)</f>
        <v>11185031132.970726</v>
      </c>
      <c r="U59" s="6">
        <f t="shared" si="25"/>
        <v>11.932604638330989</v>
      </c>
    </row>
    <row r="60" spans="1:21" x14ac:dyDescent="0.2">
      <c r="A60" s="21">
        <v>46</v>
      </c>
      <c r="B60" s="22">
        <f>Absterbeordnung!B54</f>
        <v>94215.98215873602</v>
      </c>
      <c r="C60" s="15">
        <f t="shared" si="18"/>
        <v>0.10599667515822221</v>
      </c>
      <c r="D60" s="14">
        <f t="shared" si="19"/>
        <v>9986.5808555924013</v>
      </c>
      <c r="E60" s="14">
        <f>SUM(D60:$D$127)</f>
        <v>151762.10569099925</v>
      </c>
      <c r="F60" s="16">
        <f t="shared" si="20"/>
        <v>15.196603110264084</v>
      </c>
      <c r="G60" s="5"/>
      <c r="H60" s="14">
        <f t="shared" si="13"/>
        <v>94215.98215873602</v>
      </c>
      <c r="I60" s="15">
        <f t="shared" si="21"/>
        <v>0.10599667515822221</v>
      </c>
      <c r="J60" s="14">
        <f t="shared" si="22"/>
        <v>9986.5808555924013</v>
      </c>
      <c r="K60" s="14">
        <f>SUM($J60:J$127)</f>
        <v>151762.10569099925</v>
      </c>
      <c r="L60" s="16">
        <f t="shared" si="23"/>
        <v>15.196603110264084</v>
      </c>
      <c r="M60" s="16"/>
      <c r="N60" s="6">
        <v>46</v>
      </c>
      <c r="O60" s="6">
        <f t="shared" si="14"/>
        <v>36</v>
      </c>
      <c r="P60" s="6">
        <f t="shared" si="15"/>
        <v>94215.98215873602</v>
      </c>
      <c r="Q60" s="6">
        <f t="shared" si="16"/>
        <v>94215.98215873602</v>
      </c>
      <c r="R60" s="5">
        <f t="shared" si="17"/>
        <v>88177.372701420521</v>
      </c>
      <c r="S60" s="5">
        <f t="shared" si="24"/>
        <v>880590462.1164422</v>
      </c>
      <c r="T60" s="20">
        <f>SUM(S60:$S$136)</f>
        <v>10247680783.069654</v>
      </c>
      <c r="U60" s="6">
        <f t="shared" si="25"/>
        <v>11.637283418264623</v>
      </c>
    </row>
    <row r="61" spans="1:21" x14ac:dyDescent="0.2">
      <c r="A61" s="21">
        <v>47</v>
      </c>
      <c r="B61" s="22">
        <f>Absterbeordnung!B55</f>
        <v>93841.458555097895</v>
      </c>
      <c r="C61" s="15">
        <f t="shared" si="18"/>
        <v>0.10094921443640208</v>
      </c>
      <c r="D61" s="14">
        <f t="shared" si="19"/>
        <v>9473.2215227033157</v>
      </c>
      <c r="E61" s="14">
        <f>SUM(D61:$D$127)</f>
        <v>141775.52483540686</v>
      </c>
      <c r="F61" s="16">
        <f t="shared" si="20"/>
        <v>14.965925213047191</v>
      </c>
      <c r="G61" s="5"/>
      <c r="H61" s="14">
        <f t="shared" si="13"/>
        <v>93841.458555097895</v>
      </c>
      <c r="I61" s="15">
        <f t="shared" si="21"/>
        <v>0.10094921443640208</v>
      </c>
      <c r="J61" s="14">
        <f t="shared" si="22"/>
        <v>9473.2215227033157</v>
      </c>
      <c r="K61" s="14">
        <f>SUM($J61:J$127)</f>
        <v>141775.52483540686</v>
      </c>
      <c r="L61" s="16">
        <f t="shared" si="23"/>
        <v>14.965925213047191</v>
      </c>
      <c r="M61" s="16"/>
      <c r="N61" s="6">
        <v>47</v>
      </c>
      <c r="O61" s="6">
        <f t="shared" si="14"/>
        <v>37</v>
      </c>
      <c r="P61" s="6">
        <f t="shared" si="15"/>
        <v>93841.458555097895</v>
      </c>
      <c r="Q61" s="6">
        <f t="shared" si="16"/>
        <v>93841.458555097895</v>
      </c>
      <c r="R61" s="5">
        <f t="shared" si="17"/>
        <v>87203.56472342294</v>
      </c>
      <c r="S61" s="5">
        <f t="shared" si="24"/>
        <v>826098686.19438183</v>
      </c>
      <c r="T61" s="20">
        <f>SUM(S61:$S$136)</f>
        <v>9367090320.9532166</v>
      </c>
      <c r="U61" s="6">
        <f t="shared" si="25"/>
        <v>11.338948333285607</v>
      </c>
    </row>
    <row r="62" spans="1:21" x14ac:dyDescent="0.2">
      <c r="A62" s="21">
        <v>48</v>
      </c>
      <c r="B62" s="22">
        <f>Absterbeordnung!B56</f>
        <v>93428.430389900997</v>
      </c>
      <c r="C62" s="15">
        <f t="shared" si="18"/>
        <v>9.6142108987049613E-2</v>
      </c>
      <c r="D62" s="14">
        <f t="shared" si="19"/>
        <v>8982.4063370348395</v>
      </c>
      <c r="E62" s="14">
        <f>SUM(D62:$D$127)</f>
        <v>132302.30331270353</v>
      </c>
      <c r="F62" s="16">
        <f t="shared" si="20"/>
        <v>14.729049026341144</v>
      </c>
      <c r="G62" s="5"/>
      <c r="H62" s="14">
        <f t="shared" si="13"/>
        <v>93428.430389900997</v>
      </c>
      <c r="I62" s="15">
        <f t="shared" si="21"/>
        <v>9.6142108987049613E-2</v>
      </c>
      <c r="J62" s="14">
        <f t="shared" si="22"/>
        <v>8982.4063370348395</v>
      </c>
      <c r="K62" s="14">
        <f>SUM($J62:J$127)</f>
        <v>132302.30331270353</v>
      </c>
      <c r="L62" s="16">
        <f t="shared" si="23"/>
        <v>14.729049026341144</v>
      </c>
      <c r="M62" s="16"/>
      <c r="N62" s="6">
        <v>48</v>
      </c>
      <c r="O62" s="6">
        <f t="shared" si="14"/>
        <v>38</v>
      </c>
      <c r="P62" s="6">
        <f t="shared" si="15"/>
        <v>93428.430389900997</v>
      </c>
      <c r="Q62" s="6">
        <f t="shared" si="16"/>
        <v>93428.430389900997</v>
      </c>
      <c r="R62" s="5">
        <f t="shared" si="17"/>
        <v>86146.042733843758</v>
      </c>
      <c r="S62" s="5">
        <f t="shared" si="24"/>
        <v>773798760.1629523</v>
      </c>
      <c r="T62" s="20">
        <f>SUM(S62:$S$136)</f>
        <v>8540991634.7588329</v>
      </c>
      <c r="U62" s="6">
        <f t="shared" si="25"/>
        <v>11.037742723909519</v>
      </c>
    </row>
    <row r="63" spans="1:21" x14ac:dyDescent="0.2">
      <c r="A63" s="21">
        <v>49</v>
      </c>
      <c r="B63" s="22">
        <f>Absterbeordnung!B57</f>
        <v>92973.107868680119</v>
      </c>
      <c r="C63" s="15">
        <f t="shared" si="18"/>
        <v>9.1563913320999626E-2</v>
      </c>
      <c r="D63" s="14">
        <f t="shared" si="19"/>
        <v>8512.9815900717749</v>
      </c>
      <c r="E63" s="14">
        <f>SUM(D63:$D$127)</f>
        <v>123319.89697566877</v>
      </c>
      <c r="F63" s="16">
        <f t="shared" si="20"/>
        <v>14.486099337920574</v>
      </c>
      <c r="G63" s="5"/>
      <c r="H63" s="14">
        <f t="shared" si="13"/>
        <v>92973.107868680119</v>
      </c>
      <c r="I63" s="15">
        <f t="shared" si="21"/>
        <v>9.1563913320999626E-2</v>
      </c>
      <c r="J63" s="14">
        <f t="shared" si="22"/>
        <v>8512.9815900717749</v>
      </c>
      <c r="K63" s="14">
        <f>SUM($J63:J$127)</f>
        <v>123319.89697566877</v>
      </c>
      <c r="L63" s="16">
        <f t="shared" si="23"/>
        <v>14.486099337920574</v>
      </c>
      <c r="M63" s="16"/>
      <c r="N63" s="6">
        <v>49</v>
      </c>
      <c r="O63" s="6">
        <f t="shared" si="14"/>
        <v>39</v>
      </c>
      <c r="P63" s="6">
        <f t="shared" si="15"/>
        <v>92973.107868680119</v>
      </c>
      <c r="Q63" s="6">
        <f t="shared" si="16"/>
        <v>92973.107868680119</v>
      </c>
      <c r="R63" s="5">
        <f t="shared" si="17"/>
        <v>85001.798445166787</v>
      </c>
      <c r="S63" s="5">
        <f t="shared" si="24"/>
        <v>723618745.28669655</v>
      </c>
      <c r="T63" s="20">
        <f>SUM(S63:$S$136)</f>
        <v>7767192874.5958805</v>
      </c>
      <c r="U63" s="6">
        <f t="shared" si="25"/>
        <v>10.733819328462161</v>
      </c>
    </row>
    <row r="64" spans="1:21" x14ac:dyDescent="0.2">
      <c r="A64" s="21">
        <v>50</v>
      </c>
      <c r="B64" s="22">
        <f>Absterbeordnung!B58</f>
        <v>92470.978707702947</v>
      </c>
      <c r="C64" s="15">
        <f t="shared" si="18"/>
        <v>8.7203726972380588E-2</v>
      </c>
      <c r="D64" s="14">
        <f t="shared" si="19"/>
        <v>8063.8139800953468</v>
      </c>
      <c r="E64" s="14">
        <f>SUM(D64:$D$127)</f>
        <v>114806.91538559699</v>
      </c>
      <c r="F64" s="16">
        <f t="shared" si="20"/>
        <v>14.237297098988822</v>
      </c>
      <c r="G64" s="5"/>
      <c r="H64" s="14">
        <f t="shared" si="13"/>
        <v>92470.978707702947</v>
      </c>
      <c r="I64" s="15">
        <f t="shared" si="21"/>
        <v>8.7203726972380588E-2</v>
      </c>
      <c r="J64" s="14">
        <f t="shared" si="22"/>
        <v>8063.8139800953468</v>
      </c>
      <c r="K64" s="14">
        <f>SUM($J64:J$127)</f>
        <v>114806.91538559699</v>
      </c>
      <c r="L64" s="16">
        <f t="shared" si="23"/>
        <v>14.237297098988822</v>
      </c>
      <c r="M64" s="16"/>
      <c r="N64" s="6">
        <v>50</v>
      </c>
      <c r="O64" s="6">
        <f t="shared" si="14"/>
        <v>40</v>
      </c>
      <c r="P64" s="6">
        <f t="shared" si="15"/>
        <v>92470.978707702947</v>
      </c>
      <c r="Q64" s="6">
        <f t="shared" si="16"/>
        <v>92470.978707702947</v>
      </c>
      <c r="R64" s="5">
        <f t="shared" si="17"/>
        <v>83767.488179962515</v>
      </c>
      <c r="S64" s="5">
        <f t="shared" si="24"/>
        <v>675485442.26305342</v>
      </c>
      <c r="T64" s="20">
        <f>SUM(S64:$S$136)</f>
        <v>7043574129.3091841</v>
      </c>
      <c r="U64" s="6">
        <f t="shared" si="25"/>
        <v>10.427425505591007</v>
      </c>
    </row>
    <row r="65" spans="1:21" x14ac:dyDescent="0.2">
      <c r="A65" s="21">
        <v>51</v>
      </c>
      <c r="B65" s="22">
        <f>Absterbeordnung!B59</f>
        <v>91916.827873601302</v>
      </c>
      <c r="C65" s="15">
        <f t="shared" si="18"/>
        <v>8.3051168545124371E-2</v>
      </c>
      <c r="D65" s="14">
        <f t="shared" si="19"/>
        <v>7633.7999638636475</v>
      </c>
      <c r="E65" s="14">
        <f>SUM(D65:$D$127)</f>
        <v>106743.10140550164</v>
      </c>
      <c r="F65" s="16">
        <f t="shared" si="20"/>
        <v>13.98295762409216</v>
      </c>
      <c r="G65" s="5"/>
      <c r="H65" s="14">
        <f t="shared" si="13"/>
        <v>91916.827873601302</v>
      </c>
      <c r="I65" s="15">
        <f t="shared" si="21"/>
        <v>8.3051168545124371E-2</v>
      </c>
      <c r="J65" s="14">
        <f t="shared" si="22"/>
        <v>7633.7999638636475</v>
      </c>
      <c r="K65" s="14">
        <f>SUM($J65:J$127)</f>
        <v>106743.10140550164</v>
      </c>
      <c r="L65" s="16">
        <f t="shared" si="23"/>
        <v>13.98295762409216</v>
      </c>
      <c r="M65" s="16"/>
      <c r="N65" s="6">
        <v>51</v>
      </c>
      <c r="O65" s="6">
        <f t="shared" si="14"/>
        <v>41</v>
      </c>
      <c r="P65" s="6">
        <f t="shared" si="15"/>
        <v>91916.827873601302</v>
      </c>
      <c r="Q65" s="6">
        <f t="shared" si="16"/>
        <v>91916.827873601302</v>
      </c>
      <c r="R65" s="5">
        <f t="shared" si="17"/>
        <v>82439.414967460703</v>
      </c>
      <c r="S65" s="5">
        <f t="shared" si="24"/>
        <v>629326002.99954176</v>
      </c>
      <c r="T65" s="20">
        <f>SUM(S65:$S$136)</f>
        <v>6368088687.0461311</v>
      </c>
      <c r="U65" s="6">
        <f t="shared" si="25"/>
        <v>10.118902852725073</v>
      </c>
    </row>
    <row r="66" spans="1:21" x14ac:dyDescent="0.2">
      <c r="A66" s="21">
        <v>52</v>
      </c>
      <c r="B66" s="22">
        <f>Absterbeordnung!B60</f>
        <v>91305.149878319135</v>
      </c>
      <c r="C66" s="15">
        <f t="shared" si="18"/>
        <v>7.9096350995356543E-2</v>
      </c>
      <c r="D66" s="14">
        <f t="shared" si="19"/>
        <v>7221.9041824591659</v>
      </c>
      <c r="E66" s="14">
        <f>SUM(D66:$D$127)</f>
        <v>99109.301441637988</v>
      </c>
      <c r="F66" s="16">
        <f t="shared" si="20"/>
        <v>13.723430682223452</v>
      </c>
      <c r="G66" s="5"/>
      <c r="H66" s="14">
        <f t="shared" si="13"/>
        <v>91305.149878319135</v>
      </c>
      <c r="I66" s="15">
        <f t="shared" si="21"/>
        <v>7.9096350995356543E-2</v>
      </c>
      <c r="J66" s="14">
        <f t="shared" si="22"/>
        <v>7221.9041824591659</v>
      </c>
      <c r="K66" s="14">
        <f>SUM($J66:J$127)</f>
        <v>99109.301441637988</v>
      </c>
      <c r="L66" s="16">
        <f t="shared" si="23"/>
        <v>13.723430682223452</v>
      </c>
      <c r="M66" s="16"/>
      <c r="N66" s="6">
        <v>52</v>
      </c>
      <c r="O66" s="6">
        <f t="shared" si="14"/>
        <v>42</v>
      </c>
      <c r="P66" s="6">
        <f t="shared" si="15"/>
        <v>91305.149878319135</v>
      </c>
      <c r="Q66" s="6">
        <f t="shared" si="16"/>
        <v>91305.149878319135</v>
      </c>
      <c r="R66" s="5">
        <f t="shared" si="17"/>
        <v>81013.579119526083</v>
      </c>
      <c r="S66" s="5">
        <f t="shared" si="24"/>
        <v>585072305.87929189</v>
      </c>
      <c r="T66" s="20">
        <f>SUM(S66:$S$136)</f>
        <v>5738762684.0465879</v>
      </c>
      <c r="U66" s="6">
        <f t="shared" si="25"/>
        <v>9.8086383962781003</v>
      </c>
    </row>
    <row r="67" spans="1:21" x14ac:dyDescent="0.2">
      <c r="A67" s="21">
        <v>53</v>
      </c>
      <c r="B67" s="22">
        <f>Absterbeordnung!B61</f>
        <v>90630.330863546958</v>
      </c>
      <c r="C67" s="15">
        <f t="shared" si="18"/>
        <v>7.5329858090815757E-2</v>
      </c>
      <c r="D67" s="14">
        <f t="shared" si="19"/>
        <v>6827.1699626746722</v>
      </c>
      <c r="E67" s="14">
        <f>SUM(D67:$D$127)</f>
        <v>91887.397259178833</v>
      </c>
      <c r="F67" s="16">
        <f t="shared" si="20"/>
        <v>13.459075687516679</v>
      </c>
      <c r="G67" s="5"/>
      <c r="H67" s="14">
        <f t="shared" si="13"/>
        <v>90630.330863546958</v>
      </c>
      <c r="I67" s="15">
        <f t="shared" si="21"/>
        <v>7.5329858090815757E-2</v>
      </c>
      <c r="J67" s="14">
        <f t="shared" si="22"/>
        <v>6827.1699626746722</v>
      </c>
      <c r="K67" s="14">
        <f>SUM($J67:J$127)</f>
        <v>91887.397259178833</v>
      </c>
      <c r="L67" s="16">
        <f t="shared" si="23"/>
        <v>13.459075687516679</v>
      </c>
      <c r="M67" s="16"/>
      <c r="N67" s="6">
        <v>53</v>
      </c>
      <c r="O67" s="6">
        <f t="shared" si="14"/>
        <v>43</v>
      </c>
      <c r="P67" s="6">
        <f t="shared" si="15"/>
        <v>90630.330863546958</v>
      </c>
      <c r="Q67" s="6">
        <f t="shared" si="16"/>
        <v>90630.330863546958</v>
      </c>
      <c r="R67" s="5">
        <f t="shared" si="17"/>
        <v>79485.699473442422</v>
      </c>
      <c r="S67" s="5">
        <f t="shared" si="24"/>
        <v>542662379.9072721</v>
      </c>
      <c r="T67" s="20">
        <f>SUM(S67:$S$136)</f>
        <v>5153690378.1672964</v>
      </c>
      <c r="U67" s="6">
        <f t="shared" si="25"/>
        <v>9.4970474626377044</v>
      </c>
    </row>
    <row r="68" spans="1:21" x14ac:dyDescent="0.2">
      <c r="A68" s="21">
        <v>54</v>
      </c>
      <c r="B68" s="22">
        <f>Absterbeordnung!B62</f>
        <v>89886.997203263702</v>
      </c>
      <c r="C68" s="15">
        <f t="shared" si="18"/>
        <v>7.1742721991253117E-2</v>
      </c>
      <c r="D68" s="14">
        <f t="shared" si="19"/>
        <v>6448.7378509822938</v>
      </c>
      <c r="E68" s="14">
        <f>SUM(D68:$D$127)</f>
        <v>85060.227296504163</v>
      </c>
      <c r="F68" s="16">
        <f t="shared" si="20"/>
        <v>13.190213226538198</v>
      </c>
      <c r="G68" s="5"/>
      <c r="H68" s="14">
        <f t="shared" si="13"/>
        <v>89886.997203263702</v>
      </c>
      <c r="I68" s="15">
        <f t="shared" si="21"/>
        <v>7.1742721991253117E-2</v>
      </c>
      <c r="J68" s="14">
        <f t="shared" si="22"/>
        <v>6448.7378509822938</v>
      </c>
      <c r="K68" s="14">
        <f>SUM($J68:J$127)</f>
        <v>85060.227296504163</v>
      </c>
      <c r="L68" s="16">
        <f t="shared" si="23"/>
        <v>13.190213226538198</v>
      </c>
      <c r="M68" s="16"/>
      <c r="N68" s="6">
        <v>54</v>
      </c>
      <c r="O68" s="6">
        <f t="shared" si="14"/>
        <v>44</v>
      </c>
      <c r="P68" s="6">
        <f t="shared" si="15"/>
        <v>89886.997203263702</v>
      </c>
      <c r="Q68" s="6">
        <f t="shared" si="16"/>
        <v>89886.997203263702</v>
      </c>
      <c r="R68" s="5">
        <f t="shared" si="17"/>
        <v>77851.427390562749</v>
      </c>
      <c r="S68" s="5">
        <f t="shared" si="24"/>
        <v>502043446.5665217</v>
      </c>
      <c r="T68" s="20">
        <f>SUM(S68:$S$136)</f>
        <v>4611027998.2600241</v>
      </c>
      <c r="U68" s="6">
        <f t="shared" si="25"/>
        <v>9.1845198454334458</v>
      </c>
    </row>
    <row r="69" spans="1:21" x14ac:dyDescent="0.2">
      <c r="A69" s="21">
        <v>55</v>
      </c>
      <c r="B69" s="22">
        <f>Absterbeordnung!B63</f>
        <v>89070.658775453194</v>
      </c>
      <c r="C69" s="15">
        <f t="shared" si="18"/>
        <v>6.8326401896431521E-2</v>
      </c>
      <c r="D69" s="14">
        <f t="shared" si="19"/>
        <v>6085.8776286715301</v>
      </c>
      <c r="E69" s="14">
        <f>SUM(D69:$D$127)</f>
        <v>78611.489445521889</v>
      </c>
      <c r="F69" s="16">
        <f t="shared" si="20"/>
        <v>12.917034196542296</v>
      </c>
      <c r="G69" s="5"/>
      <c r="H69" s="14">
        <f t="shared" si="13"/>
        <v>89070.658775453194</v>
      </c>
      <c r="I69" s="15">
        <f t="shared" si="21"/>
        <v>6.8326401896431521E-2</v>
      </c>
      <c r="J69" s="14">
        <f t="shared" si="22"/>
        <v>6085.8776286715301</v>
      </c>
      <c r="K69" s="14">
        <f>SUM($J69:J$127)</f>
        <v>78611.489445521889</v>
      </c>
      <c r="L69" s="16">
        <f t="shared" si="23"/>
        <v>12.917034196542296</v>
      </c>
      <c r="M69" s="16"/>
      <c r="N69" s="6">
        <v>55</v>
      </c>
      <c r="O69" s="6">
        <f t="shared" si="14"/>
        <v>45</v>
      </c>
      <c r="P69" s="6">
        <f t="shared" si="15"/>
        <v>89070.658775453194</v>
      </c>
      <c r="Q69" s="6">
        <f t="shared" si="16"/>
        <v>89070.658775453194</v>
      </c>
      <c r="R69" s="5">
        <f t="shared" si="17"/>
        <v>76106.287995776234</v>
      </c>
      <c r="S69" s="5">
        <f t="shared" si="24"/>
        <v>463173555.51472718</v>
      </c>
      <c r="T69" s="20">
        <f>SUM(S69:$S$136)</f>
        <v>4108984551.6935019</v>
      </c>
      <c r="U69" s="6">
        <f t="shared" si="25"/>
        <v>8.871371223098361</v>
      </c>
    </row>
    <row r="70" spans="1:21" x14ac:dyDescent="0.2">
      <c r="A70" s="21">
        <v>56</v>
      </c>
      <c r="B70" s="22">
        <f>Absterbeordnung!B64</f>
        <v>88177.372701420521</v>
      </c>
      <c r="C70" s="15">
        <f t="shared" si="18"/>
        <v>6.5072763710887174E-2</v>
      </c>
      <c r="D70" s="14">
        <f t="shared" si="19"/>
        <v>5737.9453384463704</v>
      </c>
      <c r="E70" s="14">
        <f>SUM(D70:$D$127)</f>
        <v>72525.611816850374</v>
      </c>
      <c r="F70" s="16">
        <f t="shared" si="20"/>
        <v>12.639648434937463</v>
      </c>
      <c r="G70" s="5"/>
      <c r="H70" s="14">
        <f t="shared" si="13"/>
        <v>88177.372701420521</v>
      </c>
      <c r="I70" s="15">
        <f t="shared" si="21"/>
        <v>6.5072763710887174E-2</v>
      </c>
      <c r="J70" s="14">
        <f t="shared" si="22"/>
        <v>5737.9453384463704</v>
      </c>
      <c r="K70" s="14">
        <f>SUM($J70:J$127)</f>
        <v>72525.611816850374</v>
      </c>
      <c r="L70" s="16">
        <f t="shared" si="23"/>
        <v>12.639648434937463</v>
      </c>
      <c r="M70" s="16"/>
      <c r="N70" s="6">
        <v>56</v>
      </c>
      <c r="O70" s="6">
        <f t="shared" si="14"/>
        <v>46</v>
      </c>
      <c r="P70" s="6">
        <f t="shared" si="15"/>
        <v>88177.372701420521</v>
      </c>
      <c r="Q70" s="6">
        <f t="shared" si="16"/>
        <v>88177.372701420521</v>
      </c>
      <c r="R70" s="5">
        <f t="shared" si="17"/>
        <v>74245.111767091046</v>
      </c>
      <c r="S70" s="5">
        <f t="shared" si="24"/>
        <v>426014392.9664098</v>
      </c>
      <c r="T70" s="20">
        <f>SUM(S70:$S$136)</f>
        <v>3645810996.1787748</v>
      </c>
      <c r="U70" s="6">
        <f t="shared" si="25"/>
        <v>8.557952633460058</v>
      </c>
    </row>
    <row r="71" spans="1:21" x14ac:dyDescent="0.2">
      <c r="A71" s="21">
        <v>57</v>
      </c>
      <c r="B71" s="22">
        <f>Absterbeordnung!B65</f>
        <v>87203.56472342294</v>
      </c>
      <c r="C71" s="15">
        <f t="shared" si="18"/>
        <v>6.1974060677035397E-2</v>
      </c>
      <c r="D71" s="14">
        <f t="shared" si="19"/>
        <v>5404.3590114231965</v>
      </c>
      <c r="E71" s="14">
        <f>SUM(D71:$D$127)</f>
        <v>66787.666478404004</v>
      </c>
      <c r="F71" s="16">
        <f t="shared" si="20"/>
        <v>12.35811061723229</v>
      </c>
      <c r="G71" s="5"/>
      <c r="H71" s="14">
        <f t="shared" si="13"/>
        <v>87203.56472342294</v>
      </c>
      <c r="I71" s="15">
        <f t="shared" si="21"/>
        <v>6.1974060677035397E-2</v>
      </c>
      <c r="J71" s="14">
        <f t="shared" si="22"/>
        <v>5404.3590114231965</v>
      </c>
      <c r="K71" s="14">
        <f>SUM($J71:J$127)</f>
        <v>66787.666478404004</v>
      </c>
      <c r="L71" s="16">
        <f t="shared" si="23"/>
        <v>12.35811061723229</v>
      </c>
      <c r="M71" s="16"/>
      <c r="N71" s="6">
        <v>57</v>
      </c>
      <c r="O71" s="6">
        <f t="shared" si="14"/>
        <v>47</v>
      </c>
      <c r="P71" s="6">
        <f t="shared" si="15"/>
        <v>87203.56472342294</v>
      </c>
      <c r="Q71" s="6">
        <f t="shared" si="16"/>
        <v>87203.56472342294</v>
      </c>
      <c r="R71" s="5">
        <f t="shared" si="17"/>
        <v>72261.98845168727</v>
      </c>
      <c r="S71" s="5">
        <f t="shared" si="24"/>
        <v>390529728.47223508</v>
      </c>
      <c r="T71" s="20">
        <f>SUM(S71:$S$136)</f>
        <v>3219796603.2123652</v>
      </c>
      <c r="U71" s="6">
        <f t="shared" si="25"/>
        <v>8.2446901438420923</v>
      </c>
    </row>
    <row r="72" spans="1:21" x14ac:dyDescent="0.2">
      <c r="A72" s="21">
        <v>58</v>
      </c>
      <c r="B72" s="22">
        <f>Absterbeordnung!B66</f>
        <v>86146.042733843758</v>
      </c>
      <c r="C72" s="15">
        <f t="shared" si="18"/>
        <v>5.9022914930509894E-2</v>
      </c>
      <c r="D72" s="14">
        <f t="shared" si="19"/>
        <v>5084.5905518797299</v>
      </c>
      <c r="E72" s="14">
        <f>SUM(D72:$D$127)</f>
        <v>61383.307466980761</v>
      </c>
      <c r="F72" s="16">
        <f t="shared" si="20"/>
        <v>12.072418976644613</v>
      </c>
      <c r="G72" s="5"/>
      <c r="H72" s="14">
        <f t="shared" si="13"/>
        <v>86146.042733843758</v>
      </c>
      <c r="I72" s="15">
        <f t="shared" si="21"/>
        <v>5.9022914930509894E-2</v>
      </c>
      <c r="J72" s="14">
        <f t="shared" si="22"/>
        <v>5084.5905518797299</v>
      </c>
      <c r="K72" s="14">
        <f>SUM($J72:J$127)</f>
        <v>61383.307466980761</v>
      </c>
      <c r="L72" s="16">
        <f t="shared" si="23"/>
        <v>12.072418976644613</v>
      </c>
      <c r="M72" s="16"/>
      <c r="N72" s="6">
        <v>58</v>
      </c>
      <c r="O72" s="6">
        <f t="shared" si="14"/>
        <v>48</v>
      </c>
      <c r="P72" s="6">
        <f t="shared" si="15"/>
        <v>86146.042733843758</v>
      </c>
      <c r="Q72" s="6">
        <f t="shared" si="16"/>
        <v>86146.042733843758</v>
      </c>
      <c r="R72" s="5">
        <f t="shared" si="17"/>
        <v>70149.882535326557</v>
      </c>
      <c r="S72" s="5">
        <f t="shared" si="24"/>
        <v>356683429.95459425</v>
      </c>
      <c r="T72" s="20">
        <f>SUM(S72:$S$136)</f>
        <v>2829266874.7401299</v>
      </c>
      <c r="U72" s="6">
        <f t="shared" si="25"/>
        <v>7.9321511377758567</v>
      </c>
    </row>
    <row r="73" spans="1:21" x14ac:dyDescent="0.2">
      <c r="A73" s="21">
        <v>59</v>
      </c>
      <c r="B73" s="22">
        <f>Absterbeordnung!B67</f>
        <v>85001.798445166787</v>
      </c>
      <c r="C73" s="15">
        <f t="shared" si="18"/>
        <v>5.6212299933818946E-2</v>
      </c>
      <c r="D73" s="14">
        <f t="shared" si="19"/>
        <v>4778.1465891137404</v>
      </c>
      <c r="E73" s="14">
        <f>SUM(D73:$D$127)</f>
        <v>56298.716915101031</v>
      </c>
      <c r="F73" s="16">
        <f t="shared" si="20"/>
        <v>11.782542846920782</v>
      </c>
      <c r="G73" s="5"/>
      <c r="H73" s="14">
        <f t="shared" si="13"/>
        <v>85001.798445166787</v>
      </c>
      <c r="I73" s="15">
        <f t="shared" si="21"/>
        <v>5.6212299933818946E-2</v>
      </c>
      <c r="J73" s="14">
        <f t="shared" si="22"/>
        <v>4778.1465891137404</v>
      </c>
      <c r="K73" s="14">
        <f>SUM($J73:J$127)</f>
        <v>56298.716915101031</v>
      </c>
      <c r="L73" s="16">
        <f t="shared" si="23"/>
        <v>11.782542846920782</v>
      </c>
      <c r="M73" s="16"/>
      <c r="N73" s="6">
        <v>59</v>
      </c>
      <c r="O73" s="6">
        <f t="shared" si="14"/>
        <v>49</v>
      </c>
      <c r="P73" s="6">
        <f t="shared" si="15"/>
        <v>85001.798445166787</v>
      </c>
      <c r="Q73" s="6">
        <f t="shared" si="16"/>
        <v>85001.798445166787</v>
      </c>
      <c r="R73" s="5">
        <f t="shared" si="17"/>
        <v>67901.066705926831</v>
      </c>
      <c r="S73" s="5">
        <f t="shared" si="24"/>
        <v>324441250.27810884</v>
      </c>
      <c r="T73" s="20">
        <f>SUM(S73:$S$136)</f>
        <v>2472583444.7855358</v>
      </c>
      <c r="U73" s="6">
        <f t="shared" si="25"/>
        <v>7.6210514004185788</v>
      </c>
    </row>
    <row r="74" spans="1:21" x14ac:dyDescent="0.2">
      <c r="A74" s="21">
        <v>60</v>
      </c>
      <c r="B74" s="22">
        <f>Absterbeordnung!B68</f>
        <v>83767.488179962515</v>
      </c>
      <c r="C74" s="15">
        <f t="shared" si="18"/>
        <v>5.3535523746494243E-2</v>
      </c>
      <c r="D74" s="14">
        <f t="shared" si="19"/>
        <v>4484.536352642559</v>
      </c>
      <c r="E74" s="14">
        <f>SUM(D74:$D$127)</f>
        <v>51520.570325987297</v>
      </c>
      <c r="F74" s="16">
        <f t="shared" si="20"/>
        <v>11.488494300113828</v>
      </c>
      <c r="G74" s="5"/>
      <c r="H74" s="14">
        <f t="shared" si="13"/>
        <v>83767.488179962515</v>
      </c>
      <c r="I74" s="15">
        <f t="shared" si="21"/>
        <v>5.3535523746494243E-2</v>
      </c>
      <c r="J74" s="14">
        <f t="shared" si="22"/>
        <v>4484.536352642559</v>
      </c>
      <c r="K74" s="14">
        <f>SUM($J74:J$127)</f>
        <v>51520.570325987297</v>
      </c>
      <c r="L74" s="16">
        <f t="shared" si="23"/>
        <v>11.488494300113828</v>
      </c>
      <c r="M74" s="16"/>
      <c r="N74" s="6">
        <v>60</v>
      </c>
      <c r="O74" s="6">
        <f t="shared" si="14"/>
        <v>50</v>
      </c>
      <c r="P74" s="6">
        <f t="shared" si="15"/>
        <v>83767.488179962515</v>
      </c>
      <c r="Q74" s="6">
        <f t="shared" si="16"/>
        <v>83767.488179962515</v>
      </c>
      <c r="R74" s="5">
        <f t="shared" si="17"/>
        <v>65508.352621087375</v>
      </c>
      <c r="S74" s="5">
        <f t="shared" si="24"/>
        <v>293774588.73099381</v>
      </c>
      <c r="T74" s="20">
        <f>SUM(S74:$S$136)</f>
        <v>2148142194.5074263</v>
      </c>
      <c r="U74" s="6">
        <f t="shared" si="25"/>
        <v>7.3122124135605775</v>
      </c>
    </row>
    <row r="75" spans="1:21" x14ac:dyDescent="0.2">
      <c r="A75" s="21">
        <v>61</v>
      </c>
      <c r="B75" s="22">
        <f>Absterbeordnung!B69</f>
        <v>82439.414967460703</v>
      </c>
      <c r="C75" s="15">
        <f t="shared" si="18"/>
        <v>5.0986213091899268E-2</v>
      </c>
      <c r="D75" s="14">
        <f t="shared" si="19"/>
        <v>4203.2735787024612</v>
      </c>
      <c r="E75" s="14">
        <f>SUM(D75:$D$127)</f>
        <v>47036.033973344733</v>
      </c>
      <c r="F75" s="16">
        <f t="shared" si="20"/>
        <v>11.19033369887492</v>
      </c>
      <c r="G75" s="5"/>
      <c r="H75" s="14">
        <f t="shared" si="13"/>
        <v>82439.414967460703</v>
      </c>
      <c r="I75" s="15">
        <f t="shared" si="21"/>
        <v>5.0986213091899268E-2</v>
      </c>
      <c r="J75" s="14">
        <f t="shared" si="22"/>
        <v>4203.2735787024612</v>
      </c>
      <c r="K75" s="14">
        <f>SUM($J75:J$127)</f>
        <v>47036.033973344733</v>
      </c>
      <c r="L75" s="16">
        <f t="shared" si="23"/>
        <v>11.19033369887492</v>
      </c>
      <c r="M75" s="16"/>
      <c r="N75" s="6">
        <v>61</v>
      </c>
      <c r="O75" s="6">
        <f t="shared" si="14"/>
        <v>51</v>
      </c>
      <c r="P75" s="6">
        <f t="shared" si="15"/>
        <v>82439.414967460703</v>
      </c>
      <c r="Q75" s="6">
        <f t="shared" si="16"/>
        <v>82439.414967460703</v>
      </c>
      <c r="R75" s="5">
        <f t="shared" si="17"/>
        <v>62965.82213156842</v>
      </c>
      <c r="S75" s="5">
        <f t="shared" si="24"/>
        <v>264662576.52690026</v>
      </c>
      <c r="T75" s="20">
        <f>SUM(S75:$S$136)</f>
        <v>1854367605.7764328</v>
      </c>
      <c r="U75" s="6">
        <f t="shared" si="25"/>
        <v>7.0065350005687526</v>
      </c>
    </row>
    <row r="76" spans="1:21" x14ac:dyDescent="0.2">
      <c r="A76" s="21">
        <v>62</v>
      </c>
      <c r="B76" s="22">
        <f>Absterbeordnung!B70</f>
        <v>81013.579119526083</v>
      </c>
      <c r="C76" s="15">
        <f t="shared" si="18"/>
        <v>4.855829818276123E-2</v>
      </c>
      <c r="D76" s="14">
        <f t="shared" si="19"/>
        <v>3933.8815317386666</v>
      </c>
      <c r="E76" s="14">
        <f>SUM(D76:$D$127)</f>
        <v>42832.760394642261</v>
      </c>
      <c r="F76" s="16">
        <f t="shared" si="20"/>
        <v>10.888167335255611</v>
      </c>
      <c r="G76" s="5"/>
      <c r="H76" s="14">
        <f t="shared" si="13"/>
        <v>81013.579119526083</v>
      </c>
      <c r="I76" s="15">
        <f t="shared" si="21"/>
        <v>4.855829818276123E-2</v>
      </c>
      <c r="J76" s="14">
        <f t="shared" si="22"/>
        <v>3933.8815317386666</v>
      </c>
      <c r="K76" s="14">
        <f>SUM($J76:J$127)</f>
        <v>42832.760394642261</v>
      </c>
      <c r="L76" s="16">
        <f t="shared" si="23"/>
        <v>10.888167335255611</v>
      </c>
      <c r="M76" s="16"/>
      <c r="N76" s="6">
        <v>62</v>
      </c>
      <c r="O76" s="6">
        <f t="shared" si="14"/>
        <v>52</v>
      </c>
      <c r="P76" s="6">
        <f t="shared" si="15"/>
        <v>81013.579119526083</v>
      </c>
      <c r="Q76" s="6">
        <f t="shared" si="16"/>
        <v>81013.579119526083</v>
      </c>
      <c r="R76" s="5">
        <f t="shared" si="17"/>
        <v>60269.655221831061</v>
      </c>
      <c r="S76" s="5">
        <f t="shared" si="24"/>
        <v>237093683.60141808</v>
      </c>
      <c r="T76" s="20">
        <f>SUM(S76:$S$136)</f>
        <v>1589705029.2495327</v>
      </c>
      <c r="U76" s="6">
        <f t="shared" si="25"/>
        <v>6.7049657548954817</v>
      </c>
    </row>
    <row r="77" spans="1:21" x14ac:dyDescent="0.2">
      <c r="A77" s="21">
        <v>63</v>
      </c>
      <c r="B77" s="22">
        <f>Absterbeordnung!B71</f>
        <v>79485.699473442422</v>
      </c>
      <c r="C77" s="15">
        <f t="shared" si="18"/>
        <v>4.6245998269296387E-2</v>
      </c>
      <c r="D77" s="14">
        <f t="shared" si="19"/>
        <v>3675.895520282631</v>
      </c>
      <c r="E77" s="14">
        <f>SUM(D77:$D$127)</f>
        <v>38898.878862903599</v>
      </c>
      <c r="F77" s="16">
        <f t="shared" si="20"/>
        <v>10.582150294607056</v>
      </c>
      <c r="G77" s="5"/>
      <c r="H77" s="14">
        <f t="shared" si="13"/>
        <v>79485.699473442422</v>
      </c>
      <c r="I77" s="15">
        <f t="shared" si="21"/>
        <v>4.6245998269296387E-2</v>
      </c>
      <c r="J77" s="14">
        <f t="shared" si="22"/>
        <v>3675.895520282631</v>
      </c>
      <c r="K77" s="14">
        <f>SUM($J77:J$127)</f>
        <v>38898.878862903599</v>
      </c>
      <c r="L77" s="16">
        <f t="shared" si="23"/>
        <v>10.582150294607056</v>
      </c>
      <c r="M77" s="16"/>
      <c r="N77" s="6">
        <v>63</v>
      </c>
      <c r="O77" s="6">
        <f t="shared" si="14"/>
        <v>53</v>
      </c>
      <c r="P77" s="6">
        <f t="shared" si="15"/>
        <v>79485.699473442422</v>
      </c>
      <c r="Q77" s="6">
        <f t="shared" si="16"/>
        <v>79485.699473442422</v>
      </c>
      <c r="R77" s="5">
        <f t="shared" si="17"/>
        <v>57419.102433183441</v>
      </c>
      <c r="S77" s="5">
        <f t="shared" si="24"/>
        <v>211066621.41278854</v>
      </c>
      <c r="T77" s="20">
        <f>SUM(S77:$S$136)</f>
        <v>1352611345.6481144</v>
      </c>
      <c r="U77" s="6">
        <f t="shared" si="25"/>
        <v>6.4084568966628641</v>
      </c>
    </row>
    <row r="78" spans="1:21" x14ac:dyDescent="0.2">
      <c r="A78" s="21">
        <v>64</v>
      </c>
      <c r="B78" s="22">
        <f>Absterbeordnung!B72</f>
        <v>77851.427390562749</v>
      </c>
      <c r="C78" s="15">
        <f t="shared" si="18"/>
        <v>4.4043807875520369E-2</v>
      </c>
      <c r="D78" s="14">
        <f t="shared" si="19"/>
        <v>3428.8733108249698</v>
      </c>
      <c r="E78" s="14">
        <f>SUM(D78:$D$127)</f>
        <v>35222.983342620966</v>
      </c>
      <c r="F78" s="16">
        <f t="shared" si="20"/>
        <v>10.272465661365159</v>
      </c>
      <c r="G78" s="5"/>
      <c r="H78" s="14">
        <f t="shared" ref="H78:H109" si="26">B78</f>
        <v>77851.427390562749</v>
      </c>
      <c r="I78" s="15">
        <f t="shared" si="21"/>
        <v>4.4043807875520369E-2</v>
      </c>
      <c r="J78" s="14">
        <f t="shared" si="22"/>
        <v>3428.8733108249698</v>
      </c>
      <c r="K78" s="14">
        <f>SUM($J78:J$127)</f>
        <v>35222.983342620966</v>
      </c>
      <c r="L78" s="16">
        <f t="shared" si="23"/>
        <v>10.272465661365159</v>
      </c>
      <c r="M78" s="16"/>
      <c r="N78" s="6">
        <v>64</v>
      </c>
      <c r="O78" s="6">
        <f t="shared" ref="O78:O109" si="27">N78+$B$3</f>
        <v>54</v>
      </c>
      <c r="P78" s="6">
        <f t="shared" ref="P78:P109" si="28">B78</f>
        <v>77851.427390562749</v>
      </c>
      <c r="Q78" s="6">
        <f t="shared" ref="Q78:Q109" si="29">B78</f>
        <v>77851.427390562749</v>
      </c>
      <c r="R78" s="5">
        <f t="shared" ref="R78:R109" si="30">LOOKUP(N78,$O$14:$O$136,$Q$14:$Q$136)</f>
        <v>54417.381621833963</v>
      </c>
      <c r="S78" s="5">
        <f t="shared" si="24"/>
        <v>186590307.48808369</v>
      </c>
      <c r="T78" s="20">
        <f>SUM(S78:$S$136)</f>
        <v>1141544724.2353256</v>
      </c>
      <c r="U78" s="6">
        <f t="shared" si="25"/>
        <v>6.1179208052284739</v>
      </c>
    </row>
    <row r="79" spans="1:21" x14ac:dyDescent="0.2">
      <c r="A79" s="21">
        <v>65</v>
      </c>
      <c r="B79" s="22">
        <f>Absterbeordnung!B73</f>
        <v>76106.287995776234</v>
      </c>
      <c r="C79" s="15">
        <f t="shared" ref="C79:C110" si="31">1/(((1+($B$5/100))^A79))</f>
        <v>4.1946483690971779E-2</v>
      </c>
      <c r="D79" s="14">
        <f t="shared" ref="D79:D110" si="32">B79*C79</f>
        <v>3192.3911681952291</v>
      </c>
      <c r="E79" s="14">
        <f>SUM(D79:$D$127)</f>
        <v>31794.110031796019</v>
      </c>
      <c r="F79" s="16">
        <f t="shared" ref="F79:F110" si="33">E79/D79</f>
        <v>9.959340305333054</v>
      </c>
      <c r="G79" s="5"/>
      <c r="H79" s="14">
        <f t="shared" si="26"/>
        <v>76106.287995776234</v>
      </c>
      <c r="I79" s="15">
        <f t="shared" ref="I79:I110" si="34">1/(((1+($B$5/100))^A79))</f>
        <v>4.1946483690971779E-2</v>
      </c>
      <c r="J79" s="14">
        <f t="shared" ref="J79:J110" si="35">H79*I79</f>
        <v>3192.3911681952291</v>
      </c>
      <c r="K79" s="14">
        <f>SUM($J79:J$127)</f>
        <v>31794.110031796019</v>
      </c>
      <c r="L79" s="16">
        <f t="shared" ref="L79:L110" si="36">K79/J79</f>
        <v>9.959340305333054</v>
      </c>
      <c r="M79" s="16"/>
      <c r="N79" s="6">
        <v>65</v>
      </c>
      <c r="O79" s="6">
        <f t="shared" si="27"/>
        <v>55</v>
      </c>
      <c r="P79" s="6">
        <f t="shared" si="28"/>
        <v>76106.287995776234</v>
      </c>
      <c r="Q79" s="6">
        <f t="shared" si="29"/>
        <v>76106.287995776234</v>
      </c>
      <c r="R79" s="5">
        <f t="shared" si="30"/>
        <v>51272.990222186781</v>
      </c>
      <c r="S79" s="5">
        <f t="shared" ref="S79:S110" si="37">P79*R79*I79</f>
        <v>163683441.15226942</v>
      </c>
      <c r="T79" s="20">
        <f>SUM(S79:$S$136)</f>
        <v>954954416.74724185</v>
      </c>
      <c r="U79" s="6">
        <f t="shared" ref="U79:U110" si="38">T79/S79</f>
        <v>5.8341540844005015</v>
      </c>
    </row>
    <row r="80" spans="1:21" x14ac:dyDescent="0.2">
      <c r="A80" s="21">
        <v>66</v>
      </c>
      <c r="B80" s="22">
        <f>Absterbeordnung!B74</f>
        <v>74245.111767091046</v>
      </c>
      <c r="C80" s="15">
        <f t="shared" si="31"/>
        <v>3.9949032086639788E-2</v>
      </c>
      <c r="D80" s="14">
        <f t="shared" si="32"/>
        <v>2966.0203522596776</v>
      </c>
      <c r="E80" s="14">
        <f>SUM(D80:$D$127)</f>
        <v>28601.718863600789</v>
      </c>
      <c r="F80" s="16">
        <f t="shared" si="33"/>
        <v>9.6431296709782934</v>
      </c>
      <c r="G80" s="5"/>
      <c r="H80" s="14">
        <f t="shared" si="26"/>
        <v>74245.111767091046</v>
      </c>
      <c r="I80" s="15">
        <f t="shared" si="34"/>
        <v>3.9949032086639788E-2</v>
      </c>
      <c r="J80" s="14">
        <f t="shared" si="35"/>
        <v>2966.0203522596776</v>
      </c>
      <c r="K80" s="14">
        <f>SUM($J80:J$127)</f>
        <v>28601.718863600789</v>
      </c>
      <c r="L80" s="16">
        <f t="shared" si="36"/>
        <v>9.6431296709782934</v>
      </c>
      <c r="M80" s="16"/>
      <c r="N80" s="6">
        <v>66</v>
      </c>
      <c r="O80" s="6">
        <f t="shared" si="27"/>
        <v>56</v>
      </c>
      <c r="P80" s="6">
        <f t="shared" si="28"/>
        <v>74245.111767091046</v>
      </c>
      <c r="Q80" s="6">
        <f t="shared" si="29"/>
        <v>74245.111767091046</v>
      </c>
      <c r="R80" s="5">
        <f t="shared" si="30"/>
        <v>48000.250125471764</v>
      </c>
      <c r="S80" s="5">
        <f t="shared" si="37"/>
        <v>142369718.7857044</v>
      </c>
      <c r="T80" s="20">
        <f>SUM(S80:$S$136)</f>
        <v>791270975.59497249</v>
      </c>
      <c r="U80" s="6">
        <f t="shared" si="38"/>
        <v>5.5578600726605174</v>
      </c>
    </row>
    <row r="81" spans="1:21" x14ac:dyDescent="0.2">
      <c r="A81" s="21">
        <v>67</v>
      </c>
      <c r="B81" s="22">
        <f>Absterbeordnung!B75</f>
        <v>72261.98845168727</v>
      </c>
      <c r="C81" s="15">
        <f t="shared" si="31"/>
        <v>3.8046697225371226E-2</v>
      </c>
      <c r="D81" s="14">
        <f t="shared" si="32"/>
        <v>2749.3299955246175</v>
      </c>
      <c r="E81" s="14">
        <f>SUM(D81:$D$127)</f>
        <v>25635.69851134111</v>
      </c>
      <c r="F81" s="16">
        <f t="shared" si="33"/>
        <v>9.3243439503701318</v>
      </c>
      <c r="G81" s="5"/>
      <c r="H81" s="14">
        <f t="shared" si="26"/>
        <v>72261.98845168727</v>
      </c>
      <c r="I81" s="15">
        <f t="shared" si="34"/>
        <v>3.8046697225371226E-2</v>
      </c>
      <c r="J81" s="14">
        <f t="shared" si="35"/>
        <v>2749.3299955246175</v>
      </c>
      <c r="K81" s="14">
        <f>SUM($J81:J$127)</f>
        <v>25635.69851134111</v>
      </c>
      <c r="L81" s="16">
        <f t="shared" si="36"/>
        <v>9.3243439503701318</v>
      </c>
      <c r="M81" s="16"/>
      <c r="N81" s="6">
        <v>67</v>
      </c>
      <c r="O81" s="6">
        <f t="shared" si="27"/>
        <v>57</v>
      </c>
      <c r="P81" s="6">
        <f t="shared" si="28"/>
        <v>72261.98845168727</v>
      </c>
      <c r="Q81" s="6">
        <f t="shared" si="29"/>
        <v>72261.98845168727</v>
      </c>
      <c r="R81" s="5">
        <f t="shared" si="30"/>
        <v>44619.628509322385</v>
      </c>
      <c r="S81" s="5">
        <f t="shared" si="37"/>
        <v>122674083.04984541</v>
      </c>
      <c r="T81" s="20">
        <f>SUM(S81:$S$136)</f>
        <v>648901256.80926812</v>
      </c>
      <c r="U81" s="6">
        <f t="shared" si="38"/>
        <v>5.2896360883790265</v>
      </c>
    </row>
    <row r="82" spans="1:21" x14ac:dyDescent="0.2">
      <c r="A82" s="21">
        <v>68</v>
      </c>
      <c r="B82" s="22">
        <f>Absterbeordnung!B76</f>
        <v>70149.882535326557</v>
      </c>
      <c r="C82" s="15">
        <f t="shared" si="31"/>
        <v>3.6234949738448791E-2</v>
      </c>
      <c r="D82" s="14">
        <f t="shared" si="32"/>
        <v>2541.8774678256445</v>
      </c>
      <c r="E82" s="14">
        <f>SUM(D82:$D$127)</f>
        <v>22886.368515816495</v>
      </c>
      <c r="F82" s="16">
        <f t="shared" si="33"/>
        <v>9.0037261061973197</v>
      </c>
      <c r="G82" s="5"/>
      <c r="H82" s="14">
        <f t="shared" si="26"/>
        <v>70149.882535326557</v>
      </c>
      <c r="I82" s="15">
        <f t="shared" si="34"/>
        <v>3.6234949738448791E-2</v>
      </c>
      <c r="J82" s="14">
        <f t="shared" si="35"/>
        <v>2541.8774678256445</v>
      </c>
      <c r="K82" s="14">
        <f>SUM($J82:J$127)</f>
        <v>22886.368515816495</v>
      </c>
      <c r="L82" s="16">
        <f t="shared" si="36"/>
        <v>9.0037261061973197</v>
      </c>
      <c r="M82" s="16"/>
      <c r="N82" s="6">
        <v>68</v>
      </c>
      <c r="O82" s="6">
        <f t="shared" si="27"/>
        <v>58</v>
      </c>
      <c r="P82" s="6">
        <f t="shared" si="28"/>
        <v>70149.882535326557</v>
      </c>
      <c r="Q82" s="6">
        <f t="shared" si="29"/>
        <v>70149.882535326557</v>
      </c>
      <c r="R82" s="5">
        <f t="shared" si="30"/>
        <v>41157.452320043114</v>
      </c>
      <c r="S82" s="5">
        <f t="shared" si="37"/>
        <v>104617200.68542589</v>
      </c>
      <c r="T82" s="20">
        <f>SUM(S82:$S$136)</f>
        <v>526227173.75942296</v>
      </c>
      <c r="U82" s="6">
        <f t="shared" si="38"/>
        <v>5.0300253716569872</v>
      </c>
    </row>
    <row r="83" spans="1:21" x14ac:dyDescent="0.2">
      <c r="A83" s="21">
        <v>69</v>
      </c>
      <c r="B83" s="22">
        <f>Absterbeordnung!B77</f>
        <v>67901.066705926831</v>
      </c>
      <c r="C83" s="15">
        <f t="shared" si="31"/>
        <v>3.4509475941379798E-2</v>
      </c>
      <c r="D83" s="14">
        <f t="shared" si="32"/>
        <v>2343.2302278822067</v>
      </c>
      <c r="E83" s="14">
        <f>SUM(D83:$D$127)</f>
        <v>20344.49104799085</v>
      </c>
      <c r="F83" s="16">
        <f t="shared" si="33"/>
        <v>8.6822416363150303</v>
      </c>
      <c r="G83" s="5"/>
      <c r="H83" s="14">
        <f t="shared" si="26"/>
        <v>67901.066705926831</v>
      </c>
      <c r="I83" s="15">
        <f t="shared" si="34"/>
        <v>3.4509475941379798E-2</v>
      </c>
      <c r="J83" s="14">
        <f t="shared" si="35"/>
        <v>2343.2302278822067</v>
      </c>
      <c r="K83" s="14">
        <f>SUM($J83:J$127)</f>
        <v>20344.49104799085</v>
      </c>
      <c r="L83" s="16">
        <f t="shared" si="36"/>
        <v>8.6822416363150303</v>
      </c>
      <c r="M83" s="16"/>
      <c r="N83" s="6">
        <v>69</v>
      </c>
      <c r="O83" s="6">
        <f t="shared" si="27"/>
        <v>59</v>
      </c>
      <c r="P83" s="6">
        <f t="shared" si="28"/>
        <v>67901.066705926831</v>
      </c>
      <c r="Q83" s="6">
        <f t="shared" si="29"/>
        <v>67901.066705926831</v>
      </c>
      <c r="R83" s="5">
        <f t="shared" si="30"/>
        <v>37645.233383667546</v>
      </c>
      <c r="S83" s="5">
        <f t="shared" si="37"/>
        <v>88211448.800290167</v>
      </c>
      <c r="T83" s="20">
        <f>SUM(S83:$S$136)</f>
        <v>421609973.07399702</v>
      </c>
      <c r="U83" s="6">
        <f t="shared" si="38"/>
        <v>4.7795380169814212</v>
      </c>
    </row>
    <row r="84" spans="1:21" x14ac:dyDescent="0.2">
      <c r="A84" s="21">
        <v>70</v>
      </c>
      <c r="B84" s="22">
        <f>Absterbeordnung!B78</f>
        <v>65508.352621087375</v>
      </c>
      <c r="C84" s="15">
        <f t="shared" si="31"/>
        <v>3.2866167563218862E-2</v>
      </c>
      <c r="D84" s="14">
        <f t="shared" si="32"/>
        <v>2153.0084940350853</v>
      </c>
      <c r="E84" s="14">
        <f>SUM(D84:$D$127)</f>
        <v>18001.260820108644</v>
      </c>
      <c r="F84" s="16">
        <f t="shared" si="33"/>
        <v>8.3609799357416268</v>
      </c>
      <c r="G84" s="5"/>
      <c r="H84" s="14">
        <f t="shared" si="26"/>
        <v>65508.352621087375</v>
      </c>
      <c r="I84" s="15">
        <f t="shared" si="34"/>
        <v>3.2866167563218862E-2</v>
      </c>
      <c r="J84" s="14">
        <f t="shared" si="35"/>
        <v>2153.0084940350853</v>
      </c>
      <c r="K84" s="14">
        <f>SUM($J84:J$127)</f>
        <v>18001.260820108644</v>
      </c>
      <c r="L84" s="16">
        <f t="shared" si="36"/>
        <v>8.3609799357416268</v>
      </c>
      <c r="M84" s="16"/>
      <c r="N84" s="6">
        <v>70</v>
      </c>
      <c r="O84" s="6">
        <f t="shared" si="27"/>
        <v>60</v>
      </c>
      <c r="P84" s="6">
        <f t="shared" si="28"/>
        <v>65508.352621087375</v>
      </c>
      <c r="Q84" s="6">
        <f t="shared" si="29"/>
        <v>65508.352621087375</v>
      </c>
      <c r="R84" s="5">
        <f t="shared" si="30"/>
        <v>34118.845509734529</v>
      </c>
      <c r="S84" s="5">
        <f t="shared" si="37"/>
        <v>73458164.189129263</v>
      </c>
      <c r="T84" s="20">
        <f>SUM(S84:$S$136)</f>
        <v>333398524.27370685</v>
      </c>
      <c r="U84" s="6">
        <f t="shared" si="38"/>
        <v>4.5386177010266886</v>
      </c>
    </row>
    <row r="85" spans="1:21" x14ac:dyDescent="0.2">
      <c r="A85" s="21">
        <v>71</v>
      </c>
      <c r="B85" s="22">
        <f>Absterbeordnung!B79</f>
        <v>62965.82213156842</v>
      </c>
      <c r="C85" s="15">
        <f t="shared" si="31"/>
        <v>3.1301111964970339E-2</v>
      </c>
      <c r="D85" s="14">
        <f t="shared" si="32"/>
        <v>1970.9002485066305</v>
      </c>
      <c r="E85" s="14">
        <f>SUM(D85:$D$127)</f>
        <v>15848.252326073565</v>
      </c>
      <c r="F85" s="16">
        <f t="shared" si="33"/>
        <v>8.0411235109853649</v>
      </c>
      <c r="G85" s="5"/>
      <c r="H85" s="14">
        <f t="shared" si="26"/>
        <v>62965.82213156842</v>
      </c>
      <c r="I85" s="15">
        <f t="shared" si="34"/>
        <v>3.1301111964970339E-2</v>
      </c>
      <c r="J85" s="14">
        <f t="shared" si="35"/>
        <v>1970.9002485066305</v>
      </c>
      <c r="K85" s="14">
        <f>SUM($J85:J$127)</f>
        <v>15848.252326073565</v>
      </c>
      <c r="L85" s="16">
        <f t="shared" si="36"/>
        <v>8.0411235109853649</v>
      </c>
      <c r="M85" s="16"/>
      <c r="N85" s="6">
        <v>71</v>
      </c>
      <c r="O85" s="6">
        <f t="shared" si="27"/>
        <v>61</v>
      </c>
      <c r="P85" s="6">
        <f t="shared" si="28"/>
        <v>62965.82213156842</v>
      </c>
      <c r="Q85" s="6">
        <f t="shared" si="29"/>
        <v>62965.82213156842</v>
      </c>
      <c r="R85" s="5">
        <f t="shared" si="30"/>
        <v>30617.538194187702</v>
      </c>
      <c r="S85" s="5">
        <f t="shared" si="37"/>
        <v>60344113.635585792</v>
      </c>
      <c r="T85" s="20">
        <f>SUM(S85:$S$136)</f>
        <v>259940360.08457753</v>
      </c>
      <c r="U85" s="6">
        <f t="shared" si="38"/>
        <v>4.3076340743745209</v>
      </c>
    </row>
    <row r="86" spans="1:21" x14ac:dyDescent="0.2">
      <c r="A86" s="21">
        <v>72</v>
      </c>
      <c r="B86" s="22">
        <f>Absterbeordnung!B80</f>
        <v>60269.655221831061</v>
      </c>
      <c r="C86" s="15">
        <f t="shared" si="31"/>
        <v>2.9810582823781274E-2</v>
      </c>
      <c r="D86" s="14">
        <f t="shared" si="32"/>
        <v>1796.6735487511364</v>
      </c>
      <c r="E86" s="14">
        <f>SUM(D86:$D$127)</f>
        <v>13877.352077566933</v>
      </c>
      <c r="F86" s="16">
        <f t="shared" si="33"/>
        <v>7.7239140561806838</v>
      </c>
      <c r="G86" s="5"/>
      <c r="H86" s="14">
        <f t="shared" si="26"/>
        <v>60269.655221831061</v>
      </c>
      <c r="I86" s="15">
        <f t="shared" si="34"/>
        <v>2.9810582823781274E-2</v>
      </c>
      <c r="J86" s="14">
        <f t="shared" si="35"/>
        <v>1796.6735487511364</v>
      </c>
      <c r="K86" s="14">
        <f>SUM($J86:J$127)</f>
        <v>13877.352077566933</v>
      </c>
      <c r="L86" s="16">
        <f t="shared" si="36"/>
        <v>7.7239140561806838</v>
      </c>
      <c r="M86" s="16"/>
      <c r="N86" s="6">
        <v>72</v>
      </c>
      <c r="O86" s="6">
        <f t="shared" si="27"/>
        <v>62</v>
      </c>
      <c r="P86" s="6">
        <f t="shared" si="28"/>
        <v>60269.655221831061</v>
      </c>
      <c r="Q86" s="6">
        <f t="shared" si="29"/>
        <v>60269.655221831061</v>
      </c>
      <c r="R86" s="5">
        <f t="shared" si="30"/>
        <v>27182.636189781086</v>
      </c>
      <c r="S86" s="5">
        <f t="shared" si="37"/>
        <v>48838323.427505054</v>
      </c>
      <c r="T86" s="20">
        <f>SUM(S86:$S$136)</f>
        <v>199596246.44899175</v>
      </c>
      <c r="U86" s="6">
        <f t="shared" si="38"/>
        <v>4.0868775265242201</v>
      </c>
    </row>
    <row r="87" spans="1:21" x14ac:dyDescent="0.2">
      <c r="A87" s="21">
        <v>73</v>
      </c>
      <c r="B87" s="22">
        <f>Absterbeordnung!B81</f>
        <v>57419.102433183441</v>
      </c>
      <c r="C87" s="15">
        <f t="shared" si="31"/>
        <v>2.8391031260744073E-2</v>
      </c>
      <c r="D87" s="14">
        <f t="shared" si="32"/>
        <v>1630.1875321443772</v>
      </c>
      <c r="E87" s="14">
        <f>SUM(D87:$D$127)</f>
        <v>12080.678528815797</v>
      </c>
      <c r="F87" s="16">
        <f t="shared" si="33"/>
        <v>7.4106066269103783</v>
      </c>
      <c r="G87" s="5"/>
      <c r="H87" s="14">
        <f t="shared" si="26"/>
        <v>57419.102433183441</v>
      </c>
      <c r="I87" s="15">
        <f t="shared" si="34"/>
        <v>2.8391031260744073E-2</v>
      </c>
      <c r="J87" s="14">
        <f t="shared" si="35"/>
        <v>1630.1875321443772</v>
      </c>
      <c r="K87" s="14">
        <f>SUM($J87:J$127)</f>
        <v>12080.678528815797</v>
      </c>
      <c r="L87" s="16">
        <f t="shared" si="36"/>
        <v>7.4106066269103783</v>
      </c>
      <c r="M87" s="16"/>
      <c r="N87" s="6">
        <v>73</v>
      </c>
      <c r="O87" s="6">
        <f t="shared" si="27"/>
        <v>63</v>
      </c>
      <c r="P87" s="6">
        <f t="shared" si="28"/>
        <v>57419.102433183441</v>
      </c>
      <c r="Q87" s="6">
        <f t="shared" si="29"/>
        <v>57419.102433183441</v>
      </c>
      <c r="R87" s="5">
        <f t="shared" si="30"/>
        <v>23856.03006575019</v>
      </c>
      <c r="S87" s="5">
        <f t="shared" si="37"/>
        <v>38889802.779647365</v>
      </c>
      <c r="T87" s="20">
        <f>SUM(S87:$S$136)</f>
        <v>150757923.02148667</v>
      </c>
      <c r="U87" s="6">
        <f t="shared" si="38"/>
        <v>3.8765412073620618</v>
      </c>
    </row>
    <row r="88" spans="1:21" x14ac:dyDescent="0.2">
      <c r="A88" s="21">
        <v>74</v>
      </c>
      <c r="B88" s="22">
        <f>Absterbeordnung!B82</f>
        <v>54417.381621833963</v>
      </c>
      <c r="C88" s="15">
        <f t="shared" si="31"/>
        <v>2.7039077391184833E-2</v>
      </c>
      <c r="D88" s="14">
        <f t="shared" si="32"/>
        <v>1471.3957930984077</v>
      </c>
      <c r="E88" s="14">
        <f>SUM(D88:$D$127)</f>
        <v>10450.49099667142</v>
      </c>
      <c r="F88" s="16">
        <f t="shared" si="33"/>
        <v>7.1024336522433469</v>
      </c>
      <c r="G88" s="5"/>
      <c r="H88" s="14">
        <f t="shared" si="26"/>
        <v>54417.381621833963</v>
      </c>
      <c r="I88" s="15">
        <f t="shared" si="34"/>
        <v>2.7039077391184833E-2</v>
      </c>
      <c r="J88" s="14">
        <f t="shared" si="35"/>
        <v>1471.3957930984077</v>
      </c>
      <c r="K88" s="14">
        <f>SUM($J88:J$127)</f>
        <v>10450.49099667142</v>
      </c>
      <c r="L88" s="16">
        <f t="shared" si="36"/>
        <v>7.1024336522433469</v>
      </c>
      <c r="M88" s="16"/>
      <c r="N88" s="6">
        <v>74</v>
      </c>
      <c r="O88" s="6">
        <f t="shared" si="27"/>
        <v>64</v>
      </c>
      <c r="P88" s="6">
        <f t="shared" si="28"/>
        <v>54417.381621833963</v>
      </c>
      <c r="Q88" s="6">
        <f t="shared" si="29"/>
        <v>54417.381621833963</v>
      </c>
      <c r="R88" s="5">
        <f t="shared" si="30"/>
        <v>20678.29664613336</v>
      </c>
      <c r="S88" s="5">
        <f t="shared" si="37"/>
        <v>30425958.693561543</v>
      </c>
      <c r="T88" s="20">
        <f>SUM(S88:$S$136)</f>
        <v>111868120.24183926</v>
      </c>
      <c r="U88" s="6">
        <f t="shared" si="38"/>
        <v>3.6767327980863835</v>
      </c>
    </row>
    <row r="89" spans="1:21" x14ac:dyDescent="0.2">
      <c r="A89" s="21">
        <v>75</v>
      </c>
      <c r="B89" s="22">
        <f>Absterbeordnung!B83</f>
        <v>51272.990222186781</v>
      </c>
      <c r="C89" s="15">
        <f t="shared" si="31"/>
        <v>2.5751502277318886E-2</v>
      </c>
      <c r="D89" s="14">
        <f t="shared" si="32"/>
        <v>1320.3565244715919</v>
      </c>
      <c r="E89" s="14">
        <f>SUM(D89:$D$127)</f>
        <v>8979.0952035730115</v>
      </c>
      <c r="F89" s="16">
        <f t="shared" si="33"/>
        <v>6.8005080727468323</v>
      </c>
      <c r="G89" s="5"/>
      <c r="H89" s="14">
        <f t="shared" si="26"/>
        <v>51272.990222186781</v>
      </c>
      <c r="I89" s="15">
        <f t="shared" si="34"/>
        <v>2.5751502277318886E-2</v>
      </c>
      <c r="J89" s="14">
        <f t="shared" si="35"/>
        <v>1320.3565244715919</v>
      </c>
      <c r="K89" s="14">
        <f>SUM($J89:J$127)</f>
        <v>8979.0952035730115</v>
      </c>
      <c r="L89" s="16">
        <f t="shared" si="36"/>
        <v>6.8005080727468323</v>
      </c>
      <c r="M89" s="16"/>
      <c r="N89" s="6">
        <v>75</v>
      </c>
      <c r="O89" s="6">
        <f t="shared" si="27"/>
        <v>65</v>
      </c>
      <c r="P89" s="6">
        <f t="shared" si="28"/>
        <v>51272.990222186781</v>
      </c>
      <c r="Q89" s="6">
        <f t="shared" si="29"/>
        <v>51272.990222186781</v>
      </c>
      <c r="R89" s="5">
        <f t="shared" si="30"/>
        <v>17686.77615522184</v>
      </c>
      <c r="S89" s="5">
        <f t="shared" si="37"/>
        <v>23352850.293415733</v>
      </c>
      <c r="T89" s="20">
        <f>SUM(S89:$S$136)</f>
        <v>81442161.548277721</v>
      </c>
      <c r="U89" s="6">
        <f t="shared" si="38"/>
        <v>3.4874612959446796</v>
      </c>
    </row>
    <row r="90" spans="1:21" x14ac:dyDescent="0.2">
      <c r="A90" s="21">
        <v>76</v>
      </c>
      <c r="B90" s="22">
        <f>Absterbeordnung!B84</f>
        <v>48000.250125471764</v>
      </c>
      <c r="C90" s="15">
        <f t="shared" si="31"/>
        <v>2.4525240264113228E-2</v>
      </c>
      <c r="D90" s="14">
        <f t="shared" si="32"/>
        <v>1177.2176670647261</v>
      </c>
      <c r="E90" s="14">
        <f>SUM(D90:$D$127)</f>
        <v>7658.738679101416</v>
      </c>
      <c r="F90" s="16">
        <f t="shared" si="33"/>
        <v>6.5057965857730551</v>
      </c>
      <c r="G90" s="5"/>
      <c r="H90" s="14">
        <f t="shared" si="26"/>
        <v>48000.250125471764</v>
      </c>
      <c r="I90" s="15">
        <f t="shared" si="34"/>
        <v>2.4525240264113228E-2</v>
      </c>
      <c r="J90" s="14">
        <f t="shared" si="35"/>
        <v>1177.2176670647261</v>
      </c>
      <c r="K90" s="14">
        <f>SUM($J90:J$127)</f>
        <v>7658.738679101416</v>
      </c>
      <c r="L90" s="16">
        <f t="shared" si="36"/>
        <v>6.5057965857730551</v>
      </c>
      <c r="M90" s="16"/>
      <c r="N90" s="6">
        <v>76</v>
      </c>
      <c r="O90" s="6">
        <f t="shared" si="27"/>
        <v>66</v>
      </c>
      <c r="P90" s="6">
        <f t="shared" si="28"/>
        <v>48000.250125471764</v>
      </c>
      <c r="Q90" s="6">
        <f t="shared" si="29"/>
        <v>48000.250125471764</v>
      </c>
      <c r="R90" s="5">
        <f t="shared" si="30"/>
        <v>14913.807662318326</v>
      </c>
      <c r="S90" s="5">
        <f t="shared" si="37"/>
        <v>17556797.863286417</v>
      </c>
      <c r="T90" s="20">
        <f>SUM(S90:$S$136)</f>
        <v>58089311.254862033</v>
      </c>
      <c r="U90" s="6">
        <f t="shared" si="38"/>
        <v>3.3086506837522149</v>
      </c>
    </row>
    <row r="91" spans="1:21" x14ac:dyDescent="0.2">
      <c r="A91" s="21">
        <v>77</v>
      </c>
      <c r="B91" s="22">
        <f>Absterbeordnung!B85</f>
        <v>44619.628509322385</v>
      </c>
      <c r="C91" s="15">
        <f t="shared" si="31"/>
        <v>2.3357371680107829E-2</v>
      </c>
      <c r="D91" s="14">
        <f t="shared" si="32"/>
        <v>1042.1972473205785</v>
      </c>
      <c r="E91" s="14">
        <f>SUM(D91:$D$127)</f>
        <v>6481.5210120366901</v>
      </c>
      <c r="F91" s="16">
        <f t="shared" si="33"/>
        <v>6.2190924306317825</v>
      </c>
      <c r="G91" s="5"/>
      <c r="H91" s="14">
        <f t="shared" si="26"/>
        <v>44619.628509322385</v>
      </c>
      <c r="I91" s="15">
        <f t="shared" si="34"/>
        <v>2.3357371680107829E-2</v>
      </c>
      <c r="J91" s="14">
        <f t="shared" si="35"/>
        <v>1042.1972473205785</v>
      </c>
      <c r="K91" s="14">
        <f>SUM($J91:J$127)</f>
        <v>6481.5210120366901</v>
      </c>
      <c r="L91" s="16">
        <f t="shared" si="36"/>
        <v>6.2190924306317825</v>
      </c>
      <c r="M91" s="16"/>
      <c r="N91" s="6">
        <v>77</v>
      </c>
      <c r="O91" s="6">
        <f t="shared" si="27"/>
        <v>67</v>
      </c>
      <c r="P91" s="6">
        <f t="shared" si="28"/>
        <v>44619.628509322385</v>
      </c>
      <c r="Q91" s="6">
        <f t="shared" si="29"/>
        <v>44619.628509322385</v>
      </c>
      <c r="R91" s="5">
        <f t="shared" si="30"/>
        <v>12385.259713775538</v>
      </c>
      <c r="S91" s="5">
        <f t="shared" si="37"/>
        <v>12907883.581047323</v>
      </c>
      <c r="T91" s="20">
        <f>SUM(S91:$S$136)</f>
        <v>40532513.391575612</v>
      </c>
      <c r="U91" s="6">
        <f t="shared" si="38"/>
        <v>3.1401362692091213</v>
      </c>
    </row>
    <row r="92" spans="1:21" x14ac:dyDescent="0.2">
      <c r="A92" s="21">
        <v>78</v>
      </c>
      <c r="B92" s="22">
        <f>Absterbeordnung!B86</f>
        <v>41157.452320043114</v>
      </c>
      <c r="C92" s="15">
        <f t="shared" si="31"/>
        <v>2.2245115885816989E-2</v>
      </c>
      <c r="D92" s="14">
        <f t="shared" si="32"/>
        <v>915.55229642434631</v>
      </c>
      <c r="E92" s="14">
        <f>SUM(D92:$D$127)</f>
        <v>5439.3237647161131</v>
      </c>
      <c r="F92" s="16">
        <f t="shared" si="33"/>
        <v>5.9410301147833708</v>
      </c>
      <c r="G92" s="5"/>
      <c r="H92" s="14">
        <f t="shared" si="26"/>
        <v>41157.452320043114</v>
      </c>
      <c r="I92" s="15">
        <f t="shared" si="34"/>
        <v>2.2245115885816989E-2</v>
      </c>
      <c r="J92" s="14">
        <f t="shared" si="35"/>
        <v>915.55229642434631</v>
      </c>
      <c r="K92" s="14">
        <f>SUM($J92:J$127)</f>
        <v>5439.3237647161131</v>
      </c>
      <c r="L92" s="16">
        <f t="shared" si="36"/>
        <v>5.9410301147833708</v>
      </c>
      <c r="M92" s="16"/>
      <c r="N92" s="6">
        <v>78</v>
      </c>
      <c r="O92" s="6">
        <f t="shared" si="27"/>
        <v>68</v>
      </c>
      <c r="P92" s="6">
        <f t="shared" si="28"/>
        <v>41157.452320043114</v>
      </c>
      <c r="Q92" s="6">
        <f t="shared" si="29"/>
        <v>41157.452320043114</v>
      </c>
      <c r="R92" s="5">
        <f t="shared" si="30"/>
        <v>10119.357004282554</v>
      </c>
      <c r="S92" s="5">
        <f t="shared" si="37"/>
        <v>9264800.543608686</v>
      </c>
      <c r="T92" s="20">
        <f>SUM(S92:$S$136)</f>
        <v>27624629.810528293</v>
      </c>
      <c r="U92" s="6">
        <f t="shared" si="38"/>
        <v>2.9816756097987578</v>
      </c>
    </row>
    <row r="93" spans="1:21" x14ac:dyDescent="0.2">
      <c r="A93" s="21">
        <v>79</v>
      </c>
      <c r="B93" s="22">
        <f>Absterbeordnung!B87</f>
        <v>37645.233383667546</v>
      </c>
      <c r="C93" s="15">
        <f t="shared" si="31"/>
        <v>2.1185824653159029E-2</v>
      </c>
      <c r="D93" s="14">
        <f t="shared" si="32"/>
        <v>797.54531349362924</v>
      </c>
      <c r="E93" s="14">
        <f>SUM(D93:$D$127)</f>
        <v>4523.7714682917667</v>
      </c>
      <c r="F93" s="16">
        <f t="shared" si="33"/>
        <v>5.6721184260684678</v>
      </c>
      <c r="G93" s="5"/>
      <c r="H93" s="14">
        <f t="shared" si="26"/>
        <v>37645.233383667546</v>
      </c>
      <c r="I93" s="15">
        <f t="shared" si="34"/>
        <v>2.1185824653159029E-2</v>
      </c>
      <c r="J93" s="14">
        <f t="shared" si="35"/>
        <v>797.54531349362924</v>
      </c>
      <c r="K93" s="14">
        <f>SUM($J93:J$127)</f>
        <v>4523.7714682917667</v>
      </c>
      <c r="L93" s="16">
        <f t="shared" si="36"/>
        <v>5.6721184260684678</v>
      </c>
      <c r="M93" s="16"/>
      <c r="N93" s="6">
        <v>79</v>
      </c>
      <c r="O93" s="6">
        <f t="shared" si="27"/>
        <v>69</v>
      </c>
      <c r="P93" s="6">
        <f t="shared" si="28"/>
        <v>37645.233383667546</v>
      </c>
      <c r="Q93" s="6">
        <f t="shared" si="29"/>
        <v>37645.233383667546</v>
      </c>
      <c r="R93" s="5">
        <f t="shared" si="30"/>
        <v>8125.8906282553899</v>
      </c>
      <c r="S93" s="5">
        <f t="shared" si="37"/>
        <v>6480765.9885268882</v>
      </c>
      <c r="T93" s="20">
        <f>SUM(S93:$S$136)</f>
        <v>18359829.266919613</v>
      </c>
      <c r="U93" s="6">
        <f t="shared" si="38"/>
        <v>2.8329721053688126</v>
      </c>
    </row>
    <row r="94" spans="1:21" x14ac:dyDescent="0.2">
      <c r="A94" s="21">
        <v>80</v>
      </c>
      <c r="B94" s="22">
        <f>Absterbeordnung!B88</f>
        <v>34118.845509734529</v>
      </c>
      <c r="C94" s="15">
        <f t="shared" si="31"/>
        <v>2.0176975860151457E-2</v>
      </c>
      <c r="D94" s="14">
        <f t="shared" si="32"/>
        <v>688.41512222615052</v>
      </c>
      <c r="E94" s="14">
        <f>SUM(D94:$D$127)</f>
        <v>3726.2261547981384</v>
      </c>
      <c r="F94" s="16">
        <f t="shared" si="33"/>
        <v>5.4127604616652212</v>
      </c>
      <c r="G94" s="5"/>
      <c r="H94" s="14">
        <f t="shared" si="26"/>
        <v>34118.845509734529</v>
      </c>
      <c r="I94" s="15">
        <f t="shared" si="34"/>
        <v>2.0176975860151457E-2</v>
      </c>
      <c r="J94" s="14">
        <f t="shared" si="35"/>
        <v>688.41512222615052</v>
      </c>
      <c r="K94" s="14">
        <f>SUM($J94:J$127)</f>
        <v>3726.2261547981384</v>
      </c>
      <c r="L94" s="16">
        <f t="shared" si="36"/>
        <v>5.4127604616652212</v>
      </c>
      <c r="M94" s="16"/>
      <c r="N94" s="6">
        <v>80</v>
      </c>
      <c r="O94" s="6">
        <f t="shared" si="27"/>
        <v>70</v>
      </c>
      <c r="P94" s="6">
        <f t="shared" si="28"/>
        <v>34118.845509734529</v>
      </c>
      <c r="Q94" s="6">
        <f t="shared" si="29"/>
        <v>34118.845509734529</v>
      </c>
      <c r="R94" s="5">
        <f t="shared" si="30"/>
        <v>6405.9528353374426</v>
      </c>
      <c r="S94" s="5">
        <f t="shared" si="37"/>
        <v>4409954.8041137811</v>
      </c>
      <c r="T94" s="20">
        <f>SUM(S94:$S$136)</f>
        <v>11879063.278392721</v>
      </c>
      <c r="U94" s="6">
        <f t="shared" si="38"/>
        <v>2.6936927488035614</v>
      </c>
    </row>
    <row r="95" spans="1:21" x14ac:dyDescent="0.2">
      <c r="A95" s="21">
        <v>81</v>
      </c>
      <c r="B95" s="22">
        <f>Absterbeordnung!B89</f>
        <v>30617.538194187702</v>
      </c>
      <c r="C95" s="15">
        <f t="shared" si="31"/>
        <v>1.9216167485858526E-2</v>
      </c>
      <c r="D95" s="14">
        <f t="shared" si="32"/>
        <v>588.3517419441813</v>
      </c>
      <c r="E95" s="14">
        <f>SUM(D95:$D$127)</f>
        <v>3037.8110325719881</v>
      </c>
      <c r="F95" s="16">
        <f t="shared" si="33"/>
        <v>5.1632566303512268</v>
      </c>
      <c r="G95" s="5"/>
      <c r="H95" s="14">
        <f t="shared" si="26"/>
        <v>30617.538194187702</v>
      </c>
      <c r="I95" s="15">
        <f t="shared" si="34"/>
        <v>1.9216167485858526E-2</v>
      </c>
      <c r="J95" s="14">
        <f t="shared" si="35"/>
        <v>588.3517419441813</v>
      </c>
      <c r="K95" s="14">
        <f>SUM($J95:J$127)</f>
        <v>3037.8110325719881</v>
      </c>
      <c r="L95" s="16">
        <f t="shared" si="36"/>
        <v>5.1632566303512268</v>
      </c>
      <c r="M95" s="16"/>
      <c r="N95" s="6">
        <v>81</v>
      </c>
      <c r="O95" s="6">
        <f t="shared" si="27"/>
        <v>71</v>
      </c>
      <c r="P95" s="6">
        <f t="shared" si="28"/>
        <v>30617.538194187702</v>
      </c>
      <c r="Q95" s="6">
        <f t="shared" si="29"/>
        <v>30617.538194187702</v>
      </c>
      <c r="R95" s="5">
        <f t="shared" si="30"/>
        <v>4952.2436165210092</v>
      </c>
      <c r="S95" s="5">
        <f t="shared" si="37"/>
        <v>2913661.1583120879</v>
      </c>
      <c r="T95" s="20">
        <f>SUM(S95:$S$136)</f>
        <v>7469108.4742789352</v>
      </c>
      <c r="U95" s="6">
        <f t="shared" si="38"/>
        <v>2.5634787535163706</v>
      </c>
    </row>
    <row r="96" spans="1:21" x14ac:dyDescent="0.2">
      <c r="A96" s="21">
        <v>82</v>
      </c>
      <c r="B96" s="22">
        <f>Absterbeordnung!B90</f>
        <v>27182.636189781086</v>
      </c>
      <c r="C96" s="15">
        <f t="shared" si="31"/>
        <v>1.8301111891293836E-2</v>
      </c>
      <c r="D96" s="14">
        <f t="shared" si="32"/>
        <v>497.47246640951681</v>
      </c>
      <c r="E96" s="14">
        <f>SUM(D96:$D$127)</f>
        <v>2449.4592906278067</v>
      </c>
      <c r="F96" s="16">
        <f t="shared" si="33"/>
        <v>4.9238087653506923</v>
      </c>
      <c r="G96" s="5"/>
      <c r="H96" s="14">
        <f t="shared" si="26"/>
        <v>27182.636189781086</v>
      </c>
      <c r="I96" s="15">
        <f t="shared" si="34"/>
        <v>1.8301111891293836E-2</v>
      </c>
      <c r="J96" s="14">
        <f t="shared" si="35"/>
        <v>497.47246640951681</v>
      </c>
      <c r="K96" s="14">
        <f>SUM($J96:J$127)</f>
        <v>2449.4592906278067</v>
      </c>
      <c r="L96" s="16">
        <f t="shared" si="36"/>
        <v>4.9238087653506923</v>
      </c>
      <c r="M96" s="16"/>
      <c r="N96" s="6">
        <v>82</v>
      </c>
      <c r="O96" s="6">
        <f t="shared" si="27"/>
        <v>72</v>
      </c>
      <c r="P96" s="6">
        <f t="shared" si="28"/>
        <v>27182.636189781086</v>
      </c>
      <c r="Q96" s="6">
        <f t="shared" si="29"/>
        <v>27182.636189781086</v>
      </c>
      <c r="R96" s="5">
        <f t="shared" si="30"/>
        <v>3749.9507376130055</v>
      </c>
      <c r="S96" s="5">
        <f t="shared" si="37"/>
        <v>1865497.2423545287</v>
      </c>
      <c r="T96" s="20">
        <f>SUM(S96:$S$136)</f>
        <v>4555447.3159668474</v>
      </c>
      <c r="U96" s="6">
        <f t="shared" si="38"/>
        <v>2.4419480300154239</v>
      </c>
    </row>
    <row r="97" spans="1:21" x14ac:dyDescent="0.2">
      <c r="A97" s="21">
        <v>83</v>
      </c>
      <c r="B97" s="22">
        <f>Absterbeordnung!B91</f>
        <v>23856.03006575019</v>
      </c>
      <c r="C97" s="15">
        <f t="shared" si="31"/>
        <v>1.7429630372660796E-2</v>
      </c>
      <c r="D97" s="14">
        <f t="shared" si="32"/>
        <v>415.80178620510867</v>
      </c>
      <c r="E97" s="14">
        <f>SUM(D97:$D$127)</f>
        <v>1951.9868242182883</v>
      </c>
      <c r="F97" s="16">
        <f t="shared" si="33"/>
        <v>4.6945128399602476</v>
      </c>
      <c r="G97" s="5"/>
      <c r="H97" s="14">
        <f t="shared" si="26"/>
        <v>23856.03006575019</v>
      </c>
      <c r="I97" s="15">
        <f t="shared" si="34"/>
        <v>1.7429630372660796E-2</v>
      </c>
      <c r="J97" s="14">
        <f t="shared" si="35"/>
        <v>415.80178620510867</v>
      </c>
      <c r="K97" s="14">
        <f>SUM($J97:J$127)</f>
        <v>1951.9868242182883</v>
      </c>
      <c r="L97" s="16">
        <f t="shared" si="36"/>
        <v>4.6945128399602476</v>
      </c>
      <c r="M97" s="16"/>
      <c r="N97" s="6">
        <v>83</v>
      </c>
      <c r="O97" s="6">
        <f t="shared" si="27"/>
        <v>73</v>
      </c>
      <c r="P97" s="6">
        <f t="shared" si="28"/>
        <v>23856.03006575019</v>
      </c>
      <c r="Q97" s="6">
        <f t="shared" si="29"/>
        <v>23856.03006575019</v>
      </c>
      <c r="R97" s="5">
        <f t="shared" si="30"/>
        <v>2778.0823048630818</v>
      </c>
      <c r="S97" s="5">
        <f t="shared" si="37"/>
        <v>1155131.5845868746</v>
      </c>
      <c r="T97" s="20">
        <f>SUM(S97:$S$136)</f>
        <v>2689950.0736123193</v>
      </c>
      <c r="U97" s="6">
        <f t="shared" si="38"/>
        <v>2.3286958035818599</v>
      </c>
    </row>
    <row r="98" spans="1:21" x14ac:dyDescent="0.2">
      <c r="A98" s="21">
        <v>84</v>
      </c>
      <c r="B98" s="22">
        <f>Absterbeordnung!B92</f>
        <v>20678.29664613336</v>
      </c>
      <c r="C98" s="15">
        <f t="shared" si="31"/>
        <v>1.6599647973962663E-2</v>
      </c>
      <c r="D98" s="14">
        <f t="shared" si="32"/>
        <v>343.25244502698655</v>
      </c>
      <c r="E98" s="14">
        <f>SUM(D98:$D$127)</f>
        <v>1536.1850380131796</v>
      </c>
      <c r="F98" s="16">
        <f t="shared" si="33"/>
        <v>4.4753797395162165</v>
      </c>
      <c r="G98" s="5"/>
      <c r="H98" s="14">
        <f t="shared" si="26"/>
        <v>20678.29664613336</v>
      </c>
      <c r="I98" s="15">
        <f t="shared" si="34"/>
        <v>1.6599647973962663E-2</v>
      </c>
      <c r="J98" s="14">
        <f t="shared" si="35"/>
        <v>343.25244502698655</v>
      </c>
      <c r="K98" s="14">
        <f>SUM($J98:J$127)</f>
        <v>1536.1850380131796</v>
      </c>
      <c r="L98" s="16">
        <f t="shared" si="36"/>
        <v>4.4753797395162165</v>
      </c>
      <c r="M98" s="16"/>
      <c r="N98" s="6">
        <v>84</v>
      </c>
      <c r="O98" s="6">
        <f t="shared" si="27"/>
        <v>74</v>
      </c>
      <c r="P98" s="6">
        <f t="shared" si="28"/>
        <v>20678.29664613336</v>
      </c>
      <c r="Q98" s="6">
        <f t="shared" si="29"/>
        <v>20678.29664613336</v>
      </c>
      <c r="R98" s="5">
        <f t="shared" si="30"/>
        <v>2011.1493187408489</v>
      </c>
      <c r="S98" s="5">
        <f t="shared" si="37"/>
        <v>690331.92097215471</v>
      </c>
      <c r="T98" s="20">
        <f>SUM(S98:$S$136)</f>
        <v>1534818.4890254452</v>
      </c>
      <c r="U98" s="6">
        <f t="shared" si="38"/>
        <v>2.2233051122191316</v>
      </c>
    </row>
    <row r="99" spans="1:21" x14ac:dyDescent="0.2">
      <c r="A99" s="21">
        <v>85</v>
      </c>
      <c r="B99" s="22">
        <f>Absterbeordnung!B93</f>
        <v>17686.77615522184</v>
      </c>
      <c r="C99" s="15">
        <f t="shared" si="31"/>
        <v>1.580918854663111E-2</v>
      </c>
      <c r="D99" s="14">
        <f t="shared" si="32"/>
        <v>279.61357901996132</v>
      </c>
      <c r="E99" s="14">
        <f>SUM(D99:$D$127)</f>
        <v>1192.9325929861934</v>
      </c>
      <c r="F99" s="16">
        <f t="shared" si="33"/>
        <v>4.2663614448461074</v>
      </c>
      <c r="G99" s="5"/>
      <c r="H99" s="14">
        <f t="shared" si="26"/>
        <v>17686.77615522184</v>
      </c>
      <c r="I99" s="15">
        <f t="shared" si="34"/>
        <v>1.580918854663111E-2</v>
      </c>
      <c r="J99" s="14">
        <f t="shared" si="35"/>
        <v>279.61357901996132</v>
      </c>
      <c r="K99" s="14">
        <f>SUM($J99:J$127)</f>
        <v>1192.9325929861934</v>
      </c>
      <c r="L99" s="16">
        <f t="shared" si="36"/>
        <v>4.2663614448461074</v>
      </c>
      <c r="M99" s="16"/>
      <c r="N99" s="6">
        <v>85</v>
      </c>
      <c r="O99" s="6">
        <f t="shared" si="27"/>
        <v>75</v>
      </c>
      <c r="P99" s="6">
        <f t="shared" si="28"/>
        <v>17686.77615522184</v>
      </c>
      <c r="Q99" s="6">
        <f t="shared" si="29"/>
        <v>17686.77615522184</v>
      </c>
      <c r="R99" s="5">
        <f t="shared" si="30"/>
        <v>1421.0273069904924</v>
      </c>
      <c r="S99" s="5">
        <f t="shared" si="37"/>
        <v>397338.53119270888</v>
      </c>
      <c r="T99" s="20">
        <f>SUM(S99:$S$136)</f>
        <v>844486.56805329048</v>
      </c>
      <c r="U99" s="6">
        <f t="shared" si="38"/>
        <v>2.1253578542165474</v>
      </c>
    </row>
    <row r="100" spans="1:21" x14ac:dyDescent="0.2">
      <c r="A100" s="13">
        <v>86</v>
      </c>
      <c r="B100" s="22">
        <f>Absterbeordnung!B94</f>
        <v>14913.807662318326</v>
      </c>
      <c r="C100" s="15">
        <f t="shared" si="31"/>
        <v>1.5056370044410581E-2</v>
      </c>
      <c r="D100" s="14">
        <f t="shared" si="32"/>
        <v>224.54780693503062</v>
      </c>
      <c r="E100" s="14">
        <f>SUM(D100:$D$127)</f>
        <v>913.31901396623243</v>
      </c>
      <c r="F100" s="16">
        <f t="shared" si="33"/>
        <v>4.0673700021059966</v>
      </c>
      <c r="G100" s="5"/>
      <c r="H100" s="14">
        <f t="shared" si="26"/>
        <v>14913.807662318326</v>
      </c>
      <c r="I100" s="15">
        <f t="shared" si="34"/>
        <v>1.5056370044410581E-2</v>
      </c>
      <c r="J100" s="14">
        <f t="shared" si="35"/>
        <v>224.54780693503062</v>
      </c>
      <c r="K100" s="14">
        <f>SUM($J100:J$127)</f>
        <v>913.31901396623243</v>
      </c>
      <c r="L100" s="16">
        <f t="shared" si="36"/>
        <v>4.0673700021059966</v>
      </c>
      <c r="M100" s="16"/>
      <c r="N100" s="20">
        <v>86</v>
      </c>
      <c r="O100" s="6">
        <f t="shared" si="27"/>
        <v>76</v>
      </c>
      <c r="P100" s="6">
        <f t="shared" si="28"/>
        <v>14913.807662318326</v>
      </c>
      <c r="Q100" s="6">
        <f t="shared" si="29"/>
        <v>14913.807662318326</v>
      </c>
      <c r="R100" s="5">
        <f t="shared" si="30"/>
        <v>978.80484534880827</v>
      </c>
      <c r="S100" s="5">
        <f t="shared" si="37"/>
        <v>219788.4814404567</v>
      </c>
      <c r="T100" s="20">
        <f>SUM(S100:$S$136)</f>
        <v>447148.03686058155</v>
      </c>
      <c r="U100" s="6">
        <f t="shared" si="38"/>
        <v>2.0344470917222259</v>
      </c>
    </row>
    <row r="101" spans="1:21" x14ac:dyDescent="0.2">
      <c r="A101" s="13">
        <v>87</v>
      </c>
      <c r="B101" s="22">
        <f>Absterbeordnung!B95</f>
        <v>12385.259713775538</v>
      </c>
      <c r="C101" s="15">
        <f t="shared" si="31"/>
        <v>1.4339400042295789E-2</v>
      </c>
      <c r="D101" s="14">
        <f t="shared" si="32"/>
        <v>177.59719366355728</v>
      </c>
      <c r="E101" s="14">
        <f>SUM(D101:$D$127)</f>
        <v>688.7712070312017</v>
      </c>
      <c r="F101" s="16">
        <f t="shared" si="33"/>
        <v>3.878277538191397</v>
      </c>
      <c r="G101" s="5"/>
      <c r="H101" s="14">
        <f t="shared" si="26"/>
        <v>12385.259713775538</v>
      </c>
      <c r="I101" s="15">
        <f t="shared" si="34"/>
        <v>1.4339400042295789E-2</v>
      </c>
      <c r="J101" s="14">
        <f t="shared" si="35"/>
        <v>177.59719366355728</v>
      </c>
      <c r="K101" s="14">
        <f>SUM($J101:J$127)</f>
        <v>688.7712070312017</v>
      </c>
      <c r="L101" s="16">
        <f t="shared" si="36"/>
        <v>3.878277538191397</v>
      </c>
      <c r="M101" s="16"/>
      <c r="N101" s="20">
        <v>87</v>
      </c>
      <c r="O101" s="6">
        <f t="shared" si="27"/>
        <v>77</v>
      </c>
      <c r="P101" s="6">
        <f t="shared" si="28"/>
        <v>12385.259713775538</v>
      </c>
      <c r="Q101" s="6">
        <f t="shared" si="29"/>
        <v>12385.259713775538</v>
      </c>
      <c r="R101" s="5">
        <f t="shared" si="30"/>
        <v>656.44997542098633</v>
      </c>
      <c r="S101" s="5">
        <f t="shared" si="37"/>
        <v>116583.67341527833</v>
      </c>
      <c r="T101" s="20">
        <f>SUM(S101:$S$136)</f>
        <v>227359.55542012485</v>
      </c>
      <c r="U101" s="6">
        <f t="shared" si="38"/>
        <v>1.9501834927627979</v>
      </c>
    </row>
    <row r="102" spans="1:21" x14ac:dyDescent="0.2">
      <c r="A102" s="13">
        <v>88</v>
      </c>
      <c r="B102" s="22">
        <f>Absterbeordnung!B96</f>
        <v>10119.357004282554</v>
      </c>
      <c r="C102" s="15">
        <f t="shared" si="31"/>
        <v>1.3656571468853134E-2</v>
      </c>
      <c r="D102" s="14">
        <f t="shared" si="32"/>
        <v>138.19572214782426</v>
      </c>
      <c r="E102" s="14">
        <f>SUM(D102:$D$127)</f>
        <v>511.17401336764414</v>
      </c>
      <c r="F102" s="16">
        <f t="shared" si="33"/>
        <v>3.6989134354018209</v>
      </c>
      <c r="G102" s="5"/>
      <c r="H102" s="14">
        <f t="shared" si="26"/>
        <v>10119.357004282554</v>
      </c>
      <c r="I102" s="15">
        <f t="shared" si="34"/>
        <v>1.3656571468853134E-2</v>
      </c>
      <c r="J102" s="14">
        <f t="shared" si="35"/>
        <v>138.19572214782426</v>
      </c>
      <c r="K102" s="14">
        <f>SUM($J102:J$127)</f>
        <v>511.17401336764414</v>
      </c>
      <c r="L102" s="16">
        <f t="shared" si="36"/>
        <v>3.6989134354018209</v>
      </c>
      <c r="M102" s="16"/>
      <c r="N102" s="20">
        <v>88</v>
      </c>
      <c r="O102" s="6">
        <f t="shared" si="27"/>
        <v>78</v>
      </c>
      <c r="P102" s="6">
        <f t="shared" si="28"/>
        <v>10119.357004282554</v>
      </c>
      <c r="Q102" s="6">
        <f t="shared" si="29"/>
        <v>10119.357004282554</v>
      </c>
      <c r="R102" s="5">
        <f t="shared" si="30"/>
        <v>428.15144409401421</v>
      </c>
      <c r="S102" s="5">
        <f t="shared" si="37"/>
        <v>59168.698005206097</v>
      </c>
      <c r="T102" s="20">
        <f>SUM(S102:$S$136)</f>
        <v>110775.88200484651</v>
      </c>
      <c r="U102" s="6">
        <f t="shared" si="38"/>
        <v>1.8722041508349505</v>
      </c>
    </row>
    <row r="103" spans="1:21" x14ac:dyDescent="0.2">
      <c r="A103" s="13">
        <v>89</v>
      </c>
      <c r="B103" s="22">
        <f>Absterbeordnung!B97</f>
        <v>8125.8906282553899</v>
      </c>
      <c r="C103" s="15">
        <f t="shared" si="31"/>
        <v>1.3006258541764888E-2</v>
      </c>
      <c r="D103" s="14">
        <f t="shared" si="32"/>
        <v>105.68743439319391</v>
      </c>
      <c r="E103" s="14">
        <f>SUM(D103:$D$127)</f>
        <v>372.97829121981988</v>
      </c>
      <c r="F103" s="16">
        <f t="shared" si="33"/>
        <v>3.5290694050932419</v>
      </c>
      <c r="G103" s="5"/>
      <c r="H103" s="14">
        <f t="shared" si="26"/>
        <v>8125.8906282553899</v>
      </c>
      <c r="I103" s="15">
        <f t="shared" si="34"/>
        <v>1.3006258541764888E-2</v>
      </c>
      <c r="J103" s="14">
        <f t="shared" si="35"/>
        <v>105.68743439319391</v>
      </c>
      <c r="K103" s="14">
        <f>SUM($J103:J$127)</f>
        <v>372.97829121981988</v>
      </c>
      <c r="L103" s="16">
        <f t="shared" si="36"/>
        <v>3.5290694050932419</v>
      </c>
      <c r="M103" s="16"/>
      <c r="N103" s="20">
        <v>89</v>
      </c>
      <c r="O103" s="6">
        <f t="shared" si="27"/>
        <v>79</v>
      </c>
      <c r="P103" s="6">
        <f t="shared" si="28"/>
        <v>8125.8906282553899</v>
      </c>
      <c r="Q103" s="6">
        <f t="shared" si="29"/>
        <v>8125.8906282553899</v>
      </c>
      <c r="R103" s="5">
        <f t="shared" si="30"/>
        <v>271.24818443210302</v>
      </c>
      <c r="S103" s="5">
        <f t="shared" si="37"/>
        <v>28667.524696440851</v>
      </c>
      <c r="T103" s="20">
        <f>SUM(S103:$S$136)</f>
        <v>51607.183999640409</v>
      </c>
      <c r="U103" s="6">
        <f t="shared" si="38"/>
        <v>1.8001967224623192</v>
      </c>
    </row>
    <row r="104" spans="1:21" x14ac:dyDescent="0.2">
      <c r="A104" s="13">
        <v>90</v>
      </c>
      <c r="B104" s="22">
        <f>Absterbeordnung!B98</f>
        <v>6405.9528353374426</v>
      </c>
      <c r="C104" s="15">
        <f t="shared" si="31"/>
        <v>1.2386912896918942E-2</v>
      </c>
      <c r="D104" s="14">
        <f t="shared" si="32"/>
        <v>79.349979793095827</v>
      </c>
      <c r="E104" s="14">
        <f>SUM(D104:$D$127)</f>
        <v>267.290856826626</v>
      </c>
      <c r="F104" s="16">
        <f t="shared" si="33"/>
        <v>3.3685056697378357</v>
      </c>
      <c r="G104" s="5"/>
      <c r="H104" s="14">
        <f t="shared" si="26"/>
        <v>6405.9528353374426</v>
      </c>
      <c r="I104" s="15">
        <f t="shared" si="34"/>
        <v>1.2386912896918942E-2</v>
      </c>
      <c r="J104" s="14">
        <f t="shared" si="35"/>
        <v>79.349979793095827</v>
      </c>
      <c r="K104" s="14">
        <f>SUM($J104:J$127)</f>
        <v>267.290856826626</v>
      </c>
      <c r="L104" s="16">
        <f t="shared" si="36"/>
        <v>3.3685056697378357</v>
      </c>
      <c r="M104" s="16"/>
      <c r="N104" s="20">
        <v>90</v>
      </c>
      <c r="O104" s="6">
        <f t="shared" si="27"/>
        <v>80</v>
      </c>
      <c r="P104" s="6">
        <f t="shared" si="28"/>
        <v>6405.9528353374426</v>
      </c>
      <c r="Q104" s="6">
        <f t="shared" si="29"/>
        <v>6405.9528353374426</v>
      </c>
      <c r="R104" s="5">
        <f t="shared" si="30"/>
        <v>167</v>
      </c>
      <c r="S104" s="5">
        <f t="shared" si="37"/>
        <v>13251.446625447004</v>
      </c>
      <c r="T104" s="20">
        <f>SUM(S104:$S$136)</f>
        <v>22939.659303199558</v>
      </c>
      <c r="U104" s="6">
        <f t="shared" si="38"/>
        <v>1.7311060408414651</v>
      </c>
    </row>
    <row r="105" spans="1:21" x14ac:dyDescent="0.2">
      <c r="A105" s="13">
        <v>91</v>
      </c>
      <c r="B105" s="22">
        <f>Absterbeordnung!B99</f>
        <v>4952.2436165210092</v>
      </c>
      <c r="C105" s="15">
        <f t="shared" si="31"/>
        <v>1.1797059901827561E-2</v>
      </c>
      <c r="D105" s="14">
        <f t="shared" si="32"/>
        <v>58.421914592541505</v>
      </c>
      <c r="E105" s="14">
        <f>SUM(D105:$D$127)</f>
        <v>187.94087703353037</v>
      </c>
      <c r="F105" s="16">
        <f t="shared" si="33"/>
        <v>3.216958539347905</v>
      </c>
      <c r="G105" s="5"/>
      <c r="H105" s="14">
        <f t="shared" si="26"/>
        <v>4952.2436165210092</v>
      </c>
      <c r="I105" s="15">
        <f t="shared" si="34"/>
        <v>1.1797059901827561E-2</v>
      </c>
      <c r="J105" s="14">
        <f t="shared" si="35"/>
        <v>58.421914592541505</v>
      </c>
      <c r="K105" s="14">
        <f>SUM($J105:J$127)</f>
        <v>187.94087703353037</v>
      </c>
      <c r="L105" s="16">
        <f t="shared" si="36"/>
        <v>3.216958539347905</v>
      </c>
      <c r="M105" s="16"/>
      <c r="N105" s="20">
        <v>91</v>
      </c>
      <c r="O105" s="6">
        <f t="shared" si="27"/>
        <v>81</v>
      </c>
      <c r="P105" s="6">
        <f t="shared" si="28"/>
        <v>4952.2436165210092</v>
      </c>
      <c r="Q105" s="6">
        <f t="shared" si="29"/>
        <v>4952.2436165210092</v>
      </c>
      <c r="R105" s="5">
        <f t="shared" si="30"/>
        <v>99.476031620000015</v>
      </c>
      <c r="S105" s="5">
        <f t="shared" si="37"/>
        <v>5811.5802233085988</v>
      </c>
      <c r="T105" s="20">
        <f>SUM(S105:$S$136)</f>
        <v>9688.2126777525555</v>
      </c>
      <c r="U105" s="6">
        <f t="shared" si="38"/>
        <v>1.6670530742905147</v>
      </c>
    </row>
    <row r="106" spans="1:21" x14ac:dyDescent="0.2">
      <c r="A106" s="13">
        <v>92</v>
      </c>
      <c r="B106" s="22">
        <f>Absterbeordnung!B100</f>
        <v>3749.9507376130055</v>
      </c>
      <c r="C106" s="15">
        <f t="shared" si="31"/>
        <v>1.123529514459768E-2</v>
      </c>
      <c r="D106" s="14">
        <f t="shared" si="32"/>
        <v>42.131803314783888</v>
      </c>
      <c r="E106" s="14">
        <f>SUM(D106:$D$127)</f>
        <v>129.51896244098879</v>
      </c>
      <c r="F106" s="16">
        <f t="shared" si="33"/>
        <v>3.0741376407105054</v>
      </c>
      <c r="G106" s="5"/>
      <c r="H106" s="14">
        <f t="shared" si="26"/>
        <v>3749.9507376130055</v>
      </c>
      <c r="I106" s="15">
        <f t="shared" si="34"/>
        <v>1.123529514459768E-2</v>
      </c>
      <c r="J106" s="14">
        <f t="shared" si="35"/>
        <v>42.131803314783888</v>
      </c>
      <c r="K106" s="14">
        <f>SUM($J106:J$127)</f>
        <v>129.51896244098879</v>
      </c>
      <c r="L106" s="16">
        <f t="shared" si="36"/>
        <v>3.0741376407105054</v>
      </c>
      <c r="M106" s="16"/>
      <c r="N106" s="20">
        <v>92</v>
      </c>
      <c r="O106" s="6">
        <f t="shared" si="27"/>
        <v>82</v>
      </c>
      <c r="P106" s="6">
        <f t="shared" si="28"/>
        <v>3749.9507376130055</v>
      </c>
      <c r="Q106" s="6">
        <f t="shared" si="29"/>
        <v>3749.9507376130055</v>
      </c>
      <c r="R106" s="5">
        <f t="shared" si="30"/>
        <v>57</v>
      </c>
      <c r="S106" s="5">
        <f t="shared" si="37"/>
        <v>2401.5127889426817</v>
      </c>
      <c r="T106" s="20">
        <f>SUM(S106:$S$136)</f>
        <v>3876.6324544439585</v>
      </c>
      <c r="U106" s="6">
        <f t="shared" si="38"/>
        <v>1.6142460170494159</v>
      </c>
    </row>
    <row r="107" spans="1:21" x14ac:dyDescent="0.2">
      <c r="A107" s="13">
        <v>93</v>
      </c>
      <c r="B107" s="22">
        <f>Absterbeordnung!B101</f>
        <v>2778.0823048630818</v>
      </c>
      <c r="C107" s="15">
        <f t="shared" si="31"/>
        <v>1.0700281090093026E-2</v>
      </c>
      <c r="D107" s="14">
        <f t="shared" si="32"/>
        <v>29.726261553448484</v>
      </c>
      <c r="E107" s="14">
        <f>SUM(D107:$D$127)</f>
        <v>87.387159126204907</v>
      </c>
      <c r="F107" s="16">
        <f t="shared" si="33"/>
        <v>2.9397292010325899</v>
      </c>
      <c r="G107" s="5"/>
      <c r="H107" s="14">
        <f t="shared" si="26"/>
        <v>2778.0823048630818</v>
      </c>
      <c r="I107" s="15">
        <f t="shared" si="34"/>
        <v>1.0700281090093026E-2</v>
      </c>
      <c r="J107" s="14">
        <f t="shared" si="35"/>
        <v>29.726261553448484</v>
      </c>
      <c r="K107" s="14">
        <f>SUM($J107:J$127)</f>
        <v>87.387159126204907</v>
      </c>
      <c r="L107" s="16">
        <f t="shared" si="36"/>
        <v>2.9397292010325899</v>
      </c>
      <c r="M107" s="16"/>
      <c r="N107" s="20">
        <v>93</v>
      </c>
      <c r="O107" s="6">
        <f t="shared" si="27"/>
        <v>83</v>
      </c>
      <c r="P107" s="6">
        <f t="shared" si="28"/>
        <v>2778.0823048630818</v>
      </c>
      <c r="Q107" s="6">
        <f t="shared" si="29"/>
        <v>2778.0823048630818</v>
      </c>
      <c r="R107" s="5">
        <f t="shared" si="30"/>
        <v>32</v>
      </c>
      <c r="S107" s="5">
        <f t="shared" si="37"/>
        <v>951.2403697103515</v>
      </c>
      <c r="T107" s="20">
        <f>SUM(S107:$S$136)</f>
        <v>1475.1196655012766</v>
      </c>
      <c r="U107" s="6">
        <f t="shared" si="38"/>
        <v>1.5507328247122691</v>
      </c>
    </row>
    <row r="108" spans="1:21" x14ac:dyDescent="0.2">
      <c r="A108" s="13">
        <v>94</v>
      </c>
      <c r="B108" s="22">
        <f>Absterbeordnung!B102</f>
        <v>2011.1493187408489</v>
      </c>
      <c r="C108" s="15">
        <f t="shared" si="31"/>
        <v>1.0190743895326695E-2</v>
      </c>
      <c r="D108" s="14">
        <f t="shared" si="32"/>
        <v>20.495107642548749</v>
      </c>
      <c r="E108" s="14">
        <f>SUM(D108:$D$127)</f>
        <v>57.660897572756404</v>
      </c>
      <c r="F108" s="16">
        <f t="shared" si="33"/>
        <v>2.8133981327841302</v>
      </c>
      <c r="G108" s="5"/>
      <c r="H108" s="14">
        <f t="shared" si="26"/>
        <v>2011.1493187408489</v>
      </c>
      <c r="I108" s="15">
        <f t="shared" si="34"/>
        <v>1.0190743895326695E-2</v>
      </c>
      <c r="J108" s="14">
        <f t="shared" si="35"/>
        <v>20.495107642548749</v>
      </c>
      <c r="K108" s="14">
        <f>SUM($J108:J$127)</f>
        <v>57.660897572756404</v>
      </c>
      <c r="L108" s="16">
        <f t="shared" si="36"/>
        <v>2.8133981327841302</v>
      </c>
      <c r="M108" s="16"/>
      <c r="N108" s="20">
        <v>94</v>
      </c>
      <c r="O108" s="6">
        <f t="shared" si="27"/>
        <v>84</v>
      </c>
      <c r="P108" s="6">
        <f t="shared" si="28"/>
        <v>2011.1493187408489</v>
      </c>
      <c r="Q108" s="6">
        <f t="shared" si="29"/>
        <v>2011.1493187408489</v>
      </c>
      <c r="R108" s="5">
        <f t="shared" si="30"/>
        <v>17</v>
      </c>
      <c r="S108" s="5">
        <f t="shared" si="37"/>
        <v>348.41682992332875</v>
      </c>
      <c r="T108" s="20">
        <f>SUM(S108:$S$136)</f>
        <v>523.87929579092531</v>
      </c>
      <c r="U108" s="6">
        <f t="shared" si="38"/>
        <v>1.5035992833819427</v>
      </c>
    </row>
    <row r="109" spans="1:21" x14ac:dyDescent="0.2">
      <c r="A109" s="13">
        <v>95</v>
      </c>
      <c r="B109" s="22">
        <f>Absterbeordnung!B103</f>
        <v>1421.0273069904924</v>
      </c>
      <c r="C109" s="15">
        <f t="shared" si="31"/>
        <v>9.7054703765016102E-3</v>
      </c>
      <c r="D109" s="14">
        <f t="shared" si="32"/>
        <v>13.791738432196084</v>
      </c>
      <c r="E109" s="14">
        <f>SUM(D109:$D$127)</f>
        <v>37.165789930207659</v>
      </c>
      <c r="F109" s="16">
        <f t="shared" si="33"/>
        <v>2.6947864558862347</v>
      </c>
      <c r="G109" s="5"/>
      <c r="H109" s="14">
        <f t="shared" si="26"/>
        <v>1421.0273069904924</v>
      </c>
      <c r="I109" s="15">
        <f t="shared" si="34"/>
        <v>9.7054703765016102E-3</v>
      </c>
      <c r="J109" s="14">
        <f t="shared" si="35"/>
        <v>13.791738432196084</v>
      </c>
      <c r="K109" s="14">
        <f>SUM($J109:J$127)</f>
        <v>37.165789930207659</v>
      </c>
      <c r="L109" s="16">
        <f t="shared" si="36"/>
        <v>2.6947864558862347</v>
      </c>
      <c r="M109" s="16"/>
      <c r="N109" s="20">
        <v>95</v>
      </c>
      <c r="O109" s="6">
        <f t="shared" si="27"/>
        <v>85</v>
      </c>
      <c r="P109" s="6">
        <f t="shared" si="28"/>
        <v>1421.0273069904924</v>
      </c>
      <c r="Q109" s="6">
        <f t="shared" si="29"/>
        <v>1421.0273069904924</v>
      </c>
      <c r="R109" s="5">
        <f t="shared" si="30"/>
        <v>9</v>
      </c>
      <c r="S109" s="5">
        <f t="shared" si="37"/>
        <v>124.12564588976475</v>
      </c>
      <c r="T109" s="20">
        <f>SUM(S109:$S$136)</f>
        <v>175.46246586759656</v>
      </c>
      <c r="U109" s="6">
        <f t="shared" si="38"/>
        <v>1.4135875355156156</v>
      </c>
    </row>
    <row r="110" spans="1:21" x14ac:dyDescent="0.2">
      <c r="A110" s="13">
        <v>96</v>
      </c>
      <c r="B110" s="22">
        <f>Absterbeordnung!B104</f>
        <v>978.80484534880827</v>
      </c>
      <c r="C110" s="15">
        <f t="shared" si="31"/>
        <v>9.2433051204777253E-3</v>
      </c>
      <c r="D110" s="14">
        <f t="shared" si="32"/>
        <v>9.0473918389610475</v>
      </c>
      <c r="E110" s="14">
        <f>SUM(D110:$D$127)</f>
        <v>23.374051498011585</v>
      </c>
      <c r="F110" s="16">
        <f t="shared" si="33"/>
        <v>2.583512675703425</v>
      </c>
      <c r="G110" s="5"/>
      <c r="H110" s="14">
        <f t="shared" ref="H110:H136" si="39">B110</f>
        <v>978.80484534880827</v>
      </c>
      <c r="I110" s="15">
        <f t="shared" si="34"/>
        <v>9.2433051204777253E-3</v>
      </c>
      <c r="J110" s="14">
        <f t="shared" si="35"/>
        <v>9.0473918389610475</v>
      </c>
      <c r="K110" s="14">
        <f>SUM($J110:J$127)</f>
        <v>23.374051498011585</v>
      </c>
      <c r="L110" s="16">
        <f t="shared" si="36"/>
        <v>2.583512675703425</v>
      </c>
      <c r="M110" s="16"/>
      <c r="N110" s="20">
        <v>96</v>
      </c>
      <c r="O110" s="6">
        <f t="shared" ref="O110:O136" si="40">N110+$B$3</f>
        <v>86</v>
      </c>
      <c r="P110" s="6">
        <f t="shared" ref="P110:P136" si="41">B110</f>
        <v>978.80484534880827</v>
      </c>
      <c r="Q110" s="6">
        <f t="shared" ref="Q110:Q136" si="42">B110</f>
        <v>978.80484534880827</v>
      </c>
      <c r="R110" s="5">
        <f t="shared" ref="R110:R136" si="43">LOOKUP(N110,$O$14:$O$136,$Q$14:$Q$136)</f>
        <v>4</v>
      </c>
      <c r="S110" s="5">
        <f t="shared" si="37"/>
        <v>36.18956735584419</v>
      </c>
      <c r="T110" s="20">
        <f>SUM(S110:$S$136)</f>
        <v>51.33681997783178</v>
      </c>
      <c r="U110" s="6">
        <f t="shared" si="38"/>
        <v>1.4185530175878571</v>
      </c>
    </row>
    <row r="111" spans="1:21" x14ac:dyDescent="0.2">
      <c r="A111" s="13">
        <v>97</v>
      </c>
      <c r="B111" s="22">
        <f>Absterbeordnung!B105</f>
        <v>656.44997542098633</v>
      </c>
      <c r="C111" s="15">
        <f t="shared" ref="C111:C136" si="44">1/(((1+($B$5/100))^A111))</f>
        <v>8.8031477337883104E-3</v>
      </c>
      <c r="D111" s="14">
        <f t="shared" ref="D111:D136" si="45">B111*C111</f>
        <v>5.7788261134726477</v>
      </c>
      <c r="E111" s="14">
        <f>SUM(D111:$D$127)</f>
        <v>14.326659659050538</v>
      </c>
      <c r="F111" s="16">
        <f t="shared" ref="F111:F136" si="46">E111/D111</f>
        <v>2.4791643454454584</v>
      </c>
      <c r="G111" s="5"/>
      <c r="H111" s="14">
        <f t="shared" si="39"/>
        <v>656.44997542098633</v>
      </c>
      <c r="I111" s="15">
        <f t="shared" ref="I111:I136" si="47">1/(((1+($B$5/100))^A111))</f>
        <v>8.8031477337883104E-3</v>
      </c>
      <c r="J111" s="14">
        <f t="shared" ref="J111:J136" si="48">H111*I111</f>
        <v>5.7788261134726477</v>
      </c>
      <c r="K111" s="14">
        <f>SUM($J111:J$127)</f>
        <v>14.326659659050538</v>
      </c>
      <c r="L111" s="16">
        <f t="shared" ref="L111:L136" si="49">K111/J111</f>
        <v>2.4791643454454584</v>
      </c>
      <c r="M111" s="16"/>
      <c r="N111" s="20">
        <v>97</v>
      </c>
      <c r="O111" s="6">
        <f t="shared" si="40"/>
        <v>87</v>
      </c>
      <c r="P111" s="6">
        <f t="shared" si="41"/>
        <v>656.44997542098633</v>
      </c>
      <c r="Q111" s="6">
        <f t="shared" si="42"/>
        <v>656.44997542098633</v>
      </c>
      <c r="R111" s="5">
        <f t="shared" si="43"/>
        <v>2</v>
      </c>
      <c r="S111" s="5">
        <f t="shared" ref="S111:S136" si="50">P111*R111*I111</f>
        <v>11.557652226945295</v>
      </c>
      <c r="T111" s="20">
        <f>SUM(S111:$S$136)</f>
        <v>15.147252621987594</v>
      </c>
      <c r="U111" s="6">
        <f t="shared" ref="U111:U136" si="51">T111/S111</f>
        <v>1.3105821428571427</v>
      </c>
    </row>
    <row r="112" spans="1:21" x14ac:dyDescent="0.2">
      <c r="A112" s="13">
        <v>98</v>
      </c>
      <c r="B112" s="22">
        <f>Absterbeordnung!B106</f>
        <v>428.15144409401421</v>
      </c>
      <c r="C112" s="15">
        <f t="shared" si="44"/>
        <v>8.3839502226555323E-3</v>
      </c>
      <c r="D112" s="14">
        <f t="shared" si="45"/>
        <v>3.5896003950422983</v>
      </c>
      <c r="E112" s="14">
        <f>SUM(D112:$D$127)</f>
        <v>8.5478335455778893</v>
      </c>
      <c r="F112" s="16">
        <f t="shared" si="46"/>
        <v>2.3812771910164572</v>
      </c>
      <c r="G112" s="5"/>
      <c r="H112" s="14">
        <f t="shared" si="39"/>
        <v>428.15144409401421</v>
      </c>
      <c r="I112" s="15">
        <f t="shared" si="47"/>
        <v>8.3839502226555323E-3</v>
      </c>
      <c r="J112" s="14">
        <f t="shared" si="48"/>
        <v>3.5896003950422983</v>
      </c>
      <c r="K112" s="14">
        <f>SUM($J112:J$127)</f>
        <v>8.5478335455778893</v>
      </c>
      <c r="L112" s="16">
        <f t="shared" si="49"/>
        <v>2.3812771910164572</v>
      </c>
      <c r="M112" s="16"/>
      <c r="N112" s="20">
        <v>98</v>
      </c>
      <c r="O112" s="6">
        <f t="shared" si="40"/>
        <v>88</v>
      </c>
      <c r="P112" s="6">
        <f t="shared" si="41"/>
        <v>428.15144409401421</v>
      </c>
      <c r="Q112" s="6">
        <f t="shared" si="42"/>
        <v>428.15144409401421</v>
      </c>
      <c r="R112" s="5">
        <f t="shared" si="43"/>
        <v>1</v>
      </c>
      <c r="S112" s="5">
        <f t="shared" si="50"/>
        <v>3.5896003950422983</v>
      </c>
      <c r="T112" s="20">
        <f>SUM(S112:$S$136)</f>
        <v>3.5896003950422983</v>
      </c>
      <c r="U112" s="6">
        <f t="shared" si="51"/>
        <v>1</v>
      </c>
    </row>
    <row r="113" spans="1:21" x14ac:dyDescent="0.2">
      <c r="A113" s="13">
        <v>99</v>
      </c>
      <c r="B113" s="22">
        <f>Absterbeordnung!B107</f>
        <v>271.24818443210302</v>
      </c>
      <c r="C113" s="15">
        <f t="shared" si="44"/>
        <v>7.9847144977671734E-3</v>
      </c>
      <c r="D113" s="14">
        <f t="shared" si="45"/>
        <v>2.1658393107280371</v>
      </c>
      <c r="E113" s="14">
        <f>SUM(D113:$D$127)</f>
        <v>4.958233150535591</v>
      </c>
      <c r="F113" s="16">
        <f t="shared" si="46"/>
        <v>2.2892894805150172</v>
      </c>
      <c r="G113" s="5"/>
      <c r="H113" s="14">
        <f t="shared" si="39"/>
        <v>271.24818443210302</v>
      </c>
      <c r="I113" s="15">
        <f t="shared" si="47"/>
        <v>7.9847144977671734E-3</v>
      </c>
      <c r="J113" s="14">
        <f t="shared" si="48"/>
        <v>2.1658393107280371</v>
      </c>
      <c r="K113" s="14">
        <f>SUM($J113:J$127)</f>
        <v>4.958233150535591</v>
      </c>
      <c r="L113" s="16">
        <f t="shared" si="49"/>
        <v>2.2892894805150172</v>
      </c>
      <c r="M113" s="16"/>
      <c r="N113" s="20">
        <v>99</v>
      </c>
      <c r="O113" s="6">
        <f t="shared" si="40"/>
        <v>89</v>
      </c>
      <c r="P113" s="6">
        <f t="shared" si="41"/>
        <v>271.24818443210302</v>
      </c>
      <c r="Q113" s="6">
        <f t="shared" si="42"/>
        <v>271.24818443210302</v>
      </c>
      <c r="R113" s="5">
        <f t="shared" si="43"/>
        <v>0</v>
      </c>
      <c r="S113" s="5">
        <f t="shared" si="50"/>
        <v>0</v>
      </c>
      <c r="T113" s="20">
        <f>SUM(S113:$S$136)</f>
        <v>0</v>
      </c>
      <c r="U113" s="6" t="e">
        <f t="shared" si="51"/>
        <v>#DIV/0!</v>
      </c>
    </row>
    <row r="114" spans="1:21" x14ac:dyDescent="0.2">
      <c r="A114" s="13">
        <v>100</v>
      </c>
      <c r="B114" s="22">
        <f>Absterbeordnung!B108</f>
        <v>167</v>
      </c>
      <c r="C114" s="15">
        <f t="shared" si="44"/>
        <v>7.6044899978735007E-3</v>
      </c>
      <c r="D114" s="14">
        <f t="shared" si="45"/>
        <v>1.2699498296448746</v>
      </c>
      <c r="E114" s="14">
        <f>SUM(D114:$D$127)</f>
        <v>2.7923938398075538</v>
      </c>
      <c r="F114" s="16">
        <f t="shared" si="46"/>
        <v>2.1988221696824128</v>
      </c>
      <c r="G114" s="5"/>
      <c r="H114" s="14">
        <f t="shared" si="39"/>
        <v>167</v>
      </c>
      <c r="I114" s="15">
        <f t="shared" si="47"/>
        <v>7.6044899978735007E-3</v>
      </c>
      <c r="J114" s="14">
        <f t="shared" si="48"/>
        <v>1.2699498296448746</v>
      </c>
      <c r="K114" s="14">
        <f>SUM($J114:J$127)</f>
        <v>2.7923938398075538</v>
      </c>
      <c r="L114" s="16">
        <f t="shared" si="49"/>
        <v>2.1988221696824128</v>
      </c>
      <c r="M114" s="16"/>
      <c r="N114" s="20">
        <v>100</v>
      </c>
      <c r="O114" s="6">
        <f t="shared" si="40"/>
        <v>90</v>
      </c>
      <c r="P114" s="6">
        <f t="shared" si="41"/>
        <v>167</v>
      </c>
      <c r="Q114" s="6">
        <f t="shared" si="42"/>
        <v>167</v>
      </c>
      <c r="R114" s="5">
        <f t="shared" si="43"/>
        <v>0</v>
      </c>
      <c r="S114" s="5">
        <f t="shared" si="50"/>
        <v>0</v>
      </c>
      <c r="T114" s="20">
        <f>SUM(S114:$S$136)</f>
        <v>0</v>
      </c>
      <c r="U114" s="6" t="e">
        <f t="shared" si="51"/>
        <v>#DIV/0!</v>
      </c>
    </row>
    <row r="115" spans="1:21" x14ac:dyDescent="0.2">
      <c r="A115" s="13">
        <v>101</v>
      </c>
      <c r="B115" s="22">
        <f>Absterbeordnung!B109</f>
        <v>99.476031620000015</v>
      </c>
      <c r="C115" s="15">
        <f t="shared" si="44"/>
        <v>7.2423714265461899E-3</v>
      </c>
      <c r="D115" s="14">
        <f t="shared" si="45"/>
        <v>0.72044236903089343</v>
      </c>
      <c r="E115" s="14">
        <f>SUM(D115:$D$127)</f>
        <v>1.5224440101626797</v>
      </c>
      <c r="F115" s="16">
        <f t="shared" si="46"/>
        <v>2.1132072121335712</v>
      </c>
      <c r="G115" s="5"/>
      <c r="H115" s="14">
        <f t="shared" si="39"/>
        <v>99.476031620000015</v>
      </c>
      <c r="I115" s="15">
        <f t="shared" si="47"/>
        <v>7.2423714265461899E-3</v>
      </c>
      <c r="J115" s="14">
        <f t="shared" si="48"/>
        <v>0.72044236903089343</v>
      </c>
      <c r="K115" s="14">
        <f>SUM($J115:J$127)</f>
        <v>1.5224440101626797</v>
      </c>
      <c r="L115" s="16">
        <f t="shared" si="49"/>
        <v>2.1132072121335712</v>
      </c>
      <c r="M115" s="16"/>
      <c r="N115" s="20">
        <v>101</v>
      </c>
      <c r="O115" s="6">
        <f t="shared" si="40"/>
        <v>91</v>
      </c>
      <c r="P115" s="6">
        <f t="shared" si="41"/>
        <v>99.476031620000015</v>
      </c>
      <c r="Q115" s="6">
        <f t="shared" si="42"/>
        <v>99.476031620000015</v>
      </c>
      <c r="R115" s="5">
        <f t="shared" si="43"/>
        <v>0</v>
      </c>
      <c r="S115" s="5">
        <f t="shared" si="50"/>
        <v>0</v>
      </c>
      <c r="T115" s="20">
        <f>SUM(S115:$S$136)</f>
        <v>0</v>
      </c>
      <c r="U115" s="6" t="e">
        <f t="shared" si="51"/>
        <v>#DIV/0!</v>
      </c>
    </row>
    <row r="116" spans="1:21" x14ac:dyDescent="0.2">
      <c r="A116" s="21">
        <v>102</v>
      </c>
      <c r="B116" s="22">
        <f>Absterbeordnung!B110</f>
        <v>57</v>
      </c>
      <c r="C116" s="15">
        <f t="shared" si="44"/>
        <v>6.8974965967106578E-3</v>
      </c>
      <c r="D116" s="14">
        <f t="shared" si="45"/>
        <v>0.39315730601250748</v>
      </c>
      <c r="E116" s="14">
        <f>SUM(D116:$D$127)</f>
        <v>0.80200164113178585</v>
      </c>
      <c r="F116" s="16">
        <f t="shared" si="46"/>
        <v>2.0399001337807312</v>
      </c>
      <c r="G116" s="5"/>
      <c r="H116" s="14">
        <f t="shared" si="39"/>
        <v>57</v>
      </c>
      <c r="I116" s="15">
        <f t="shared" si="47"/>
        <v>6.8974965967106578E-3</v>
      </c>
      <c r="J116" s="14">
        <f t="shared" si="48"/>
        <v>0.39315730601250748</v>
      </c>
      <c r="K116" s="14">
        <f>SUM($J116:J$127)</f>
        <v>0.80200164113178585</v>
      </c>
      <c r="L116" s="16">
        <f t="shared" si="49"/>
        <v>2.0399001337807312</v>
      </c>
      <c r="M116" s="16"/>
      <c r="N116" s="6">
        <v>102</v>
      </c>
      <c r="O116" s="6">
        <f t="shared" si="40"/>
        <v>92</v>
      </c>
      <c r="P116" s="6">
        <f t="shared" si="41"/>
        <v>57</v>
      </c>
      <c r="Q116" s="6">
        <f t="shared" si="42"/>
        <v>57</v>
      </c>
      <c r="R116" s="5">
        <f t="shared" si="43"/>
        <v>0</v>
      </c>
      <c r="S116" s="5">
        <f t="shared" si="50"/>
        <v>0</v>
      </c>
      <c r="T116" s="20">
        <f>SUM(S116:$S$136)</f>
        <v>0</v>
      </c>
      <c r="U116" s="6" t="e">
        <f t="shared" si="51"/>
        <v>#DIV/0!</v>
      </c>
    </row>
    <row r="117" spans="1:21" x14ac:dyDescent="0.2">
      <c r="A117" s="21">
        <v>103</v>
      </c>
      <c r="B117" s="22">
        <f>Absterbeordnung!B111</f>
        <v>32</v>
      </c>
      <c r="C117" s="15">
        <f t="shared" si="44"/>
        <v>6.5690443778196727E-3</v>
      </c>
      <c r="D117" s="14">
        <f t="shared" si="45"/>
        <v>0.21020942009022953</v>
      </c>
      <c r="E117" s="14">
        <f>SUM(D117:$D$127)</f>
        <v>0.40884433511927837</v>
      </c>
      <c r="F117" s="16">
        <f t="shared" si="46"/>
        <v>1.9449382189617741</v>
      </c>
      <c r="G117" s="5"/>
      <c r="H117" s="14">
        <f t="shared" si="39"/>
        <v>32</v>
      </c>
      <c r="I117" s="15">
        <f t="shared" si="47"/>
        <v>6.5690443778196727E-3</v>
      </c>
      <c r="J117" s="14">
        <f t="shared" si="48"/>
        <v>0.21020942009022953</v>
      </c>
      <c r="K117" s="14">
        <f>SUM($J117:J$127)</f>
        <v>0.40884433511927837</v>
      </c>
      <c r="L117" s="16">
        <f t="shared" si="49"/>
        <v>1.9449382189617741</v>
      </c>
      <c r="M117" s="16"/>
      <c r="N117" s="6">
        <v>103</v>
      </c>
      <c r="O117" s="6">
        <f t="shared" si="40"/>
        <v>93</v>
      </c>
      <c r="P117" s="6">
        <f t="shared" si="41"/>
        <v>32</v>
      </c>
      <c r="Q117" s="6">
        <f t="shared" si="42"/>
        <v>32</v>
      </c>
      <c r="R117" s="5">
        <f t="shared" si="43"/>
        <v>0</v>
      </c>
      <c r="S117" s="5">
        <f t="shared" si="50"/>
        <v>0</v>
      </c>
      <c r="T117" s="20">
        <f>SUM(S117:$S$136)</f>
        <v>0</v>
      </c>
      <c r="U117" s="6" t="e">
        <f t="shared" si="51"/>
        <v>#DIV/0!</v>
      </c>
    </row>
    <row r="118" spans="1:21" x14ac:dyDescent="0.2">
      <c r="A118" s="21">
        <v>104</v>
      </c>
      <c r="B118" s="22">
        <f>Absterbeordnung!B112</f>
        <v>17</v>
      </c>
      <c r="C118" s="15">
        <f t="shared" si="44"/>
        <v>6.2562327407806413E-3</v>
      </c>
      <c r="D118" s="14">
        <f t="shared" si="45"/>
        <v>0.10635595659327091</v>
      </c>
      <c r="E118" s="14">
        <f>SUM(D118:$D$127)</f>
        <v>0.19863491502904887</v>
      </c>
      <c r="F118" s="16">
        <f t="shared" si="46"/>
        <v>1.8676425974773887</v>
      </c>
      <c r="G118" s="5"/>
      <c r="H118" s="14">
        <f t="shared" si="39"/>
        <v>17</v>
      </c>
      <c r="I118" s="15">
        <f t="shared" si="47"/>
        <v>6.2562327407806413E-3</v>
      </c>
      <c r="J118" s="14">
        <f t="shared" si="48"/>
        <v>0.10635595659327091</v>
      </c>
      <c r="K118" s="14">
        <f>SUM($J118:J$127)</f>
        <v>0.19863491502904887</v>
      </c>
      <c r="L118" s="16">
        <f t="shared" si="49"/>
        <v>1.8676425974773887</v>
      </c>
      <c r="M118" s="16"/>
      <c r="N118" s="6">
        <v>104</v>
      </c>
      <c r="O118" s="6">
        <f t="shared" si="40"/>
        <v>94</v>
      </c>
      <c r="P118" s="6">
        <f t="shared" si="41"/>
        <v>17</v>
      </c>
      <c r="Q118" s="6">
        <f t="shared" si="42"/>
        <v>17</v>
      </c>
      <c r="R118" s="5">
        <f t="shared" si="43"/>
        <v>0</v>
      </c>
      <c r="S118" s="5">
        <f t="shared" si="50"/>
        <v>0</v>
      </c>
      <c r="T118" s="20">
        <f>SUM(S118:$S$136)</f>
        <v>0</v>
      </c>
      <c r="U118" s="6" t="e">
        <f t="shared" si="51"/>
        <v>#DIV/0!</v>
      </c>
    </row>
    <row r="119" spans="1:21" x14ac:dyDescent="0.2">
      <c r="A119" s="21">
        <v>105</v>
      </c>
      <c r="B119" s="22">
        <f>Absterbeordnung!B113</f>
        <v>9</v>
      </c>
      <c r="C119" s="15">
        <f t="shared" si="44"/>
        <v>5.9583168959815632E-3</v>
      </c>
      <c r="D119" s="14">
        <f t="shared" si="45"/>
        <v>5.3624852063834071E-2</v>
      </c>
      <c r="E119" s="14">
        <f>SUM(D119:$D$127)</f>
        <v>9.2278958435777964E-2</v>
      </c>
      <c r="F119" s="16">
        <f t="shared" si="46"/>
        <v>1.7208244849968208</v>
      </c>
      <c r="G119" s="5"/>
      <c r="H119" s="14">
        <f t="shared" si="39"/>
        <v>9</v>
      </c>
      <c r="I119" s="15">
        <f t="shared" si="47"/>
        <v>5.9583168959815632E-3</v>
      </c>
      <c r="J119" s="14">
        <f t="shared" si="48"/>
        <v>5.3624852063834071E-2</v>
      </c>
      <c r="K119" s="14">
        <f>SUM($J119:J$127)</f>
        <v>9.2278958435777964E-2</v>
      </c>
      <c r="L119" s="16">
        <f t="shared" si="49"/>
        <v>1.7208244849968208</v>
      </c>
      <c r="M119" s="16"/>
      <c r="N119" s="6">
        <v>105</v>
      </c>
      <c r="O119" s="6">
        <f t="shared" si="40"/>
        <v>95</v>
      </c>
      <c r="P119" s="6">
        <f t="shared" si="41"/>
        <v>9</v>
      </c>
      <c r="Q119" s="6">
        <f t="shared" si="42"/>
        <v>9</v>
      </c>
      <c r="R119" s="5">
        <f t="shared" si="43"/>
        <v>0</v>
      </c>
      <c r="S119" s="5">
        <f t="shared" si="50"/>
        <v>0</v>
      </c>
      <c r="T119" s="20">
        <f>SUM(S119:$S$136)</f>
        <v>0</v>
      </c>
      <c r="U119" s="6" t="e">
        <f t="shared" si="51"/>
        <v>#DIV/0!</v>
      </c>
    </row>
    <row r="120" spans="1:21" x14ac:dyDescent="0.2">
      <c r="A120" s="21">
        <v>106</v>
      </c>
      <c r="B120" s="22">
        <f>Absterbeordnung!B114</f>
        <v>4</v>
      </c>
      <c r="C120" s="15">
        <f t="shared" si="44"/>
        <v>5.6745875199824408E-3</v>
      </c>
      <c r="D120" s="14">
        <f t="shared" si="45"/>
        <v>2.2698350079929763E-2</v>
      </c>
      <c r="E120" s="14">
        <f>SUM(D120:$D$127)</f>
        <v>3.8654106371943879E-2</v>
      </c>
      <c r="F120" s="16">
        <f t="shared" si="46"/>
        <v>1.7029478458049885</v>
      </c>
      <c r="G120" s="5"/>
      <c r="H120" s="14">
        <f t="shared" si="39"/>
        <v>4</v>
      </c>
      <c r="I120" s="15">
        <f t="shared" si="47"/>
        <v>5.6745875199824408E-3</v>
      </c>
      <c r="J120" s="14">
        <f t="shared" si="48"/>
        <v>2.2698350079929763E-2</v>
      </c>
      <c r="K120" s="14">
        <f>SUM($J120:J$127)</f>
        <v>3.8654106371943879E-2</v>
      </c>
      <c r="L120" s="16">
        <f t="shared" si="49"/>
        <v>1.7029478458049885</v>
      </c>
      <c r="M120" s="16"/>
      <c r="N120" s="6">
        <v>106</v>
      </c>
      <c r="O120" s="6">
        <f t="shared" si="40"/>
        <v>96</v>
      </c>
      <c r="P120" s="6">
        <f t="shared" si="41"/>
        <v>4</v>
      </c>
      <c r="Q120" s="6">
        <f t="shared" si="42"/>
        <v>4</v>
      </c>
      <c r="R120" s="5">
        <f t="shared" si="43"/>
        <v>0</v>
      </c>
      <c r="S120" s="5">
        <f t="shared" si="50"/>
        <v>0</v>
      </c>
      <c r="T120" s="20">
        <f>SUM(S120:$S$136)</f>
        <v>0</v>
      </c>
      <c r="U120" s="6" t="e">
        <f t="shared" si="51"/>
        <v>#DIV/0!</v>
      </c>
    </row>
    <row r="121" spans="1:21" x14ac:dyDescent="0.2">
      <c r="A121" s="21">
        <v>107</v>
      </c>
      <c r="B121" s="22">
        <f>Absterbeordnung!B115</f>
        <v>2</v>
      </c>
      <c r="C121" s="15">
        <f t="shared" si="44"/>
        <v>5.4043690666499425E-3</v>
      </c>
      <c r="D121" s="14">
        <f t="shared" si="45"/>
        <v>1.0808738133299885E-2</v>
      </c>
      <c r="E121" s="14">
        <f>SUM(D121:$D$127)</f>
        <v>1.5955756292014116E-2</v>
      </c>
      <c r="F121" s="16">
        <f t="shared" si="46"/>
        <v>1.4761904761904763</v>
      </c>
      <c r="G121" s="5"/>
      <c r="H121" s="14">
        <f t="shared" si="39"/>
        <v>2</v>
      </c>
      <c r="I121" s="15">
        <f t="shared" si="47"/>
        <v>5.4043690666499425E-3</v>
      </c>
      <c r="J121" s="14">
        <f t="shared" si="48"/>
        <v>1.0808738133299885E-2</v>
      </c>
      <c r="K121" s="14">
        <f>SUM($J121:J$127)</f>
        <v>1.5955756292014116E-2</v>
      </c>
      <c r="L121" s="16">
        <f t="shared" si="49"/>
        <v>1.4761904761904763</v>
      </c>
      <c r="M121" s="16"/>
      <c r="N121" s="6">
        <v>107</v>
      </c>
      <c r="O121" s="6">
        <f t="shared" si="40"/>
        <v>97</v>
      </c>
      <c r="P121" s="6">
        <f t="shared" si="41"/>
        <v>2</v>
      </c>
      <c r="Q121" s="6">
        <f t="shared" si="42"/>
        <v>2</v>
      </c>
      <c r="R121" s="5">
        <f t="shared" si="43"/>
        <v>0</v>
      </c>
      <c r="S121" s="5">
        <f t="shared" si="50"/>
        <v>0</v>
      </c>
      <c r="T121" s="20">
        <f>SUM(S121:$S$136)</f>
        <v>0</v>
      </c>
      <c r="U121" s="6" t="e">
        <f t="shared" si="51"/>
        <v>#DIV/0!</v>
      </c>
    </row>
    <row r="122" spans="1:21" x14ac:dyDescent="0.2">
      <c r="A122" s="21">
        <v>108</v>
      </c>
      <c r="B122" s="22">
        <f>Absterbeordnung!B116</f>
        <v>1</v>
      </c>
      <c r="C122" s="15">
        <f t="shared" si="44"/>
        <v>5.1470181587142325E-3</v>
      </c>
      <c r="D122" s="14">
        <f t="shared" si="45"/>
        <v>5.1470181587142325E-3</v>
      </c>
      <c r="E122" s="14">
        <f>SUM(D122:$D$127)</f>
        <v>5.1470181587142325E-3</v>
      </c>
      <c r="F122" s="16">
        <f t="shared" si="46"/>
        <v>1</v>
      </c>
      <c r="G122" s="5"/>
      <c r="H122" s="14">
        <f t="shared" si="39"/>
        <v>1</v>
      </c>
      <c r="I122" s="15">
        <f t="shared" si="47"/>
        <v>5.1470181587142325E-3</v>
      </c>
      <c r="J122" s="14">
        <f t="shared" si="48"/>
        <v>5.1470181587142325E-3</v>
      </c>
      <c r="K122" s="14">
        <f>SUM($J122:J$127)</f>
        <v>5.1470181587142325E-3</v>
      </c>
      <c r="L122" s="16">
        <f t="shared" si="49"/>
        <v>1</v>
      </c>
      <c r="M122" s="16"/>
      <c r="N122" s="6">
        <v>108</v>
      </c>
      <c r="O122" s="6">
        <f t="shared" si="40"/>
        <v>98</v>
      </c>
      <c r="P122" s="6">
        <f t="shared" si="41"/>
        <v>1</v>
      </c>
      <c r="Q122" s="6">
        <f t="shared" si="42"/>
        <v>1</v>
      </c>
      <c r="R122" s="5">
        <f t="shared" si="43"/>
        <v>0</v>
      </c>
      <c r="S122" s="5">
        <f t="shared" si="50"/>
        <v>0</v>
      </c>
      <c r="T122" s="20">
        <f>SUM(S122:$S$136)</f>
        <v>0</v>
      </c>
      <c r="U122" s="6" t="e">
        <f t="shared" si="51"/>
        <v>#DIV/0!</v>
      </c>
    </row>
    <row r="123" spans="1:21" x14ac:dyDescent="0.2">
      <c r="A123" s="21">
        <v>109</v>
      </c>
      <c r="B123" s="22">
        <f>Absterbeordnung!B117</f>
        <v>0</v>
      </c>
      <c r="C123" s="15">
        <f t="shared" si="44"/>
        <v>4.9019220559183155E-3</v>
      </c>
      <c r="D123" s="14">
        <f t="shared" si="45"/>
        <v>0</v>
      </c>
      <c r="E123" s="14">
        <f>SUM(D123:$D$127)</f>
        <v>0</v>
      </c>
      <c r="F123" s="16" t="e">
        <f t="shared" si="46"/>
        <v>#DIV/0!</v>
      </c>
      <c r="G123" s="5"/>
      <c r="H123" s="14">
        <f t="shared" si="39"/>
        <v>0</v>
      </c>
      <c r="I123" s="15">
        <f t="shared" si="47"/>
        <v>4.9019220559183155E-3</v>
      </c>
      <c r="J123" s="14">
        <f t="shared" si="48"/>
        <v>0</v>
      </c>
      <c r="K123" s="14">
        <f>SUM($J123:J$127)</f>
        <v>0</v>
      </c>
      <c r="L123" s="16" t="e">
        <f t="shared" si="49"/>
        <v>#DIV/0!</v>
      </c>
      <c r="M123" s="16"/>
      <c r="N123" s="6">
        <v>109</v>
      </c>
      <c r="O123" s="6">
        <f t="shared" si="40"/>
        <v>99</v>
      </c>
      <c r="P123" s="6">
        <f t="shared" si="41"/>
        <v>0</v>
      </c>
      <c r="Q123" s="6">
        <f t="shared" si="42"/>
        <v>0</v>
      </c>
      <c r="R123" s="5">
        <f t="shared" si="43"/>
        <v>0</v>
      </c>
      <c r="S123" s="5">
        <f t="shared" si="50"/>
        <v>0</v>
      </c>
      <c r="T123" s="20">
        <f>SUM(S123:$S$136)</f>
        <v>0</v>
      </c>
      <c r="U123" s="6" t="e">
        <f t="shared" si="51"/>
        <v>#DIV/0!</v>
      </c>
    </row>
    <row r="124" spans="1:21" x14ac:dyDescent="0.2">
      <c r="A124" s="21">
        <v>110</v>
      </c>
      <c r="B124" s="22">
        <f>Absterbeordnung!B118</f>
        <v>0</v>
      </c>
      <c r="C124" s="15">
        <f t="shared" si="44"/>
        <v>4.6684971961126823E-3</v>
      </c>
      <c r="D124" s="14">
        <f t="shared" si="45"/>
        <v>0</v>
      </c>
      <c r="E124" s="14">
        <f>SUM(D124:$D$127)</f>
        <v>0</v>
      </c>
      <c r="F124" s="16" t="e">
        <f t="shared" si="46"/>
        <v>#DIV/0!</v>
      </c>
      <c r="G124" s="5"/>
      <c r="H124" s="14">
        <f t="shared" si="39"/>
        <v>0</v>
      </c>
      <c r="I124" s="15">
        <f t="shared" si="47"/>
        <v>4.6684971961126823E-3</v>
      </c>
      <c r="J124" s="14">
        <f t="shared" si="48"/>
        <v>0</v>
      </c>
      <c r="K124" s="14">
        <f>SUM($J124:J$127)</f>
        <v>0</v>
      </c>
      <c r="L124" s="16" t="e">
        <f t="shared" si="49"/>
        <v>#DIV/0!</v>
      </c>
      <c r="M124" s="16"/>
      <c r="N124" s="6">
        <v>110</v>
      </c>
      <c r="O124" s="6">
        <f t="shared" si="40"/>
        <v>100</v>
      </c>
      <c r="P124" s="6">
        <f t="shared" si="41"/>
        <v>0</v>
      </c>
      <c r="Q124" s="6">
        <f t="shared" si="42"/>
        <v>0</v>
      </c>
      <c r="R124" s="5">
        <f t="shared" si="43"/>
        <v>0</v>
      </c>
      <c r="S124" s="5">
        <f t="shared" si="50"/>
        <v>0</v>
      </c>
      <c r="T124" s="20">
        <f>SUM(S124:$S$136)</f>
        <v>0</v>
      </c>
      <c r="U124" s="6" t="e">
        <f t="shared" si="51"/>
        <v>#DIV/0!</v>
      </c>
    </row>
    <row r="125" spans="1:21" x14ac:dyDescent="0.2">
      <c r="A125" s="21">
        <v>111</v>
      </c>
      <c r="B125" s="22">
        <f>Absterbeordnung!B119</f>
        <v>0</v>
      </c>
      <c r="C125" s="15">
        <f t="shared" si="44"/>
        <v>4.4461878058216012E-3</v>
      </c>
      <c r="D125" s="14">
        <f t="shared" si="45"/>
        <v>0</v>
      </c>
      <c r="E125" s="14">
        <f>SUM(D125:$D$127)</f>
        <v>0</v>
      </c>
      <c r="F125" s="16" t="e">
        <f t="shared" si="46"/>
        <v>#DIV/0!</v>
      </c>
      <c r="G125" s="25"/>
      <c r="H125" s="14">
        <f t="shared" si="39"/>
        <v>0</v>
      </c>
      <c r="I125" s="15">
        <f t="shared" si="47"/>
        <v>4.4461878058216012E-3</v>
      </c>
      <c r="J125" s="14">
        <f t="shared" si="48"/>
        <v>0</v>
      </c>
      <c r="K125" s="14">
        <f>SUM($J125:J$127)</f>
        <v>0</v>
      </c>
      <c r="L125" s="16" t="e">
        <f t="shared" si="49"/>
        <v>#DIV/0!</v>
      </c>
      <c r="M125" s="16"/>
      <c r="N125" s="6">
        <v>111</v>
      </c>
      <c r="O125" s="6">
        <f t="shared" si="40"/>
        <v>101</v>
      </c>
      <c r="P125" s="6">
        <f t="shared" si="41"/>
        <v>0</v>
      </c>
      <c r="Q125" s="6">
        <f t="shared" si="42"/>
        <v>0</v>
      </c>
      <c r="R125" s="5">
        <f t="shared" si="43"/>
        <v>0</v>
      </c>
      <c r="S125" s="5">
        <f t="shared" si="50"/>
        <v>0</v>
      </c>
      <c r="T125" s="20">
        <f>SUM(S125:$S$136)</f>
        <v>0</v>
      </c>
      <c r="U125" s="6" t="e">
        <f t="shared" si="51"/>
        <v>#DIV/0!</v>
      </c>
    </row>
    <row r="126" spans="1:21" x14ac:dyDescent="0.2">
      <c r="A126" s="21">
        <v>112</v>
      </c>
      <c r="B126" s="22">
        <f>Absterbeordnung!B120</f>
        <v>0</v>
      </c>
      <c r="C126" s="15">
        <f t="shared" si="44"/>
        <v>4.2344645769729532E-3</v>
      </c>
      <c r="D126" s="14">
        <f t="shared" si="45"/>
        <v>0</v>
      </c>
      <c r="E126" s="14">
        <f>SUM(D126:$D$127)</f>
        <v>0</v>
      </c>
      <c r="F126" s="16" t="e">
        <f t="shared" si="46"/>
        <v>#DIV/0!</v>
      </c>
      <c r="G126" s="5"/>
      <c r="H126" s="14">
        <f t="shared" si="39"/>
        <v>0</v>
      </c>
      <c r="I126" s="15">
        <f t="shared" si="47"/>
        <v>4.2344645769729532E-3</v>
      </c>
      <c r="J126" s="14">
        <f t="shared" si="48"/>
        <v>0</v>
      </c>
      <c r="K126" s="14">
        <f>SUM($J126:J$127)</f>
        <v>0</v>
      </c>
      <c r="L126" s="16" t="e">
        <f t="shared" si="49"/>
        <v>#DIV/0!</v>
      </c>
      <c r="M126" s="16"/>
      <c r="N126" s="6">
        <v>112</v>
      </c>
      <c r="O126" s="6">
        <f t="shared" si="40"/>
        <v>102</v>
      </c>
      <c r="P126" s="6">
        <f t="shared" si="41"/>
        <v>0</v>
      </c>
      <c r="Q126" s="6">
        <f t="shared" si="42"/>
        <v>0</v>
      </c>
      <c r="R126" s="5">
        <f t="shared" si="43"/>
        <v>0</v>
      </c>
      <c r="S126" s="5">
        <f t="shared" si="50"/>
        <v>0</v>
      </c>
      <c r="T126" s="20">
        <f>SUM(S126:$S$136)</f>
        <v>0</v>
      </c>
      <c r="U126" s="6" t="e">
        <f t="shared" si="51"/>
        <v>#DIV/0!</v>
      </c>
    </row>
    <row r="127" spans="1:21" x14ac:dyDescent="0.2">
      <c r="A127" s="26">
        <v>113</v>
      </c>
      <c r="B127" s="22">
        <f>Absterbeordnung!B121</f>
        <v>0</v>
      </c>
      <c r="C127" s="15">
        <f t="shared" si="44"/>
        <v>4.0328234066409081E-3</v>
      </c>
      <c r="D127" s="14">
        <f t="shared" si="45"/>
        <v>0</v>
      </c>
      <c r="E127" s="14">
        <f>SUM(D127:$D$127)</f>
        <v>0</v>
      </c>
      <c r="F127" s="16" t="e">
        <f t="shared" si="46"/>
        <v>#DIV/0!</v>
      </c>
      <c r="G127" s="27"/>
      <c r="H127" s="14">
        <f t="shared" si="39"/>
        <v>0</v>
      </c>
      <c r="I127" s="15">
        <f t="shared" si="47"/>
        <v>4.0328234066409081E-3</v>
      </c>
      <c r="J127" s="14">
        <f t="shared" si="48"/>
        <v>0</v>
      </c>
      <c r="K127" s="14">
        <f>SUM($J127:J$127)</f>
        <v>0</v>
      </c>
      <c r="L127" s="16" t="e">
        <f t="shared" si="49"/>
        <v>#DIV/0!</v>
      </c>
      <c r="M127" s="16"/>
      <c r="N127" s="28">
        <v>113</v>
      </c>
      <c r="O127" s="6">
        <f t="shared" si="40"/>
        <v>103</v>
      </c>
      <c r="P127" s="6">
        <f t="shared" si="41"/>
        <v>0</v>
      </c>
      <c r="Q127" s="6">
        <f t="shared" si="42"/>
        <v>0</v>
      </c>
      <c r="R127" s="5">
        <f t="shared" si="43"/>
        <v>0</v>
      </c>
      <c r="S127" s="5">
        <f t="shared" si="50"/>
        <v>0</v>
      </c>
      <c r="T127" s="20">
        <f>SUM(S127:$S$136)</f>
        <v>0</v>
      </c>
      <c r="U127" s="6" t="e">
        <f t="shared" si="51"/>
        <v>#DIV/0!</v>
      </c>
    </row>
    <row r="128" spans="1:21" x14ac:dyDescent="0.2">
      <c r="A128" s="26">
        <v>114</v>
      </c>
      <c r="B128" s="22">
        <f>Absterbeordnung!B122</f>
        <v>0</v>
      </c>
      <c r="C128" s="15">
        <f t="shared" si="44"/>
        <v>3.8407841968008641E-3</v>
      </c>
      <c r="D128" s="14">
        <f t="shared" si="45"/>
        <v>0</v>
      </c>
      <c r="E128" s="14">
        <f>SUM(D$127:$D128)</f>
        <v>0</v>
      </c>
      <c r="F128" s="16" t="e">
        <f t="shared" si="46"/>
        <v>#DIV/0!</v>
      </c>
      <c r="G128" s="27"/>
      <c r="H128" s="14">
        <f t="shared" si="39"/>
        <v>0</v>
      </c>
      <c r="I128" s="15">
        <f t="shared" si="47"/>
        <v>3.8407841968008641E-3</v>
      </c>
      <c r="J128" s="14">
        <f t="shared" si="48"/>
        <v>0</v>
      </c>
      <c r="K128" s="14">
        <f>SUM($J$127:J128)</f>
        <v>0</v>
      </c>
      <c r="L128" s="16" t="e">
        <f t="shared" si="49"/>
        <v>#DIV/0!</v>
      </c>
      <c r="M128" s="16"/>
      <c r="N128" s="6">
        <v>114</v>
      </c>
      <c r="O128" s="6">
        <f t="shared" si="40"/>
        <v>104</v>
      </c>
      <c r="P128" s="6">
        <f t="shared" si="41"/>
        <v>0</v>
      </c>
      <c r="Q128" s="6">
        <f t="shared" si="42"/>
        <v>0</v>
      </c>
      <c r="R128" s="5">
        <f t="shared" si="43"/>
        <v>0</v>
      </c>
      <c r="S128" s="5">
        <f t="shared" si="50"/>
        <v>0</v>
      </c>
      <c r="T128" s="20">
        <f>SUM(S128:$S$136)</f>
        <v>0</v>
      </c>
      <c r="U128" s="6" t="e">
        <f t="shared" si="51"/>
        <v>#DIV/0!</v>
      </c>
    </row>
    <row r="129" spans="1:21" x14ac:dyDescent="0.2">
      <c r="A129" s="26">
        <v>115</v>
      </c>
      <c r="B129" s="22">
        <f>Absterbeordnung!B123</f>
        <v>0</v>
      </c>
      <c r="C129" s="15">
        <f t="shared" si="44"/>
        <v>3.6578897112389186E-3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39"/>
        <v>0</v>
      </c>
      <c r="I129" s="15">
        <f t="shared" si="47"/>
        <v>3.6578897112389186E-3</v>
      </c>
      <c r="J129" s="14">
        <f t="shared" si="48"/>
        <v>0</v>
      </c>
      <c r="K129" s="14">
        <f>SUM($J$127:J129)</f>
        <v>0</v>
      </c>
      <c r="L129" s="16" t="e">
        <f t="shared" si="49"/>
        <v>#DIV/0!</v>
      </c>
      <c r="M129" s="16"/>
      <c r="N129" s="6">
        <v>115</v>
      </c>
      <c r="O129" s="6">
        <f t="shared" si="40"/>
        <v>105</v>
      </c>
      <c r="P129" s="6">
        <f t="shared" si="41"/>
        <v>0</v>
      </c>
      <c r="Q129" s="6">
        <f t="shared" si="42"/>
        <v>0</v>
      </c>
      <c r="R129" s="5">
        <f t="shared" si="43"/>
        <v>0</v>
      </c>
      <c r="S129" s="5">
        <f t="shared" si="50"/>
        <v>0</v>
      </c>
      <c r="T129" s="20">
        <f>SUM(S129:$S$136)</f>
        <v>0</v>
      </c>
      <c r="U129" s="6" t="e">
        <f t="shared" si="51"/>
        <v>#DIV/0!</v>
      </c>
    </row>
    <row r="130" spans="1:21" x14ac:dyDescent="0.2">
      <c r="A130" s="26">
        <v>116</v>
      </c>
      <c r="B130" s="22">
        <f>Absterbeordnung!B124</f>
        <v>0</v>
      </c>
      <c r="C130" s="15">
        <f t="shared" si="44"/>
        <v>3.4837044868942079E-3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39"/>
        <v>0</v>
      </c>
      <c r="I130" s="15">
        <f t="shared" si="47"/>
        <v>3.4837044868942079E-3</v>
      </c>
      <c r="J130" s="14">
        <f t="shared" si="48"/>
        <v>0</v>
      </c>
      <c r="K130" s="14">
        <f>SUM($J$127:J130)</f>
        <v>0</v>
      </c>
      <c r="L130" s="16" t="e">
        <f t="shared" si="49"/>
        <v>#DIV/0!</v>
      </c>
      <c r="M130" s="16"/>
      <c r="N130" s="28">
        <v>116</v>
      </c>
      <c r="O130" s="6">
        <f t="shared" si="40"/>
        <v>106</v>
      </c>
      <c r="P130" s="6">
        <f t="shared" si="41"/>
        <v>0</v>
      </c>
      <c r="Q130" s="6">
        <f t="shared" si="42"/>
        <v>0</v>
      </c>
      <c r="R130" s="5">
        <f t="shared" si="43"/>
        <v>0</v>
      </c>
      <c r="S130" s="5">
        <f t="shared" si="50"/>
        <v>0</v>
      </c>
      <c r="T130" s="20">
        <f>SUM(S130:$S$136)</f>
        <v>0</v>
      </c>
      <c r="U130" s="6" t="e">
        <f t="shared" si="51"/>
        <v>#DIV/0!</v>
      </c>
    </row>
    <row r="131" spans="1:21" x14ac:dyDescent="0.2">
      <c r="A131" s="26">
        <v>117</v>
      </c>
      <c r="B131" s="22">
        <f>Absterbeordnung!B125</f>
        <v>0</v>
      </c>
      <c r="C131" s="15">
        <f t="shared" si="44"/>
        <v>3.3178137970421035E-3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39"/>
        <v>0</v>
      </c>
      <c r="I131" s="15">
        <f t="shared" si="47"/>
        <v>3.3178137970421035E-3</v>
      </c>
      <c r="J131" s="14">
        <f t="shared" si="48"/>
        <v>0</v>
      </c>
      <c r="K131" s="14">
        <f>SUM($J$127:J131)</f>
        <v>0</v>
      </c>
      <c r="L131" s="16" t="e">
        <f t="shared" si="49"/>
        <v>#DIV/0!</v>
      </c>
      <c r="M131" s="16"/>
      <c r="N131" s="6">
        <v>117</v>
      </c>
      <c r="O131" s="6">
        <f t="shared" si="40"/>
        <v>107</v>
      </c>
      <c r="P131" s="6">
        <f t="shared" si="41"/>
        <v>0</v>
      </c>
      <c r="Q131" s="6">
        <f t="shared" si="42"/>
        <v>0</v>
      </c>
      <c r="R131" s="5">
        <f t="shared" si="43"/>
        <v>0</v>
      </c>
      <c r="S131" s="5">
        <f t="shared" si="50"/>
        <v>0</v>
      </c>
      <c r="T131" s="20">
        <f>SUM(S131:$S$136)</f>
        <v>0</v>
      </c>
      <c r="U131" s="6" t="e">
        <f t="shared" si="51"/>
        <v>#DIV/0!</v>
      </c>
    </row>
    <row r="132" spans="1:21" x14ac:dyDescent="0.2">
      <c r="A132" s="26">
        <v>118</v>
      </c>
      <c r="B132" s="22">
        <f>Absterbeordnung!B126</f>
        <v>0</v>
      </c>
      <c r="C132" s="15">
        <f t="shared" si="44"/>
        <v>3.1598226638496225E-3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39"/>
        <v>0</v>
      </c>
      <c r="I132" s="15">
        <f t="shared" si="47"/>
        <v>3.1598226638496225E-3</v>
      </c>
      <c r="J132" s="14">
        <f t="shared" si="48"/>
        <v>0</v>
      </c>
      <c r="K132" s="14">
        <f>SUM($J$127:J132)</f>
        <v>0</v>
      </c>
      <c r="L132" s="16" t="e">
        <f t="shared" si="49"/>
        <v>#DIV/0!</v>
      </c>
      <c r="M132" s="16"/>
      <c r="N132" s="6">
        <v>118</v>
      </c>
      <c r="O132" s="6">
        <f t="shared" si="40"/>
        <v>108</v>
      </c>
      <c r="P132" s="6">
        <f t="shared" si="41"/>
        <v>0</v>
      </c>
      <c r="Q132" s="6">
        <f t="shared" si="42"/>
        <v>0</v>
      </c>
      <c r="R132" s="5">
        <f t="shared" si="43"/>
        <v>0</v>
      </c>
      <c r="S132" s="5">
        <f t="shared" si="50"/>
        <v>0</v>
      </c>
      <c r="T132" s="20">
        <f>SUM(S132:$S$136)</f>
        <v>0</v>
      </c>
      <c r="U132" s="6" t="e">
        <f t="shared" si="51"/>
        <v>#DIV/0!</v>
      </c>
    </row>
    <row r="133" spans="1:21" x14ac:dyDescent="0.2">
      <c r="A133" s="26">
        <v>119</v>
      </c>
      <c r="B133" s="22">
        <f>Absterbeordnung!B127</f>
        <v>0</v>
      </c>
      <c r="C133" s="15">
        <f t="shared" si="44"/>
        <v>3.0093549179520209E-3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39"/>
        <v>0</v>
      </c>
      <c r="I133" s="15">
        <f t="shared" si="47"/>
        <v>3.0093549179520209E-3</v>
      </c>
      <c r="J133" s="14">
        <f t="shared" si="48"/>
        <v>0</v>
      </c>
      <c r="K133" s="14">
        <f>SUM($J$127:J133)</f>
        <v>0</v>
      </c>
      <c r="L133" s="16" t="e">
        <f t="shared" si="49"/>
        <v>#DIV/0!</v>
      </c>
      <c r="M133" s="16"/>
      <c r="N133" s="28">
        <v>119</v>
      </c>
      <c r="O133" s="6">
        <f t="shared" si="40"/>
        <v>109</v>
      </c>
      <c r="P133" s="6">
        <f t="shared" si="41"/>
        <v>0</v>
      </c>
      <c r="Q133" s="6">
        <f t="shared" si="42"/>
        <v>0</v>
      </c>
      <c r="R133" s="5">
        <f t="shared" si="43"/>
        <v>0</v>
      </c>
      <c r="S133" s="5">
        <f t="shared" si="50"/>
        <v>0</v>
      </c>
      <c r="T133" s="20">
        <f>SUM(S133:$S$136)</f>
        <v>0</v>
      </c>
      <c r="U133" s="6" t="e">
        <f t="shared" si="51"/>
        <v>#DIV/0!</v>
      </c>
    </row>
    <row r="134" spans="1:21" x14ac:dyDescent="0.2">
      <c r="A134" s="26">
        <v>120</v>
      </c>
      <c r="B134" s="22">
        <f>Absterbeordnung!B128</f>
        <v>0</v>
      </c>
      <c r="C134" s="15">
        <f t="shared" si="44"/>
        <v>2.8660523028114487E-3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39"/>
        <v>0</v>
      </c>
      <c r="I134" s="15">
        <f t="shared" si="47"/>
        <v>2.8660523028114487E-3</v>
      </c>
      <c r="J134" s="14">
        <f t="shared" si="48"/>
        <v>0</v>
      </c>
      <c r="K134" s="14">
        <f>SUM($J$127:J134)</f>
        <v>0</v>
      </c>
      <c r="L134" s="16" t="e">
        <f t="shared" si="49"/>
        <v>#DIV/0!</v>
      </c>
      <c r="M134" s="16"/>
      <c r="N134" s="6">
        <v>120</v>
      </c>
      <c r="O134" s="6">
        <f t="shared" si="40"/>
        <v>110</v>
      </c>
      <c r="P134" s="6">
        <f t="shared" si="41"/>
        <v>0</v>
      </c>
      <c r="Q134" s="6">
        <f t="shared" si="42"/>
        <v>0</v>
      </c>
      <c r="R134" s="5">
        <f t="shared" si="43"/>
        <v>0</v>
      </c>
      <c r="S134" s="5">
        <f t="shared" si="50"/>
        <v>0</v>
      </c>
      <c r="T134" s="20">
        <f>SUM(S134:$S$136)</f>
        <v>0</v>
      </c>
      <c r="U134" s="6" t="e">
        <f t="shared" si="51"/>
        <v>#DIV/0!</v>
      </c>
    </row>
    <row r="135" spans="1:21" x14ac:dyDescent="0.2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39"/>
        <v>0</v>
      </c>
      <c r="I135" s="15">
        <f t="shared" si="47"/>
        <v>1</v>
      </c>
      <c r="J135" s="14">
        <f t="shared" si="48"/>
        <v>0</v>
      </c>
      <c r="K135" s="14">
        <f>SUM($J$127:J135)</f>
        <v>0</v>
      </c>
      <c r="L135" s="16" t="e">
        <f t="shared" si="49"/>
        <v>#DIV/0!</v>
      </c>
      <c r="M135" s="16"/>
      <c r="N135" s="6">
        <v>121</v>
      </c>
      <c r="O135" s="6">
        <f t="shared" si="40"/>
        <v>111</v>
      </c>
      <c r="P135" s="6">
        <f t="shared" si="41"/>
        <v>0</v>
      </c>
      <c r="Q135" s="6">
        <f t="shared" si="42"/>
        <v>0</v>
      </c>
      <c r="R135" s="5">
        <f t="shared" si="43"/>
        <v>0</v>
      </c>
      <c r="S135" s="5">
        <f t="shared" si="50"/>
        <v>0</v>
      </c>
      <c r="T135" s="20">
        <f>SUM(S135:$S$136)</f>
        <v>0</v>
      </c>
      <c r="U135" s="6" t="e">
        <f t="shared" si="51"/>
        <v>#DIV/0!</v>
      </c>
    </row>
    <row r="136" spans="1:21" x14ac:dyDescent="0.2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39"/>
        <v>0</v>
      </c>
      <c r="I136" s="15">
        <f t="shared" si="47"/>
        <v>1</v>
      </c>
      <c r="J136" s="14">
        <f t="shared" si="48"/>
        <v>0</v>
      </c>
      <c r="K136" s="14">
        <f>SUM($J$127:J136)</f>
        <v>0</v>
      </c>
      <c r="L136" s="16" t="e">
        <f t="shared" si="49"/>
        <v>#DIV/0!</v>
      </c>
      <c r="M136" s="16"/>
      <c r="N136" s="28">
        <v>122</v>
      </c>
      <c r="O136" s="6">
        <f t="shared" si="40"/>
        <v>112</v>
      </c>
      <c r="P136" s="6">
        <f t="shared" si="41"/>
        <v>0</v>
      </c>
      <c r="Q136" s="6">
        <f t="shared" si="42"/>
        <v>0</v>
      </c>
      <c r="R136" s="5">
        <f t="shared" si="43"/>
        <v>0</v>
      </c>
      <c r="S136" s="5">
        <f t="shared" si="50"/>
        <v>0</v>
      </c>
      <c r="T136" s="20">
        <f>SUM(S136:$S$136)</f>
        <v>0</v>
      </c>
      <c r="U136" s="6" t="e">
        <f t="shared" si="51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Frau!D5</f>
        <v>79</v>
      </c>
    </row>
    <row r="2" spans="1:21" x14ac:dyDescent="0.2">
      <c r="A2" s="2" t="s">
        <v>7</v>
      </c>
      <c r="B2" s="2">
        <f>'2 Frauen'!D6</f>
        <v>50</v>
      </c>
    </row>
    <row r="3" spans="1:21" x14ac:dyDescent="0.2">
      <c r="A3" s="2" t="s">
        <v>14</v>
      </c>
      <c r="B3" s="2">
        <f>B1-B2</f>
        <v>29</v>
      </c>
    </row>
    <row r="4" spans="1:21" x14ac:dyDescent="0.2">
      <c r="M4" s="7"/>
    </row>
    <row r="5" spans="1:21" x14ac:dyDescent="0.2">
      <c r="A5" s="2" t="s">
        <v>3</v>
      </c>
      <c r="B5" s="2">
        <f>Frau!D8</f>
        <v>6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70" t="s">
        <v>0</v>
      </c>
      <c r="C11" s="270"/>
      <c r="D11" s="270"/>
      <c r="E11" s="270"/>
      <c r="F11" s="270"/>
      <c r="H11" s="267" t="s">
        <v>0</v>
      </c>
      <c r="I11" s="268"/>
      <c r="J11" s="268"/>
      <c r="K11" s="268"/>
      <c r="L11" s="269"/>
      <c r="M11" s="7"/>
    </row>
    <row r="12" spans="1:21" x14ac:dyDescent="0.2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 x14ac:dyDescent="0.2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29</v>
      </c>
      <c r="P14" s="20">
        <f t="shared" ref="P14:P45" si="1">B14</f>
        <v>100000</v>
      </c>
      <c r="Q14" s="20">
        <f t="shared" ref="Q14:Q45" si="2">B14</f>
        <v>100000</v>
      </c>
      <c r="R14" s="5" t="e">
        <f t="shared" ref="R14:R45" si="3">LOOKUP(N14,$O$14:$O$136,$Q$14:$Q$136)</f>
        <v>#N/A</v>
      </c>
      <c r="T14" s="20" t="e">
        <f>SUM(S14:$S$127)</f>
        <v>#N/A</v>
      </c>
    </row>
    <row r="15" spans="1:21" x14ac:dyDescent="0.2">
      <c r="A15" s="21">
        <v>1</v>
      </c>
      <c r="B15" s="17">
        <f>Absterbeordnung!C9</f>
        <v>99298.383000000002</v>
      </c>
      <c r="C15" s="18">
        <f t="shared" ref="C15:C46" si="4">1/(((1+($B$5/100))^A15))</f>
        <v>0.94339622641509424</v>
      </c>
      <c r="D15" s="17">
        <f t="shared" ref="D15:D46" si="5">B15*C15</f>
        <v>93677.719811320741</v>
      </c>
      <c r="E15" s="17">
        <f>SUM(D15:$D$136)</f>
        <v>1626774.3990880167</v>
      </c>
      <c r="F15" s="19">
        <f t="shared" ref="F15:F46" si="6">E15/D15</f>
        <v>17.365648975706865</v>
      </c>
      <c r="G15" s="5"/>
      <c r="H15" s="17">
        <f>Absterbeordnung!C9</f>
        <v>99298.383000000002</v>
      </c>
      <c r="I15" s="18">
        <f t="shared" ref="I15:I46" si="7">1/(((1+($B$5/100))^A15))</f>
        <v>0.94339622641509424</v>
      </c>
      <c r="J15" s="17">
        <f t="shared" ref="J15:J46" si="8">H15*I15</f>
        <v>93677.719811320741</v>
      </c>
      <c r="K15" s="17">
        <f>SUM($J15:J$136)</f>
        <v>1626774.3990880167</v>
      </c>
      <c r="L15" s="19">
        <f t="shared" ref="L15:L46" si="9">K15/J15</f>
        <v>17.365648975706865</v>
      </c>
      <c r="N15" s="6">
        <v>1</v>
      </c>
      <c r="O15" s="6">
        <f t="shared" si="0"/>
        <v>30</v>
      </c>
      <c r="P15" s="20">
        <f t="shared" si="1"/>
        <v>99298.383000000002</v>
      </c>
      <c r="Q15" s="20">
        <f t="shared" si="2"/>
        <v>99298.383000000002</v>
      </c>
      <c r="R15" s="5" t="e">
        <f t="shared" si="3"/>
        <v>#N/A</v>
      </c>
      <c r="S15" s="5" t="e">
        <f t="shared" ref="S15:S46" si="10">P15*R15*I15</f>
        <v>#N/A</v>
      </c>
      <c r="T15" s="20" t="e">
        <f>SUM(S15:$S$127)</f>
        <v>#N/A</v>
      </c>
      <c r="U15" s="6" t="e">
        <f t="shared" ref="U15:U46" si="11">T15/S15</f>
        <v>#N/A</v>
      </c>
    </row>
    <row r="16" spans="1:21" x14ac:dyDescent="0.2">
      <c r="A16" s="21">
        <v>2</v>
      </c>
      <c r="B16" s="17">
        <f>Absterbeordnung!C10</f>
        <v>99240.581411255698</v>
      </c>
      <c r="C16" s="18">
        <f t="shared" si="4"/>
        <v>0.88999644001423983</v>
      </c>
      <c r="D16" s="17">
        <f t="shared" si="5"/>
        <v>88323.764160960913</v>
      </c>
      <c r="E16" s="17">
        <f>SUM(D16:$D$136)</f>
        <v>1533096.6792766959</v>
      </c>
      <c r="F16" s="19">
        <f t="shared" si="6"/>
        <v>17.357691826661576</v>
      </c>
      <c r="G16" s="5"/>
      <c r="H16" s="17">
        <f>Absterbeordnung!C10</f>
        <v>99240.581411255698</v>
      </c>
      <c r="I16" s="18">
        <f t="shared" si="7"/>
        <v>0.88999644001423983</v>
      </c>
      <c r="J16" s="17">
        <f t="shared" si="8"/>
        <v>88323.764160960913</v>
      </c>
      <c r="K16" s="17">
        <f>SUM($J16:J$136)</f>
        <v>1533096.6792766959</v>
      </c>
      <c r="L16" s="19">
        <f t="shared" si="9"/>
        <v>17.357691826661576</v>
      </c>
      <c r="N16" s="6">
        <v>2</v>
      </c>
      <c r="O16" s="6">
        <f t="shared" si="0"/>
        <v>31</v>
      </c>
      <c r="P16" s="20">
        <f t="shared" si="1"/>
        <v>99240.581411255698</v>
      </c>
      <c r="Q16" s="20">
        <f t="shared" si="2"/>
        <v>99240.581411255698</v>
      </c>
      <c r="R16" s="5" t="e">
        <f t="shared" si="3"/>
        <v>#N/A</v>
      </c>
      <c r="S16" s="5" t="e">
        <f t="shared" si="10"/>
        <v>#N/A</v>
      </c>
      <c r="T16" s="20" t="e">
        <f>SUM(S16:$S$127)</f>
        <v>#N/A</v>
      </c>
      <c r="U16" s="6" t="e">
        <f t="shared" si="11"/>
        <v>#N/A</v>
      </c>
    </row>
    <row r="17" spans="1:21" x14ac:dyDescent="0.2">
      <c r="A17" s="21">
        <v>3</v>
      </c>
      <c r="B17" s="17">
        <f>Absterbeordnung!C11</f>
        <v>99200.655932948139</v>
      </c>
      <c r="C17" s="18">
        <f t="shared" si="4"/>
        <v>0.8396192830323016</v>
      </c>
      <c r="D17" s="17">
        <f t="shared" si="5"/>
        <v>83290.783610755956</v>
      </c>
      <c r="E17" s="17">
        <f>SUM(D17:$D$136)</f>
        <v>1444772.915115735</v>
      </c>
      <c r="F17" s="19">
        <f t="shared" si="6"/>
        <v>17.346131858569294</v>
      </c>
      <c r="G17" s="5"/>
      <c r="H17" s="17">
        <f>Absterbeordnung!C11</f>
        <v>99200.655932948139</v>
      </c>
      <c r="I17" s="18">
        <f t="shared" si="7"/>
        <v>0.8396192830323016</v>
      </c>
      <c r="J17" s="17">
        <f t="shared" si="8"/>
        <v>83290.783610755956</v>
      </c>
      <c r="K17" s="17">
        <f>SUM($J17:J$136)</f>
        <v>1444772.915115735</v>
      </c>
      <c r="L17" s="19">
        <f t="shared" si="9"/>
        <v>17.346131858569294</v>
      </c>
      <c r="N17" s="6">
        <v>3</v>
      </c>
      <c r="O17" s="6">
        <f t="shared" si="0"/>
        <v>32</v>
      </c>
      <c r="P17" s="20">
        <f t="shared" si="1"/>
        <v>99200.655932948139</v>
      </c>
      <c r="Q17" s="20">
        <f t="shared" si="2"/>
        <v>99200.655932948139</v>
      </c>
      <c r="R17" s="5" t="e">
        <f t="shared" si="3"/>
        <v>#N/A</v>
      </c>
      <c r="S17" s="5" t="e">
        <f t="shared" si="10"/>
        <v>#N/A</v>
      </c>
      <c r="T17" s="20" t="e">
        <f>SUM(S17:$S$127)</f>
        <v>#N/A</v>
      </c>
      <c r="U17" s="6" t="e">
        <f t="shared" si="11"/>
        <v>#N/A</v>
      </c>
    </row>
    <row r="18" spans="1:21" x14ac:dyDescent="0.2">
      <c r="A18" s="21">
        <v>4</v>
      </c>
      <c r="B18" s="17">
        <f>Absterbeordnung!C12</f>
        <v>99173.587049963724</v>
      </c>
      <c r="C18" s="18">
        <f t="shared" si="4"/>
        <v>0.79209366323802044</v>
      </c>
      <c r="D18" s="17">
        <f t="shared" si="5"/>
        <v>78554.76986286047</v>
      </c>
      <c r="E18" s="17">
        <f>SUM(D18:$D$136)</f>
        <v>1361482.1315049795</v>
      </c>
      <c r="F18" s="19">
        <f t="shared" si="6"/>
        <v>17.331629051702791</v>
      </c>
      <c r="G18" s="5"/>
      <c r="H18" s="17">
        <f>Absterbeordnung!C12</f>
        <v>99173.587049963724</v>
      </c>
      <c r="I18" s="18">
        <f t="shared" si="7"/>
        <v>0.79209366323802044</v>
      </c>
      <c r="J18" s="17">
        <f t="shared" si="8"/>
        <v>78554.76986286047</v>
      </c>
      <c r="K18" s="17">
        <f>SUM($J18:J$136)</f>
        <v>1361482.1315049795</v>
      </c>
      <c r="L18" s="19">
        <f t="shared" si="9"/>
        <v>17.331629051702791</v>
      </c>
      <c r="N18" s="6">
        <v>4</v>
      </c>
      <c r="O18" s="6">
        <f t="shared" si="0"/>
        <v>33</v>
      </c>
      <c r="P18" s="20">
        <f t="shared" si="1"/>
        <v>99173.587049963724</v>
      </c>
      <c r="Q18" s="20">
        <f t="shared" si="2"/>
        <v>99173.587049963724</v>
      </c>
      <c r="R18" s="5" t="e">
        <f t="shared" si="3"/>
        <v>#N/A</v>
      </c>
      <c r="S18" s="5" t="e">
        <f t="shared" si="10"/>
        <v>#N/A</v>
      </c>
      <c r="T18" s="20" t="e">
        <f>SUM(S18:$S$127)</f>
        <v>#N/A</v>
      </c>
      <c r="U18" s="6" t="e">
        <f t="shared" si="11"/>
        <v>#N/A</v>
      </c>
    </row>
    <row r="19" spans="1:21" x14ac:dyDescent="0.2">
      <c r="A19" s="21">
        <v>5</v>
      </c>
      <c r="B19" s="17">
        <f>Absterbeordnung!C13</f>
        <v>99153.330844808763</v>
      </c>
      <c r="C19" s="18">
        <f t="shared" si="4"/>
        <v>0.74725817286605689</v>
      </c>
      <c r="D19" s="17">
        <f t="shared" si="5"/>
        <v>74093.136840675434</v>
      </c>
      <c r="E19" s="17">
        <f>SUM(D19:$D$136)</f>
        <v>1282927.361642119</v>
      </c>
      <c r="F19" s="19">
        <f t="shared" si="6"/>
        <v>17.3150633965037</v>
      </c>
      <c r="G19" s="5"/>
      <c r="H19" s="17">
        <f>Absterbeordnung!C13</f>
        <v>99153.330844808763</v>
      </c>
      <c r="I19" s="18">
        <f t="shared" si="7"/>
        <v>0.74725817286605689</v>
      </c>
      <c r="J19" s="17">
        <f t="shared" si="8"/>
        <v>74093.136840675434</v>
      </c>
      <c r="K19" s="17">
        <f>SUM($J19:J$136)</f>
        <v>1282927.361642119</v>
      </c>
      <c r="L19" s="19">
        <f t="shared" si="9"/>
        <v>17.3150633965037</v>
      </c>
      <c r="N19" s="6">
        <v>5</v>
      </c>
      <c r="O19" s="6">
        <f t="shared" si="0"/>
        <v>34</v>
      </c>
      <c r="P19" s="20">
        <f t="shared" si="1"/>
        <v>99153.330844808763</v>
      </c>
      <c r="Q19" s="20">
        <f t="shared" si="2"/>
        <v>99153.330844808763</v>
      </c>
      <c r="R19" s="5" t="e">
        <f t="shared" si="3"/>
        <v>#N/A</v>
      </c>
      <c r="S19" s="5" t="e">
        <f t="shared" si="10"/>
        <v>#N/A</v>
      </c>
      <c r="T19" s="20" t="e">
        <f>SUM(S19:$S$127)</f>
        <v>#N/A</v>
      </c>
      <c r="U19" s="6" t="e">
        <f t="shared" si="11"/>
        <v>#N/A</v>
      </c>
    </row>
    <row r="20" spans="1:21" x14ac:dyDescent="0.2">
      <c r="A20" s="21">
        <v>6</v>
      </c>
      <c r="B20" s="17">
        <f>Absterbeordnung!C14</f>
        <v>99135.599254653789</v>
      </c>
      <c r="C20" s="18">
        <f t="shared" si="4"/>
        <v>0.70496054043967626</v>
      </c>
      <c r="D20" s="17">
        <f t="shared" si="5"/>
        <v>69886.685627371902</v>
      </c>
      <c r="E20" s="17">
        <f>SUM(D20:$D$136)</f>
        <v>1208834.2248014435</v>
      </c>
      <c r="F20" s="19">
        <f t="shared" si="6"/>
        <v>17.297060433611264</v>
      </c>
      <c r="G20" s="5"/>
      <c r="H20" s="17">
        <f>Absterbeordnung!C14</f>
        <v>99135.599254653789</v>
      </c>
      <c r="I20" s="18">
        <f t="shared" si="7"/>
        <v>0.70496054043967626</v>
      </c>
      <c r="J20" s="17">
        <f t="shared" si="8"/>
        <v>69886.685627371902</v>
      </c>
      <c r="K20" s="17">
        <f>SUM($J20:J$136)</f>
        <v>1208834.2248014435</v>
      </c>
      <c r="L20" s="19">
        <f t="shared" si="9"/>
        <v>17.297060433611264</v>
      </c>
      <c r="N20" s="6">
        <v>6</v>
      </c>
      <c r="O20" s="6">
        <f t="shared" si="0"/>
        <v>35</v>
      </c>
      <c r="P20" s="20">
        <f t="shared" si="1"/>
        <v>99135.599254653789</v>
      </c>
      <c r="Q20" s="20">
        <f t="shared" si="2"/>
        <v>99135.599254653789</v>
      </c>
      <c r="R20" s="5" t="e">
        <f t="shared" si="3"/>
        <v>#N/A</v>
      </c>
      <c r="S20" s="5" t="e">
        <f t="shared" si="10"/>
        <v>#N/A</v>
      </c>
      <c r="T20" s="20" t="e">
        <f>SUM(S20:$S$127)</f>
        <v>#N/A</v>
      </c>
      <c r="U20" s="6" t="e">
        <f t="shared" si="11"/>
        <v>#N/A</v>
      </c>
    </row>
    <row r="21" spans="1:21" x14ac:dyDescent="0.2">
      <c r="A21" s="21">
        <v>7</v>
      </c>
      <c r="B21" s="17">
        <f>Absterbeordnung!C15</f>
        <v>99118.845338379761</v>
      </c>
      <c r="C21" s="18">
        <f t="shared" si="4"/>
        <v>0.66505711362233599</v>
      </c>
      <c r="D21" s="17">
        <f t="shared" si="5"/>
        <v>65919.693186321572</v>
      </c>
      <c r="E21" s="17">
        <f>SUM(D21:$D$136)</f>
        <v>1138947.5391740713</v>
      </c>
      <c r="F21" s="19">
        <f t="shared" si="6"/>
        <v>17.277804008505374</v>
      </c>
      <c r="G21" s="5"/>
      <c r="H21" s="17">
        <f>Absterbeordnung!C15</f>
        <v>99118.845338379761</v>
      </c>
      <c r="I21" s="18">
        <f t="shared" si="7"/>
        <v>0.66505711362233599</v>
      </c>
      <c r="J21" s="17">
        <f t="shared" si="8"/>
        <v>65919.693186321572</v>
      </c>
      <c r="K21" s="17">
        <f>SUM($J21:J$136)</f>
        <v>1138947.5391740713</v>
      </c>
      <c r="L21" s="19">
        <f t="shared" si="9"/>
        <v>17.277804008505374</v>
      </c>
      <c r="N21" s="6">
        <v>7</v>
      </c>
      <c r="O21" s="6">
        <f t="shared" si="0"/>
        <v>36</v>
      </c>
      <c r="P21" s="20">
        <f t="shared" si="1"/>
        <v>99118.845338379761</v>
      </c>
      <c r="Q21" s="20">
        <f t="shared" si="2"/>
        <v>99118.845338379761</v>
      </c>
      <c r="R21" s="5" t="e">
        <f t="shared" si="3"/>
        <v>#N/A</v>
      </c>
      <c r="S21" s="5" t="e">
        <f t="shared" si="10"/>
        <v>#N/A</v>
      </c>
      <c r="T21" s="20" t="e">
        <f>SUM(S21:$S$127)</f>
        <v>#N/A</v>
      </c>
      <c r="U21" s="6" t="e">
        <f t="shared" si="11"/>
        <v>#N/A</v>
      </c>
    </row>
    <row r="22" spans="1:21" x14ac:dyDescent="0.2">
      <c r="A22" s="21">
        <v>8</v>
      </c>
      <c r="B22" s="17">
        <f>Absterbeordnung!C16</f>
        <v>99102.895133787912</v>
      </c>
      <c r="C22" s="18">
        <f t="shared" si="4"/>
        <v>0.62741237134182648</v>
      </c>
      <c r="D22" s="17">
        <f t="shared" si="5"/>
        <v>62178.382442730232</v>
      </c>
      <c r="E22" s="17">
        <f>SUM(D22:$D$136)</f>
        <v>1073027.8459877507</v>
      </c>
      <c r="F22" s="19">
        <f t="shared" si="6"/>
        <v>17.257249285570744</v>
      </c>
      <c r="G22" s="5"/>
      <c r="H22" s="17">
        <f>Absterbeordnung!C16</f>
        <v>99102.895133787912</v>
      </c>
      <c r="I22" s="18">
        <f t="shared" si="7"/>
        <v>0.62741237134182648</v>
      </c>
      <c r="J22" s="17">
        <f t="shared" si="8"/>
        <v>62178.382442730232</v>
      </c>
      <c r="K22" s="17">
        <f>SUM($J22:J$136)</f>
        <v>1073027.8459877507</v>
      </c>
      <c r="L22" s="19">
        <f t="shared" si="9"/>
        <v>17.257249285570744</v>
      </c>
      <c r="N22" s="6">
        <v>8</v>
      </c>
      <c r="O22" s="6">
        <f t="shared" si="0"/>
        <v>37</v>
      </c>
      <c r="P22" s="20">
        <f t="shared" si="1"/>
        <v>99102.895133787912</v>
      </c>
      <c r="Q22" s="20">
        <f t="shared" si="2"/>
        <v>99102.895133787912</v>
      </c>
      <c r="R22" s="5" t="e">
        <f t="shared" si="3"/>
        <v>#N/A</v>
      </c>
      <c r="S22" s="5" t="e">
        <f t="shared" si="10"/>
        <v>#N/A</v>
      </c>
      <c r="T22" s="20" t="e">
        <f>SUM(S22:$S$127)</f>
        <v>#N/A</v>
      </c>
      <c r="U22" s="6" t="e">
        <f t="shared" si="11"/>
        <v>#N/A</v>
      </c>
    </row>
    <row r="23" spans="1:21" x14ac:dyDescent="0.2">
      <c r="A23" s="21">
        <v>9</v>
      </c>
      <c r="B23" s="17">
        <f>Absterbeordnung!C17</f>
        <v>99087.540131215879</v>
      </c>
      <c r="C23" s="18">
        <f t="shared" si="4"/>
        <v>0.59189846353002495</v>
      </c>
      <c r="D23" s="17">
        <f t="shared" si="5"/>
        <v>58649.762758636367</v>
      </c>
      <c r="E23" s="17">
        <f>SUM(D23:$D$136)</f>
        <v>1010849.4635450206</v>
      </c>
      <c r="F23" s="19">
        <f t="shared" si="6"/>
        <v>17.235354688560435</v>
      </c>
      <c r="G23" s="5"/>
      <c r="H23" s="17">
        <f>Absterbeordnung!C17</f>
        <v>99087.540131215879</v>
      </c>
      <c r="I23" s="18">
        <f t="shared" si="7"/>
        <v>0.59189846353002495</v>
      </c>
      <c r="J23" s="17">
        <f t="shared" si="8"/>
        <v>58649.762758636367</v>
      </c>
      <c r="K23" s="17">
        <f>SUM($J23:J$136)</f>
        <v>1010849.4635450206</v>
      </c>
      <c r="L23" s="19">
        <f t="shared" si="9"/>
        <v>17.235354688560435</v>
      </c>
      <c r="N23" s="6">
        <v>9</v>
      </c>
      <c r="O23" s="6">
        <f t="shared" si="0"/>
        <v>38</v>
      </c>
      <c r="P23" s="20">
        <f t="shared" si="1"/>
        <v>99087.540131215879</v>
      </c>
      <c r="Q23" s="20">
        <f t="shared" si="2"/>
        <v>99087.540131215879</v>
      </c>
      <c r="R23" s="5" t="e">
        <f t="shared" si="3"/>
        <v>#N/A</v>
      </c>
      <c r="S23" s="5" t="e">
        <f t="shared" si="10"/>
        <v>#N/A</v>
      </c>
      <c r="T23" s="20" t="e">
        <f>SUM(S23:$S$127)</f>
        <v>#N/A</v>
      </c>
      <c r="U23" s="6" t="e">
        <f t="shared" si="11"/>
        <v>#N/A</v>
      </c>
    </row>
    <row r="24" spans="1:21" x14ac:dyDescent="0.2">
      <c r="A24" s="21">
        <v>10</v>
      </c>
      <c r="B24" s="17">
        <f>Absterbeordnung!C18</f>
        <v>99072.65520093737</v>
      </c>
      <c r="C24" s="18">
        <f t="shared" si="4"/>
        <v>0.55839477691511785</v>
      </c>
      <c r="D24" s="17">
        <f t="shared" si="5"/>
        <v>55321.653199315813</v>
      </c>
      <c r="E24" s="17">
        <f>SUM(D24:$D$136)</f>
        <v>952199.7007863844</v>
      </c>
      <c r="F24" s="19">
        <f t="shared" si="6"/>
        <v>17.212061565762475</v>
      </c>
      <c r="G24" s="5"/>
      <c r="H24" s="17">
        <f>Absterbeordnung!C18</f>
        <v>99072.65520093737</v>
      </c>
      <c r="I24" s="18">
        <f t="shared" si="7"/>
        <v>0.55839477691511785</v>
      </c>
      <c r="J24" s="17">
        <f t="shared" si="8"/>
        <v>55321.653199315813</v>
      </c>
      <c r="K24" s="17">
        <f>SUM($J24:J$136)</f>
        <v>952199.7007863844</v>
      </c>
      <c r="L24" s="19">
        <f t="shared" si="9"/>
        <v>17.212061565762475</v>
      </c>
      <c r="N24" s="6">
        <v>10</v>
      </c>
      <c r="O24" s="6">
        <f t="shared" si="0"/>
        <v>39</v>
      </c>
      <c r="P24" s="20">
        <f t="shared" si="1"/>
        <v>99072.65520093737</v>
      </c>
      <c r="Q24" s="20">
        <f t="shared" si="2"/>
        <v>99072.65520093737</v>
      </c>
      <c r="R24" s="5" t="e">
        <f t="shared" si="3"/>
        <v>#N/A</v>
      </c>
      <c r="S24" s="5" t="e">
        <f t="shared" si="10"/>
        <v>#N/A</v>
      </c>
      <c r="T24" s="20" t="e">
        <f>SUM(S24:$S$127)</f>
        <v>#N/A</v>
      </c>
      <c r="U24" s="6" t="e">
        <f t="shared" si="11"/>
        <v>#N/A</v>
      </c>
    </row>
    <row r="25" spans="1:21" x14ac:dyDescent="0.2">
      <c r="A25" s="21">
        <v>11</v>
      </c>
      <c r="B25" s="17">
        <f>Absterbeordnung!C19</f>
        <v>99058.234185246329</v>
      </c>
      <c r="C25" s="18">
        <f t="shared" si="4"/>
        <v>0.52678752539162055</v>
      </c>
      <c r="D25" s="17">
        <f t="shared" si="5"/>
        <v>52182.642056109544</v>
      </c>
      <c r="E25" s="17">
        <f>SUM(D25:$D$136)</f>
        <v>896878.0475870684</v>
      </c>
      <c r="F25" s="19">
        <f t="shared" si="6"/>
        <v>17.187287041209942</v>
      </c>
      <c r="G25" s="5"/>
      <c r="H25" s="17">
        <f>Absterbeordnung!C19</f>
        <v>99058.234185246329</v>
      </c>
      <c r="I25" s="18">
        <f t="shared" si="7"/>
        <v>0.52678752539162055</v>
      </c>
      <c r="J25" s="17">
        <f t="shared" si="8"/>
        <v>52182.642056109544</v>
      </c>
      <c r="K25" s="17">
        <f>SUM($J25:J$136)</f>
        <v>896878.0475870684</v>
      </c>
      <c r="L25" s="19">
        <f t="shared" si="9"/>
        <v>17.187287041209942</v>
      </c>
      <c r="N25" s="6">
        <v>11</v>
      </c>
      <c r="O25" s="6">
        <f t="shared" si="0"/>
        <v>40</v>
      </c>
      <c r="P25" s="20">
        <f t="shared" si="1"/>
        <v>99058.234185246329</v>
      </c>
      <c r="Q25" s="20">
        <f t="shared" si="2"/>
        <v>99058.234185246329</v>
      </c>
      <c r="R25" s="5" t="e">
        <f t="shared" si="3"/>
        <v>#N/A</v>
      </c>
      <c r="S25" s="5" t="e">
        <f t="shared" si="10"/>
        <v>#N/A</v>
      </c>
      <c r="T25" s="20" t="e">
        <f>SUM(S25:$S$127)</f>
        <v>#N/A</v>
      </c>
      <c r="U25" s="6" t="e">
        <f t="shared" si="11"/>
        <v>#N/A</v>
      </c>
    </row>
    <row r="26" spans="1:21" x14ac:dyDescent="0.2">
      <c r="A26" s="21">
        <v>12</v>
      </c>
      <c r="B26" s="17">
        <f>Absterbeordnung!C20</f>
        <v>99043.830127413457</v>
      </c>
      <c r="C26" s="18">
        <f t="shared" si="4"/>
        <v>0.4969693635770005</v>
      </c>
      <c r="D26" s="17">
        <f t="shared" si="5"/>
        <v>49221.749224649211</v>
      </c>
      <c r="E26" s="17">
        <f>SUM(D26:$D$136)</f>
        <v>844695.40553095902</v>
      </c>
      <c r="F26" s="19">
        <f t="shared" si="6"/>
        <v>17.161019647549491</v>
      </c>
      <c r="G26" s="5"/>
      <c r="H26" s="17">
        <f>Absterbeordnung!C20</f>
        <v>99043.830127413457</v>
      </c>
      <c r="I26" s="18">
        <f t="shared" si="7"/>
        <v>0.4969693635770005</v>
      </c>
      <c r="J26" s="17">
        <f t="shared" si="8"/>
        <v>49221.749224649211</v>
      </c>
      <c r="K26" s="17">
        <f>SUM($J26:J$136)</f>
        <v>844695.40553095902</v>
      </c>
      <c r="L26" s="19">
        <f t="shared" si="9"/>
        <v>17.161019647549491</v>
      </c>
      <c r="N26" s="6">
        <v>12</v>
      </c>
      <c r="O26" s="6">
        <f t="shared" si="0"/>
        <v>41</v>
      </c>
      <c r="P26" s="20">
        <f t="shared" si="1"/>
        <v>99043.830127413457</v>
      </c>
      <c r="Q26" s="20">
        <f t="shared" si="2"/>
        <v>99043.830127413457</v>
      </c>
      <c r="R26" s="5" t="e">
        <f t="shared" si="3"/>
        <v>#N/A</v>
      </c>
      <c r="S26" s="5" t="e">
        <f t="shared" si="10"/>
        <v>#N/A</v>
      </c>
      <c r="T26" s="20" t="e">
        <f>SUM(S26:$S$127)</f>
        <v>#N/A</v>
      </c>
      <c r="U26" s="6" t="e">
        <f t="shared" si="11"/>
        <v>#N/A</v>
      </c>
    </row>
    <row r="27" spans="1:21" x14ac:dyDescent="0.2">
      <c r="A27" s="21">
        <v>13</v>
      </c>
      <c r="B27" s="17">
        <f>Absterbeordnung!C21</f>
        <v>99028.921059664382</v>
      </c>
      <c r="C27" s="18">
        <f t="shared" si="4"/>
        <v>0.46883902224245327</v>
      </c>
      <c r="D27" s="17">
        <f t="shared" si="5"/>
        <v>46428.622523338141</v>
      </c>
      <c r="E27" s="17">
        <f>SUM(D27:$D$136)</f>
        <v>795473.65630630974</v>
      </c>
      <c r="F27" s="19">
        <f t="shared" si="6"/>
        <v>17.133259896014604</v>
      </c>
      <c r="G27" s="5"/>
      <c r="H27" s="17">
        <f>Absterbeordnung!C21</f>
        <v>99028.921059664382</v>
      </c>
      <c r="I27" s="18">
        <f t="shared" si="7"/>
        <v>0.46883902224245327</v>
      </c>
      <c r="J27" s="17">
        <f t="shared" si="8"/>
        <v>46428.622523338141</v>
      </c>
      <c r="K27" s="17">
        <f>SUM($J27:J$136)</f>
        <v>795473.65630630974</v>
      </c>
      <c r="L27" s="19">
        <f t="shared" si="9"/>
        <v>17.133259896014604</v>
      </c>
      <c r="N27" s="6">
        <v>13</v>
      </c>
      <c r="O27" s="6">
        <f t="shared" si="0"/>
        <v>42</v>
      </c>
      <c r="P27" s="20">
        <f t="shared" si="1"/>
        <v>99028.921059664382</v>
      </c>
      <c r="Q27" s="20">
        <f t="shared" si="2"/>
        <v>99028.921059664382</v>
      </c>
      <c r="R27" s="5" t="e">
        <f t="shared" si="3"/>
        <v>#N/A</v>
      </c>
      <c r="S27" s="5" t="e">
        <f t="shared" si="10"/>
        <v>#N/A</v>
      </c>
      <c r="T27" s="20" t="e">
        <f>SUM(S27:$S$127)</f>
        <v>#N/A</v>
      </c>
      <c r="U27" s="6" t="e">
        <f t="shared" si="11"/>
        <v>#N/A</v>
      </c>
    </row>
    <row r="28" spans="1:21" x14ac:dyDescent="0.2">
      <c r="A28" s="21">
        <v>14</v>
      </c>
      <c r="B28" s="17">
        <f>Absterbeordnung!C22</f>
        <v>99012.932840359295</v>
      </c>
      <c r="C28" s="18">
        <f t="shared" si="4"/>
        <v>0.44230096437967292</v>
      </c>
      <c r="D28" s="17">
        <f t="shared" si="5"/>
        <v>43793.515681350706</v>
      </c>
      <c r="E28" s="17">
        <f>SUM(D28:$D$136)</f>
        <v>749045.03378297167</v>
      </c>
      <c r="F28" s="19">
        <f t="shared" si="6"/>
        <v>17.104016933309364</v>
      </c>
      <c r="G28" s="5"/>
      <c r="H28" s="17">
        <f>Absterbeordnung!C22</f>
        <v>99012.932840359295</v>
      </c>
      <c r="I28" s="18">
        <f t="shared" si="7"/>
        <v>0.44230096437967292</v>
      </c>
      <c r="J28" s="17">
        <f t="shared" si="8"/>
        <v>43793.515681350706</v>
      </c>
      <c r="K28" s="17">
        <f>SUM($J28:J$136)</f>
        <v>749045.03378297167</v>
      </c>
      <c r="L28" s="19">
        <f t="shared" si="9"/>
        <v>17.104016933309364</v>
      </c>
      <c r="N28" s="6">
        <v>14</v>
      </c>
      <c r="O28" s="6">
        <f t="shared" si="0"/>
        <v>43</v>
      </c>
      <c r="P28" s="20">
        <f t="shared" si="1"/>
        <v>99012.932840359295</v>
      </c>
      <c r="Q28" s="20">
        <f t="shared" si="2"/>
        <v>99012.932840359295</v>
      </c>
      <c r="R28" s="5" t="e">
        <f t="shared" si="3"/>
        <v>#N/A</v>
      </c>
      <c r="S28" s="5" t="e">
        <f t="shared" si="10"/>
        <v>#N/A</v>
      </c>
      <c r="T28" s="20" t="e">
        <f>SUM(S28:$S$127)</f>
        <v>#N/A</v>
      </c>
      <c r="U28" s="6" t="e">
        <f t="shared" si="11"/>
        <v>#N/A</v>
      </c>
    </row>
    <row r="29" spans="1:21" x14ac:dyDescent="0.2">
      <c r="A29" s="21">
        <v>15</v>
      </c>
      <c r="B29" s="17">
        <f>Absterbeordnung!C23</f>
        <v>98994.96892395406</v>
      </c>
      <c r="C29" s="18">
        <f t="shared" si="4"/>
        <v>0.41726506073554037</v>
      </c>
      <c r="D29" s="17">
        <f t="shared" si="5"/>
        <v>41307.141720566622</v>
      </c>
      <c r="E29" s="17">
        <f>SUM(D29:$D$136)</f>
        <v>705251.51810162084</v>
      </c>
      <c r="F29" s="19">
        <f t="shared" si="6"/>
        <v>17.073355568208672</v>
      </c>
      <c r="G29" s="5"/>
      <c r="H29" s="17">
        <f>Absterbeordnung!C23</f>
        <v>98994.96892395406</v>
      </c>
      <c r="I29" s="18">
        <f t="shared" si="7"/>
        <v>0.41726506073554037</v>
      </c>
      <c r="J29" s="17">
        <f t="shared" si="8"/>
        <v>41307.141720566622</v>
      </c>
      <c r="K29" s="17">
        <f>SUM($J29:J$136)</f>
        <v>705251.51810162084</v>
      </c>
      <c r="L29" s="19">
        <f t="shared" si="9"/>
        <v>17.073355568208672</v>
      </c>
      <c r="N29" s="6">
        <v>15</v>
      </c>
      <c r="O29" s="6">
        <f t="shared" si="0"/>
        <v>44</v>
      </c>
      <c r="P29" s="20">
        <f t="shared" si="1"/>
        <v>98994.96892395406</v>
      </c>
      <c r="Q29" s="20">
        <f t="shared" si="2"/>
        <v>98994.96892395406</v>
      </c>
      <c r="R29" s="5" t="e">
        <f t="shared" si="3"/>
        <v>#N/A</v>
      </c>
      <c r="S29" s="5" t="e">
        <f t="shared" si="10"/>
        <v>#N/A</v>
      </c>
      <c r="T29" s="20" t="e">
        <f>SUM(S29:$S$127)</f>
        <v>#N/A</v>
      </c>
      <c r="U29" s="6" t="e">
        <f t="shared" si="11"/>
        <v>#N/A</v>
      </c>
    </row>
    <row r="30" spans="1:21" x14ac:dyDescent="0.2">
      <c r="A30" s="21">
        <v>16</v>
      </c>
      <c r="B30" s="17">
        <f>Absterbeordnung!C24</f>
        <v>98973.544432779541</v>
      </c>
      <c r="C30" s="18">
        <f t="shared" si="4"/>
        <v>0.39364628371277405</v>
      </c>
      <c r="D30" s="17">
        <f t="shared" si="5"/>
        <v>38960.567951844787</v>
      </c>
      <c r="E30" s="17">
        <f>SUM(D30:$D$136)</f>
        <v>663944.37638105429</v>
      </c>
      <c r="F30" s="19">
        <f t="shared" si="6"/>
        <v>17.041445011830646</v>
      </c>
      <c r="G30" s="5"/>
      <c r="H30" s="17">
        <f>Absterbeordnung!C24</f>
        <v>98973.544432779541</v>
      </c>
      <c r="I30" s="18">
        <f t="shared" si="7"/>
        <v>0.39364628371277405</v>
      </c>
      <c r="J30" s="17">
        <f t="shared" si="8"/>
        <v>38960.567951844787</v>
      </c>
      <c r="K30" s="17">
        <f>SUM($J30:J$136)</f>
        <v>663944.37638105429</v>
      </c>
      <c r="L30" s="19">
        <f t="shared" si="9"/>
        <v>17.041445011830646</v>
      </c>
      <c r="N30" s="6">
        <v>16</v>
      </c>
      <c r="O30" s="6">
        <f t="shared" si="0"/>
        <v>45</v>
      </c>
      <c r="P30" s="20">
        <f t="shared" si="1"/>
        <v>98973.544432779541</v>
      </c>
      <c r="Q30" s="20">
        <f t="shared" si="2"/>
        <v>98973.544432779541</v>
      </c>
      <c r="R30" s="5" t="e">
        <f t="shared" si="3"/>
        <v>#N/A</v>
      </c>
      <c r="S30" s="5" t="e">
        <f t="shared" si="10"/>
        <v>#N/A</v>
      </c>
      <c r="T30" s="20" t="e">
        <f>SUM(S30:$S$127)</f>
        <v>#N/A</v>
      </c>
      <c r="U30" s="6" t="e">
        <f t="shared" si="11"/>
        <v>#N/A</v>
      </c>
    </row>
    <row r="31" spans="1:21" x14ac:dyDescent="0.2">
      <c r="A31" s="21">
        <v>17</v>
      </c>
      <c r="B31" s="17">
        <f>Absterbeordnung!C25</f>
        <v>98947.351084245412</v>
      </c>
      <c r="C31" s="18">
        <f t="shared" si="4"/>
        <v>0.37136441859695657</v>
      </c>
      <c r="D31" s="17">
        <f t="shared" si="5"/>
        <v>36745.525507109734</v>
      </c>
      <c r="E31" s="17">
        <f>SUM(D31:$D$136)</f>
        <v>624983.80842920952</v>
      </c>
      <c r="F31" s="19">
        <f t="shared" si="6"/>
        <v>17.008432994332441</v>
      </c>
      <c r="G31" s="5"/>
      <c r="H31" s="17">
        <f>Absterbeordnung!C25</f>
        <v>98947.351084245412</v>
      </c>
      <c r="I31" s="18">
        <f t="shared" si="7"/>
        <v>0.37136441859695657</v>
      </c>
      <c r="J31" s="17">
        <f t="shared" si="8"/>
        <v>36745.525507109734</v>
      </c>
      <c r="K31" s="17">
        <f>SUM($J31:J$136)</f>
        <v>624983.80842920952</v>
      </c>
      <c r="L31" s="19">
        <f t="shared" si="9"/>
        <v>17.008432994332441</v>
      </c>
      <c r="N31" s="6">
        <v>17</v>
      </c>
      <c r="O31" s="6">
        <f t="shared" si="0"/>
        <v>46</v>
      </c>
      <c r="P31" s="20">
        <f t="shared" si="1"/>
        <v>98947.351084245412</v>
      </c>
      <c r="Q31" s="20">
        <f t="shared" si="2"/>
        <v>98947.351084245412</v>
      </c>
      <c r="R31" s="5" t="e">
        <f t="shared" si="3"/>
        <v>#N/A</v>
      </c>
      <c r="S31" s="5" t="e">
        <f t="shared" si="10"/>
        <v>#N/A</v>
      </c>
      <c r="T31" s="20" t="e">
        <f>SUM(S31:$S$127)</f>
        <v>#N/A</v>
      </c>
      <c r="U31" s="6" t="e">
        <f t="shared" si="11"/>
        <v>#N/A</v>
      </c>
    </row>
    <row r="32" spans="1:21" x14ac:dyDescent="0.2">
      <c r="A32" s="21">
        <v>18</v>
      </c>
      <c r="B32" s="17">
        <f>Absterbeordnung!C26</f>
        <v>98916.25490022017</v>
      </c>
      <c r="C32" s="18">
        <f t="shared" si="4"/>
        <v>0.35034379112920433</v>
      </c>
      <c r="D32" s="17">
        <f t="shared" si="5"/>
        <v>34654.695746045873</v>
      </c>
      <c r="E32" s="17">
        <f>SUM(D32:$D$136)</f>
        <v>588238.28292209958</v>
      </c>
      <c r="F32" s="19">
        <f t="shared" si="6"/>
        <v>16.974273478918597</v>
      </c>
      <c r="G32" s="5"/>
      <c r="H32" s="17">
        <f>Absterbeordnung!C26</f>
        <v>98916.25490022017</v>
      </c>
      <c r="I32" s="18">
        <f t="shared" si="7"/>
        <v>0.35034379112920433</v>
      </c>
      <c r="J32" s="17">
        <f t="shared" si="8"/>
        <v>34654.695746045873</v>
      </c>
      <c r="K32" s="17">
        <f>SUM($J32:J$136)</f>
        <v>588238.28292209958</v>
      </c>
      <c r="L32" s="19">
        <f t="shared" si="9"/>
        <v>16.974273478918597</v>
      </c>
      <c r="N32" s="6">
        <v>18</v>
      </c>
      <c r="O32" s="6">
        <f t="shared" si="0"/>
        <v>47</v>
      </c>
      <c r="P32" s="20">
        <f t="shared" si="1"/>
        <v>98916.25490022017</v>
      </c>
      <c r="Q32" s="20">
        <f t="shared" si="2"/>
        <v>98916.25490022017</v>
      </c>
      <c r="R32" s="5" t="e">
        <f t="shared" si="3"/>
        <v>#N/A</v>
      </c>
      <c r="S32" s="5" t="e">
        <f t="shared" si="10"/>
        <v>#N/A</v>
      </c>
      <c r="T32" s="20" t="e">
        <f>SUM(S32:$S$127)</f>
        <v>#N/A</v>
      </c>
      <c r="U32" s="6" t="e">
        <f t="shared" si="11"/>
        <v>#N/A</v>
      </c>
    </row>
    <row r="33" spans="1:21" x14ac:dyDescent="0.2">
      <c r="A33" s="21">
        <v>19</v>
      </c>
      <c r="B33" s="17">
        <f>Absterbeordnung!C27</f>
        <v>98880.655929244123</v>
      </c>
      <c r="C33" s="18">
        <f t="shared" si="4"/>
        <v>0.3305130104992493</v>
      </c>
      <c r="D33" s="17">
        <f t="shared" si="5"/>
        <v>32681.34327131492</v>
      </c>
      <c r="E33" s="17">
        <f>SUM(D33:$D$136)</f>
        <v>553583.58717605355</v>
      </c>
      <c r="F33" s="19">
        <f t="shared" si="6"/>
        <v>16.938826001743482</v>
      </c>
      <c r="G33" s="5"/>
      <c r="H33" s="17">
        <f>Absterbeordnung!C27</f>
        <v>98880.655929244123</v>
      </c>
      <c r="I33" s="18">
        <f t="shared" si="7"/>
        <v>0.3305130104992493</v>
      </c>
      <c r="J33" s="17">
        <f t="shared" si="8"/>
        <v>32681.34327131492</v>
      </c>
      <c r="K33" s="17">
        <f>SUM($J33:J$136)</f>
        <v>553583.58717605355</v>
      </c>
      <c r="L33" s="19">
        <f t="shared" si="9"/>
        <v>16.938826001743482</v>
      </c>
      <c r="N33" s="6">
        <v>19</v>
      </c>
      <c r="O33" s="6">
        <f t="shared" si="0"/>
        <v>48</v>
      </c>
      <c r="P33" s="20">
        <f t="shared" si="1"/>
        <v>98880.655929244123</v>
      </c>
      <c r="Q33" s="20">
        <f t="shared" si="2"/>
        <v>98880.655929244123</v>
      </c>
      <c r="R33" s="5" t="e">
        <f t="shared" si="3"/>
        <v>#N/A</v>
      </c>
      <c r="S33" s="5" t="e">
        <f t="shared" si="10"/>
        <v>#N/A</v>
      </c>
      <c r="T33" s="20" t="e">
        <f>SUM(S33:$S$127)</f>
        <v>#N/A</v>
      </c>
      <c r="U33" s="6" t="e">
        <f t="shared" si="11"/>
        <v>#N/A</v>
      </c>
    </row>
    <row r="34" spans="1:21" x14ac:dyDescent="0.2">
      <c r="A34" s="21">
        <v>20</v>
      </c>
      <c r="B34" s="17">
        <f>Absterbeordnung!C28</f>
        <v>98843.150496450166</v>
      </c>
      <c r="C34" s="18">
        <f t="shared" si="4"/>
        <v>0.31180472688608429</v>
      </c>
      <c r="D34" s="17">
        <f t="shared" si="5"/>
        <v>30819.761545105772</v>
      </c>
      <c r="E34" s="17">
        <f>SUM(D34:$D$136)</f>
        <v>520902.24390473857</v>
      </c>
      <c r="F34" s="19">
        <f t="shared" si="6"/>
        <v>16.901566325955521</v>
      </c>
      <c r="G34" s="5"/>
      <c r="H34" s="17">
        <f>Absterbeordnung!C28</f>
        <v>98843.150496450166</v>
      </c>
      <c r="I34" s="18">
        <f t="shared" si="7"/>
        <v>0.31180472688608429</v>
      </c>
      <c r="J34" s="17">
        <f t="shared" si="8"/>
        <v>30819.761545105772</v>
      </c>
      <c r="K34" s="17">
        <f>SUM($J34:J$136)</f>
        <v>520902.24390473857</v>
      </c>
      <c r="L34" s="19">
        <f t="shared" si="9"/>
        <v>16.901566325955521</v>
      </c>
      <c r="N34" s="6">
        <v>20</v>
      </c>
      <c r="O34" s="6">
        <f t="shared" si="0"/>
        <v>49</v>
      </c>
      <c r="P34" s="20">
        <f t="shared" si="1"/>
        <v>98843.150496450166</v>
      </c>
      <c r="Q34" s="20">
        <f t="shared" si="2"/>
        <v>98843.150496450166</v>
      </c>
      <c r="R34" s="5" t="e">
        <f t="shared" si="3"/>
        <v>#N/A</v>
      </c>
      <c r="S34" s="5" t="e">
        <f t="shared" si="10"/>
        <v>#N/A</v>
      </c>
      <c r="T34" s="20" t="e">
        <f>SUM(S34:$S$127)</f>
        <v>#N/A</v>
      </c>
      <c r="U34" s="6" t="e">
        <f t="shared" si="11"/>
        <v>#N/A</v>
      </c>
    </row>
    <row r="35" spans="1:21" x14ac:dyDescent="0.2">
      <c r="A35" s="21">
        <v>21</v>
      </c>
      <c r="B35" s="17">
        <f>Absterbeordnung!C29</f>
        <v>98805.569342199917</v>
      </c>
      <c r="C35" s="18">
        <f t="shared" si="4"/>
        <v>0.29415540272272095</v>
      </c>
      <c r="D35" s="17">
        <f t="shared" si="5"/>
        <v>29064.192041102546</v>
      </c>
      <c r="E35" s="17">
        <f>SUM(D35:$D$136)</f>
        <v>490082.48235963285</v>
      </c>
      <c r="F35" s="19">
        <f t="shared" si="6"/>
        <v>16.862071433692662</v>
      </c>
      <c r="G35" s="5"/>
      <c r="H35" s="17">
        <f>Absterbeordnung!C29</f>
        <v>98805.569342199917</v>
      </c>
      <c r="I35" s="18">
        <f t="shared" si="7"/>
        <v>0.29415540272272095</v>
      </c>
      <c r="J35" s="17">
        <f t="shared" si="8"/>
        <v>29064.192041102546</v>
      </c>
      <c r="K35" s="17">
        <f>SUM($J35:J$136)</f>
        <v>490082.48235963285</v>
      </c>
      <c r="L35" s="19">
        <f t="shared" si="9"/>
        <v>16.862071433692662</v>
      </c>
      <c r="N35" s="6">
        <v>21</v>
      </c>
      <c r="O35" s="6">
        <f t="shared" si="0"/>
        <v>50</v>
      </c>
      <c r="P35" s="20">
        <f t="shared" si="1"/>
        <v>98805.569342199917</v>
      </c>
      <c r="Q35" s="20">
        <f t="shared" si="2"/>
        <v>98805.569342199917</v>
      </c>
      <c r="R35" s="5" t="e">
        <f t="shared" si="3"/>
        <v>#N/A</v>
      </c>
      <c r="S35" s="5" t="e">
        <f t="shared" si="10"/>
        <v>#N/A</v>
      </c>
      <c r="T35" s="20" t="e">
        <f>SUM(S35:$S$127)</f>
        <v>#N/A</v>
      </c>
      <c r="U35" s="6" t="e">
        <f t="shared" si="11"/>
        <v>#N/A</v>
      </c>
    </row>
    <row r="36" spans="1:21" x14ac:dyDescent="0.2">
      <c r="A36" s="21">
        <v>22</v>
      </c>
      <c r="B36" s="17">
        <f>Absterbeordnung!C30</f>
        <v>98768.383866177974</v>
      </c>
      <c r="C36" s="18">
        <f t="shared" si="4"/>
        <v>0.27750509690822728</v>
      </c>
      <c r="D36" s="17">
        <f t="shared" si="5"/>
        <v>27408.729936252712</v>
      </c>
      <c r="E36" s="17">
        <f>SUM(D36:$D$136)</f>
        <v>461018.29031853029</v>
      </c>
      <c r="F36" s="19">
        <f t="shared" si="6"/>
        <v>16.820125974124583</v>
      </c>
      <c r="G36" s="5"/>
      <c r="H36" s="17">
        <f>Absterbeordnung!C30</f>
        <v>98768.383866177974</v>
      </c>
      <c r="I36" s="18">
        <f t="shared" si="7"/>
        <v>0.27750509690822728</v>
      </c>
      <c r="J36" s="17">
        <f t="shared" si="8"/>
        <v>27408.729936252712</v>
      </c>
      <c r="K36" s="17">
        <f>SUM($J36:J$136)</f>
        <v>461018.29031853029</v>
      </c>
      <c r="L36" s="19">
        <f t="shared" si="9"/>
        <v>16.820125974124583</v>
      </c>
      <c r="N36" s="6">
        <v>22</v>
      </c>
      <c r="O36" s="6">
        <f t="shared" si="0"/>
        <v>51</v>
      </c>
      <c r="P36" s="20">
        <f t="shared" si="1"/>
        <v>98768.383866177974</v>
      </c>
      <c r="Q36" s="20">
        <f t="shared" si="2"/>
        <v>98768.383866177974</v>
      </c>
      <c r="R36" s="5" t="e">
        <f t="shared" si="3"/>
        <v>#N/A</v>
      </c>
      <c r="S36" s="5" t="e">
        <f t="shared" si="10"/>
        <v>#N/A</v>
      </c>
      <c r="T36" s="20" t="e">
        <f>SUM(S36:$S$127)</f>
        <v>#N/A</v>
      </c>
      <c r="U36" s="6" t="e">
        <f t="shared" si="11"/>
        <v>#N/A</v>
      </c>
    </row>
    <row r="37" spans="1:21" x14ac:dyDescent="0.2">
      <c r="A37" s="21">
        <v>23</v>
      </c>
      <c r="B37" s="17">
        <f>Absterbeordnung!C31</f>
        <v>98731.493874803957</v>
      </c>
      <c r="C37" s="18">
        <f t="shared" si="4"/>
        <v>0.26179726123417668</v>
      </c>
      <c r="D37" s="17">
        <f t="shared" si="5"/>
        <v>25847.634693982567</v>
      </c>
      <c r="E37" s="17">
        <f>SUM(D37:$D$136)</f>
        <v>433609.56038227759</v>
      </c>
      <c r="F37" s="19">
        <f t="shared" si="6"/>
        <v>16.775599218880313</v>
      </c>
      <c r="G37" s="5"/>
      <c r="H37" s="17">
        <f>Absterbeordnung!C31</f>
        <v>98731.493874803957</v>
      </c>
      <c r="I37" s="18">
        <f t="shared" si="7"/>
        <v>0.26179726123417668</v>
      </c>
      <c r="J37" s="17">
        <f t="shared" si="8"/>
        <v>25847.634693982567</v>
      </c>
      <c r="K37" s="17">
        <f>SUM($J37:J$136)</f>
        <v>433609.56038227759</v>
      </c>
      <c r="L37" s="19">
        <f t="shared" si="9"/>
        <v>16.775599218880313</v>
      </c>
      <c r="N37" s="6">
        <v>23</v>
      </c>
      <c r="O37" s="6">
        <f t="shared" si="0"/>
        <v>52</v>
      </c>
      <c r="P37" s="20">
        <f t="shared" si="1"/>
        <v>98731.493874803957</v>
      </c>
      <c r="Q37" s="20">
        <f t="shared" si="2"/>
        <v>98731.493874803957</v>
      </c>
      <c r="R37" s="5" t="e">
        <f t="shared" si="3"/>
        <v>#N/A</v>
      </c>
      <c r="S37" s="5" t="e">
        <f t="shared" si="10"/>
        <v>#N/A</v>
      </c>
      <c r="T37" s="20" t="e">
        <f>SUM(S37:$S$127)</f>
        <v>#N/A</v>
      </c>
      <c r="U37" s="6" t="e">
        <f t="shared" si="11"/>
        <v>#N/A</v>
      </c>
    </row>
    <row r="38" spans="1:21" x14ac:dyDescent="0.2">
      <c r="A38" s="21">
        <v>24</v>
      </c>
      <c r="B38" s="17">
        <f>Absterbeordnung!C32</f>
        <v>98694.483387010056</v>
      </c>
      <c r="C38" s="18">
        <f t="shared" si="4"/>
        <v>0.24697854833412897</v>
      </c>
      <c r="D38" s="17">
        <f t="shared" si="5"/>
        <v>24375.420235510552</v>
      </c>
      <c r="E38" s="17">
        <f>SUM(D38:$D$136)</f>
        <v>407761.92568829493</v>
      </c>
      <c r="F38" s="19">
        <f t="shared" si="6"/>
        <v>16.728405982279639</v>
      </c>
      <c r="G38" s="5"/>
      <c r="H38" s="17">
        <f>Absterbeordnung!C32</f>
        <v>98694.483387010056</v>
      </c>
      <c r="I38" s="18">
        <f t="shared" si="7"/>
        <v>0.24697854833412897</v>
      </c>
      <c r="J38" s="17">
        <f t="shared" si="8"/>
        <v>24375.420235510552</v>
      </c>
      <c r="K38" s="17">
        <f>SUM($J38:J$136)</f>
        <v>407761.92568829493</v>
      </c>
      <c r="L38" s="19">
        <f t="shared" si="9"/>
        <v>16.728405982279639</v>
      </c>
      <c r="N38" s="6">
        <v>24</v>
      </c>
      <c r="O38" s="6">
        <f t="shared" si="0"/>
        <v>53</v>
      </c>
      <c r="P38" s="20">
        <f t="shared" si="1"/>
        <v>98694.483387010056</v>
      </c>
      <c r="Q38" s="20">
        <f t="shared" si="2"/>
        <v>98694.483387010056</v>
      </c>
      <c r="R38" s="5" t="e">
        <f t="shared" si="3"/>
        <v>#N/A</v>
      </c>
      <c r="S38" s="5" t="e">
        <f t="shared" si="10"/>
        <v>#N/A</v>
      </c>
      <c r="T38" s="20" t="e">
        <f>SUM(S38:$S$127)</f>
        <v>#N/A</v>
      </c>
      <c r="U38" s="6" t="e">
        <f t="shared" si="11"/>
        <v>#N/A</v>
      </c>
    </row>
    <row r="39" spans="1:21" x14ac:dyDescent="0.2">
      <c r="A39" s="21">
        <v>25</v>
      </c>
      <c r="B39" s="17">
        <f>Absterbeordnung!C33</f>
        <v>98656.949874977974</v>
      </c>
      <c r="C39" s="18">
        <f t="shared" si="4"/>
        <v>0.23299863050389524</v>
      </c>
      <c r="D39" s="17">
        <f t="shared" si="5"/>
        <v>22986.934210561307</v>
      </c>
      <c r="E39" s="17">
        <f>SUM(D39:$D$136)</f>
        <v>383386.50545278436</v>
      </c>
      <c r="F39" s="19">
        <f t="shared" si="6"/>
        <v>16.67845315695201</v>
      </c>
      <c r="G39" s="5"/>
      <c r="H39" s="17">
        <f>Absterbeordnung!C33</f>
        <v>98656.949874977974</v>
      </c>
      <c r="I39" s="18">
        <f t="shared" si="7"/>
        <v>0.23299863050389524</v>
      </c>
      <c r="J39" s="17">
        <f t="shared" si="8"/>
        <v>22986.934210561307</v>
      </c>
      <c r="K39" s="17">
        <f>SUM($J39:J$136)</f>
        <v>383386.50545278436</v>
      </c>
      <c r="L39" s="19">
        <f t="shared" si="9"/>
        <v>16.67845315695201</v>
      </c>
      <c r="N39" s="6">
        <v>25</v>
      </c>
      <c r="O39" s="6">
        <f t="shared" si="0"/>
        <v>54</v>
      </c>
      <c r="P39" s="20">
        <f t="shared" si="1"/>
        <v>98656.949874977974</v>
      </c>
      <c r="Q39" s="20">
        <f t="shared" si="2"/>
        <v>98656.949874977974</v>
      </c>
      <c r="R39" s="5" t="e">
        <f t="shared" si="3"/>
        <v>#N/A</v>
      </c>
      <c r="S39" s="5" t="e">
        <f t="shared" si="10"/>
        <v>#N/A</v>
      </c>
      <c r="T39" s="20" t="e">
        <f>SUM(S39:$S$127)</f>
        <v>#N/A</v>
      </c>
      <c r="U39" s="6" t="e">
        <f t="shared" si="11"/>
        <v>#N/A</v>
      </c>
    </row>
    <row r="40" spans="1:21" x14ac:dyDescent="0.2">
      <c r="A40" s="21">
        <v>26</v>
      </c>
      <c r="B40" s="17">
        <f>Absterbeordnung!C34</f>
        <v>98618.628555938034</v>
      </c>
      <c r="C40" s="18">
        <f t="shared" si="4"/>
        <v>0.21981002877725966</v>
      </c>
      <c r="D40" s="17">
        <f t="shared" si="5"/>
        <v>21677.363580854621</v>
      </c>
      <c r="E40" s="17">
        <f>SUM(D40:$D$136)</f>
        <v>360399.57124222309</v>
      </c>
      <c r="F40" s="19">
        <f t="shared" si="6"/>
        <v>16.625618235260255</v>
      </c>
      <c r="G40" s="5"/>
      <c r="H40" s="17">
        <f>Absterbeordnung!C34</f>
        <v>98618.628555938034</v>
      </c>
      <c r="I40" s="18">
        <f t="shared" si="7"/>
        <v>0.21981002877725966</v>
      </c>
      <c r="J40" s="17">
        <f t="shared" si="8"/>
        <v>21677.363580854621</v>
      </c>
      <c r="K40" s="17">
        <f>SUM($J40:J$136)</f>
        <v>360399.57124222309</v>
      </c>
      <c r="L40" s="19">
        <f t="shared" si="9"/>
        <v>16.625618235260255</v>
      </c>
      <c r="N40" s="6">
        <v>26</v>
      </c>
      <c r="O40" s="6">
        <f t="shared" si="0"/>
        <v>55</v>
      </c>
      <c r="P40" s="20">
        <f t="shared" si="1"/>
        <v>98618.628555938034</v>
      </c>
      <c r="Q40" s="20">
        <f t="shared" si="2"/>
        <v>98618.628555938034</v>
      </c>
      <c r="R40" s="5" t="e">
        <f t="shared" si="3"/>
        <v>#N/A</v>
      </c>
      <c r="S40" s="5" t="e">
        <f t="shared" si="10"/>
        <v>#N/A</v>
      </c>
      <c r="T40" s="20" t="e">
        <f>SUM(S40:$S$127)</f>
        <v>#N/A</v>
      </c>
      <c r="U40" s="6" t="e">
        <f t="shared" si="11"/>
        <v>#N/A</v>
      </c>
    </row>
    <row r="41" spans="1:21" x14ac:dyDescent="0.2">
      <c r="A41" s="21">
        <v>27</v>
      </c>
      <c r="B41" s="17">
        <f>Absterbeordnung!C35</f>
        <v>98579.035148945404</v>
      </c>
      <c r="C41" s="18">
        <f t="shared" si="4"/>
        <v>0.20736795167666003</v>
      </c>
      <c r="D41" s="17">
        <f t="shared" si="5"/>
        <v>20442.13259709828</v>
      </c>
      <c r="E41" s="17">
        <f>SUM(D41:$D$136)</f>
        <v>338722.20766136848</v>
      </c>
      <c r="F41" s="19">
        <f t="shared" si="6"/>
        <v>16.569807775801699</v>
      </c>
      <c r="G41" s="5"/>
      <c r="H41" s="17">
        <f>Absterbeordnung!C35</f>
        <v>98579.035148945404</v>
      </c>
      <c r="I41" s="18">
        <f t="shared" si="7"/>
        <v>0.20736795167666003</v>
      </c>
      <c r="J41" s="17">
        <f t="shared" si="8"/>
        <v>20442.13259709828</v>
      </c>
      <c r="K41" s="17">
        <f>SUM($J41:J$136)</f>
        <v>338722.20766136848</v>
      </c>
      <c r="L41" s="19">
        <f t="shared" si="9"/>
        <v>16.569807775801699</v>
      </c>
      <c r="N41" s="6">
        <v>27</v>
      </c>
      <c r="O41" s="6">
        <f t="shared" si="0"/>
        <v>56</v>
      </c>
      <c r="P41" s="20">
        <f t="shared" si="1"/>
        <v>98579.035148945404</v>
      </c>
      <c r="Q41" s="20">
        <f t="shared" si="2"/>
        <v>98579.035148945404</v>
      </c>
      <c r="R41" s="5" t="e">
        <f t="shared" si="3"/>
        <v>#N/A</v>
      </c>
      <c r="S41" s="5" t="e">
        <f t="shared" si="10"/>
        <v>#N/A</v>
      </c>
      <c r="T41" s="20" t="e">
        <f>SUM(S41:$S$127)</f>
        <v>#N/A</v>
      </c>
      <c r="U41" s="6" t="e">
        <f t="shared" si="11"/>
        <v>#N/A</v>
      </c>
    </row>
    <row r="42" spans="1:21" x14ac:dyDescent="0.2">
      <c r="A42" s="21">
        <v>28</v>
      </c>
      <c r="B42" s="17">
        <f>Absterbeordnung!C36</f>
        <v>98537.526474615239</v>
      </c>
      <c r="C42" s="18">
        <f t="shared" si="4"/>
        <v>0.1956301430911887</v>
      </c>
      <c r="D42" s="17">
        <f t="shared" si="5"/>
        <v>19276.910404080772</v>
      </c>
      <c r="E42" s="17">
        <f>SUM(D42:$D$136)</f>
        <v>318280.07506427018</v>
      </c>
      <c r="F42" s="19">
        <f t="shared" si="6"/>
        <v>16.510948507437828</v>
      </c>
      <c r="G42" s="5"/>
      <c r="H42" s="17">
        <f>Absterbeordnung!C36</f>
        <v>98537.526474615239</v>
      </c>
      <c r="I42" s="18">
        <f t="shared" si="7"/>
        <v>0.1956301430911887</v>
      </c>
      <c r="J42" s="17">
        <f t="shared" si="8"/>
        <v>19276.910404080772</v>
      </c>
      <c r="K42" s="17">
        <f>SUM($J42:J$136)</f>
        <v>318280.07506427018</v>
      </c>
      <c r="L42" s="19">
        <f t="shared" si="9"/>
        <v>16.510948507437828</v>
      </c>
      <c r="N42" s="6">
        <v>28</v>
      </c>
      <c r="O42" s="6">
        <f t="shared" si="0"/>
        <v>57</v>
      </c>
      <c r="P42" s="20">
        <f t="shared" si="1"/>
        <v>98537.526474615239</v>
      </c>
      <c r="Q42" s="20">
        <f t="shared" si="2"/>
        <v>98537.526474615239</v>
      </c>
      <c r="R42" s="5" t="e">
        <f t="shared" si="3"/>
        <v>#N/A</v>
      </c>
      <c r="S42" s="5" t="e">
        <f t="shared" si="10"/>
        <v>#N/A</v>
      </c>
      <c r="T42" s="20" t="e">
        <f>SUM(S42:$S$127)</f>
        <v>#N/A</v>
      </c>
      <c r="U42" s="6" t="e">
        <f t="shared" si="11"/>
        <v>#N/A</v>
      </c>
    </row>
    <row r="43" spans="1:21" x14ac:dyDescent="0.2">
      <c r="A43" s="21">
        <v>29</v>
      </c>
      <c r="B43" s="17">
        <f>Absterbeordnung!C37</f>
        <v>98493.486112532672</v>
      </c>
      <c r="C43" s="18">
        <f t="shared" si="4"/>
        <v>0.18455673876527234</v>
      </c>
      <c r="D43" s="17">
        <f t="shared" si="5"/>
        <v>18177.636586551671</v>
      </c>
      <c r="E43" s="17">
        <f>SUM(D43:$D$136)</f>
        <v>299003.16466018942</v>
      </c>
      <c r="F43" s="19">
        <f t="shared" si="6"/>
        <v>16.448957114776977</v>
      </c>
      <c r="G43" s="5"/>
      <c r="H43" s="17">
        <f>Absterbeordnung!C37</f>
        <v>98493.486112532672</v>
      </c>
      <c r="I43" s="18">
        <f t="shared" si="7"/>
        <v>0.18455673876527234</v>
      </c>
      <c r="J43" s="17">
        <f t="shared" si="8"/>
        <v>18177.636586551671</v>
      </c>
      <c r="K43" s="17">
        <f>SUM($J43:J$136)</f>
        <v>299003.16466018942</v>
      </c>
      <c r="L43" s="19">
        <f t="shared" si="9"/>
        <v>16.448957114776977</v>
      </c>
      <c r="N43" s="6">
        <v>29</v>
      </c>
      <c r="O43" s="6">
        <f t="shared" si="0"/>
        <v>58</v>
      </c>
      <c r="P43" s="20">
        <f t="shared" si="1"/>
        <v>98493.486112532672</v>
      </c>
      <c r="Q43" s="20">
        <f t="shared" si="2"/>
        <v>98493.486112532672</v>
      </c>
      <c r="R43" s="5">
        <f t="shared" si="3"/>
        <v>100000</v>
      </c>
      <c r="S43" s="5">
        <f t="shared" si="10"/>
        <v>1817763658.6551671</v>
      </c>
      <c r="T43" s="20">
        <f>SUM(S43:$S$127)</f>
        <v>29571500174.075996</v>
      </c>
      <c r="U43" s="6">
        <f t="shared" si="11"/>
        <v>16.268066551596608</v>
      </c>
    </row>
    <row r="44" spans="1:21" x14ac:dyDescent="0.2">
      <c r="A44" s="21">
        <v>30</v>
      </c>
      <c r="B44" s="17">
        <f>Absterbeordnung!C38</f>
        <v>98446.273259964626</v>
      </c>
      <c r="C44" s="18">
        <f t="shared" si="4"/>
        <v>0.17411013091063426</v>
      </c>
      <c r="D44" s="17">
        <f t="shared" si="5"/>
        <v>17140.493524956513</v>
      </c>
      <c r="E44" s="17">
        <f>SUM(D44:$D$136)</f>
        <v>280825.52807363775</v>
      </c>
      <c r="F44" s="19">
        <f t="shared" si="6"/>
        <v>16.383748091311169</v>
      </c>
      <c r="G44" s="5"/>
      <c r="H44" s="17">
        <f>Absterbeordnung!C38</f>
        <v>98446.273259964626</v>
      </c>
      <c r="I44" s="18">
        <f t="shared" si="7"/>
        <v>0.17411013091063426</v>
      </c>
      <c r="J44" s="17">
        <f t="shared" si="8"/>
        <v>17140.493524956513</v>
      </c>
      <c r="K44" s="17">
        <f>SUM($J44:J$136)</f>
        <v>280825.52807363775</v>
      </c>
      <c r="L44" s="19">
        <f t="shared" si="9"/>
        <v>16.383748091311169</v>
      </c>
      <c r="N44" s="6">
        <v>30</v>
      </c>
      <c r="O44" s="6">
        <f t="shared" si="0"/>
        <v>59</v>
      </c>
      <c r="P44" s="20">
        <f t="shared" si="1"/>
        <v>98446.273259964626</v>
      </c>
      <c r="Q44" s="20">
        <f t="shared" si="2"/>
        <v>98446.273259964626</v>
      </c>
      <c r="R44" s="5">
        <f t="shared" si="3"/>
        <v>99298.383000000002</v>
      </c>
      <c r="S44" s="5">
        <f t="shared" si="10"/>
        <v>1702023290.850152</v>
      </c>
      <c r="T44" s="20">
        <f>SUM(S44:$S$127)</f>
        <v>27753736515.42083</v>
      </c>
      <c r="U44" s="6">
        <f t="shared" si="11"/>
        <v>16.306320051330189</v>
      </c>
    </row>
    <row r="45" spans="1:21" x14ac:dyDescent="0.2">
      <c r="A45" s="21">
        <v>31</v>
      </c>
      <c r="B45" s="17">
        <f>Absterbeordnung!C39</f>
        <v>98395.240680832125</v>
      </c>
      <c r="C45" s="18">
        <f t="shared" si="4"/>
        <v>0.16425484048173042</v>
      </c>
      <c r="D45" s="17">
        <f t="shared" si="5"/>
        <v>16161.894562191552</v>
      </c>
      <c r="E45" s="17">
        <f>SUM(D45:$D$136)</f>
        <v>263685.03454868111</v>
      </c>
      <c r="F45" s="19">
        <f t="shared" si="6"/>
        <v>16.315230465958777</v>
      </c>
      <c r="G45" s="5"/>
      <c r="H45" s="17">
        <f>Absterbeordnung!C39</f>
        <v>98395.240680832125</v>
      </c>
      <c r="I45" s="18">
        <f t="shared" si="7"/>
        <v>0.16425484048173042</v>
      </c>
      <c r="J45" s="17">
        <f t="shared" si="8"/>
        <v>16161.894562191552</v>
      </c>
      <c r="K45" s="17">
        <f>SUM($J45:J$136)</f>
        <v>263685.03454868111</v>
      </c>
      <c r="L45" s="19">
        <f t="shared" si="9"/>
        <v>16.315230465958777</v>
      </c>
      <c r="N45" s="6">
        <v>31</v>
      </c>
      <c r="O45" s="6">
        <f t="shared" si="0"/>
        <v>60</v>
      </c>
      <c r="P45" s="20">
        <f t="shared" si="1"/>
        <v>98395.240680832125</v>
      </c>
      <c r="Q45" s="20">
        <f t="shared" si="2"/>
        <v>98395.240680832125</v>
      </c>
      <c r="R45" s="5">
        <f t="shared" si="3"/>
        <v>99240.581411255698</v>
      </c>
      <c r="S45" s="5">
        <f t="shared" si="10"/>
        <v>1603915813.0593014</v>
      </c>
      <c r="T45" s="20">
        <f>SUM(S45:$S$127)</f>
        <v>26051713224.570679</v>
      </c>
      <c r="U45" s="6">
        <f t="shared" si="11"/>
        <v>16.242568975537292</v>
      </c>
    </row>
    <row r="46" spans="1:21" x14ac:dyDescent="0.2">
      <c r="A46" s="21">
        <v>32</v>
      </c>
      <c r="B46" s="17">
        <f>Absterbeordnung!C40</f>
        <v>98340.028159428883</v>
      </c>
      <c r="C46" s="18">
        <f t="shared" si="4"/>
        <v>0.15495739668087777</v>
      </c>
      <c r="D46" s="17">
        <f t="shared" si="5"/>
        <v>15238.514753109312</v>
      </c>
      <c r="E46" s="17">
        <f>SUM(D46:$D$136)</f>
        <v>247523.13998648949</v>
      </c>
      <c r="F46" s="19">
        <f t="shared" si="6"/>
        <v>16.243258873768138</v>
      </c>
      <c r="G46" s="5"/>
      <c r="H46" s="17">
        <f>Absterbeordnung!C40</f>
        <v>98340.028159428883</v>
      </c>
      <c r="I46" s="18">
        <f t="shared" si="7"/>
        <v>0.15495739668087777</v>
      </c>
      <c r="J46" s="17">
        <f t="shared" si="8"/>
        <v>15238.514753109312</v>
      </c>
      <c r="K46" s="17">
        <f>SUM($J46:J$136)</f>
        <v>247523.13998648949</v>
      </c>
      <c r="L46" s="19">
        <f t="shared" si="9"/>
        <v>16.243258873768138</v>
      </c>
      <c r="N46" s="6">
        <v>32</v>
      </c>
      <c r="O46" s="6">
        <f t="shared" ref="O46:O77" si="12">N46+$B$3</f>
        <v>61</v>
      </c>
      <c r="P46" s="20">
        <f t="shared" ref="P46:P77" si="13">B46</f>
        <v>98340.028159428883</v>
      </c>
      <c r="Q46" s="20">
        <f t="shared" ref="Q46:Q77" si="14">B46</f>
        <v>98340.028159428883</v>
      </c>
      <c r="R46" s="5">
        <f t="shared" ref="R46:R77" si="15">LOOKUP(N46,$O$14:$O$136,$Q$14:$Q$136)</f>
        <v>99200.655932948139</v>
      </c>
      <c r="S46" s="5">
        <f t="shared" si="10"/>
        <v>1511670658.9523511</v>
      </c>
      <c r="T46" s="20">
        <f>SUM(S46:$S$127)</f>
        <v>24447797411.511375</v>
      </c>
      <c r="U46" s="6">
        <f t="shared" si="11"/>
        <v>16.17270089005676</v>
      </c>
    </row>
    <row r="47" spans="1:21" x14ac:dyDescent="0.2">
      <c r="A47" s="21">
        <v>33</v>
      </c>
      <c r="B47" s="17">
        <f>Absterbeordnung!C41</f>
        <v>98280.417384559492</v>
      </c>
      <c r="C47" s="18">
        <f t="shared" ref="C47:C78" si="16">1/(((1+($B$5/100))^A47))</f>
        <v>0.14618622328384695</v>
      </c>
      <c r="D47" s="17">
        <f t="shared" ref="D47:D78" si="17">B47*C47</f>
        <v>14367.243040208887</v>
      </c>
      <c r="E47" s="17">
        <f>SUM(D47:$D$136)</f>
        <v>232284.62523338018</v>
      </c>
      <c r="F47" s="19">
        <f t="shared" ref="F47:F78" si="18">E47/D47</f>
        <v>16.167654753476139</v>
      </c>
      <c r="G47" s="5"/>
      <c r="H47" s="17">
        <f>Absterbeordnung!C41</f>
        <v>98280.417384559492</v>
      </c>
      <c r="I47" s="18">
        <f t="shared" ref="I47:I78" si="19">1/(((1+($B$5/100))^A47))</f>
        <v>0.14618622328384695</v>
      </c>
      <c r="J47" s="17">
        <f t="shared" ref="J47:J78" si="20">H47*I47</f>
        <v>14367.243040208887</v>
      </c>
      <c r="K47" s="17">
        <f>SUM($J47:J$136)</f>
        <v>232284.62523338018</v>
      </c>
      <c r="L47" s="19">
        <f t="shared" ref="L47:L78" si="21">K47/J47</f>
        <v>16.167654753476139</v>
      </c>
      <c r="N47" s="6">
        <v>33</v>
      </c>
      <c r="O47" s="6">
        <f t="shared" si="12"/>
        <v>62</v>
      </c>
      <c r="P47" s="20">
        <f t="shared" si="13"/>
        <v>98280.417384559492</v>
      </c>
      <c r="Q47" s="20">
        <f t="shared" si="14"/>
        <v>98280.417384559492</v>
      </c>
      <c r="R47" s="5">
        <f t="shared" si="15"/>
        <v>99173.587049963724</v>
      </c>
      <c r="S47" s="5">
        <f t="shared" ref="S47:S78" si="22">P47*R47*I47</f>
        <v>1424851028.3161414</v>
      </c>
      <c r="T47" s="20">
        <f>SUM(S47:$S$127)</f>
        <v>22936126752.559021</v>
      </c>
      <c r="U47" s="6">
        <f t="shared" ref="U47:U78" si="23">T47/S47</f>
        <v>16.097210372697312</v>
      </c>
    </row>
    <row r="48" spans="1:21" x14ac:dyDescent="0.2">
      <c r="A48" s="21">
        <v>34</v>
      </c>
      <c r="B48" s="17">
        <f>Absterbeordnung!C42</f>
        <v>98216.094816989644</v>
      </c>
      <c r="C48" s="18">
        <f t="shared" si="16"/>
        <v>0.1379115313998556</v>
      </c>
      <c r="D48" s="17">
        <f t="shared" si="17"/>
        <v>13545.132044324462</v>
      </c>
      <c r="E48" s="17">
        <f>SUM(D48:$D$136)</f>
        <v>217917.38219317127</v>
      </c>
      <c r="F48" s="19">
        <f t="shared" si="18"/>
        <v>16.088243472272438</v>
      </c>
      <c r="G48" s="5"/>
      <c r="H48" s="17">
        <f>Absterbeordnung!C42</f>
        <v>98216.094816989644</v>
      </c>
      <c r="I48" s="18">
        <f t="shared" si="19"/>
        <v>0.1379115313998556</v>
      </c>
      <c r="J48" s="17">
        <f t="shared" si="20"/>
        <v>13545.132044324462</v>
      </c>
      <c r="K48" s="17">
        <f>SUM($J48:J$136)</f>
        <v>217917.38219317127</v>
      </c>
      <c r="L48" s="19">
        <f t="shared" si="21"/>
        <v>16.088243472272438</v>
      </c>
      <c r="N48" s="6">
        <v>34</v>
      </c>
      <c r="O48" s="6">
        <f t="shared" si="12"/>
        <v>63</v>
      </c>
      <c r="P48" s="20">
        <f t="shared" si="13"/>
        <v>98216.094816989644</v>
      </c>
      <c r="Q48" s="20">
        <f t="shared" si="14"/>
        <v>98216.094816989644</v>
      </c>
      <c r="R48" s="5">
        <f t="shared" si="15"/>
        <v>99153.330844808763</v>
      </c>
      <c r="S48" s="5">
        <f t="shared" si="22"/>
        <v>1343044958.9275243</v>
      </c>
      <c r="T48" s="20">
        <f>SUM(S48:$S$127)</f>
        <v>21511275724.242874</v>
      </c>
      <c r="U48" s="6">
        <f t="shared" si="23"/>
        <v>16.016794956306224</v>
      </c>
    </row>
    <row r="49" spans="1:21" x14ac:dyDescent="0.2">
      <c r="A49" s="21">
        <v>35</v>
      </c>
      <c r="B49" s="17">
        <f>Absterbeordnung!C43</f>
        <v>98146.450766315873</v>
      </c>
      <c r="C49" s="18">
        <f t="shared" si="16"/>
        <v>0.13010521830175056</v>
      </c>
      <c r="D49" s="17">
        <f t="shared" si="17"/>
        <v>12769.36540249354</v>
      </c>
      <c r="E49" s="17">
        <f>SUM(D49:$D$136)</f>
        <v>204372.25014884686</v>
      </c>
      <c r="F49" s="19">
        <f t="shared" si="18"/>
        <v>16.004886985921637</v>
      </c>
      <c r="G49" s="5"/>
      <c r="H49" s="17">
        <f>Absterbeordnung!C43</f>
        <v>98146.450766315873</v>
      </c>
      <c r="I49" s="18">
        <f t="shared" si="19"/>
        <v>0.13010521830175056</v>
      </c>
      <c r="J49" s="17">
        <f t="shared" si="20"/>
        <v>12769.36540249354</v>
      </c>
      <c r="K49" s="17">
        <f>SUM($J49:J$136)</f>
        <v>204372.25014884686</v>
      </c>
      <c r="L49" s="19">
        <f t="shared" si="21"/>
        <v>16.004886985921637</v>
      </c>
      <c r="N49" s="6">
        <v>35</v>
      </c>
      <c r="O49" s="6">
        <f t="shared" si="12"/>
        <v>64</v>
      </c>
      <c r="P49" s="20">
        <f t="shared" si="13"/>
        <v>98146.450766315873</v>
      </c>
      <c r="Q49" s="20">
        <f t="shared" si="14"/>
        <v>98146.450766315873</v>
      </c>
      <c r="R49" s="5">
        <f t="shared" si="15"/>
        <v>99135.599254653789</v>
      </c>
      <c r="S49" s="5">
        <f t="shared" si="22"/>
        <v>1265898691.2778404</v>
      </c>
      <c r="T49" s="20">
        <f>SUM(S49:$S$127)</f>
        <v>20168230765.315346</v>
      </c>
      <c r="U49" s="6">
        <f t="shared" si="23"/>
        <v>15.931946927725205</v>
      </c>
    </row>
    <row r="50" spans="1:21" x14ac:dyDescent="0.2">
      <c r="A50" s="21">
        <v>36</v>
      </c>
      <c r="B50" s="17">
        <f>Absterbeordnung!C44</f>
        <v>98070.606133557187</v>
      </c>
      <c r="C50" s="18">
        <f t="shared" si="16"/>
        <v>0.12274077198278353</v>
      </c>
      <c r="D50" s="17">
        <f t="shared" si="17"/>
        <v>12037.261905652314</v>
      </c>
      <c r="E50" s="17">
        <f>SUM(D50:$D$136)</f>
        <v>191602.88474635332</v>
      </c>
      <c r="F50" s="19">
        <f t="shared" si="18"/>
        <v>15.917480756681277</v>
      </c>
      <c r="G50" s="5"/>
      <c r="H50" s="17">
        <f>Absterbeordnung!C44</f>
        <v>98070.606133557187</v>
      </c>
      <c r="I50" s="18">
        <f t="shared" si="19"/>
        <v>0.12274077198278353</v>
      </c>
      <c r="J50" s="17">
        <f t="shared" si="20"/>
        <v>12037.261905652314</v>
      </c>
      <c r="K50" s="17">
        <f>SUM($J50:J$136)</f>
        <v>191602.88474635332</v>
      </c>
      <c r="L50" s="19">
        <f t="shared" si="21"/>
        <v>15.917480756681277</v>
      </c>
      <c r="N50" s="6">
        <v>36</v>
      </c>
      <c r="O50" s="6">
        <f t="shared" si="12"/>
        <v>65</v>
      </c>
      <c r="P50" s="20">
        <f t="shared" si="13"/>
        <v>98070.606133557187</v>
      </c>
      <c r="Q50" s="20">
        <f t="shared" si="14"/>
        <v>98070.606133557187</v>
      </c>
      <c r="R50" s="5">
        <f t="shared" si="15"/>
        <v>99118.845338379761</v>
      </c>
      <c r="S50" s="5">
        <f t="shared" si="22"/>
        <v>1193119501.1239221</v>
      </c>
      <c r="T50" s="20">
        <f>SUM(S50:$S$127)</f>
        <v>18902332074.037506</v>
      </c>
      <c r="U50" s="6">
        <f t="shared" si="23"/>
        <v>15.842781931090267</v>
      </c>
    </row>
    <row r="51" spans="1:21" x14ac:dyDescent="0.2">
      <c r="A51" s="21">
        <v>37</v>
      </c>
      <c r="B51" s="17">
        <f>Absterbeordnung!C45</f>
        <v>97987.506986155975</v>
      </c>
      <c r="C51" s="18">
        <f t="shared" si="16"/>
        <v>0.11579318111583352</v>
      </c>
      <c r="D51" s="17">
        <f t="shared" si="17"/>
        <v>11346.285143536961</v>
      </c>
      <c r="E51" s="17">
        <f>SUM(D51:$D$136)</f>
        <v>179565.62284070102</v>
      </c>
      <c r="F51" s="19">
        <f t="shared" si="18"/>
        <v>15.825939553703591</v>
      </c>
      <c r="G51" s="5"/>
      <c r="H51" s="17">
        <f>Absterbeordnung!C45</f>
        <v>97987.506986155975</v>
      </c>
      <c r="I51" s="18">
        <f t="shared" si="19"/>
        <v>0.11579318111583352</v>
      </c>
      <c r="J51" s="17">
        <f t="shared" si="20"/>
        <v>11346.285143536961</v>
      </c>
      <c r="K51" s="17">
        <f>SUM($J51:J$136)</f>
        <v>179565.62284070102</v>
      </c>
      <c r="L51" s="19">
        <f t="shared" si="21"/>
        <v>15.825939553703591</v>
      </c>
      <c r="N51" s="6">
        <v>37</v>
      </c>
      <c r="O51" s="6">
        <f t="shared" si="12"/>
        <v>66</v>
      </c>
      <c r="P51" s="20">
        <f t="shared" si="13"/>
        <v>97987.506986155975</v>
      </c>
      <c r="Q51" s="20">
        <f t="shared" si="14"/>
        <v>97987.506986155975</v>
      </c>
      <c r="R51" s="5">
        <f t="shared" si="15"/>
        <v>99102.895133787912</v>
      </c>
      <c r="S51" s="5">
        <f t="shared" si="22"/>
        <v>1124449706.7379992</v>
      </c>
      <c r="T51" s="20">
        <f>SUM(S51:$S$127)</f>
        <v>17709212572.913574</v>
      </c>
      <c r="U51" s="6">
        <f t="shared" si="23"/>
        <v>15.749226014107435</v>
      </c>
    </row>
    <row r="52" spans="1:21" x14ac:dyDescent="0.2">
      <c r="A52" s="21">
        <v>38</v>
      </c>
      <c r="B52" s="17">
        <f>Absterbeordnung!C46</f>
        <v>97896.14049501688</v>
      </c>
      <c r="C52" s="18">
        <f t="shared" si="16"/>
        <v>0.10923885010927689</v>
      </c>
      <c r="D52" s="17">
        <f t="shared" si="17"/>
        <v>10694.06181781186</v>
      </c>
      <c r="E52" s="17">
        <f>SUM(D52:$D$136)</f>
        <v>168219.33769716407</v>
      </c>
      <c r="F52" s="19">
        <f t="shared" si="18"/>
        <v>15.730163203001183</v>
      </c>
      <c r="G52" s="5"/>
      <c r="H52" s="17">
        <f>Absterbeordnung!C46</f>
        <v>97896.14049501688</v>
      </c>
      <c r="I52" s="18">
        <f t="shared" si="19"/>
        <v>0.10923885010927689</v>
      </c>
      <c r="J52" s="17">
        <f t="shared" si="20"/>
        <v>10694.06181781186</v>
      </c>
      <c r="K52" s="17">
        <f>SUM($J52:J$136)</f>
        <v>168219.33769716407</v>
      </c>
      <c r="L52" s="19">
        <f t="shared" si="21"/>
        <v>15.730163203001183</v>
      </c>
      <c r="N52" s="6">
        <v>38</v>
      </c>
      <c r="O52" s="6">
        <f t="shared" si="12"/>
        <v>67</v>
      </c>
      <c r="P52" s="20">
        <f t="shared" si="13"/>
        <v>97896.14049501688</v>
      </c>
      <c r="Q52" s="20">
        <f t="shared" si="14"/>
        <v>97896.14049501688</v>
      </c>
      <c r="R52" s="5">
        <f t="shared" si="15"/>
        <v>99087.540131215879</v>
      </c>
      <c r="S52" s="5">
        <f t="shared" si="22"/>
        <v>1059648279.5381361</v>
      </c>
      <c r="T52" s="20">
        <f>SUM(S52:$S$127)</f>
        <v>16584762866.175581</v>
      </c>
      <c r="U52" s="6">
        <f t="shared" si="23"/>
        <v>15.651195954759917</v>
      </c>
    </row>
    <row r="53" spans="1:21" x14ac:dyDescent="0.2">
      <c r="A53" s="21">
        <v>39</v>
      </c>
      <c r="B53" s="17">
        <f>Absterbeordnung!C47</f>
        <v>97795.59822184428</v>
      </c>
      <c r="C53" s="18">
        <f t="shared" si="16"/>
        <v>0.10305551897101592</v>
      </c>
      <c r="D53" s="17">
        <f t="shared" si="17"/>
        <v>10078.376127833124</v>
      </c>
      <c r="E53" s="17">
        <f>SUM(D53:$D$136)</f>
        <v>157525.27587935218</v>
      </c>
      <c r="F53" s="19">
        <f t="shared" si="18"/>
        <v>15.630025500270797</v>
      </c>
      <c r="G53" s="5"/>
      <c r="H53" s="17">
        <f>Absterbeordnung!C47</f>
        <v>97795.59822184428</v>
      </c>
      <c r="I53" s="18">
        <f t="shared" si="19"/>
        <v>0.10305551897101592</v>
      </c>
      <c r="J53" s="17">
        <f t="shared" si="20"/>
        <v>10078.376127833124</v>
      </c>
      <c r="K53" s="17">
        <f>SUM($J53:J$136)</f>
        <v>157525.27587935218</v>
      </c>
      <c r="L53" s="19">
        <f t="shared" si="21"/>
        <v>15.630025500270797</v>
      </c>
      <c r="N53" s="6">
        <v>39</v>
      </c>
      <c r="O53" s="6">
        <f t="shared" si="12"/>
        <v>68</v>
      </c>
      <c r="P53" s="20">
        <f t="shared" si="13"/>
        <v>97795.59822184428</v>
      </c>
      <c r="Q53" s="20">
        <f t="shared" si="14"/>
        <v>97795.59822184428</v>
      </c>
      <c r="R53" s="5">
        <f t="shared" si="15"/>
        <v>99072.65520093737</v>
      </c>
      <c r="S53" s="5">
        <f t="shared" si="22"/>
        <v>998491483.09816933</v>
      </c>
      <c r="T53" s="20">
        <f>SUM(S53:$S$127)</f>
        <v>15525114586.637445</v>
      </c>
      <c r="U53" s="6">
        <f t="shared" si="23"/>
        <v>15.548569867081232</v>
      </c>
    </row>
    <row r="54" spans="1:21" x14ac:dyDescent="0.2">
      <c r="A54" s="21">
        <v>40</v>
      </c>
      <c r="B54" s="17">
        <f>Absterbeordnung!C48</f>
        <v>97685.091151765562</v>
      </c>
      <c r="C54" s="18">
        <f t="shared" si="16"/>
        <v>9.7222187708505589E-2</v>
      </c>
      <c r="D54" s="17">
        <f t="shared" si="17"/>
        <v>9497.1582682794306</v>
      </c>
      <c r="E54" s="17">
        <f>SUM(D54:$D$136)</f>
        <v>147446.89975151906</v>
      </c>
      <c r="F54" s="19">
        <f t="shared" si="18"/>
        <v>15.525370388318434</v>
      </c>
      <c r="G54" s="5"/>
      <c r="H54" s="17">
        <f>Absterbeordnung!C48</f>
        <v>97685.091151765562</v>
      </c>
      <c r="I54" s="18">
        <f t="shared" si="19"/>
        <v>9.7222187708505589E-2</v>
      </c>
      <c r="J54" s="17">
        <f t="shared" si="20"/>
        <v>9497.1582682794306</v>
      </c>
      <c r="K54" s="17">
        <f>SUM($J54:J$136)</f>
        <v>147446.89975151906</v>
      </c>
      <c r="L54" s="19">
        <f t="shared" si="21"/>
        <v>15.525370388318434</v>
      </c>
      <c r="N54" s="6">
        <v>40</v>
      </c>
      <c r="O54" s="6">
        <f t="shared" si="12"/>
        <v>69</v>
      </c>
      <c r="P54" s="20">
        <f t="shared" si="13"/>
        <v>97685.091151765562</v>
      </c>
      <c r="Q54" s="20">
        <f t="shared" si="14"/>
        <v>97685.091151765562</v>
      </c>
      <c r="R54" s="5">
        <f t="shared" si="15"/>
        <v>99058.234185246329</v>
      </c>
      <c r="S54" s="5">
        <f t="shared" si="22"/>
        <v>940771727.83357227</v>
      </c>
      <c r="T54" s="20">
        <f>SUM(S54:$S$127)</f>
        <v>14526623103.539276</v>
      </c>
      <c r="U54" s="6">
        <f t="shared" si="23"/>
        <v>15.4411773587111</v>
      </c>
    </row>
    <row r="55" spans="1:21" x14ac:dyDescent="0.2">
      <c r="A55" s="21">
        <v>41</v>
      </c>
      <c r="B55" s="17">
        <f>Absterbeordnung!C49</f>
        <v>97563.834648118878</v>
      </c>
      <c r="C55" s="18">
        <f t="shared" si="16"/>
        <v>9.171904500802415E-2</v>
      </c>
      <c r="D55" s="17">
        <f t="shared" si="17"/>
        <v>8948.4617412462412</v>
      </c>
      <c r="E55" s="17">
        <f>SUM(D55:$D$136)</f>
        <v>137949.74148323963</v>
      </c>
      <c r="F55" s="19">
        <f t="shared" si="18"/>
        <v>15.416028527829136</v>
      </c>
      <c r="G55" s="5"/>
      <c r="H55" s="17">
        <f>Absterbeordnung!C49</f>
        <v>97563.834648118878</v>
      </c>
      <c r="I55" s="18">
        <f t="shared" si="19"/>
        <v>9.171904500802415E-2</v>
      </c>
      <c r="J55" s="17">
        <f t="shared" si="20"/>
        <v>8948.4617412462412</v>
      </c>
      <c r="K55" s="17">
        <f>SUM($J55:J$136)</f>
        <v>137949.74148323963</v>
      </c>
      <c r="L55" s="19">
        <f t="shared" si="21"/>
        <v>15.416028527829136</v>
      </c>
      <c r="N55" s="6">
        <v>41</v>
      </c>
      <c r="O55" s="6">
        <f t="shared" si="12"/>
        <v>70</v>
      </c>
      <c r="P55" s="20">
        <f t="shared" si="13"/>
        <v>97563.834648118878</v>
      </c>
      <c r="Q55" s="20">
        <f t="shared" si="14"/>
        <v>97563.834648118878</v>
      </c>
      <c r="R55" s="5">
        <f t="shared" si="15"/>
        <v>99043.830127413457</v>
      </c>
      <c r="S55" s="5">
        <f t="shared" si="22"/>
        <v>886289924.60165119</v>
      </c>
      <c r="T55" s="20">
        <f>SUM(S55:$S$127)</f>
        <v>13585851375.705706</v>
      </c>
      <c r="U55" s="6">
        <f t="shared" si="23"/>
        <v>15.328901975064149</v>
      </c>
    </row>
    <row r="56" spans="1:21" x14ac:dyDescent="0.2">
      <c r="A56" s="21">
        <v>42</v>
      </c>
      <c r="B56" s="17">
        <f>Absterbeordnung!C50</f>
        <v>97430.970266818375</v>
      </c>
      <c r="C56" s="18">
        <f t="shared" si="16"/>
        <v>8.6527400950966171E-2</v>
      </c>
      <c r="D56" s="17">
        <f t="shared" si="17"/>
        <v>8430.4486293186565</v>
      </c>
      <c r="E56" s="17">
        <f>SUM(D56:$D$136)</f>
        <v>129001.27974199341</v>
      </c>
      <c r="F56" s="19">
        <f t="shared" si="18"/>
        <v>15.301828575689834</v>
      </c>
      <c r="G56" s="5"/>
      <c r="H56" s="17">
        <f>Absterbeordnung!C50</f>
        <v>97430.970266818375</v>
      </c>
      <c r="I56" s="18">
        <f t="shared" si="19"/>
        <v>8.6527400950966171E-2</v>
      </c>
      <c r="J56" s="17">
        <f t="shared" si="20"/>
        <v>8430.4486293186565</v>
      </c>
      <c r="K56" s="17">
        <f>SUM($J56:J$136)</f>
        <v>129001.27974199341</v>
      </c>
      <c r="L56" s="19">
        <f t="shared" si="21"/>
        <v>15.301828575689834</v>
      </c>
      <c r="N56" s="6">
        <v>42</v>
      </c>
      <c r="O56" s="6">
        <f t="shared" si="12"/>
        <v>71</v>
      </c>
      <c r="P56" s="20">
        <f t="shared" si="13"/>
        <v>97430.970266818375</v>
      </c>
      <c r="Q56" s="20">
        <f t="shared" si="14"/>
        <v>97430.970266818375</v>
      </c>
      <c r="R56" s="5">
        <f t="shared" si="15"/>
        <v>99028.921059664382</v>
      </c>
      <c r="S56" s="5">
        <f t="shared" si="22"/>
        <v>834858231.81035304</v>
      </c>
      <c r="T56" s="20">
        <f>SUM(S56:$S$127)</f>
        <v>12699561451.104053</v>
      </c>
      <c r="U56" s="6">
        <f t="shared" si="23"/>
        <v>15.211638296439405</v>
      </c>
    </row>
    <row r="57" spans="1:21" x14ac:dyDescent="0.2">
      <c r="A57" s="21">
        <v>43</v>
      </c>
      <c r="B57" s="17">
        <f>Absterbeordnung!C51</f>
        <v>97285.637360019886</v>
      </c>
      <c r="C57" s="18">
        <f t="shared" si="16"/>
        <v>8.162962353864732E-2</v>
      </c>
      <c r="D57" s="17">
        <f t="shared" si="17"/>
        <v>7941.3899534157863</v>
      </c>
      <c r="E57" s="17">
        <f>SUM(D57:$D$136)</f>
        <v>120570.83111267476</v>
      </c>
      <c r="F57" s="19">
        <f t="shared" si="18"/>
        <v>15.182585393733786</v>
      </c>
      <c r="G57" s="5"/>
      <c r="H57" s="17">
        <f>Absterbeordnung!C51</f>
        <v>97285.637360019886</v>
      </c>
      <c r="I57" s="18">
        <f t="shared" si="19"/>
        <v>8.162962353864732E-2</v>
      </c>
      <c r="J57" s="17">
        <f t="shared" si="20"/>
        <v>7941.3899534157863</v>
      </c>
      <c r="K57" s="17">
        <f>SUM($J57:J$136)</f>
        <v>120570.83111267476</v>
      </c>
      <c r="L57" s="19">
        <f t="shared" si="21"/>
        <v>15.182585393733786</v>
      </c>
      <c r="N57" s="6">
        <v>43</v>
      </c>
      <c r="O57" s="6">
        <f t="shared" si="12"/>
        <v>72</v>
      </c>
      <c r="P57" s="20">
        <f t="shared" si="13"/>
        <v>97285.637360019886</v>
      </c>
      <c r="Q57" s="20">
        <f t="shared" si="14"/>
        <v>97285.637360019886</v>
      </c>
      <c r="R57" s="5">
        <f t="shared" si="15"/>
        <v>99012.932840359295</v>
      </c>
      <c r="S57" s="5">
        <f t="shared" si="22"/>
        <v>786300310.11666119</v>
      </c>
      <c r="T57" s="20">
        <f>SUM(S57:$S$127)</f>
        <v>11864703219.293701</v>
      </c>
      <c r="U57" s="6">
        <f t="shared" si="23"/>
        <v>15.089277044203847</v>
      </c>
    </row>
    <row r="58" spans="1:21" x14ac:dyDescent="0.2">
      <c r="A58" s="21">
        <v>44</v>
      </c>
      <c r="B58" s="17">
        <f>Absterbeordnung!C52</f>
        <v>97126.950865496459</v>
      </c>
      <c r="C58" s="18">
        <f t="shared" si="16"/>
        <v>7.7009078810044637E-2</v>
      </c>
      <c r="D58" s="17">
        <f t="shared" si="17"/>
        <v>7479.6570137803501</v>
      </c>
      <c r="E58" s="17">
        <f>SUM(D58:$D$136)</f>
        <v>112629.44115925895</v>
      </c>
      <c r="F58" s="19">
        <f t="shared" si="18"/>
        <v>15.058102390491038</v>
      </c>
      <c r="G58" s="5"/>
      <c r="H58" s="17">
        <f>Absterbeordnung!C52</f>
        <v>97126.950865496459</v>
      </c>
      <c r="I58" s="18">
        <f t="shared" si="19"/>
        <v>7.7009078810044637E-2</v>
      </c>
      <c r="J58" s="17">
        <f t="shared" si="20"/>
        <v>7479.6570137803501</v>
      </c>
      <c r="K58" s="17">
        <f>SUM($J58:J$136)</f>
        <v>112629.44115925895</v>
      </c>
      <c r="L58" s="19">
        <f t="shared" si="21"/>
        <v>15.058102390491038</v>
      </c>
      <c r="N58" s="6">
        <v>44</v>
      </c>
      <c r="O58" s="6">
        <f t="shared" si="12"/>
        <v>73</v>
      </c>
      <c r="P58" s="20">
        <f t="shared" si="13"/>
        <v>97126.950865496459</v>
      </c>
      <c r="Q58" s="20">
        <f t="shared" si="14"/>
        <v>97126.950865496459</v>
      </c>
      <c r="R58" s="5">
        <f t="shared" si="15"/>
        <v>98994.96892395406</v>
      </c>
      <c r="S58" s="5">
        <f t="shared" si="22"/>
        <v>740448413.64102077</v>
      </c>
      <c r="T58" s="20">
        <f>SUM(S58:$S$127)</f>
        <v>11078402909.17704</v>
      </c>
      <c r="U58" s="6">
        <f t="shared" si="23"/>
        <v>14.9617484555082</v>
      </c>
    </row>
    <row r="59" spans="1:21" x14ac:dyDescent="0.2">
      <c r="A59" s="21">
        <v>45</v>
      </c>
      <c r="B59" s="17">
        <f>Absterbeordnung!C53</f>
        <v>96954.061007877841</v>
      </c>
      <c r="C59" s="18">
        <f t="shared" si="16"/>
        <v>7.2650074349098717E-2</v>
      </c>
      <c r="D59" s="17">
        <f t="shared" si="17"/>
        <v>7043.7197406693776</v>
      </c>
      <c r="E59" s="17">
        <f>SUM(D59:$D$136)</f>
        <v>105149.78414547857</v>
      </c>
      <c r="F59" s="19">
        <f t="shared" si="18"/>
        <v>14.928161258086341</v>
      </c>
      <c r="G59" s="5"/>
      <c r="H59" s="17">
        <f>Absterbeordnung!C53</f>
        <v>96954.061007877841</v>
      </c>
      <c r="I59" s="18">
        <f t="shared" si="19"/>
        <v>7.2650074349098717E-2</v>
      </c>
      <c r="J59" s="17">
        <f t="shared" si="20"/>
        <v>7043.7197406693776</v>
      </c>
      <c r="K59" s="17">
        <f>SUM($J59:J$136)</f>
        <v>105149.78414547857</v>
      </c>
      <c r="L59" s="19">
        <f t="shared" si="21"/>
        <v>14.928161258086341</v>
      </c>
      <c r="N59" s="6">
        <v>45</v>
      </c>
      <c r="O59" s="6">
        <f t="shared" si="12"/>
        <v>74</v>
      </c>
      <c r="P59" s="20">
        <f t="shared" si="13"/>
        <v>96954.061007877841</v>
      </c>
      <c r="Q59" s="20">
        <f t="shared" si="14"/>
        <v>96954.061007877841</v>
      </c>
      <c r="R59" s="5">
        <f t="shared" si="15"/>
        <v>98973.544432779541</v>
      </c>
      <c r="S59" s="5">
        <f t="shared" si="22"/>
        <v>697141908.72518706</v>
      </c>
      <c r="T59" s="20">
        <f>SUM(S59:$S$127)</f>
        <v>10337954495.536018</v>
      </c>
      <c r="U59" s="6">
        <f t="shared" si="23"/>
        <v>14.829053261824823</v>
      </c>
    </row>
    <row r="60" spans="1:21" x14ac:dyDescent="0.2">
      <c r="A60" s="21">
        <v>46</v>
      </c>
      <c r="B60" s="17">
        <f>Absterbeordnung!C54</f>
        <v>96766.131073263823</v>
      </c>
      <c r="C60" s="18">
        <f t="shared" si="16"/>
        <v>6.8537805989715761E-2</v>
      </c>
      <c r="D60" s="17">
        <f t="shared" si="17"/>
        <v>6632.1383178747619</v>
      </c>
      <c r="E60" s="17">
        <f>SUM(D60:$D$136)</f>
        <v>98106.064404809207</v>
      </c>
      <c r="F60" s="19">
        <f t="shared" si="18"/>
        <v>14.792523874298032</v>
      </c>
      <c r="G60" s="5"/>
      <c r="H60" s="17">
        <f>Absterbeordnung!C54</f>
        <v>96766.131073263823</v>
      </c>
      <c r="I60" s="18">
        <f t="shared" si="19"/>
        <v>6.8537805989715761E-2</v>
      </c>
      <c r="J60" s="17">
        <f t="shared" si="20"/>
        <v>6632.1383178747619</v>
      </c>
      <c r="K60" s="17">
        <f>SUM($J60:J$136)</f>
        <v>98106.064404809207</v>
      </c>
      <c r="L60" s="19">
        <f t="shared" si="21"/>
        <v>14.792523874298032</v>
      </c>
      <c r="N60" s="6">
        <v>46</v>
      </c>
      <c r="O60" s="6">
        <f t="shared" si="12"/>
        <v>75</v>
      </c>
      <c r="P60" s="20">
        <f t="shared" si="13"/>
        <v>96766.131073263823</v>
      </c>
      <c r="Q60" s="20">
        <f t="shared" si="14"/>
        <v>96766.131073263823</v>
      </c>
      <c r="R60" s="5">
        <f t="shared" si="15"/>
        <v>98947.351084245412</v>
      </c>
      <c r="S60" s="5">
        <f t="shared" si="22"/>
        <v>656232518.57803082</v>
      </c>
      <c r="T60" s="20">
        <f>SUM(S60:$S$127)</f>
        <v>9640812586.8108349</v>
      </c>
      <c r="U60" s="6">
        <f t="shared" si="23"/>
        <v>14.691153385237907</v>
      </c>
    </row>
    <row r="61" spans="1:21" x14ac:dyDescent="0.2">
      <c r="A61" s="21">
        <v>47</v>
      </c>
      <c r="B61" s="17">
        <f>Absterbeordnung!C55</f>
        <v>96562.213869930507</v>
      </c>
      <c r="C61" s="18">
        <f t="shared" si="16"/>
        <v>6.465830753746768E-2</v>
      </c>
      <c r="D61" s="17">
        <f t="shared" si="17"/>
        <v>6243.5493209006936</v>
      </c>
      <c r="E61" s="17">
        <f>SUM(D61:$D$136)</f>
        <v>91473.926086934458</v>
      </c>
      <c r="F61" s="19">
        <f t="shared" si="18"/>
        <v>14.650949545752677</v>
      </c>
      <c r="G61" s="5"/>
      <c r="H61" s="17">
        <f>Absterbeordnung!C55</f>
        <v>96562.213869930507</v>
      </c>
      <c r="I61" s="18">
        <f t="shared" si="19"/>
        <v>6.465830753746768E-2</v>
      </c>
      <c r="J61" s="17">
        <f t="shared" si="20"/>
        <v>6243.5493209006936</v>
      </c>
      <c r="K61" s="17">
        <f>SUM($J61:J$136)</f>
        <v>91473.926086934458</v>
      </c>
      <c r="L61" s="19">
        <f t="shared" si="21"/>
        <v>14.650949545752677</v>
      </c>
      <c r="N61" s="6">
        <v>47</v>
      </c>
      <c r="O61" s="6">
        <f t="shared" si="12"/>
        <v>76</v>
      </c>
      <c r="P61" s="20">
        <f t="shared" si="13"/>
        <v>96562.213869930507</v>
      </c>
      <c r="Q61" s="20">
        <f t="shared" si="14"/>
        <v>96562.213869930507</v>
      </c>
      <c r="R61" s="5">
        <f t="shared" si="15"/>
        <v>98916.25490022017</v>
      </c>
      <c r="S61" s="5">
        <f t="shared" si="22"/>
        <v>617588516.10830951</v>
      </c>
      <c r="T61" s="20">
        <f>SUM(S61:$S$127)</f>
        <v>8984580068.2328033</v>
      </c>
      <c r="U61" s="6">
        <f t="shared" si="23"/>
        <v>14.54784186216496</v>
      </c>
    </row>
    <row r="62" spans="1:21" x14ac:dyDescent="0.2">
      <c r="A62" s="21">
        <v>48</v>
      </c>
      <c r="B62" s="17">
        <f>Absterbeordnung!C56</f>
        <v>96341.173306160839</v>
      </c>
      <c r="C62" s="18">
        <f t="shared" si="16"/>
        <v>6.0998403337233678E-2</v>
      </c>
      <c r="D62" s="17">
        <f t="shared" si="17"/>
        <v>5876.6577473115294</v>
      </c>
      <c r="E62" s="17">
        <f>SUM(D62:$D$136)</f>
        <v>85230.376766033776</v>
      </c>
      <c r="F62" s="19">
        <f t="shared" si="18"/>
        <v>14.503205806910437</v>
      </c>
      <c r="G62" s="5"/>
      <c r="H62" s="17">
        <f>Absterbeordnung!C56</f>
        <v>96341.173306160839</v>
      </c>
      <c r="I62" s="18">
        <f t="shared" si="19"/>
        <v>6.0998403337233678E-2</v>
      </c>
      <c r="J62" s="17">
        <f t="shared" si="20"/>
        <v>5876.6577473115294</v>
      </c>
      <c r="K62" s="17">
        <f>SUM($J62:J$136)</f>
        <v>85230.376766033776</v>
      </c>
      <c r="L62" s="19">
        <f t="shared" si="21"/>
        <v>14.503205806910437</v>
      </c>
      <c r="N62" s="6">
        <v>48</v>
      </c>
      <c r="O62" s="6">
        <f t="shared" si="12"/>
        <v>77</v>
      </c>
      <c r="P62" s="20">
        <f t="shared" si="13"/>
        <v>96341.173306160839</v>
      </c>
      <c r="Q62" s="20">
        <f t="shared" si="14"/>
        <v>96341.173306160839</v>
      </c>
      <c r="R62" s="5">
        <f t="shared" si="15"/>
        <v>98880.655929244123</v>
      </c>
      <c r="S62" s="5">
        <f t="shared" si="22"/>
        <v>581087772.72583818</v>
      </c>
      <c r="T62" s="20">
        <f>SUM(S62:$S$127)</f>
        <v>8366991552.1244869</v>
      </c>
      <c r="U62" s="6">
        <f t="shared" si="23"/>
        <v>14.398842902640286</v>
      </c>
    </row>
    <row r="63" spans="1:21" x14ac:dyDescent="0.2">
      <c r="A63" s="21">
        <v>49</v>
      </c>
      <c r="B63" s="17">
        <f>Absterbeordnung!C57</f>
        <v>96101.522710738296</v>
      </c>
      <c r="C63" s="18">
        <f t="shared" si="16"/>
        <v>5.7545663525692139E-2</v>
      </c>
      <c r="D63" s="17">
        <f t="shared" si="17"/>
        <v>5530.2258902188078</v>
      </c>
      <c r="E63" s="17">
        <f>SUM(D63:$D$136)</f>
        <v>79353.719018722244</v>
      </c>
      <c r="F63" s="19">
        <f t="shared" si="18"/>
        <v>14.349091808179747</v>
      </c>
      <c r="G63" s="5"/>
      <c r="H63" s="17">
        <f>Absterbeordnung!C57</f>
        <v>96101.522710738296</v>
      </c>
      <c r="I63" s="18">
        <f t="shared" si="19"/>
        <v>5.7545663525692139E-2</v>
      </c>
      <c r="J63" s="17">
        <f t="shared" si="20"/>
        <v>5530.2258902188078</v>
      </c>
      <c r="K63" s="17">
        <f>SUM($J63:J$136)</f>
        <v>79353.719018722244</v>
      </c>
      <c r="L63" s="19">
        <f t="shared" si="21"/>
        <v>14.349091808179747</v>
      </c>
      <c r="N63" s="6">
        <v>49</v>
      </c>
      <c r="O63" s="6">
        <f t="shared" si="12"/>
        <v>78</v>
      </c>
      <c r="P63" s="20">
        <f t="shared" si="13"/>
        <v>96101.522710738296</v>
      </c>
      <c r="Q63" s="20">
        <f t="shared" si="14"/>
        <v>96101.522710738296</v>
      </c>
      <c r="R63" s="5">
        <f t="shared" si="15"/>
        <v>98843.150496450166</v>
      </c>
      <c r="S63" s="5">
        <f t="shared" si="22"/>
        <v>546624949.94626272</v>
      </c>
      <c r="T63" s="20">
        <f>SUM(S63:$S$127)</f>
        <v>7785903779.3986492</v>
      </c>
      <c r="U63" s="6">
        <f t="shared" si="23"/>
        <v>14.243593857477711</v>
      </c>
    </row>
    <row r="64" spans="1:21" x14ac:dyDescent="0.2">
      <c r="A64" s="21">
        <v>50</v>
      </c>
      <c r="B64" s="17">
        <f>Absterbeordnung!C58</f>
        <v>95841.512352922582</v>
      </c>
      <c r="C64" s="18">
        <f t="shared" si="16"/>
        <v>5.4288361816690701E-2</v>
      </c>
      <c r="D64" s="17">
        <f t="shared" si="17"/>
        <v>5203.0786996742927</v>
      </c>
      <c r="E64" s="17">
        <f>SUM(D64:$D$136)</f>
        <v>73823.49312850344</v>
      </c>
      <c r="F64" s="19">
        <f t="shared" si="18"/>
        <v>14.188425236221146</v>
      </c>
      <c r="G64" s="5"/>
      <c r="H64" s="17">
        <f>Absterbeordnung!C58</f>
        <v>95841.512352922582</v>
      </c>
      <c r="I64" s="18">
        <f t="shared" si="19"/>
        <v>5.4288361816690701E-2</v>
      </c>
      <c r="J64" s="17">
        <f t="shared" si="20"/>
        <v>5203.0786996742927</v>
      </c>
      <c r="K64" s="17">
        <f>SUM($J64:J$136)</f>
        <v>73823.49312850344</v>
      </c>
      <c r="L64" s="19">
        <f t="shared" si="21"/>
        <v>14.188425236221146</v>
      </c>
      <c r="N64" s="6">
        <v>50</v>
      </c>
      <c r="O64" s="6">
        <f t="shared" si="12"/>
        <v>79</v>
      </c>
      <c r="P64" s="20">
        <f t="shared" si="13"/>
        <v>95841.512352922582</v>
      </c>
      <c r="Q64" s="20">
        <f t="shared" si="14"/>
        <v>95841.512352922582</v>
      </c>
      <c r="R64" s="5">
        <f t="shared" si="15"/>
        <v>98805.569342199917</v>
      </c>
      <c r="S64" s="5">
        <f t="shared" si="22"/>
        <v>514093153.25359172</v>
      </c>
      <c r="T64" s="20">
        <f>SUM(S64:$S$127)</f>
        <v>7239278829.4523859</v>
      </c>
      <c r="U64" s="6">
        <f t="shared" si="23"/>
        <v>14.081648011914675</v>
      </c>
    </row>
    <row r="65" spans="1:21" x14ac:dyDescent="0.2">
      <c r="A65" s="21">
        <v>51</v>
      </c>
      <c r="B65" s="17">
        <f>Absterbeordnung!C59</f>
        <v>95559.121087265434</v>
      </c>
      <c r="C65" s="18">
        <f t="shared" si="16"/>
        <v>5.12154356761233E-2</v>
      </c>
      <c r="D65" s="17">
        <f t="shared" si="17"/>
        <v>4894.1020193117201</v>
      </c>
      <c r="E65" s="17">
        <f>SUM(D65:$D$136)</f>
        <v>68620.414428829186</v>
      </c>
      <c r="F65" s="19">
        <f t="shared" si="18"/>
        <v>14.021042912072271</v>
      </c>
      <c r="G65" s="5"/>
      <c r="H65" s="17">
        <f>Absterbeordnung!C59</f>
        <v>95559.121087265434</v>
      </c>
      <c r="I65" s="18">
        <f t="shared" si="19"/>
        <v>5.12154356761233E-2</v>
      </c>
      <c r="J65" s="17">
        <f t="shared" si="20"/>
        <v>4894.1020193117201</v>
      </c>
      <c r="K65" s="17">
        <f>SUM($J65:J$136)</f>
        <v>68620.414428829186</v>
      </c>
      <c r="L65" s="19">
        <f t="shared" si="21"/>
        <v>14.021042912072271</v>
      </c>
      <c r="N65" s="6">
        <v>51</v>
      </c>
      <c r="O65" s="6">
        <f t="shared" si="12"/>
        <v>80</v>
      </c>
      <c r="P65" s="20">
        <f t="shared" si="13"/>
        <v>95559.121087265434</v>
      </c>
      <c r="Q65" s="20">
        <f t="shared" si="14"/>
        <v>95559.121087265434</v>
      </c>
      <c r="R65" s="5">
        <f t="shared" si="15"/>
        <v>98768.383866177974</v>
      </c>
      <c r="S65" s="5">
        <f t="shared" si="22"/>
        <v>483382546.92361677</v>
      </c>
      <c r="T65" s="20">
        <f>SUM(S65:$S$127)</f>
        <v>6725185676.1987934</v>
      </c>
      <c r="U65" s="6">
        <f t="shared" si="23"/>
        <v>13.912760646820571</v>
      </c>
    </row>
    <row r="66" spans="1:21" x14ac:dyDescent="0.2">
      <c r="A66" s="21">
        <v>52</v>
      </c>
      <c r="B66" s="17">
        <f>Absterbeordnung!C60</f>
        <v>95252.044718425139</v>
      </c>
      <c r="C66" s="18">
        <f t="shared" si="16"/>
        <v>4.8316448751059712E-2</v>
      </c>
      <c r="D66" s="17">
        <f t="shared" si="17"/>
        <v>4602.2405370714359</v>
      </c>
      <c r="E66" s="17">
        <f>SUM(D66:$D$136)</f>
        <v>63726.312409517479</v>
      </c>
      <c r="F66" s="19">
        <f t="shared" si="18"/>
        <v>13.846801768876844</v>
      </c>
      <c r="G66" s="5"/>
      <c r="H66" s="17">
        <f>Absterbeordnung!C60</f>
        <v>95252.044718425139</v>
      </c>
      <c r="I66" s="18">
        <f t="shared" si="19"/>
        <v>4.8316448751059712E-2</v>
      </c>
      <c r="J66" s="17">
        <f t="shared" si="20"/>
        <v>4602.2405370714359</v>
      </c>
      <c r="K66" s="17">
        <f>SUM($J66:J$136)</f>
        <v>63726.312409517479</v>
      </c>
      <c r="L66" s="19">
        <f t="shared" si="21"/>
        <v>13.846801768876844</v>
      </c>
      <c r="N66" s="6">
        <v>52</v>
      </c>
      <c r="O66" s="6">
        <f t="shared" si="12"/>
        <v>81</v>
      </c>
      <c r="P66" s="20">
        <f t="shared" si="13"/>
        <v>95252.044718425139</v>
      </c>
      <c r="Q66" s="20">
        <f t="shared" si="14"/>
        <v>95252.044718425139</v>
      </c>
      <c r="R66" s="5">
        <f t="shared" si="15"/>
        <v>98731.493874803957</v>
      </c>
      <c r="S66" s="5">
        <f t="shared" si="22"/>
        <v>454386083.39624298</v>
      </c>
      <c r="T66" s="20">
        <f>SUM(S66:$S$127)</f>
        <v>6241803129.275178</v>
      </c>
      <c r="U66" s="6">
        <f t="shared" si="23"/>
        <v>13.736783227650205</v>
      </c>
    </row>
    <row r="67" spans="1:21" x14ac:dyDescent="0.2">
      <c r="A67" s="21">
        <v>53</v>
      </c>
      <c r="B67" s="17">
        <f>Absterbeordnung!C61</f>
        <v>94917.650032675301</v>
      </c>
      <c r="C67" s="18">
        <f t="shared" si="16"/>
        <v>4.5581555425528025E-2</v>
      </c>
      <c r="D67" s="17">
        <f t="shared" si="17"/>
        <v>4326.4941258252611</v>
      </c>
      <c r="E67" s="17">
        <f>SUM(D67:$D$136)</f>
        <v>59124.071872446053</v>
      </c>
      <c r="F67" s="19">
        <f t="shared" si="18"/>
        <v>13.665584686577699</v>
      </c>
      <c r="G67" s="5"/>
      <c r="H67" s="17">
        <f>Absterbeordnung!C61</f>
        <v>94917.650032675301</v>
      </c>
      <c r="I67" s="18">
        <f t="shared" si="19"/>
        <v>4.5581555425528025E-2</v>
      </c>
      <c r="J67" s="17">
        <f t="shared" si="20"/>
        <v>4326.4941258252611</v>
      </c>
      <c r="K67" s="17">
        <f>SUM($J67:J$136)</f>
        <v>59124.071872446053</v>
      </c>
      <c r="L67" s="19">
        <f t="shared" si="21"/>
        <v>13.665584686577699</v>
      </c>
      <c r="N67" s="6">
        <v>53</v>
      </c>
      <c r="O67" s="6">
        <f t="shared" si="12"/>
        <v>82</v>
      </c>
      <c r="P67" s="20">
        <f t="shared" si="13"/>
        <v>94917.650032675301</v>
      </c>
      <c r="Q67" s="20">
        <f t="shared" si="14"/>
        <v>94917.650032675301</v>
      </c>
      <c r="R67" s="5">
        <f t="shared" si="15"/>
        <v>98694.483387010056</v>
      </c>
      <c r="S67" s="5">
        <f t="shared" si="22"/>
        <v>427001102.62525785</v>
      </c>
      <c r="T67" s="20">
        <f>SUM(S67:$S$127)</f>
        <v>5787417045.8789349</v>
      </c>
      <c r="U67" s="6">
        <f t="shared" si="23"/>
        <v>13.553634897655177</v>
      </c>
    </row>
    <row r="68" spans="1:21" x14ac:dyDescent="0.2">
      <c r="A68" s="21">
        <v>54</v>
      </c>
      <c r="B68" s="17">
        <f>Absterbeordnung!C62</f>
        <v>94553.197579374348</v>
      </c>
      <c r="C68" s="18">
        <f t="shared" si="16"/>
        <v>4.3001467382573606E-2</v>
      </c>
      <c r="D68" s="17">
        <f t="shared" si="17"/>
        <v>4065.9262416275037</v>
      </c>
      <c r="E68" s="17">
        <f>SUM(D68:$D$136)</f>
        <v>54797.577746620787</v>
      </c>
      <c r="F68" s="19">
        <f t="shared" si="18"/>
        <v>13.477268029507217</v>
      </c>
      <c r="G68" s="5"/>
      <c r="H68" s="17">
        <f>Absterbeordnung!C62</f>
        <v>94553.197579374348</v>
      </c>
      <c r="I68" s="18">
        <f t="shared" si="19"/>
        <v>4.3001467382573606E-2</v>
      </c>
      <c r="J68" s="17">
        <f t="shared" si="20"/>
        <v>4065.9262416275037</v>
      </c>
      <c r="K68" s="17">
        <f>SUM($J68:J$136)</f>
        <v>54797.577746620787</v>
      </c>
      <c r="L68" s="19">
        <f t="shared" si="21"/>
        <v>13.477268029507217</v>
      </c>
      <c r="N68" s="6">
        <v>54</v>
      </c>
      <c r="O68" s="6">
        <f t="shared" si="12"/>
        <v>83</v>
      </c>
      <c r="P68" s="20">
        <f t="shared" si="13"/>
        <v>94553.197579374348</v>
      </c>
      <c r="Q68" s="20">
        <f t="shared" si="14"/>
        <v>94553.197579374348</v>
      </c>
      <c r="R68" s="5">
        <f t="shared" si="15"/>
        <v>98656.949874977974</v>
      </c>
      <c r="S68" s="5">
        <f t="shared" si="22"/>
        <v>401131881.41560221</v>
      </c>
      <c r="T68" s="20">
        <f>SUM(S68:$S$127)</f>
        <v>5360415943.2536774</v>
      </c>
      <c r="U68" s="6">
        <f t="shared" si="23"/>
        <v>13.363225890539205</v>
      </c>
    </row>
    <row r="69" spans="1:21" x14ac:dyDescent="0.2">
      <c r="A69" s="21">
        <v>55</v>
      </c>
      <c r="B69" s="17">
        <f>Absterbeordnung!C63</f>
        <v>94156.039164857881</v>
      </c>
      <c r="C69" s="18">
        <f t="shared" si="16"/>
        <v>4.0567422059031695E-2</v>
      </c>
      <c r="D69" s="17">
        <f t="shared" si="17"/>
        <v>3819.6677802075078</v>
      </c>
      <c r="E69" s="17">
        <f>SUM(D69:$D$136)</f>
        <v>50731.651504993286</v>
      </c>
      <c r="F69" s="19">
        <f t="shared" si="18"/>
        <v>13.281692132460073</v>
      </c>
      <c r="G69" s="5"/>
      <c r="H69" s="17">
        <f>Absterbeordnung!C63</f>
        <v>94156.039164857881</v>
      </c>
      <c r="I69" s="18">
        <f t="shared" si="19"/>
        <v>4.0567422059031695E-2</v>
      </c>
      <c r="J69" s="17">
        <f t="shared" si="20"/>
        <v>3819.6677802075078</v>
      </c>
      <c r="K69" s="17">
        <f>SUM($J69:J$136)</f>
        <v>50731.651504993286</v>
      </c>
      <c r="L69" s="19">
        <f t="shared" si="21"/>
        <v>13.281692132460073</v>
      </c>
      <c r="N69" s="6">
        <v>55</v>
      </c>
      <c r="O69" s="6">
        <f t="shared" si="12"/>
        <v>84</v>
      </c>
      <c r="P69" s="20">
        <f t="shared" si="13"/>
        <v>94156.039164857881</v>
      </c>
      <c r="Q69" s="20">
        <f t="shared" si="14"/>
        <v>94156.039164857881</v>
      </c>
      <c r="R69" s="5">
        <f t="shared" si="15"/>
        <v>98618.628555938034</v>
      </c>
      <c r="S69" s="5">
        <f t="shared" si="22"/>
        <v>376690398.0233686</v>
      </c>
      <c r="T69" s="20">
        <f>SUM(S69:$S$127)</f>
        <v>4959284061.8380737</v>
      </c>
      <c r="U69" s="6">
        <f t="shared" si="23"/>
        <v>13.165411403798025</v>
      </c>
    </row>
    <row r="70" spans="1:21" x14ac:dyDescent="0.2">
      <c r="A70" s="21">
        <v>56</v>
      </c>
      <c r="B70" s="17">
        <f>Absterbeordnung!C64</f>
        <v>93723.346969996564</v>
      </c>
      <c r="C70" s="18">
        <f t="shared" si="16"/>
        <v>3.827115288587897E-2</v>
      </c>
      <c r="D70" s="17">
        <f t="shared" si="17"/>
        <v>3586.90054086502</v>
      </c>
      <c r="E70" s="17">
        <f>SUM(D70:$D$136)</f>
        <v>46911.983724785772</v>
      </c>
      <c r="F70" s="19">
        <f t="shared" si="18"/>
        <v>13.07869654882386</v>
      </c>
      <c r="G70" s="5"/>
      <c r="H70" s="17">
        <f>Absterbeordnung!C64</f>
        <v>93723.346969996564</v>
      </c>
      <c r="I70" s="18">
        <f t="shared" si="19"/>
        <v>3.827115288587897E-2</v>
      </c>
      <c r="J70" s="17">
        <f t="shared" si="20"/>
        <v>3586.90054086502</v>
      </c>
      <c r="K70" s="17">
        <f>SUM($J70:J$136)</f>
        <v>46911.983724785772</v>
      </c>
      <c r="L70" s="19">
        <f t="shared" si="21"/>
        <v>13.07869654882386</v>
      </c>
      <c r="N70" s="6">
        <v>56</v>
      </c>
      <c r="O70" s="6">
        <f t="shared" si="12"/>
        <v>85</v>
      </c>
      <c r="P70" s="20">
        <f t="shared" si="13"/>
        <v>93723.346969996564</v>
      </c>
      <c r="Q70" s="20">
        <f t="shared" si="14"/>
        <v>93723.346969996564</v>
      </c>
      <c r="R70" s="5">
        <f t="shared" si="15"/>
        <v>98579.035148945404</v>
      </c>
      <c r="S70" s="5">
        <f t="shared" si="22"/>
        <v>353593194.49370414</v>
      </c>
      <c r="T70" s="20">
        <f>SUM(S70:$S$127)</f>
        <v>4582593663.8147058</v>
      </c>
      <c r="U70" s="6">
        <f t="shared" si="23"/>
        <v>12.960073143874665</v>
      </c>
    </row>
    <row r="71" spans="1:21" x14ac:dyDescent="0.2">
      <c r="A71" s="21">
        <v>57</v>
      </c>
      <c r="B71" s="17">
        <f>Absterbeordnung!C65</f>
        <v>93251.989764481172</v>
      </c>
      <c r="C71" s="18">
        <f t="shared" si="16"/>
        <v>3.6104861213093364E-2</v>
      </c>
      <c r="D71" s="17">
        <f t="shared" si="17"/>
        <v>3366.8501482913957</v>
      </c>
      <c r="E71" s="17">
        <f>SUM(D71:$D$136)</f>
        <v>43325.083183920753</v>
      </c>
      <c r="F71" s="19">
        <f t="shared" si="18"/>
        <v>12.868135282441157</v>
      </c>
      <c r="G71" s="5"/>
      <c r="H71" s="17">
        <f>Absterbeordnung!C65</f>
        <v>93251.989764481172</v>
      </c>
      <c r="I71" s="18">
        <f t="shared" si="19"/>
        <v>3.6104861213093364E-2</v>
      </c>
      <c r="J71" s="17">
        <f t="shared" si="20"/>
        <v>3366.8501482913957</v>
      </c>
      <c r="K71" s="17">
        <f>SUM($J71:J$136)</f>
        <v>43325.083183920753</v>
      </c>
      <c r="L71" s="19">
        <f t="shared" si="21"/>
        <v>12.868135282441157</v>
      </c>
      <c r="N71" s="6">
        <v>57</v>
      </c>
      <c r="O71" s="6">
        <f t="shared" si="12"/>
        <v>86</v>
      </c>
      <c r="P71" s="20">
        <f t="shared" si="13"/>
        <v>93251.989764481172</v>
      </c>
      <c r="Q71" s="20">
        <f t="shared" si="14"/>
        <v>93251.989764481172</v>
      </c>
      <c r="R71" s="5">
        <f t="shared" si="15"/>
        <v>98537.526474615239</v>
      </c>
      <c r="S71" s="5">
        <f t="shared" si="22"/>
        <v>331761085.62332565</v>
      </c>
      <c r="T71" s="20">
        <f>SUM(S71:$S$127)</f>
        <v>4229000469.3210058</v>
      </c>
      <c r="U71" s="6">
        <f t="shared" si="23"/>
        <v>12.747126328500508</v>
      </c>
    </row>
    <row r="72" spans="1:21" x14ac:dyDescent="0.2">
      <c r="A72" s="21">
        <v>58</v>
      </c>
      <c r="B72" s="17">
        <f>Absterbeordnung!C66</f>
        <v>92738.491155203767</v>
      </c>
      <c r="C72" s="18">
        <f t="shared" si="16"/>
        <v>3.406118982367299E-2</v>
      </c>
      <c r="D72" s="17">
        <f t="shared" si="17"/>
        <v>3158.783351198414</v>
      </c>
      <c r="E72" s="17">
        <f>SUM(D72:$D$136)</f>
        <v>39958.233035629361</v>
      </c>
      <c r="F72" s="19">
        <f t="shared" si="18"/>
        <v>12.649880853800742</v>
      </c>
      <c r="G72" s="5"/>
      <c r="H72" s="17">
        <f>Absterbeordnung!C66</f>
        <v>92738.491155203767</v>
      </c>
      <c r="I72" s="18">
        <f t="shared" si="19"/>
        <v>3.406118982367299E-2</v>
      </c>
      <c r="J72" s="17">
        <f t="shared" si="20"/>
        <v>3158.783351198414</v>
      </c>
      <c r="K72" s="17">
        <f>SUM($J72:J$136)</f>
        <v>39958.233035629361</v>
      </c>
      <c r="L72" s="19">
        <f t="shared" si="21"/>
        <v>12.649880853800742</v>
      </c>
      <c r="N72" s="6">
        <v>58</v>
      </c>
      <c r="O72" s="6">
        <f t="shared" si="12"/>
        <v>87</v>
      </c>
      <c r="P72" s="20">
        <f t="shared" si="13"/>
        <v>92738.491155203767</v>
      </c>
      <c r="Q72" s="20">
        <f t="shared" si="14"/>
        <v>92738.491155203767</v>
      </c>
      <c r="R72" s="5">
        <f t="shared" si="15"/>
        <v>98493.486112532672</v>
      </c>
      <c r="S72" s="5">
        <f t="shared" si="22"/>
        <v>311119584.13376045</v>
      </c>
      <c r="T72" s="20">
        <f>SUM(S72:$S$127)</f>
        <v>3897239383.69768</v>
      </c>
      <c r="U72" s="6">
        <f t="shared" si="23"/>
        <v>12.526499720513028</v>
      </c>
    </row>
    <row r="73" spans="1:21" x14ac:dyDescent="0.2">
      <c r="A73" s="21">
        <v>59</v>
      </c>
      <c r="B73" s="17">
        <f>Absterbeordnung!C67</f>
        <v>92178.817143236854</v>
      </c>
      <c r="C73" s="18">
        <f t="shared" si="16"/>
        <v>3.21331979468613E-2</v>
      </c>
      <c r="D73" s="17">
        <f t="shared" si="17"/>
        <v>2962.0001777711618</v>
      </c>
      <c r="E73" s="17">
        <f>SUM(D73:$D$136)</f>
        <v>36799.449684430947</v>
      </c>
      <c r="F73" s="19">
        <f t="shared" si="18"/>
        <v>12.423851274756405</v>
      </c>
      <c r="G73" s="5"/>
      <c r="H73" s="17">
        <f>Absterbeordnung!C67</f>
        <v>92178.817143236854</v>
      </c>
      <c r="I73" s="18">
        <f t="shared" si="19"/>
        <v>3.21331979468613E-2</v>
      </c>
      <c r="J73" s="17">
        <f t="shared" si="20"/>
        <v>2962.0001777711618</v>
      </c>
      <c r="K73" s="17">
        <f>SUM($J73:J$136)</f>
        <v>36799.449684430947</v>
      </c>
      <c r="L73" s="19">
        <f t="shared" si="21"/>
        <v>12.423851274756405</v>
      </c>
      <c r="N73" s="6">
        <v>59</v>
      </c>
      <c r="O73" s="6">
        <f t="shared" si="12"/>
        <v>88</v>
      </c>
      <c r="P73" s="20">
        <f t="shared" si="13"/>
        <v>92178.817143236854</v>
      </c>
      <c r="Q73" s="20">
        <f t="shared" si="14"/>
        <v>92178.817143236854</v>
      </c>
      <c r="R73" s="5">
        <f t="shared" si="15"/>
        <v>98446.273259964626</v>
      </c>
      <c r="S73" s="5">
        <f t="shared" si="22"/>
        <v>291597878.89692354</v>
      </c>
      <c r="T73" s="20">
        <f>SUM(S73:$S$127)</f>
        <v>3586119799.5639191</v>
      </c>
      <c r="U73" s="6">
        <f t="shared" si="23"/>
        <v>12.298168330749657</v>
      </c>
    </row>
    <row r="74" spans="1:21" x14ac:dyDescent="0.2">
      <c r="A74" s="21">
        <v>60</v>
      </c>
      <c r="B74" s="17">
        <f>Absterbeordnung!C68</f>
        <v>91568.633010639998</v>
      </c>
      <c r="C74" s="18">
        <f t="shared" si="16"/>
        <v>3.0314337685718208E-2</v>
      </c>
      <c r="D74" s="17">
        <f t="shared" si="17"/>
        <v>2775.8424625041444</v>
      </c>
      <c r="E74" s="17">
        <f>SUM(D74:$D$136)</f>
        <v>33837.449506659781</v>
      </c>
      <c r="F74" s="19">
        <f t="shared" si="18"/>
        <v>12.189974742346987</v>
      </c>
      <c r="G74" s="5"/>
      <c r="H74" s="17">
        <f>Absterbeordnung!C68</f>
        <v>91568.633010639998</v>
      </c>
      <c r="I74" s="18">
        <f t="shared" si="19"/>
        <v>3.0314337685718208E-2</v>
      </c>
      <c r="J74" s="17">
        <f t="shared" si="20"/>
        <v>2775.8424625041444</v>
      </c>
      <c r="K74" s="17">
        <f>SUM($J74:J$136)</f>
        <v>33837.449506659781</v>
      </c>
      <c r="L74" s="19">
        <f t="shared" si="21"/>
        <v>12.189974742346987</v>
      </c>
      <c r="N74" s="6">
        <v>60</v>
      </c>
      <c r="O74" s="6">
        <f t="shared" si="12"/>
        <v>89</v>
      </c>
      <c r="P74" s="20">
        <f t="shared" si="13"/>
        <v>91568.633010639998</v>
      </c>
      <c r="Q74" s="20">
        <f t="shared" si="14"/>
        <v>91568.633010639998</v>
      </c>
      <c r="R74" s="5">
        <f t="shared" si="15"/>
        <v>98395.240680832125</v>
      </c>
      <c r="S74" s="5">
        <f t="shared" si="22"/>
        <v>273129687.19016898</v>
      </c>
      <c r="T74" s="20">
        <f>SUM(S74:$S$127)</f>
        <v>3294521920.666996</v>
      </c>
      <c r="U74" s="6">
        <f t="shared" si="23"/>
        <v>12.062115819629508</v>
      </c>
    </row>
    <row r="75" spans="1:21" x14ac:dyDescent="0.2">
      <c r="A75" s="21">
        <v>61</v>
      </c>
      <c r="B75" s="17">
        <f>Absterbeordnung!C69</f>
        <v>90903.257780045155</v>
      </c>
      <c r="C75" s="18">
        <f t="shared" si="16"/>
        <v>2.8598431778979437E-2</v>
      </c>
      <c r="D75" s="17">
        <f t="shared" si="17"/>
        <v>2599.6906161096031</v>
      </c>
      <c r="E75" s="17">
        <f>SUM(D75:$D$136)</f>
        <v>31061.607044155615</v>
      </c>
      <c r="F75" s="19">
        <f t="shared" si="18"/>
        <v>11.948193701079258</v>
      </c>
      <c r="G75" s="5"/>
      <c r="H75" s="17">
        <f>Absterbeordnung!C69</f>
        <v>90903.257780045155</v>
      </c>
      <c r="I75" s="18">
        <f t="shared" si="19"/>
        <v>2.8598431778979437E-2</v>
      </c>
      <c r="J75" s="17">
        <f t="shared" si="20"/>
        <v>2599.6906161096031</v>
      </c>
      <c r="K75" s="17">
        <f>SUM($J75:J$136)</f>
        <v>31061.607044155615</v>
      </c>
      <c r="L75" s="19">
        <f t="shared" si="21"/>
        <v>11.948193701079258</v>
      </c>
      <c r="N75" s="6">
        <v>61</v>
      </c>
      <c r="O75" s="6">
        <f t="shared" si="12"/>
        <v>90</v>
      </c>
      <c r="P75" s="20">
        <f t="shared" si="13"/>
        <v>90903.257780045155</v>
      </c>
      <c r="Q75" s="20">
        <f t="shared" si="14"/>
        <v>90903.257780045155</v>
      </c>
      <c r="R75" s="5">
        <f t="shared" si="15"/>
        <v>98340.028159428883</v>
      </c>
      <c r="S75" s="5">
        <f t="shared" si="22"/>
        <v>255653648.39402136</v>
      </c>
      <c r="T75" s="20">
        <f>SUM(S75:$S$127)</f>
        <v>3021392233.4768276</v>
      </c>
      <c r="U75" s="6">
        <f t="shared" si="23"/>
        <v>11.818302818898809</v>
      </c>
    </row>
    <row r="76" spans="1:21" x14ac:dyDescent="0.2">
      <c r="A76" s="21">
        <v>62</v>
      </c>
      <c r="B76" s="17">
        <f>Absterbeordnung!C70</f>
        <v>90177.817057787586</v>
      </c>
      <c r="C76" s="18">
        <f t="shared" si="16"/>
        <v>2.6979652621678712E-2</v>
      </c>
      <c r="D76" s="17">
        <f t="shared" si="17"/>
        <v>2432.966178400402</v>
      </c>
      <c r="E76" s="17">
        <f>SUM(D76:$D$136)</f>
        <v>28461.916428046017</v>
      </c>
      <c r="F76" s="19">
        <f t="shared" si="18"/>
        <v>11.698443110606176</v>
      </c>
      <c r="G76" s="5"/>
      <c r="H76" s="17">
        <f>Absterbeordnung!C70</f>
        <v>90177.817057787586</v>
      </c>
      <c r="I76" s="18">
        <f t="shared" si="19"/>
        <v>2.6979652621678712E-2</v>
      </c>
      <c r="J76" s="17">
        <f t="shared" si="20"/>
        <v>2432.966178400402</v>
      </c>
      <c r="K76" s="17">
        <f>SUM($J76:J$136)</f>
        <v>28461.916428046017</v>
      </c>
      <c r="L76" s="19">
        <f t="shared" si="21"/>
        <v>11.698443110606176</v>
      </c>
      <c r="N76" s="6">
        <v>62</v>
      </c>
      <c r="O76" s="6">
        <f t="shared" si="12"/>
        <v>91</v>
      </c>
      <c r="P76" s="20">
        <f t="shared" si="13"/>
        <v>90177.817057787586</v>
      </c>
      <c r="Q76" s="20">
        <f t="shared" si="14"/>
        <v>90177.817057787586</v>
      </c>
      <c r="R76" s="5">
        <f t="shared" si="15"/>
        <v>98280.417384559492</v>
      </c>
      <c r="S76" s="5">
        <f t="shared" si="22"/>
        <v>239112931.49570817</v>
      </c>
      <c r="T76" s="20">
        <f>SUM(S76:$S$127)</f>
        <v>2765738585.0828066</v>
      </c>
      <c r="U76" s="6">
        <f t="shared" si="23"/>
        <v>11.566662529635913</v>
      </c>
    </row>
    <row r="77" spans="1:21" x14ac:dyDescent="0.2">
      <c r="A77" s="21">
        <v>63</v>
      </c>
      <c r="B77" s="17">
        <f>Absterbeordnung!C71</f>
        <v>89387.140663159415</v>
      </c>
      <c r="C77" s="18">
        <f t="shared" si="16"/>
        <v>2.5452502473281798E-2</v>
      </c>
      <c r="D77" s="17">
        <f t="shared" si="17"/>
        <v>2275.1264188086529</v>
      </c>
      <c r="E77" s="17">
        <f>SUM(D77:$D$136)</f>
        <v>26028.950249645612</v>
      </c>
      <c r="F77" s="19">
        <f t="shared" si="18"/>
        <v>11.440661070286991</v>
      </c>
      <c r="G77" s="5"/>
      <c r="H77" s="17">
        <f>Absterbeordnung!C71</f>
        <v>89387.140663159415</v>
      </c>
      <c r="I77" s="18">
        <f t="shared" si="19"/>
        <v>2.5452502473281798E-2</v>
      </c>
      <c r="J77" s="17">
        <f t="shared" si="20"/>
        <v>2275.1264188086529</v>
      </c>
      <c r="K77" s="17">
        <f>SUM($J77:J$136)</f>
        <v>26028.950249645612</v>
      </c>
      <c r="L77" s="19">
        <f t="shared" si="21"/>
        <v>11.440661070286991</v>
      </c>
      <c r="N77" s="6">
        <v>63</v>
      </c>
      <c r="O77" s="6">
        <f t="shared" si="12"/>
        <v>92</v>
      </c>
      <c r="P77" s="20">
        <f t="shared" si="13"/>
        <v>89387.140663159415</v>
      </c>
      <c r="Q77" s="20">
        <f t="shared" si="14"/>
        <v>89387.140663159415</v>
      </c>
      <c r="R77" s="5">
        <f t="shared" si="15"/>
        <v>98216.094816989644</v>
      </c>
      <c r="S77" s="5">
        <f t="shared" si="22"/>
        <v>223454032.07034874</v>
      </c>
      <c r="T77" s="20">
        <f>SUM(S77:$S$127)</f>
        <v>2526625653.5870981</v>
      </c>
      <c r="U77" s="6">
        <f t="shared" si="23"/>
        <v>11.307138341507551</v>
      </c>
    </row>
    <row r="78" spans="1:21" x14ac:dyDescent="0.2">
      <c r="A78" s="21">
        <v>64</v>
      </c>
      <c r="B78" s="17">
        <f>Absterbeordnung!C72</f>
        <v>88525.624719833664</v>
      </c>
      <c r="C78" s="18">
        <f t="shared" si="16"/>
        <v>2.4011794786114912E-2</v>
      </c>
      <c r="D78" s="17">
        <f t="shared" si="17"/>
        <v>2125.6591340852674</v>
      </c>
      <c r="E78" s="17">
        <f>SUM(D78:$D$136)</f>
        <v>23753.823830836962</v>
      </c>
      <c r="F78" s="19">
        <f t="shared" si="18"/>
        <v>11.174803829052733</v>
      </c>
      <c r="G78" s="5"/>
      <c r="H78" s="17">
        <f>Absterbeordnung!C72</f>
        <v>88525.624719833664</v>
      </c>
      <c r="I78" s="18">
        <f t="shared" si="19"/>
        <v>2.4011794786114912E-2</v>
      </c>
      <c r="J78" s="17">
        <f t="shared" si="20"/>
        <v>2125.6591340852674</v>
      </c>
      <c r="K78" s="17">
        <f>SUM($J78:J$136)</f>
        <v>23753.823830836962</v>
      </c>
      <c r="L78" s="19">
        <f t="shared" si="21"/>
        <v>11.174803829052733</v>
      </c>
      <c r="N78" s="6">
        <v>64</v>
      </c>
      <c r="O78" s="6">
        <f t="shared" ref="O78:O109" si="24">N78+$B$3</f>
        <v>93</v>
      </c>
      <c r="P78" s="20">
        <f t="shared" ref="P78:P109" si="25">B78</f>
        <v>88525.624719833664</v>
      </c>
      <c r="Q78" s="20">
        <f t="shared" ref="Q78:Q109" si="26">B78</f>
        <v>88525.624719833664</v>
      </c>
      <c r="R78" s="5">
        <f t="shared" ref="R78:R109" si="27">LOOKUP(N78,$O$14:$O$136,$Q$14:$Q$136)</f>
        <v>98146.450766315873</v>
      </c>
      <c r="S78" s="5">
        <f t="shared" si="22"/>
        <v>208625899.54946935</v>
      </c>
      <c r="T78" s="20">
        <f>SUM(S78:$S$127)</f>
        <v>2303171621.5167494</v>
      </c>
      <c r="U78" s="6">
        <f t="shared" si="23"/>
        <v>11.039720506852131</v>
      </c>
    </row>
    <row r="79" spans="1:21" x14ac:dyDescent="0.2">
      <c r="A79" s="21">
        <v>65</v>
      </c>
      <c r="B79" s="17">
        <f>Absterbeordnung!C73</f>
        <v>87587.084899116453</v>
      </c>
      <c r="C79" s="18">
        <f t="shared" ref="C79:C110" si="28">1/(((1+($B$5/100))^A79))</f>
        <v>2.2652636590674444E-2</v>
      </c>
      <c r="D79" s="17">
        <f t="shared" ref="D79:D110" si="29">B79*C79</f>
        <v>1984.0784042562343</v>
      </c>
      <c r="E79" s="17">
        <f>SUM(D79:$D$136)</f>
        <v>21628.164696751694</v>
      </c>
      <c r="F79" s="19">
        <f t="shared" ref="F79:F110" si="30">E79/D79</f>
        <v>10.900861906643946</v>
      </c>
      <c r="G79" s="5"/>
      <c r="H79" s="17">
        <f>Absterbeordnung!C73</f>
        <v>87587.084899116453</v>
      </c>
      <c r="I79" s="18">
        <f t="shared" ref="I79:I110" si="31">1/(((1+($B$5/100))^A79))</f>
        <v>2.2652636590674444E-2</v>
      </c>
      <c r="J79" s="17">
        <f t="shared" ref="J79:J110" si="32">H79*I79</f>
        <v>1984.0784042562343</v>
      </c>
      <c r="K79" s="17">
        <f>SUM($J79:J$136)</f>
        <v>21628.164696751694</v>
      </c>
      <c r="L79" s="19">
        <f t="shared" ref="L79:L110" si="33">K79/J79</f>
        <v>10.900861906643946</v>
      </c>
      <c r="N79" s="6">
        <v>65</v>
      </c>
      <c r="O79" s="6">
        <f t="shared" si="24"/>
        <v>94</v>
      </c>
      <c r="P79" s="20">
        <f t="shared" si="25"/>
        <v>87587.084899116453</v>
      </c>
      <c r="Q79" s="20">
        <f t="shared" si="26"/>
        <v>87587.084899116453</v>
      </c>
      <c r="R79" s="5">
        <f t="shared" si="27"/>
        <v>98070.606133557187</v>
      </c>
      <c r="S79" s="5">
        <f t="shared" ref="S79:S110" si="34">P79*R79*I79</f>
        <v>194579771.72190982</v>
      </c>
      <c r="T79" s="20">
        <f>SUM(S79:$S$136)</f>
        <v>2094545721.9672797</v>
      </c>
      <c r="U79" s="6">
        <f t="shared" ref="U79:U110" si="35">T79/S79</f>
        <v>10.76445769995439</v>
      </c>
    </row>
    <row r="80" spans="1:21" x14ac:dyDescent="0.2">
      <c r="A80" s="21">
        <v>66</v>
      </c>
      <c r="B80" s="17">
        <f>Absterbeordnung!C74</f>
        <v>86564.630932450673</v>
      </c>
      <c r="C80" s="18">
        <f t="shared" si="28"/>
        <v>2.1370411877994759E-2</v>
      </c>
      <c r="D80" s="17">
        <f t="shared" si="29"/>
        <v>1849.9218170930765</v>
      </c>
      <c r="E80" s="17">
        <f>SUM(D80:$D$136)</f>
        <v>19644.08629249546</v>
      </c>
      <c r="F80" s="19">
        <f t="shared" si="30"/>
        <v>10.618873787522391</v>
      </c>
      <c r="G80" s="5"/>
      <c r="H80" s="17">
        <f>Absterbeordnung!C74</f>
        <v>86564.630932450673</v>
      </c>
      <c r="I80" s="18">
        <f t="shared" si="31"/>
        <v>2.1370411877994759E-2</v>
      </c>
      <c r="J80" s="17">
        <f t="shared" si="32"/>
        <v>1849.9218170930765</v>
      </c>
      <c r="K80" s="17">
        <f>SUM($J80:J$136)</f>
        <v>19644.08629249546</v>
      </c>
      <c r="L80" s="19">
        <f t="shared" si="33"/>
        <v>10.618873787522391</v>
      </c>
      <c r="N80" s="6">
        <v>66</v>
      </c>
      <c r="O80" s="6">
        <f t="shared" si="24"/>
        <v>95</v>
      </c>
      <c r="P80" s="20">
        <f t="shared" si="25"/>
        <v>86564.630932450673</v>
      </c>
      <c r="Q80" s="20">
        <f t="shared" si="26"/>
        <v>86564.630932450673</v>
      </c>
      <c r="R80" s="5">
        <f t="shared" si="27"/>
        <v>97987.506986155975</v>
      </c>
      <c r="S80" s="5">
        <f t="shared" si="34"/>
        <v>181269226.9762502</v>
      </c>
      <c r="T80" s="20">
        <f>SUM(S80:$S$136)</f>
        <v>1899965950.2453701</v>
      </c>
      <c r="U80" s="6">
        <f t="shared" si="35"/>
        <v>10.481458888189017</v>
      </c>
    </row>
    <row r="81" spans="1:21" x14ac:dyDescent="0.2">
      <c r="A81" s="21">
        <v>67</v>
      </c>
      <c r="B81" s="17">
        <f>Absterbeordnung!C75</f>
        <v>85450.525088131224</v>
      </c>
      <c r="C81" s="18">
        <f t="shared" si="28"/>
        <v>2.0160765922636562E-2</v>
      </c>
      <c r="D81" s="17">
        <f t="shared" si="29"/>
        <v>1722.7480342681965</v>
      </c>
      <c r="E81" s="17">
        <f>SUM(D81:$D$136)</f>
        <v>17794.164475402384</v>
      </c>
      <c r="F81" s="19">
        <f t="shared" si="30"/>
        <v>10.328941970298715</v>
      </c>
      <c r="G81" s="5"/>
      <c r="H81" s="17">
        <f>Absterbeordnung!C75</f>
        <v>85450.525088131224</v>
      </c>
      <c r="I81" s="18">
        <f t="shared" si="31"/>
        <v>2.0160765922636562E-2</v>
      </c>
      <c r="J81" s="17">
        <f t="shared" si="32"/>
        <v>1722.7480342681965</v>
      </c>
      <c r="K81" s="17">
        <f>SUM($J81:J$136)</f>
        <v>17794.164475402384</v>
      </c>
      <c r="L81" s="19">
        <f t="shared" si="33"/>
        <v>10.328941970298715</v>
      </c>
      <c r="N81" s="6">
        <v>67</v>
      </c>
      <c r="O81" s="6">
        <f t="shared" si="24"/>
        <v>96</v>
      </c>
      <c r="P81" s="20">
        <f t="shared" si="25"/>
        <v>85450.525088131224</v>
      </c>
      <c r="Q81" s="20">
        <f t="shared" si="26"/>
        <v>85450.525088131224</v>
      </c>
      <c r="R81" s="5">
        <f t="shared" si="27"/>
        <v>97896.14049501688</v>
      </c>
      <c r="S81" s="5">
        <f t="shared" si="34"/>
        <v>168650383.60023353</v>
      </c>
      <c r="T81" s="20">
        <f>SUM(S81:$S$136)</f>
        <v>1718696723.26912</v>
      </c>
      <c r="U81" s="6">
        <f t="shared" si="35"/>
        <v>10.19088534861026</v>
      </c>
    </row>
    <row r="82" spans="1:21" x14ac:dyDescent="0.2">
      <c r="A82" s="21">
        <v>68</v>
      </c>
      <c r="B82" s="17">
        <f>Absterbeordnung!C76</f>
        <v>84235.663009879747</v>
      </c>
      <c r="C82" s="18">
        <f t="shared" si="28"/>
        <v>1.9019590493053358E-2</v>
      </c>
      <c r="D82" s="17">
        <f t="shared" si="29"/>
        <v>1602.1278153587552</v>
      </c>
      <c r="E82" s="17">
        <f>SUM(D82:$D$136)</f>
        <v>16071.416441134188</v>
      </c>
      <c r="F82" s="19">
        <f t="shared" si="30"/>
        <v>10.031294811229158</v>
      </c>
      <c r="G82" s="5"/>
      <c r="H82" s="17">
        <f>Absterbeordnung!C76</f>
        <v>84235.663009879747</v>
      </c>
      <c r="I82" s="18">
        <f t="shared" si="31"/>
        <v>1.9019590493053358E-2</v>
      </c>
      <c r="J82" s="17">
        <f t="shared" si="32"/>
        <v>1602.1278153587552</v>
      </c>
      <c r="K82" s="17">
        <f>SUM($J82:J$136)</f>
        <v>16071.416441134188</v>
      </c>
      <c r="L82" s="19">
        <f t="shared" si="33"/>
        <v>10.031294811229158</v>
      </c>
      <c r="N82" s="6">
        <v>68</v>
      </c>
      <c r="O82" s="6">
        <f t="shared" si="24"/>
        <v>97</v>
      </c>
      <c r="P82" s="20">
        <f t="shared" si="25"/>
        <v>84235.663009879747</v>
      </c>
      <c r="Q82" s="20">
        <f t="shared" si="26"/>
        <v>84235.663009879747</v>
      </c>
      <c r="R82" s="5">
        <f t="shared" si="27"/>
        <v>97795.59822184428</v>
      </c>
      <c r="S82" s="5">
        <f t="shared" si="34"/>
        <v>156681048.13086596</v>
      </c>
      <c r="T82" s="20">
        <f>SUM(S82:$S$136)</f>
        <v>1550046339.6688864</v>
      </c>
      <c r="U82" s="6">
        <f t="shared" si="35"/>
        <v>9.8930046624032588</v>
      </c>
    </row>
    <row r="83" spans="1:21" x14ac:dyDescent="0.2">
      <c r="A83" s="21">
        <v>69</v>
      </c>
      <c r="B83" s="17">
        <f>Absterbeordnung!C77</f>
        <v>82909.213290386106</v>
      </c>
      <c r="C83" s="18">
        <f t="shared" si="28"/>
        <v>1.7943009899106941E-2</v>
      </c>
      <c r="D83" s="17">
        <f t="shared" si="29"/>
        <v>1487.6408347965667</v>
      </c>
      <c r="E83" s="17">
        <f>SUM(D83:$D$136)</f>
        <v>14469.288625775433</v>
      </c>
      <c r="F83" s="19">
        <f t="shared" si="30"/>
        <v>9.7263319796905776</v>
      </c>
      <c r="G83" s="5"/>
      <c r="H83" s="17">
        <f>Absterbeordnung!C77</f>
        <v>82909.213290386106</v>
      </c>
      <c r="I83" s="18">
        <f t="shared" si="31"/>
        <v>1.7943009899106941E-2</v>
      </c>
      <c r="J83" s="17">
        <f t="shared" si="32"/>
        <v>1487.6408347965667</v>
      </c>
      <c r="K83" s="17">
        <f>SUM($J83:J$136)</f>
        <v>14469.288625775433</v>
      </c>
      <c r="L83" s="19">
        <f t="shared" si="33"/>
        <v>9.7263319796905776</v>
      </c>
      <c r="N83" s="6">
        <v>69</v>
      </c>
      <c r="O83" s="6">
        <f t="shared" si="24"/>
        <v>98</v>
      </c>
      <c r="P83" s="20">
        <f t="shared" si="25"/>
        <v>82909.213290386106</v>
      </c>
      <c r="Q83" s="20">
        <f t="shared" si="26"/>
        <v>82909.213290386106</v>
      </c>
      <c r="R83" s="5">
        <f t="shared" si="27"/>
        <v>97685.091151765562</v>
      </c>
      <c r="S83" s="5">
        <f t="shared" si="34"/>
        <v>145320330.54819122</v>
      </c>
      <c r="T83" s="20">
        <f>SUM(S83:$S$136)</f>
        <v>1393365291.5380204</v>
      </c>
      <c r="U83" s="6">
        <f t="shared" si="35"/>
        <v>9.5882337060604996</v>
      </c>
    </row>
    <row r="84" spans="1:21" x14ac:dyDescent="0.2">
      <c r="A84" s="21">
        <v>70</v>
      </c>
      <c r="B84" s="17">
        <f>Absterbeordnung!C78</f>
        <v>81458.582290945269</v>
      </c>
      <c r="C84" s="18">
        <f t="shared" si="28"/>
        <v>1.692736782934617E-2</v>
      </c>
      <c r="D84" s="17">
        <f t="shared" si="29"/>
        <v>1378.8793852958945</v>
      </c>
      <c r="E84" s="17">
        <f>SUM(D84:$D$136)</f>
        <v>12981.647790978866</v>
      </c>
      <c r="F84" s="19">
        <f t="shared" si="30"/>
        <v>9.4146362106886734</v>
      </c>
      <c r="G84" s="5"/>
      <c r="H84" s="17">
        <f>Absterbeordnung!C78</f>
        <v>81458.582290945269</v>
      </c>
      <c r="I84" s="18">
        <f t="shared" si="31"/>
        <v>1.692736782934617E-2</v>
      </c>
      <c r="J84" s="17">
        <f t="shared" si="32"/>
        <v>1378.8793852958945</v>
      </c>
      <c r="K84" s="17">
        <f>SUM($J84:J$136)</f>
        <v>12981.647790978866</v>
      </c>
      <c r="L84" s="19">
        <f t="shared" si="33"/>
        <v>9.4146362106886734</v>
      </c>
      <c r="N84" s="6">
        <v>70</v>
      </c>
      <c r="O84" s="6">
        <f t="shared" si="24"/>
        <v>99</v>
      </c>
      <c r="P84" s="20">
        <f t="shared" si="25"/>
        <v>81458.582290945269</v>
      </c>
      <c r="Q84" s="20">
        <f t="shared" si="26"/>
        <v>81458.582290945269</v>
      </c>
      <c r="R84" s="5">
        <f t="shared" si="27"/>
        <v>97563.834648118878</v>
      </c>
      <c r="S84" s="5">
        <f t="shared" si="34"/>
        <v>134528760.34670848</v>
      </c>
      <c r="T84" s="20">
        <f>SUM(S84:$S$136)</f>
        <v>1248044960.9898293</v>
      </c>
      <c r="U84" s="6">
        <f t="shared" si="35"/>
        <v>9.2771609414474572</v>
      </c>
    </row>
    <row r="85" spans="1:21" x14ac:dyDescent="0.2">
      <c r="A85" s="21">
        <v>71</v>
      </c>
      <c r="B85" s="17">
        <f>Absterbeordnung!C79</f>
        <v>79869.199089646369</v>
      </c>
      <c r="C85" s="18">
        <f t="shared" si="28"/>
        <v>1.5969214933345442E-2</v>
      </c>
      <c r="D85" s="17">
        <f t="shared" si="29"/>
        <v>1275.448406816721</v>
      </c>
      <c r="E85" s="17">
        <f>SUM(D85:$D$136)</f>
        <v>11602.768405682971</v>
      </c>
      <c r="F85" s="19">
        <f t="shared" si="30"/>
        <v>9.0970111716563249</v>
      </c>
      <c r="G85" s="5"/>
      <c r="H85" s="17">
        <f>Absterbeordnung!C79</f>
        <v>79869.199089646369</v>
      </c>
      <c r="I85" s="18">
        <f t="shared" si="31"/>
        <v>1.5969214933345442E-2</v>
      </c>
      <c r="J85" s="17">
        <f t="shared" si="32"/>
        <v>1275.448406816721</v>
      </c>
      <c r="K85" s="17">
        <f>SUM($J85:J$136)</f>
        <v>11602.768405682971</v>
      </c>
      <c r="L85" s="19">
        <f t="shared" si="33"/>
        <v>9.0970111716563249</v>
      </c>
      <c r="N85" s="6">
        <v>71</v>
      </c>
      <c r="O85" s="6">
        <f t="shared" si="24"/>
        <v>100</v>
      </c>
      <c r="P85" s="20">
        <f t="shared" si="25"/>
        <v>79869.199089646369</v>
      </c>
      <c r="Q85" s="20">
        <f t="shared" si="26"/>
        <v>79869.199089646369</v>
      </c>
      <c r="R85" s="5">
        <f t="shared" si="27"/>
        <v>97430.970266818375</v>
      </c>
      <c r="S85" s="5">
        <f t="shared" si="34"/>
        <v>124268175.80142079</v>
      </c>
      <c r="T85" s="20">
        <f>SUM(S85:$S$136)</f>
        <v>1113516200.6431203</v>
      </c>
      <c r="U85" s="6">
        <f t="shared" si="35"/>
        <v>8.9605902191926212</v>
      </c>
    </row>
    <row r="86" spans="1:21" x14ac:dyDescent="0.2">
      <c r="A86" s="21">
        <v>72</v>
      </c>
      <c r="B86" s="17">
        <f>Absterbeordnung!C80</f>
        <v>78124.487584520684</v>
      </c>
      <c r="C86" s="18">
        <f t="shared" si="28"/>
        <v>1.5065297106929661E-2</v>
      </c>
      <c r="D86" s="17">
        <f t="shared" si="29"/>
        <v>1176.9686167874418</v>
      </c>
      <c r="E86" s="17">
        <f>SUM(D86:$D$136)</f>
        <v>10327.319998866253</v>
      </c>
      <c r="F86" s="19">
        <f t="shared" si="30"/>
        <v>8.7745075370445047</v>
      </c>
      <c r="G86" s="5"/>
      <c r="H86" s="17">
        <f>Absterbeordnung!C80</f>
        <v>78124.487584520684</v>
      </c>
      <c r="I86" s="18">
        <f t="shared" si="31"/>
        <v>1.5065297106929661E-2</v>
      </c>
      <c r="J86" s="17">
        <f t="shared" si="32"/>
        <v>1176.9686167874418</v>
      </c>
      <c r="K86" s="17">
        <f>SUM($J86:J$136)</f>
        <v>10327.319998866253</v>
      </c>
      <c r="L86" s="19">
        <f t="shared" si="33"/>
        <v>8.7745075370445047</v>
      </c>
      <c r="N86" s="6">
        <v>72</v>
      </c>
      <c r="O86" s="6">
        <f t="shared" si="24"/>
        <v>101</v>
      </c>
      <c r="P86" s="20">
        <f t="shared" si="25"/>
        <v>78124.487584520684</v>
      </c>
      <c r="Q86" s="20">
        <f t="shared" si="26"/>
        <v>78124.487584520684</v>
      </c>
      <c r="R86" s="5">
        <f t="shared" si="27"/>
        <v>97285.637360019886</v>
      </c>
      <c r="S86" s="5">
        <f t="shared" si="34"/>
        <v>114502142.03690727</v>
      </c>
      <c r="T86" s="20">
        <f>SUM(S86:$S$136)</f>
        <v>989248024.84169948</v>
      </c>
      <c r="U86" s="6">
        <f t="shared" si="35"/>
        <v>8.6395591142988124</v>
      </c>
    </row>
    <row r="87" spans="1:21" x14ac:dyDescent="0.2">
      <c r="A87" s="21">
        <v>73</v>
      </c>
      <c r="B87" s="17">
        <f>Absterbeordnung!C81</f>
        <v>76206.326728163229</v>
      </c>
      <c r="C87" s="18">
        <f t="shared" si="28"/>
        <v>1.4212544440499682E-2</v>
      </c>
      <c r="D87" s="17">
        <f t="shared" si="29"/>
        <v>1083.0858052712586</v>
      </c>
      <c r="E87" s="17">
        <f>SUM(D87:$D$136)</f>
        <v>9150.3513820788085</v>
      </c>
      <c r="F87" s="19">
        <f t="shared" si="30"/>
        <v>8.4484085541007587</v>
      </c>
      <c r="G87" s="5"/>
      <c r="H87" s="17">
        <f>Absterbeordnung!C81</f>
        <v>76206.326728163229</v>
      </c>
      <c r="I87" s="18">
        <f t="shared" si="31"/>
        <v>1.4212544440499682E-2</v>
      </c>
      <c r="J87" s="17">
        <f t="shared" si="32"/>
        <v>1083.0858052712586</v>
      </c>
      <c r="K87" s="17">
        <f>SUM($J87:J$136)</f>
        <v>9150.3513820788085</v>
      </c>
      <c r="L87" s="19">
        <f t="shared" si="33"/>
        <v>8.4484085541007587</v>
      </c>
      <c r="N87" s="6">
        <v>73</v>
      </c>
      <c r="O87" s="6">
        <f t="shared" si="24"/>
        <v>102</v>
      </c>
      <c r="P87" s="20">
        <f t="shared" si="25"/>
        <v>76206.326728163229</v>
      </c>
      <c r="Q87" s="20">
        <f t="shared" si="26"/>
        <v>76206.326728163229</v>
      </c>
      <c r="R87" s="5">
        <f t="shared" si="27"/>
        <v>97126.950865496459</v>
      </c>
      <c r="S87" s="5">
        <f t="shared" si="34"/>
        <v>105196821.7916982</v>
      </c>
      <c r="T87" s="20">
        <f>SUM(S87:$S$136)</f>
        <v>874745882.80479228</v>
      </c>
      <c r="U87" s="6">
        <f t="shared" si="35"/>
        <v>8.3153261468002295</v>
      </c>
    </row>
    <row r="88" spans="1:21" x14ac:dyDescent="0.2">
      <c r="A88" s="21">
        <v>74</v>
      </c>
      <c r="B88" s="17">
        <f>Absterbeordnung!C82</f>
        <v>74095.887767335167</v>
      </c>
      <c r="C88" s="18">
        <f t="shared" si="28"/>
        <v>1.3408060792924227E-2</v>
      </c>
      <c r="D88" s="17">
        <f t="shared" si="29"/>
        <v>993.48216769012049</v>
      </c>
      <c r="E88" s="17">
        <f>SUM(D88:$D$136)</f>
        <v>8067.265576807551</v>
      </c>
      <c r="F88" s="19">
        <f t="shared" si="30"/>
        <v>8.1201916241377692</v>
      </c>
      <c r="G88" s="5"/>
      <c r="H88" s="17">
        <f>Absterbeordnung!C82</f>
        <v>74095.887767335167</v>
      </c>
      <c r="I88" s="18">
        <f t="shared" si="31"/>
        <v>1.3408060792924227E-2</v>
      </c>
      <c r="J88" s="17">
        <f t="shared" si="32"/>
        <v>993.48216769012049</v>
      </c>
      <c r="K88" s="17">
        <f>SUM($J88:J$136)</f>
        <v>8067.265576807551</v>
      </c>
      <c r="L88" s="19">
        <f t="shared" si="33"/>
        <v>8.1201916241377692</v>
      </c>
      <c r="N88" s="6">
        <v>74</v>
      </c>
      <c r="O88" s="6">
        <f t="shared" si="24"/>
        <v>103</v>
      </c>
      <c r="P88" s="20">
        <f t="shared" si="25"/>
        <v>74095.887767335167</v>
      </c>
      <c r="Q88" s="20">
        <f t="shared" si="26"/>
        <v>74095.887767335167</v>
      </c>
      <c r="R88" s="5">
        <f t="shared" si="27"/>
        <v>96954.061007877841</v>
      </c>
      <c r="S88" s="5">
        <f t="shared" si="34"/>
        <v>96322130.696466669</v>
      </c>
      <c r="T88" s="20">
        <f>SUM(S88:$S$136)</f>
        <v>769549061.01309407</v>
      </c>
      <c r="U88" s="6">
        <f t="shared" si="35"/>
        <v>7.98932763892154</v>
      </c>
    </row>
    <row r="89" spans="1:21" x14ac:dyDescent="0.2">
      <c r="A89" s="21">
        <v>75</v>
      </c>
      <c r="B89" s="17">
        <f>Absterbeordnung!C83</f>
        <v>71775.451301768495</v>
      </c>
      <c r="C89" s="18">
        <f t="shared" si="28"/>
        <v>1.2649113955588891E-2</v>
      </c>
      <c r="D89" s="17">
        <f t="shared" si="29"/>
        <v>907.89586272989072</v>
      </c>
      <c r="E89" s="17">
        <f>SUM(D89:$D$136)</f>
        <v>7073.78340911743</v>
      </c>
      <c r="F89" s="19">
        <f t="shared" si="30"/>
        <v>7.7914039478577957</v>
      </c>
      <c r="G89" s="5"/>
      <c r="H89" s="17">
        <f>Absterbeordnung!C83</f>
        <v>71775.451301768495</v>
      </c>
      <c r="I89" s="18">
        <f t="shared" si="31"/>
        <v>1.2649113955588891E-2</v>
      </c>
      <c r="J89" s="17">
        <f t="shared" si="32"/>
        <v>907.89586272989072</v>
      </c>
      <c r="K89" s="17">
        <f>SUM($J89:J$136)</f>
        <v>7073.78340911743</v>
      </c>
      <c r="L89" s="19">
        <f t="shared" si="33"/>
        <v>7.7914039478577957</v>
      </c>
      <c r="N89" s="6">
        <v>75</v>
      </c>
      <c r="O89" s="6">
        <f t="shared" si="24"/>
        <v>104</v>
      </c>
      <c r="P89" s="20">
        <f t="shared" si="25"/>
        <v>71775.451301768495</v>
      </c>
      <c r="Q89" s="20">
        <f t="shared" si="26"/>
        <v>71775.451301768495</v>
      </c>
      <c r="R89" s="5">
        <f t="shared" si="27"/>
        <v>96766.131073263823</v>
      </c>
      <c r="S89" s="5">
        <f t="shared" si="34"/>
        <v>87853570.053794548</v>
      </c>
      <c r="T89" s="20">
        <f>SUM(S89:$S$136)</f>
        <v>673226930.31662738</v>
      </c>
      <c r="U89" s="6">
        <f t="shared" si="35"/>
        <v>7.6630571746190475</v>
      </c>
    </row>
    <row r="90" spans="1:21" x14ac:dyDescent="0.2">
      <c r="A90" s="21">
        <v>76</v>
      </c>
      <c r="B90" s="17">
        <f>Absterbeordnung!C84</f>
        <v>69229.625569156167</v>
      </c>
      <c r="C90" s="18">
        <f t="shared" si="28"/>
        <v>1.1933126373197067E-2</v>
      </c>
      <c r="D90" s="17">
        <f t="shared" si="29"/>
        <v>826.12587068585549</v>
      </c>
      <c r="E90" s="17">
        <f>SUM(D90:$D$136)</f>
        <v>6165.8875463875393</v>
      </c>
      <c r="F90" s="19">
        <f t="shared" si="30"/>
        <v>7.4636175493070764</v>
      </c>
      <c r="G90" s="5"/>
      <c r="H90" s="17">
        <f>Absterbeordnung!C84</f>
        <v>69229.625569156167</v>
      </c>
      <c r="I90" s="18">
        <f t="shared" si="31"/>
        <v>1.1933126373197067E-2</v>
      </c>
      <c r="J90" s="17">
        <f t="shared" si="32"/>
        <v>826.12587068585549</v>
      </c>
      <c r="K90" s="17">
        <f>SUM($J90:J$136)</f>
        <v>6165.8875463875393</v>
      </c>
      <c r="L90" s="19">
        <f t="shared" si="33"/>
        <v>7.4636175493070764</v>
      </c>
      <c r="N90" s="6">
        <v>76</v>
      </c>
      <c r="O90" s="6">
        <f t="shared" si="24"/>
        <v>105</v>
      </c>
      <c r="P90" s="20">
        <f t="shared" si="25"/>
        <v>69229.625569156167</v>
      </c>
      <c r="Q90" s="20">
        <f t="shared" si="26"/>
        <v>69229.625569156167</v>
      </c>
      <c r="R90" s="5">
        <f t="shared" si="27"/>
        <v>96562.213869930507</v>
      </c>
      <c r="S90" s="5">
        <f t="shared" si="34"/>
        <v>79772543.008650139</v>
      </c>
      <c r="T90" s="20">
        <f>SUM(S90:$S$136)</f>
        <v>585373360.26283276</v>
      </c>
      <c r="U90" s="6">
        <f t="shared" si="35"/>
        <v>7.338030582770287</v>
      </c>
    </row>
    <row r="91" spans="1:21" x14ac:dyDescent="0.2">
      <c r="A91" s="21">
        <v>77</v>
      </c>
      <c r="B91" s="17">
        <f>Absterbeordnung!C85</f>
        <v>66446.538545279385</v>
      </c>
      <c r="C91" s="18">
        <f t="shared" si="28"/>
        <v>1.1257666389808553E-2</v>
      </c>
      <c r="D91" s="17">
        <f t="shared" si="29"/>
        <v>748.03296370031023</v>
      </c>
      <c r="E91" s="17">
        <f>SUM(D91:$D$136)</f>
        <v>5339.761675701684</v>
      </c>
      <c r="F91" s="19">
        <f t="shared" si="30"/>
        <v>7.1384042346040122</v>
      </c>
      <c r="G91" s="5"/>
      <c r="H91" s="17">
        <f>Absterbeordnung!C85</f>
        <v>66446.538545279385</v>
      </c>
      <c r="I91" s="18">
        <f t="shared" si="31"/>
        <v>1.1257666389808553E-2</v>
      </c>
      <c r="J91" s="17">
        <f t="shared" si="32"/>
        <v>748.03296370031023</v>
      </c>
      <c r="K91" s="17">
        <f>SUM($J91:J$136)</f>
        <v>5339.761675701684</v>
      </c>
      <c r="L91" s="19">
        <f t="shared" si="33"/>
        <v>7.1384042346040122</v>
      </c>
      <c r="N91" s="6">
        <v>77</v>
      </c>
      <c r="O91" s="6">
        <f t="shared" si="24"/>
        <v>106</v>
      </c>
      <c r="P91" s="20">
        <f t="shared" si="25"/>
        <v>66446.538545279385</v>
      </c>
      <c r="Q91" s="20">
        <f t="shared" si="26"/>
        <v>66446.538545279385</v>
      </c>
      <c r="R91" s="5">
        <f t="shared" si="27"/>
        <v>96341.173306160839</v>
      </c>
      <c r="S91" s="5">
        <f t="shared" si="34"/>
        <v>72066373.394572705</v>
      </c>
      <c r="T91" s="20">
        <f>SUM(S91:$S$136)</f>
        <v>505600817.25418246</v>
      </c>
      <c r="U91" s="6">
        <f t="shared" si="35"/>
        <v>7.0157660700636715</v>
      </c>
    </row>
    <row r="92" spans="1:21" x14ac:dyDescent="0.2">
      <c r="A92" s="21">
        <v>78</v>
      </c>
      <c r="B92" s="17">
        <f>Absterbeordnung!C86</f>
        <v>63419.420299464386</v>
      </c>
      <c r="C92" s="18">
        <f t="shared" si="28"/>
        <v>1.0620439990385427E-2</v>
      </c>
      <c r="D92" s="17">
        <f t="shared" si="29"/>
        <v>673.54214751549284</v>
      </c>
      <c r="E92" s="17">
        <f>SUM(D92:$D$136)</f>
        <v>4591.7287120013734</v>
      </c>
      <c r="F92" s="19">
        <f t="shared" si="30"/>
        <v>6.817284900342119</v>
      </c>
      <c r="G92" s="5"/>
      <c r="H92" s="17">
        <f>Absterbeordnung!C86</f>
        <v>63419.420299464386</v>
      </c>
      <c r="I92" s="18">
        <f t="shared" si="31"/>
        <v>1.0620439990385427E-2</v>
      </c>
      <c r="J92" s="17">
        <f t="shared" si="32"/>
        <v>673.54214751549284</v>
      </c>
      <c r="K92" s="17">
        <f>SUM($J92:J$136)</f>
        <v>4591.7287120013734</v>
      </c>
      <c r="L92" s="19">
        <f t="shared" si="33"/>
        <v>6.817284900342119</v>
      </c>
      <c r="N92" s="6">
        <v>78</v>
      </c>
      <c r="O92" s="6">
        <f t="shared" si="24"/>
        <v>107</v>
      </c>
      <c r="P92" s="20">
        <f t="shared" si="25"/>
        <v>63419.420299464386</v>
      </c>
      <c r="Q92" s="20">
        <f t="shared" si="26"/>
        <v>63419.420299464386</v>
      </c>
      <c r="R92" s="5">
        <f t="shared" si="27"/>
        <v>96101.522710738296</v>
      </c>
      <c r="S92" s="5">
        <f t="shared" si="34"/>
        <v>64728425.986099578</v>
      </c>
      <c r="T92" s="20">
        <f>SUM(S92:$S$136)</f>
        <v>433534443.85960978</v>
      </c>
      <c r="U92" s="6">
        <f t="shared" si="35"/>
        <v>6.6977442638990059</v>
      </c>
    </row>
    <row r="93" spans="1:21" x14ac:dyDescent="0.2">
      <c r="A93" s="21">
        <v>79</v>
      </c>
      <c r="B93" s="17">
        <f>Absterbeordnung!C87</f>
        <v>60148.011948562904</v>
      </c>
      <c r="C93" s="18">
        <f t="shared" si="28"/>
        <v>1.0019283009797571E-2</v>
      </c>
      <c r="D93" s="17">
        <f t="shared" si="29"/>
        <v>602.63995418933757</v>
      </c>
      <c r="E93" s="17">
        <f>SUM(D93:$D$136)</f>
        <v>3918.1865644858817</v>
      </c>
      <c r="F93" s="19">
        <f t="shared" si="30"/>
        <v>6.5017039398865757</v>
      </c>
      <c r="G93" s="5"/>
      <c r="H93" s="17">
        <f>Absterbeordnung!C87</f>
        <v>60148.011948562904</v>
      </c>
      <c r="I93" s="18">
        <f t="shared" si="31"/>
        <v>1.0019283009797571E-2</v>
      </c>
      <c r="J93" s="17">
        <f t="shared" si="32"/>
        <v>602.63995418933757</v>
      </c>
      <c r="K93" s="17">
        <f>SUM($J93:J$136)</f>
        <v>3918.1865644858817</v>
      </c>
      <c r="L93" s="19">
        <f t="shared" si="33"/>
        <v>6.5017039398865757</v>
      </c>
      <c r="N93" s="6">
        <v>79</v>
      </c>
      <c r="O93" s="6">
        <f t="shared" si="24"/>
        <v>108</v>
      </c>
      <c r="P93" s="20">
        <f t="shared" si="25"/>
        <v>60148.011948562904</v>
      </c>
      <c r="Q93" s="20">
        <f t="shared" si="26"/>
        <v>60148.011948562904</v>
      </c>
      <c r="R93" s="5">
        <f t="shared" si="27"/>
        <v>95841.512352922582</v>
      </c>
      <c r="S93" s="5">
        <f t="shared" si="34"/>
        <v>57757924.613802098</v>
      </c>
      <c r="T93" s="20">
        <f>SUM(S93:$S$136)</f>
        <v>368806017.87351018</v>
      </c>
      <c r="U93" s="6">
        <f t="shared" si="35"/>
        <v>6.3853751730092219</v>
      </c>
    </row>
    <row r="94" spans="1:21" x14ac:dyDescent="0.2">
      <c r="A94" s="21">
        <v>80</v>
      </c>
      <c r="B94" s="17">
        <f>Absterbeordnung!C88</f>
        <v>56639.948321876713</v>
      </c>
      <c r="C94" s="18">
        <f t="shared" si="28"/>
        <v>9.4521537828278993E-3</v>
      </c>
      <c r="D94" s="17">
        <f t="shared" si="29"/>
        <v>535.36950178980373</v>
      </c>
      <c r="E94" s="17">
        <f>SUM(D94:$D$136)</f>
        <v>3315.5466102965438</v>
      </c>
      <c r="F94" s="19">
        <f t="shared" si="30"/>
        <v>6.1930061372795393</v>
      </c>
      <c r="G94" s="5"/>
      <c r="H94" s="17">
        <f>Absterbeordnung!C88</f>
        <v>56639.948321876713</v>
      </c>
      <c r="I94" s="18">
        <f t="shared" si="31"/>
        <v>9.4521537828278993E-3</v>
      </c>
      <c r="J94" s="17">
        <f t="shared" si="32"/>
        <v>535.36950178980373</v>
      </c>
      <c r="K94" s="17">
        <f>SUM($J94:J$136)</f>
        <v>3315.5466102965438</v>
      </c>
      <c r="L94" s="19">
        <f t="shared" si="33"/>
        <v>6.1930061372795393</v>
      </c>
      <c r="N94" s="6">
        <v>80</v>
      </c>
      <c r="O94" s="6">
        <f t="shared" si="24"/>
        <v>109</v>
      </c>
      <c r="P94" s="20">
        <f t="shared" si="25"/>
        <v>56639.948321876713</v>
      </c>
      <c r="Q94" s="20">
        <f t="shared" si="26"/>
        <v>56639.948321876713</v>
      </c>
      <c r="R94" s="5">
        <f t="shared" si="27"/>
        <v>95559.121087265434</v>
      </c>
      <c r="S94" s="5">
        <f t="shared" si="34"/>
        <v>51159439.047960818</v>
      </c>
      <c r="T94" s="20">
        <f>SUM(S94:$S$136)</f>
        <v>311048093.25970811</v>
      </c>
      <c r="U94" s="6">
        <f t="shared" si="35"/>
        <v>6.0799746644623598</v>
      </c>
    </row>
    <row r="95" spans="1:21" x14ac:dyDescent="0.2">
      <c r="A95" s="21">
        <v>81</v>
      </c>
      <c r="B95" s="17">
        <f>Absterbeordnung!C89</f>
        <v>52912.07571037679</v>
      </c>
      <c r="C95" s="18">
        <f t="shared" si="28"/>
        <v>8.9171262102149974E-3</v>
      </c>
      <c r="D95" s="17">
        <f t="shared" si="29"/>
        <v>471.82365715388119</v>
      </c>
      <c r="E95" s="17">
        <f>SUM(D95:$D$136)</f>
        <v>2780.1771085067403</v>
      </c>
      <c r="F95" s="19">
        <f t="shared" si="30"/>
        <v>5.8924071872047099</v>
      </c>
      <c r="G95" s="5"/>
      <c r="H95" s="17">
        <f>Absterbeordnung!C89</f>
        <v>52912.07571037679</v>
      </c>
      <c r="I95" s="18">
        <f t="shared" si="31"/>
        <v>8.9171262102149974E-3</v>
      </c>
      <c r="J95" s="17">
        <f t="shared" si="32"/>
        <v>471.82365715388119</v>
      </c>
      <c r="K95" s="17">
        <f>SUM($J95:J$136)</f>
        <v>2780.1771085067403</v>
      </c>
      <c r="L95" s="19">
        <f t="shared" si="33"/>
        <v>5.8924071872047099</v>
      </c>
      <c r="N95" s="6">
        <v>81</v>
      </c>
      <c r="O95" s="6">
        <f t="shared" si="24"/>
        <v>110</v>
      </c>
      <c r="P95" s="20">
        <f t="shared" si="25"/>
        <v>52912.07571037679</v>
      </c>
      <c r="Q95" s="20">
        <f t="shared" si="26"/>
        <v>52912.07571037679</v>
      </c>
      <c r="R95" s="5">
        <f t="shared" si="27"/>
        <v>95252.044718425139</v>
      </c>
      <c r="S95" s="5">
        <f t="shared" si="34"/>
        <v>44942168.090432383</v>
      </c>
      <c r="T95" s="20">
        <f>SUM(S95:$S$136)</f>
        <v>259888654.21174744</v>
      </c>
      <c r="U95" s="6">
        <f t="shared" si="35"/>
        <v>5.7827351294846503</v>
      </c>
    </row>
    <row r="96" spans="1:21" x14ac:dyDescent="0.2">
      <c r="A96" s="21">
        <v>82</v>
      </c>
      <c r="B96" s="17">
        <f>Absterbeordnung!C90</f>
        <v>48991.582974895791</v>
      </c>
      <c r="C96" s="18">
        <f t="shared" si="28"/>
        <v>8.4123832171839608E-3</v>
      </c>
      <c r="D96" s="17">
        <f t="shared" si="29"/>
        <v>412.13597040128883</v>
      </c>
      <c r="E96" s="17">
        <f>SUM(D96:$D$136)</f>
        <v>2308.3534513528593</v>
      </c>
      <c r="F96" s="19">
        <f t="shared" si="30"/>
        <v>5.600951183914523</v>
      </c>
      <c r="G96" s="5"/>
      <c r="H96" s="17">
        <f>Absterbeordnung!C90</f>
        <v>48991.582974895791</v>
      </c>
      <c r="I96" s="18">
        <f t="shared" si="31"/>
        <v>8.4123832171839608E-3</v>
      </c>
      <c r="J96" s="17">
        <f t="shared" si="32"/>
        <v>412.13597040128883</v>
      </c>
      <c r="K96" s="17">
        <f>SUM($J96:J$136)</f>
        <v>2308.3534513528593</v>
      </c>
      <c r="L96" s="19">
        <f t="shared" si="33"/>
        <v>5.600951183914523</v>
      </c>
      <c r="N96" s="6">
        <v>82</v>
      </c>
      <c r="O96" s="6">
        <f t="shared" si="24"/>
        <v>111</v>
      </c>
      <c r="P96" s="20">
        <f t="shared" si="25"/>
        <v>48991.582974895791</v>
      </c>
      <c r="Q96" s="20">
        <f t="shared" si="26"/>
        <v>48991.582974895791</v>
      </c>
      <c r="R96" s="5">
        <f t="shared" si="27"/>
        <v>94917.650032675301</v>
      </c>
      <c r="S96" s="5">
        <f t="shared" si="34"/>
        <v>39118977.804426558</v>
      </c>
      <c r="T96" s="20">
        <f>SUM(S96:$S$136)</f>
        <v>214946486.12131506</v>
      </c>
      <c r="U96" s="6">
        <f t="shared" si="35"/>
        <v>5.494685653493546</v>
      </c>
    </row>
    <row r="97" spans="1:21" x14ac:dyDescent="0.2">
      <c r="A97" s="21">
        <v>83</v>
      </c>
      <c r="B97" s="17">
        <f>Absterbeordnung!C91</f>
        <v>44916.257338395466</v>
      </c>
      <c r="C97" s="18">
        <f t="shared" si="28"/>
        <v>7.9362105822490189E-3</v>
      </c>
      <c r="D97" s="17">
        <f t="shared" si="29"/>
        <v>356.46487680399423</v>
      </c>
      <c r="E97" s="17">
        <f>SUM(D97:$D$136)</f>
        <v>1896.2174809515702</v>
      </c>
      <c r="F97" s="19">
        <f t="shared" si="30"/>
        <v>5.3195072062996669</v>
      </c>
      <c r="G97" s="5"/>
      <c r="H97" s="17">
        <f>Absterbeordnung!C91</f>
        <v>44916.257338395466</v>
      </c>
      <c r="I97" s="18">
        <f t="shared" si="31"/>
        <v>7.9362105822490189E-3</v>
      </c>
      <c r="J97" s="17">
        <f t="shared" si="32"/>
        <v>356.46487680399423</v>
      </c>
      <c r="K97" s="17">
        <f>SUM($J97:J$136)</f>
        <v>1896.2174809515702</v>
      </c>
      <c r="L97" s="19">
        <f t="shared" si="33"/>
        <v>5.3195072062996669</v>
      </c>
      <c r="N97" s="6">
        <v>83</v>
      </c>
      <c r="O97" s="6">
        <f t="shared" si="24"/>
        <v>112</v>
      </c>
      <c r="P97" s="20">
        <f t="shared" si="25"/>
        <v>44916.257338395466</v>
      </c>
      <c r="Q97" s="20">
        <f t="shared" si="26"/>
        <v>44916.257338395466</v>
      </c>
      <c r="R97" s="5">
        <f t="shared" si="27"/>
        <v>94553.197579374348</v>
      </c>
      <c r="S97" s="5">
        <f t="shared" si="34"/>
        <v>33704893.926555403</v>
      </c>
      <c r="T97" s="20">
        <f>SUM(S97:$S$136)</f>
        <v>175827508.31688851</v>
      </c>
      <c r="U97" s="6">
        <f t="shared" si="35"/>
        <v>5.2166759135935923</v>
      </c>
    </row>
    <row r="98" spans="1:21" x14ac:dyDescent="0.2">
      <c r="A98" s="21">
        <v>84</v>
      </c>
      <c r="B98" s="17">
        <f>Absterbeordnung!C92</f>
        <v>40733.908782735474</v>
      </c>
      <c r="C98" s="18">
        <f t="shared" si="28"/>
        <v>7.4869911153292628E-3</v>
      </c>
      <c r="D98" s="17">
        <f t="shared" si="29"/>
        <v>304.9744131489731</v>
      </c>
      <c r="E98" s="17">
        <f>SUM(D98:$D$136)</f>
        <v>1539.752604147576</v>
      </c>
      <c r="F98" s="19">
        <f t="shared" si="30"/>
        <v>5.0487927437881215</v>
      </c>
      <c r="G98" s="5"/>
      <c r="H98" s="17">
        <f>Absterbeordnung!C92</f>
        <v>40733.908782735474</v>
      </c>
      <c r="I98" s="18">
        <f t="shared" si="31"/>
        <v>7.4869911153292628E-3</v>
      </c>
      <c r="J98" s="17">
        <f t="shared" si="32"/>
        <v>304.9744131489731</v>
      </c>
      <c r="K98" s="17">
        <f>SUM($J98:J$136)</f>
        <v>1539.752604147576</v>
      </c>
      <c r="L98" s="19">
        <f t="shared" si="33"/>
        <v>5.0487927437881215</v>
      </c>
      <c r="N98" s="6">
        <v>84</v>
      </c>
      <c r="O98" s="6">
        <f t="shared" si="24"/>
        <v>113</v>
      </c>
      <c r="P98" s="20">
        <f t="shared" si="25"/>
        <v>40733.908782735474</v>
      </c>
      <c r="Q98" s="20">
        <f t="shared" si="26"/>
        <v>40733.908782735474</v>
      </c>
      <c r="R98" s="5">
        <f t="shared" si="27"/>
        <v>94156.039164857881</v>
      </c>
      <c r="S98" s="5">
        <f t="shared" si="34"/>
        <v>28715182.788734265</v>
      </c>
      <c r="T98" s="20">
        <f>SUM(S98:$S$136)</f>
        <v>142122614.39033309</v>
      </c>
      <c r="U98" s="6">
        <f t="shared" si="35"/>
        <v>4.9493891588979055</v>
      </c>
    </row>
    <row r="99" spans="1:21" x14ac:dyDescent="0.2">
      <c r="A99" s="21">
        <v>85</v>
      </c>
      <c r="B99" s="17">
        <f>Absterbeordnung!C93</f>
        <v>36501.326530226295</v>
      </c>
      <c r="C99" s="18">
        <f t="shared" si="28"/>
        <v>7.0631991654049632E-3</v>
      </c>
      <c r="D99" s="17">
        <f t="shared" si="29"/>
        <v>257.81613908446843</v>
      </c>
      <c r="E99" s="17">
        <f>SUM(D99:$D$136)</f>
        <v>1234.7781909986029</v>
      </c>
      <c r="F99" s="19">
        <f t="shared" si="30"/>
        <v>4.7893750770740224</v>
      </c>
      <c r="G99" s="5"/>
      <c r="H99" s="17">
        <f>Absterbeordnung!C93</f>
        <v>36501.326530226295</v>
      </c>
      <c r="I99" s="18">
        <f t="shared" si="31"/>
        <v>7.0631991654049632E-3</v>
      </c>
      <c r="J99" s="17">
        <f t="shared" si="32"/>
        <v>257.81613908446843</v>
      </c>
      <c r="K99" s="17">
        <f>SUM($J99:J$136)</f>
        <v>1234.7781909986029</v>
      </c>
      <c r="L99" s="19">
        <f t="shared" si="33"/>
        <v>4.7893750770740224</v>
      </c>
      <c r="N99" s="6">
        <v>85</v>
      </c>
      <c r="O99" s="6">
        <f t="shared" si="24"/>
        <v>114</v>
      </c>
      <c r="P99" s="20">
        <f t="shared" si="25"/>
        <v>36501.326530226295</v>
      </c>
      <c r="Q99" s="20">
        <f t="shared" si="26"/>
        <v>36501.326530226295</v>
      </c>
      <c r="R99" s="5">
        <f t="shared" si="27"/>
        <v>93723.346969996564</v>
      </c>
      <c r="S99" s="5">
        <f t="shared" si="34"/>
        <v>24163391.457878523</v>
      </c>
      <c r="T99" s="20">
        <f>SUM(S99:$S$136)</f>
        <v>113407431.60159878</v>
      </c>
      <c r="U99" s="6">
        <f t="shared" si="35"/>
        <v>4.6933573790454846</v>
      </c>
    </row>
    <row r="100" spans="1:21" x14ac:dyDescent="0.2">
      <c r="A100" s="13">
        <v>86</v>
      </c>
      <c r="B100" s="17">
        <f>Absterbeordnung!C94</f>
        <v>32282.443347687229</v>
      </c>
      <c r="C100" s="18">
        <f t="shared" si="28"/>
        <v>6.6633954390612855E-3</v>
      </c>
      <c r="D100" s="17">
        <f t="shared" si="29"/>
        <v>215.11068576473343</v>
      </c>
      <c r="E100" s="17">
        <f>SUM(D100:$D$136)</f>
        <v>976.96205191413367</v>
      </c>
      <c r="F100" s="19">
        <f t="shared" si="30"/>
        <v>4.5416714118174362</v>
      </c>
      <c r="G100" s="5"/>
      <c r="H100" s="17">
        <f>Absterbeordnung!C94</f>
        <v>32282.443347687229</v>
      </c>
      <c r="I100" s="18">
        <f t="shared" si="31"/>
        <v>6.6633954390612855E-3</v>
      </c>
      <c r="J100" s="17">
        <f t="shared" si="32"/>
        <v>215.11068576473343</v>
      </c>
      <c r="K100" s="17">
        <f>SUM($J100:J$136)</f>
        <v>976.96205191413367</v>
      </c>
      <c r="L100" s="19">
        <f t="shared" si="33"/>
        <v>4.5416714118174362</v>
      </c>
      <c r="N100" s="20">
        <v>86</v>
      </c>
      <c r="O100" s="6">
        <f t="shared" si="24"/>
        <v>115</v>
      </c>
      <c r="P100" s="20">
        <f t="shared" si="25"/>
        <v>32282.443347687229</v>
      </c>
      <c r="Q100" s="20">
        <f t="shared" si="26"/>
        <v>32282.443347687229</v>
      </c>
      <c r="R100" s="5">
        <f t="shared" si="27"/>
        <v>93251.989764481172</v>
      </c>
      <c r="S100" s="5">
        <f t="shared" si="34"/>
        <v>20059499.467163447</v>
      </c>
      <c r="T100" s="20">
        <f>SUM(S100:$S$136)</f>
        <v>89244040.143720254</v>
      </c>
      <c r="U100" s="6">
        <f t="shared" si="35"/>
        <v>4.4489664505243001</v>
      </c>
    </row>
    <row r="101" spans="1:21" x14ac:dyDescent="0.2">
      <c r="A101" s="13">
        <v>87</v>
      </c>
      <c r="B101" s="17">
        <f>Absterbeordnung!C95</f>
        <v>28145.618038333119</v>
      </c>
      <c r="C101" s="18">
        <f t="shared" si="28"/>
        <v>6.286222112321967E-3</v>
      </c>
      <c r="D101" s="17">
        <f t="shared" si="29"/>
        <v>176.92960647753767</v>
      </c>
      <c r="E101" s="17">
        <f>SUM(D101:$D$136)</f>
        <v>761.85136614940029</v>
      </c>
      <c r="F101" s="19">
        <f t="shared" si="30"/>
        <v>4.3059575009348254</v>
      </c>
      <c r="G101" s="5"/>
      <c r="H101" s="17">
        <f>Absterbeordnung!C95</f>
        <v>28145.618038333119</v>
      </c>
      <c r="I101" s="18">
        <f t="shared" si="31"/>
        <v>6.286222112321967E-3</v>
      </c>
      <c r="J101" s="17">
        <f t="shared" si="32"/>
        <v>176.92960647753767</v>
      </c>
      <c r="K101" s="17">
        <f>SUM($J101:J$136)</f>
        <v>761.85136614940029</v>
      </c>
      <c r="L101" s="19">
        <f t="shared" si="33"/>
        <v>4.3059575009348254</v>
      </c>
      <c r="N101" s="20">
        <v>87</v>
      </c>
      <c r="O101" s="6">
        <f t="shared" si="24"/>
        <v>116</v>
      </c>
      <c r="P101" s="20">
        <f t="shared" si="25"/>
        <v>28145.618038333119</v>
      </c>
      <c r="Q101" s="20">
        <f t="shared" si="26"/>
        <v>28145.618038333119</v>
      </c>
      <c r="R101" s="5">
        <f t="shared" si="27"/>
        <v>92738.491155203767</v>
      </c>
      <c r="S101" s="5">
        <f t="shared" si="34"/>
        <v>16408184.745410811</v>
      </c>
      <c r="T101" s="20">
        <f>SUM(S101:$S$136)</f>
        <v>69184540.676556811</v>
      </c>
      <c r="U101" s="6">
        <f t="shared" si="35"/>
        <v>4.2164652428055431</v>
      </c>
    </row>
    <row r="102" spans="1:21" x14ac:dyDescent="0.2">
      <c r="A102" s="13">
        <v>88</v>
      </c>
      <c r="B102" s="17">
        <f>Absterbeordnung!C96</f>
        <v>24160.214567107432</v>
      </c>
      <c r="C102" s="18">
        <f t="shared" si="28"/>
        <v>5.9303982191716677E-3</v>
      </c>
      <c r="D102" s="17">
        <f t="shared" si="29"/>
        <v>143.2796934435793</v>
      </c>
      <c r="E102" s="17">
        <f>SUM(D102:$D$136)</f>
        <v>584.92175967186267</v>
      </c>
      <c r="F102" s="19">
        <f t="shared" si="30"/>
        <v>4.0823772414211179</v>
      </c>
      <c r="G102" s="5"/>
      <c r="H102" s="17">
        <f>Absterbeordnung!C96</f>
        <v>24160.214567107432</v>
      </c>
      <c r="I102" s="18">
        <f t="shared" si="31"/>
        <v>5.9303982191716677E-3</v>
      </c>
      <c r="J102" s="17">
        <f t="shared" si="32"/>
        <v>143.2796934435793</v>
      </c>
      <c r="K102" s="17">
        <f>SUM($J102:J$136)</f>
        <v>584.92175967186267</v>
      </c>
      <c r="L102" s="19">
        <f t="shared" si="33"/>
        <v>4.0823772414211179</v>
      </c>
      <c r="N102" s="20">
        <v>88</v>
      </c>
      <c r="O102" s="6">
        <f t="shared" si="24"/>
        <v>117</v>
      </c>
      <c r="P102" s="20">
        <f t="shared" si="25"/>
        <v>24160.214567107432</v>
      </c>
      <c r="Q102" s="20">
        <f t="shared" si="26"/>
        <v>24160.214567107432</v>
      </c>
      <c r="R102" s="5">
        <f t="shared" si="27"/>
        <v>92178.817143236854</v>
      </c>
      <c r="S102" s="5">
        <f t="shared" si="34"/>
        <v>13207352.662274729</v>
      </c>
      <c r="T102" s="20">
        <f>SUM(S102:$S$136)</f>
        <v>52776355.931146018</v>
      </c>
      <c r="U102" s="6">
        <f t="shared" si="35"/>
        <v>3.9959829407671954</v>
      </c>
    </row>
    <row r="103" spans="1:21" x14ac:dyDescent="0.2">
      <c r="A103" s="13">
        <v>89</v>
      </c>
      <c r="B103" s="17">
        <f>Absterbeordnung!C97</f>
        <v>20392.706706232402</v>
      </c>
      <c r="C103" s="18">
        <f t="shared" si="28"/>
        <v>5.5947153011053474E-3</v>
      </c>
      <c r="D103" s="17">
        <f t="shared" si="29"/>
        <v>114.09138824031206</v>
      </c>
      <c r="E103" s="17">
        <f>SUM(D103:$D$136)</f>
        <v>441.64206622828362</v>
      </c>
      <c r="F103" s="19">
        <f t="shared" si="30"/>
        <v>3.8709500606482905</v>
      </c>
      <c r="G103" s="5"/>
      <c r="H103" s="17">
        <f>Absterbeordnung!C97</f>
        <v>20392.706706232402</v>
      </c>
      <c r="I103" s="18">
        <f t="shared" si="31"/>
        <v>5.5947153011053474E-3</v>
      </c>
      <c r="J103" s="17">
        <f t="shared" si="32"/>
        <v>114.09138824031206</v>
      </c>
      <c r="K103" s="17">
        <f>SUM($J103:J$136)</f>
        <v>441.64206622828362</v>
      </c>
      <c r="L103" s="19">
        <f t="shared" si="33"/>
        <v>3.8709500606482905</v>
      </c>
      <c r="N103" s="20">
        <v>89</v>
      </c>
      <c r="O103" s="6">
        <f t="shared" si="24"/>
        <v>118</v>
      </c>
      <c r="P103" s="20">
        <f t="shared" si="25"/>
        <v>20392.706706232402</v>
      </c>
      <c r="Q103" s="20">
        <f t="shared" si="26"/>
        <v>20392.706706232402</v>
      </c>
      <c r="R103" s="5">
        <f t="shared" si="27"/>
        <v>91568.633010639998</v>
      </c>
      <c r="S103" s="5">
        <f t="shared" si="34"/>
        <v>10447192.459451582</v>
      </c>
      <c r="T103" s="20">
        <f>SUM(S103:$S$136)</f>
        <v>39569003.268871285</v>
      </c>
      <c r="U103" s="6">
        <f t="shared" si="35"/>
        <v>3.78752506211113</v>
      </c>
    </row>
    <row r="104" spans="1:21" x14ac:dyDescent="0.2">
      <c r="A104" s="13">
        <v>90</v>
      </c>
      <c r="B104" s="17">
        <f>Absterbeordnung!C98</f>
        <v>16902.56469651766</v>
      </c>
      <c r="C104" s="18">
        <f t="shared" si="28"/>
        <v>5.2780333029295717E-3</v>
      </c>
      <c r="D104" s="17">
        <f t="shared" si="29"/>
        <v>89.212299373141875</v>
      </c>
      <c r="E104" s="17">
        <f>SUM(D104:$D$136)</f>
        <v>327.5506779879716</v>
      </c>
      <c r="F104" s="19">
        <f t="shared" si="30"/>
        <v>3.6715865445631986</v>
      </c>
      <c r="G104" s="5"/>
      <c r="H104" s="17">
        <f>Absterbeordnung!C98</f>
        <v>16902.56469651766</v>
      </c>
      <c r="I104" s="18">
        <f t="shared" si="31"/>
        <v>5.2780333029295717E-3</v>
      </c>
      <c r="J104" s="17">
        <f t="shared" si="32"/>
        <v>89.212299373141875</v>
      </c>
      <c r="K104" s="17">
        <f>SUM($J104:J$136)</f>
        <v>327.5506779879716</v>
      </c>
      <c r="L104" s="19">
        <f t="shared" si="33"/>
        <v>3.6715865445631986</v>
      </c>
      <c r="N104" s="20">
        <v>90</v>
      </c>
      <c r="O104" s="6">
        <f t="shared" si="24"/>
        <v>119</v>
      </c>
      <c r="P104" s="20">
        <f t="shared" si="25"/>
        <v>16902.56469651766</v>
      </c>
      <c r="Q104" s="20">
        <f t="shared" si="26"/>
        <v>16902.56469651766</v>
      </c>
      <c r="R104" s="5">
        <f t="shared" si="27"/>
        <v>90903.257780045155</v>
      </c>
      <c r="S104" s="5">
        <f t="shared" si="34"/>
        <v>8109688.6470672768</v>
      </c>
      <c r="T104" s="20">
        <f>SUM(S104:$S$136)</f>
        <v>29121810.809419692</v>
      </c>
      <c r="U104" s="6">
        <f t="shared" si="35"/>
        <v>3.5909899968787422</v>
      </c>
    </row>
    <row r="105" spans="1:21" x14ac:dyDescent="0.2">
      <c r="A105" s="13">
        <v>91</v>
      </c>
      <c r="B105" s="17">
        <f>Absterbeordnung!C99</f>
        <v>13738.406275586025</v>
      </c>
      <c r="C105" s="18">
        <f t="shared" si="28"/>
        <v>4.9792767008769541E-3</v>
      </c>
      <c r="D105" s="17">
        <f t="shared" si="29"/>
        <v>68.407326275207225</v>
      </c>
      <c r="E105" s="17">
        <f>SUM(D105:$D$136)</f>
        <v>238.33837861482965</v>
      </c>
      <c r="F105" s="19">
        <f t="shared" si="30"/>
        <v>3.4841060394025414</v>
      </c>
      <c r="G105" s="5"/>
      <c r="H105" s="17">
        <f>Absterbeordnung!C99</f>
        <v>13738.406275586025</v>
      </c>
      <c r="I105" s="18">
        <f t="shared" si="31"/>
        <v>4.9792767008769541E-3</v>
      </c>
      <c r="J105" s="17">
        <f t="shared" si="32"/>
        <v>68.407326275207225</v>
      </c>
      <c r="K105" s="17">
        <f>SUM($J105:J$136)</f>
        <v>238.33837861482965</v>
      </c>
      <c r="L105" s="19">
        <f t="shared" si="33"/>
        <v>3.4841060394025414</v>
      </c>
      <c r="N105" s="20">
        <v>91</v>
      </c>
      <c r="O105" s="6">
        <f t="shared" si="24"/>
        <v>120</v>
      </c>
      <c r="P105" s="20">
        <f t="shared" si="25"/>
        <v>13738.406275586025</v>
      </c>
      <c r="Q105" s="20">
        <f t="shared" si="26"/>
        <v>13738.406275586025</v>
      </c>
      <c r="R105" s="5">
        <f t="shared" si="27"/>
        <v>90177.817057787586</v>
      </c>
      <c r="S105" s="5">
        <f t="shared" si="34"/>
        <v>6168823.3542580232</v>
      </c>
      <c r="T105" s="20">
        <f>SUM(S105:$S$136)</f>
        <v>21012122.162352413</v>
      </c>
      <c r="U105" s="6">
        <f t="shared" si="35"/>
        <v>3.406179907526258</v>
      </c>
    </row>
    <row r="106" spans="1:21" x14ac:dyDescent="0.2">
      <c r="A106" s="13">
        <v>92</v>
      </c>
      <c r="B106" s="17">
        <f>Absterbeordnung!C100</f>
        <v>10934.878673726687</v>
      </c>
      <c r="C106" s="18">
        <f t="shared" si="28"/>
        <v>4.6974308498839192E-3</v>
      </c>
      <c r="D106" s="17">
        <f t="shared" si="29"/>
        <v>51.365836421701495</v>
      </c>
      <c r="E106" s="17">
        <f>SUM(D106:$D$136)</f>
        <v>169.93105233962245</v>
      </c>
      <c r="F106" s="19">
        <f t="shared" si="30"/>
        <v>3.308250467188508</v>
      </c>
      <c r="G106" s="5"/>
      <c r="H106" s="17">
        <f>Absterbeordnung!C100</f>
        <v>10934.878673726687</v>
      </c>
      <c r="I106" s="18">
        <f t="shared" si="31"/>
        <v>4.6974308498839192E-3</v>
      </c>
      <c r="J106" s="17">
        <f t="shared" si="32"/>
        <v>51.365836421701495</v>
      </c>
      <c r="K106" s="17">
        <f>SUM($J106:J$136)</f>
        <v>169.93105233962245</v>
      </c>
      <c r="L106" s="19">
        <f t="shared" si="33"/>
        <v>3.308250467188508</v>
      </c>
      <c r="N106" s="20">
        <v>92</v>
      </c>
      <c r="O106" s="6">
        <f t="shared" si="24"/>
        <v>121</v>
      </c>
      <c r="P106" s="20">
        <f t="shared" si="25"/>
        <v>10934.878673726687</v>
      </c>
      <c r="Q106" s="20">
        <f t="shared" si="26"/>
        <v>10934.878673726687</v>
      </c>
      <c r="R106" s="5">
        <f t="shared" si="27"/>
        <v>89387.140663159415</v>
      </c>
      <c r="S106" s="5">
        <f t="shared" si="34"/>
        <v>4591445.2455074685</v>
      </c>
      <c r="T106" s="20">
        <f>SUM(S106:$S$136)</f>
        <v>14843298.80809439</v>
      </c>
      <c r="U106" s="6">
        <f t="shared" si="35"/>
        <v>3.2328162516187944</v>
      </c>
    </row>
    <row r="107" spans="1:21" x14ac:dyDescent="0.2">
      <c r="A107" s="13">
        <v>93</v>
      </c>
      <c r="B107" s="17">
        <f>Absterbeordnung!C101</f>
        <v>8510.6320366843447</v>
      </c>
      <c r="C107" s="18">
        <f t="shared" si="28"/>
        <v>4.431538537626338E-3</v>
      </c>
      <c r="D107" s="17">
        <f t="shared" si="29"/>
        <v>37.715193850124002</v>
      </c>
      <c r="E107" s="17">
        <f>SUM(D107:$D$136)</f>
        <v>118.56521591792099</v>
      </c>
      <c r="F107" s="19">
        <f t="shared" si="30"/>
        <v>3.143698966233238</v>
      </c>
      <c r="G107" s="5"/>
      <c r="H107" s="17">
        <f>Absterbeordnung!C101</f>
        <v>8510.6320366843447</v>
      </c>
      <c r="I107" s="18">
        <f t="shared" si="31"/>
        <v>4.431538537626338E-3</v>
      </c>
      <c r="J107" s="17">
        <f t="shared" si="32"/>
        <v>37.715193850124002</v>
      </c>
      <c r="K107" s="17">
        <f>SUM($J107:J$136)</f>
        <v>118.56521591792099</v>
      </c>
      <c r="L107" s="19">
        <f t="shared" si="33"/>
        <v>3.143698966233238</v>
      </c>
      <c r="N107" s="20">
        <v>93</v>
      </c>
      <c r="O107" s="6">
        <f t="shared" si="24"/>
        <v>122</v>
      </c>
      <c r="P107" s="20">
        <f t="shared" si="25"/>
        <v>8510.6320366843447</v>
      </c>
      <c r="Q107" s="20">
        <f t="shared" si="26"/>
        <v>8510.6320366843447</v>
      </c>
      <c r="R107" s="5">
        <f t="shared" si="27"/>
        <v>88525.624719833664</v>
      </c>
      <c r="S107" s="5">
        <f t="shared" si="34"/>
        <v>3338761.0970118558</v>
      </c>
      <c r="T107" s="20">
        <f>SUM(S107:$S$136)</f>
        <v>10251853.56258692</v>
      </c>
      <c r="U107" s="6">
        <f t="shared" si="35"/>
        <v>3.0705561927632932</v>
      </c>
    </row>
    <row r="108" spans="1:21" x14ac:dyDescent="0.2">
      <c r="A108" s="13">
        <v>94</v>
      </c>
      <c r="B108" s="17">
        <f>Absterbeordnung!C102</f>
        <v>6467.6872417863278</v>
      </c>
      <c r="C108" s="18">
        <f t="shared" si="28"/>
        <v>4.180696733609753E-3</v>
      </c>
      <c r="D108" s="17">
        <f t="shared" si="29"/>
        <v>27.039438925745575</v>
      </c>
      <c r="E108" s="17">
        <f>SUM(D108:$D$136)</f>
        <v>80.850022067796971</v>
      </c>
      <c r="F108" s="19">
        <f t="shared" si="30"/>
        <v>2.9900776524921047</v>
      </c>
      <c r="G108" s="5"/>
      <c r="H108" s="17">
        <f>Absterbeordnung!C102</f>
        <v>6467.6872417863278</v>
      </c>
      <c r="I108" s="18">
        <f t="shared" si="31"/>
        <v>4.180696733609753E-3</v>
      </c>
      <c r="J108" s="17">
        <f t="shared" si="32"/>
        <v>27.039438925745575</v>
      </c>
      <c r="K108" s="17">
        <f>SUM($J108:J$136)</f>
        <v>80.850022067796971</v>
      </c>
      <c r="L108" s="19">
        <f t="shared" si="33"/>
        <v>2.9900776524921047</v>
      </c>
      <c r="N108" s="20">
        <v>94</v>
      </c>
      <c r="O108" s="6">
        <f t="shared" si="24"/>
        <v>123</v>
      </c>
      <c r="P108" s="20">
        <f t="shared" si="25"/>
        <v>6467.6872417863278</v>
      </c>
      <c r="Q108" s="20">
        <f t="shared" si="26"/>
        <v>6467.6872417863278</v>
      </c>
      <c r="R108" s="5">
        <f t="shared" si="27"/>
        <v>87587.084899116453</v>
      </c>
      <c r="S108" s="5">
        <f t="shared" si="34"/>
        <v>2368305.6328137517</v>
      </c>
      <c r="T108" s="20">
        <f>SUM(S108:$S$136)</f>
        <v>6913092.4655750664</v>
      </c>
      <c r="U108" s="6">
        <f t="shared" si="35"/>
        <v>2.9190035144922217</v>
      </c>
    </row>
    <row r="109" spans="1:21" x14ac:dyDescent="0.2">
      <c r="A109" s="13">
        <v>95</v>
      </c>
      <c r="B109" s="17">
        <f>Absterbeordnung!C103</f>
        <v>4792.2838271770452</v>
      </c>
      <c r="C109" s="18">
        <f t="shared" si="28"/>
        <v>3.9440535222733508E-3</v>
      </c>
      <c r="D109" s="17">
        <f t="shared" si="29"/>
        <v>18.901023908311238</v>
      </c>
      <c r="E109" s="17">
        <f>SUM(D109:$D$136)</f>
        <v>53.810583142051371</v>
      </c>
      <c r="F109" s="19">
        <f t="shared" si="30"/>
        <v>2.8469665666307926</v>
      </c>
      <c r="G109" s="5"/>
      <c r="H109" s="17">
        <f>Absterbeordnung!C103</f>
        <v>4792.2838271770452</v>
      </c>
      <c r="I109" s="18">
        <f t="shared" si="31"/>
        <v>3.9440535222733508E-3</v>
      </c>
      <c r="J109" s="17">
        <f t="shared" si="32"/>
        <v>18.901023908311238</v>
      </c>
      <c r="K109" s="17">
        <f>SUM($J109:J$136)</f>
        <v>53.810583142051371</v>
      </c>
      <c r="L109" s="19">
        <f t="shared" si="33"/>
        <v>2.8469665666307926</v>
      </c>
      <c r="N109" s="20">
        <v>95</v>
      </c>
      <c r="O109" s="6">
        <f t="shared" si="24"/>
        <v>124</v>
      </c>
      <c r="P109" s="20">
        <f t="shared" si="25"/>
        <v>4792.2838271770452</v>
      </c>
      <c r="Q109" s="20">
        <f t="shared" si="26"/>
        <v>4792.2838271770452</v>
      </c>
      <c r="R109" s="5">
        <f t="shared" si="27"/>
        <v>86564.630932450673</v>
      </c>
      <c r="S109" s="5">
        <f t="shared" si="34"/>
        <v>1636160.1588683887</v>
      </c>
      <c r="T109" s="20">
        <f>SUM(S109:$S$136)</f>
        <v>4544786.8327613147</v>
      </c>
      <c r="U109" s="6">
        <f t="shared" si="35"/>
        <v>2.7777151326705134</v>
      </c>
    </row>
    <row r="110" spans="1:21" x14ac:dyDescent="0.2">
      <c r="A110" s="13">
        <v>96</v>
      </c>
      <c r="B110" s="17">
        <f>Absterbeordnung!C104</f>
        <v>3457.1059176242784</v>
      </c>
      <c r="C110" s="18">
        <f t="shared" si="28"/>
        <v>3.7208052096918409E-3</v>
      </c>
      <c r="D110" s="17">
        <f t="shared" si="29"/>
        <v>12.863217708752908</v>
      </c>
      <c r="E110" s="17">
        <f>SUM(D110:$D$136)</f>
        <v>34.90955923374014</v>
      </c>
      <c r="F110" s="19">
        <f t="shared" si="30"/>
        <v>2.7139056513041502</v>
      </c>
      <c r="G110" s="5"/>
      <c r="H110" s="17">
        <f>Absterbeordnung!C104</f>
        <v>3457.1059176242784</v>
      </c>
      <c r="I110" s="18">
        <f t="shared" si="31"/>
        <v>3.7208052096918409E-3</v>
      </c>
      <c r="J110" s="17">
        <f t="shared" si="32"/>
        <v>12.863217708752908</v>
      </c>
      <c r="K110" s="17">
        <f>SUM($J110:J$136)</f>
        <v>34.90955923374014</v>
      </c>
      <c r="L110" s="19">
        <f t="shared" si="33"/>
        <v>2.7139056513041502</v>
      </c>
      <c r="N110" s="20">
        <v>96</v>
      </c>
      <c r="O110" s="6">
        <f t="shared" ref="O110:O136" si="36">N110+$B$3</f>
        <v>125</v>
      </c>
      <c r="P110" s="20">
        <f t="shared" ref="P110:P136" si="37">B110</f>
        <v>3457.1059176242784</v>
      </c>
      <c r="Q110" s="20">
        <f t="shared" ref="Q110:Q136" si="38">B110</f>
        <v>3457.1059176242784</v>
      </c>
      <c r="R110" s="5">
        <f t="shared" ref="R110:R136" si="39">LOOKUP(N110,$O$14:$O$136,$Q$14:$Q$136)</f>
        <v>85450.525088131224</v>
      </c>
      <c r="S110" s="5">
        <f t="shared" si="34"/>
        <v>1099168.7075358841</v>
      </c>
      <c r="T110" s="20">
        <f>SUM(S110:$S$136)</f>
        <v>2908626.6738929255</v>
      </c>
      <c r="U110" s="6">
        <f t="shared" si="35"/>
        <v>2.6462058589836346</v>
      </c>
    </row>
    <row r="111" spans="1:21" x14ac:dyDescent="0.2">
      <c r="A111" s="13">
        <v>97</v>
      </c>
      <c r="B111" s="17">
        <f>Absterbeordnung!C105</f>
        <v>2424.5933544088284</v>
      </c>
      <c r="C111" s="18">
        <f t="shared" ref="C111:C136" si="40">1/(((1+($B$5/100))^A111))</f>
        <v>3.5101935940489068E-3</v>
      </c>
      <c r="D111" s="17">
        <f t="shared" ref="D111:D136" si="41">B111*C111</f>
        <v>8.510792060819421</v>
      </c>
      <c r="E111" s="17">
        <f>SUM(D111:$D$136)</f>
        <v>22.046341524987241</v>
      </c>
      <c r="F111" s="19">
        <f t="shared" ref="F111:F136" si="42">E111/D111</f>
        <v>2.5903983280804788</v>
      </c>
      <c r="G111" s="5"/>
      <c r="H111" s="17">
        <f>Absterbeordnung!C105</f>
        <v>2424.5933544088284</v>
      </c>
      <c r="I111" s="18">
        <f t="shared" ref="I111:I136" si="43">1/(((1+($B$5/100))^A111))</f>
        <v>3.5101935940489068E-3</v>
      </c>
      <c r="J111" s="17">
        <f t="shared" ref="J111:J136" si="44">H111*I111</f>
        <v>8.510792060819421</v>
      </c>
      <c r="K111" s="17">
        <f>SUM($J111:J$136)</f>
        <v>22.046341524987241</v>
      </c>
      <c r="L111" s="19">
        <f t="shared" ref="L111:L136" si="45">K111/J111</f>
        <v>2.5903983280804788</v>
      </c>
      <c r="N111" s="20">
        <v>97</v>
      </c>
      <c r="O111" s="6">
        <f t="shared" si="36"/>
        <v>126</v>
      </c>
      <c r="P111" s="20">
        <f t="shared" si="37"/>
        <v>2424.5933544088284</v>
      </c>
      <c r="Q111" s="20">
        <f t="shared" si="38"/>
        <v>2424.5933544088284</v>
      </c>
      <c r="R111" s="5">
        <f t="shared" si="39"/>
        <v>84235.663009879747</v>
      </c>
      <c r="S111" s="5">
        <f t="shared" ref="S111:S136" si="46">P111*R111*I111</f>
        <v>716912.21198234474</v>
      </c>
      <c r="T111" s="20">
        <f>SUM(S111:$S$136)</f>
        <v>1809457.9663570425</v>
      </c>
      <c r="U111" s="6">
        <f t="shared" ref="U111:U136" si="47">T111/S111</f>
        <v>2.5239603065955358</v>
      </c>
    </row>
    <row r="112" spans="1:21" x14ac:dyDescent="0.2">
      <c r="A112" s="13">
        <v>98</v>
      </c>
      <c r="B112" s="17">
        <f>Absterbeordnung!C106</f>
        <v>1650.8813448374938</v>
      </c>
      <c r="C112" s="18">
        <f t="shared" si="40"/>
        <v>3.3115033906121758E-3</v>
      </c>
      <c r="D112" s="17">
        <f t="shared" si="41"/>
        <v>5.466899170927749</v>
      </c>
      <c r="E112" s="17">
        <f>SUM(D112:$D$136)</f>
        <v>13.535549464167815</v>
      </c>
      <c r="F112" s="19">
        <f t="shared" si="42"/>
        <v>2.4759098423011143</v>
      </c>
      <c r="G112" s="5"/>
      <c r="H112" s="17">
        <f>Absterbeordnung!C106</f>
        <v>1650.8813448374938</v>
      </c>
      <c r="I112" s="18">
        <f t="shared" si="43"/>
        <v>3.3115033906121758E-3</v>
      </c>
      <c r="J112" s="17">
        <f t="shared" si="44"/>
        <v>5.466899170927749</v>
      </c>
      <c r="K112" s="17">
        <f>SUM($J112:J$136)</f>
        <v>13.535549464167815</v>
      </c>
      <c r="L112" s="19">
        <f t="shared" si="45"/>
        <v>2.4759098423011143</v>
      </c>
      <c r="N112" s="20">
        <v>98</v>
      </c>
      <c r="O112" s="6">
        <f t="shared" si="36"/>
        <v>127</v>
      </c>
      <c r="P112" s="20">
        <f t="shared" si="37"/>
        <v>1650.8813448374938</v>
      </c>
      <c r="Q112" s="20">
        <f t="shared" si="38"/>
        <v>1650.8813448374938</v>
      </c>
      <c r="R112" s="5">
        <f t="shared" si="39"/>
        <v>82909.213290386106</v>
      </c>
      <c r="S112" s="5">
        <f t="shared" si="46"/>
        <v>453256.30939948373</v>
      </c>
      <c r="T112" s="20">
        <f>SUM(S112:$S$136)</f>
        <v>1092545.7543746978</v>
      </c>
      <c r="U112" s="6">
        <f t="shared" si="47"/>
        <v>2.4104369464204578</v>
      </c>
    </row>
    <row r="113" spans="1:21" x14ac:dyDescent="0.2">
      <c r="A113" s="13">
        <v>99</v>
      </c>
      <c r="B113" s="17">
        <f>Absterbeordnung!C107</f>
        <v>1089.8325555219074</v>
      </c>
      <c r="C113" s="18">
        <f t="shared" si="40"/>
        <v>3.1240598024643166E-3</v>
      </c>
      <c r="D113" s="17">
        <f t="shared" si="41"/>
        <v>3.4047020781229511</v>
      </c>
      <c r="E113" s="17">
        <f>SUM(D113:$D$136)</f>
        <v>8.068650293240065</v>
      </c>
      <c r="F113" s="19">
        <f t="shared" si="42"/>
        <v>2.3698550146532642</v>
      </c>
      <c r="G113" s="5"/>
      <c r="H113" s="17">
        <f>Absterbeordnung!C107</f>
        <v>1089.8325555219074</v>
      </c>
      <c r="I113" s="18">
        <f t="shared" si="43"/>
        <v>3.1240598024643166E-3</v>
      </c>
      <c r="J113" s="17">
        <f t="shared" si="44"/>
        <v>3.4047020781229511</v>
      </c>
      <c r="K113" s="17">
        <f>SUM($J113:J$136)</f>
        <v>8.068650293240065</v>
      </c>
      <c r="L113" s="19">
        <f t="shared" si="45"/>
        <v>2.3698550146532642</v>
      </c>
      <c r="N113" s="20">
        <v>99</v>
      </c>
      <c r="O113" s="6">
        <f t="shared" si="36"/>
        <v>128</v>
      </c>
      <c r="P113" s="20">
        <f t="shared" si="37"/>
        <v>1089.8325555219074</v>
      </c>
      <c r="Q113" s="20">
        <f t="shared" si="38"/>
        <v>1089.8325555219074</v>
      </c>
      <c r="R113" s="5">
        <f t="shared" si="39"/>
        <v>81458.582290945269</v>
      </c>
      <c r="S113" s="5">
        <f t="shared" si="46"/>
        <v>277342.20440693077</v>
      </c>
      <c r="T113" s="20">
        <f>SUM(S113:$S$136)</f>
        <v>639289.44497521361</v>
      </c>
      <c r="U113" s="6">
        <f t="shared" si="47"/>
        <v>2.3050564783036598</v>
      </c>
    </row>
    <row r="114" spans="1:21" x14ac:dyDescent="0.2">
      <c r="A114" s="13">
        <v>100</v>
      </c>
      <c r="B114" s="17">
        <f>Absterbeordnung!C108</f>
        <v>696.65082000329903</v>
      </c>
      <c r="C114" s="18">
        <f t="shared" si="40"/>
        <v>2.9472262287399209E-3</v>
      </c>
      <c r="D114" s="17">
        <f t="shared" si="41"/>
        <v>2.0531875689868966</v>
      </c>
      <c r="E114" s="17">
        <f>SUM(D114:$D$136)</f>
        <v>4.6639482151171165</v>
      </c>
      <c r="F114" s="19">
        <f t="shared" si="42"/>
        <v>2.2715646079127816</v>
      </c>
      <c r="G114" s="5"/>
      <c r="H114" s="17">
        <f>Absterbeordnung!C108</f>
        <v>696.65082000329903</v>
      </c>
      <c r="I114" s="18">
        <f t="shared" si="43"/>
        <v>2.9472262287399209E-3</v>
      </c>
      <c r="J114" s="17">
        <f t="shared" si="44"/>
        <v>2.0531875689868966</v>
      </c>
      <c r="K114" s="17">
        <f>SUM($J114:J$136)</f>
        <v>4.6639482151171165</v>
      </c>
      <c r="L114" s="19">
        <f t="shared" si="45"/>
        <v>2.2715646079127816</v>
      </c>
      <c r="N114" s="20">
        <v>100</v>
      </c>
      <c r="O114" s="6">
        <f t="shared" si="36"/>
        <v>129</v>
      </c>
      <c r="P114" s="20">
        <f t="shared" si="37"/>
        <v>696.65082000329903</v>
      </c>
      <c r="Q114" s="20">
        <f t="shared" si="38"/>
        <v>696.65082000329903</v>
      </c>
      <c r="R114" s="5">
        <f t="shared" si="39"/>
        <v>79869.199089646369</v>
      </c>
      <c r="S114" s="5">
        <f t="shared" si="46"/>
        <v>163986.44671580149</v>
      </c>
      <c r="T114" s="20">
        <f>SUM(S114:$S$136)</f>
        <v>361947.24056828296</v>
      </c>
      <c r="U114" s="6">
        <f t="shared" si="47"/>
        <v>2.2071777748533061</v>
      </c>
    </row>
    <row r="115" spans="1:21" x14ac:dyDescent="0.2">
      <c r="A115" s="13">
        <v>101</v>
      </c>
      <c r="B115" s="17">
        <f>Absterbeordnung!C109</f>
        <v>431</v>
      </c>
      <c r="C115" s="18">
        <f t="shared" si="40"/>
        <v>2.7804021025848312E-3</v>
      </c>
      <c r="D115" s="17">
        <f t="shared" si="41"/>
        <v>1.1983533062140623</v>
      </c>
      <c r="E115" s="17">
        <f>SUM(D115:$D$136)</f>
        <v>2.6107606461302204</v>
      </c>
      <c r="F115" s="19">
        <f t="shared" si="42"/>
        <v>2.1786234765591401</v>
      </c>
      <c r="G115" s="5"/>
      <c r="H115" s="17">
        <f>Absterbeordnung!C109</f>
        <v>431</v>
      </c>
      <c r="I115" s="18">
        <f t="shared" si="43"/>
        <v>2.7804021025848312E-3</v>
      </c>
      <c r="J115" s="17">
        <f t="shared" si="44"/>
        <v>1.1983533062140623</v>
      </c>
      <c r="K115" s="17">
        <f>SUM($J115:J$136)</f>
        <v>2.6107606461302204</v>
      </c>
      <c r="L115" s="19">
        <f t="shared" si="45"/>
        <v>2.1786234765591401</v>
      </c>
      <c r="N115" s="20">
        <v>101</v>
      </c>
      <c r="O115" s="6">
        <f t="shared" si="36"/>
        <v>130</v>
      </c>
      <c r="P115" s="20">
        <f t="shared" si="37"/>
        <v>431</v>
      </c>
      <c r="Q115" s="20">
        <f t="shared" si="38"/>
        <v>431</v>
      </c>
      <c r="R115" s="5">
        <f t="shared" si="39"/>
        <v>78124.487584520684</v>
      </c>
      <c r="S115" s="5">
        <f t="shared" si="46"/>
        <v>93620.737993189803</v>
      </c>
      <c r="T115" s="20">
        <f>SUM(S115:$S$136)</f>
        <v>197960.79385248147</v>
      </c>
      <c r="U115" s="6">
        <f t="shared" si="47"/>
        <v>2.1144972587898381</v>
      </c>
    </row>
    <row r="116" spans="1:21" x14ac:dyDescent="0.2">
      <c r="A116" s="21">
        <v>102</v>
      </c>
      <c r="B116" s="17">
        <f>Absterbeordnung!C110</f>
        <v>257</v>
      </c>
      <c r="C116" s="18">
        <f t="shared" si="40"/>
        <v>2.6230208514951233E-3</v>
      </c>
      <c r="D116" s="17">
        <f t="shared" si="41"/>
        <v>0.6741163588342467</v>
      </c>
      <c r="E116" s="17">
        <f>SUM(D116:$D$136)</f>
        <v>1.4124073399161581</v>
      </c>
      <c r="F116" s="19">
        <f t="shared" si="42"/>
        <v>2.0951981381354434</v>
      </c>
      <c r="G116" s="5"/>
      <c r="H116" s="17">
        <f>Absterbeordnung!C110</f>
        <v>257</v>
      </c>
      <c r="I116" s="18">
        <f t="shared" si="43"/>
        <v>2.6230208514951233E-3</v>
      </c>
      <c r="J116" s="17">
        <f t="shared" si="44"/>
        <v>0.6741163588342467</v>
      </c>
      <c r="K116" s="17">
        <f>SUM($J116:J$136)</f>
        <v>1.4124073399161581</v>
      </c>
      <c r="L116" s="19">
        <f t="shared" si="45"/>
        <v>2.0951981381354434</v>
      </c>
      <c r="N116" s="6">
        <v>102</v>
      </c>
      <c r="O116" s="6">
        <f t="shared" si="36"/>
        <v>131</v>
      </c>
      <c r="P116" s="20">
        <f t="shared" si="37"/>
        <v>257</v>
      </c>
      <c r="Q116" s="20">
        <f t="shared" si="38"/>
        <v>257</v>
      </c>
      <c r="R116" s="5">
        <f t="shared" si="39"/>
        <v>76206.326728163229</v>
      </c>
      <c r="S116" s="5">
        <f t="shared" si="46"/>
        <v>51371.93149412232</v>
      </c>
      <c r="T116" s="20">
        <f>SUM(S116:$S$136)</f>
        <v>104340.05585929162</v>
      </c>
      <c r="U116" s="6">
        <f t="shared" si="47"/>
        <v>2.0310713034262613</v>
      </c>
    </row>
    <row r="117" spans="1:21" x14ac:dyDescent="0.2">
      <c r="A117" s="21">
        <v>103</v>
      </c>
      <c r="B117" s="17">
        <f>Absterbeordnung!C111</f>
        <v>148</v>
      </c>
      <c r="C117" s="18">
        <f t="shared" si="40"/>
        <v>2.4745479731086064E-3</v>
      </c>
      <c r="D117" s="17">
        <f t="shared" si="41"/>
        <v>0.36623310002007375</v>
      </c>
      <c r="E117" s="17">
        <f>SUM(D117:$D$136)</f>
        <v>0.73829098108191138</v>
      </c>
      <c r="F117" s="19">
        <f t="shared" si="42"/>
        <v>2.0159045729111993</v>
      </c>
      <c r="G117" s="5"/>
      <c r="H117" s="17">
        <f>Absterbeordnung!C111</f>
        <v>148</v>
      </c>
      <c r="I117" s="18">
        <f t="shared" si="43"/>
        <v>2.4745479731086064E-3</v>
      </c>
      <c r="J117" s="17">
        <f t="shared" si="44"/>
        <v>0.36623310002007375</v>
      </c>
      <c r="K117" s="17">
        <f>SUM($J117:J$136)</f>
        <v>0.73829098108191138</v>
      </c>
      <c r="L117" s="19">
        <f t="shared" si="45"/>
        <v>2.0159045729111993</v>
      </c>
      <c r="N117" s="6">
        <v>103</v>
      </c>
      <c r="O117" s="6">
        <f t="shared" si="36"/>
        <v>132</v>
      </c>
      <c r="P117" s="20">
        <f t="shared" si="37"/>
        <v>148</v>
      </c>
      <c r="Q117" s="20">
        <f t="shared" si="38"/>
        <v>148</v>
      </c>
      <c r="R117" s="5">
        <f t="shared" si="39"/>
        <v>74095.887767335167</v>
      </c>
      <c r="S117" s="5">
        <f t="shared" si="46"/>
        <v>27136.36667577062</v>
      </c>
      <c r="T117" s="20">
        <f>SUM(S117:$S$136)</f>
        <v>52968.124365169308</v>
      </c>
      <c r="U117" s="6">
        <f t="shared" si="47"/>
        <v>1.9519239623358722</v>
      </c>
    </row>
    <row r="118" spans="1:21" x14ac:dyDescent="0.2">
      <c r="A118" s="21">
        <v>104</v>
      </c>
      <c r="B118" s="17">
        <f>Absterbeordnung!C112</f>
        <v>82</v>
      </c>
      <c r="C118" s="18">
        <f t="shared" si="40"/>
        <v>2.3344792199137799E-3</v>
      </c>
      <c r="D118" s="17">
        <f t="shared" si="41"/>
        <v>0.19142729603292996</v>
      </c>
      <c r="E118" s="17">
        <f>SUM(D118:$D$136)</f>
        <v>0.37205788106183746</v>
      </c>
      <c r="F118" s="19">
        <f t="shared" si="42"/>
        <v>1.9435988951013279</v>
      </c>
      <c r="G118" s="5"/>
      <c r="H118" s="17">
        <f>Absterbeordnung!C112</f>
        <v>82</v>
      </c>
      <c r="I118" s="18">
        <f t="shared" si="43"/>
        <v>2.3344792199137799E-3</v>
      </c>
      <c r="J118" s="17">
        <f t="shared" si="44"/>
        <v>0.19142729603292996</v>
      </c>
      <c r="K118" s="17">
        <f>SUM($J118:J$136)</f>
        <v>0.37205788106183746</v>
      </c>
      <c r="L118" s="19">
        <f t="shared" si="45"/>
        <v>1.9435988951013279</v>
      </c>
      <c r="N118" s="6">
        <v>104</v>
      </c>
      <c r="O118" s="6">
        <f t="shared" si="36"/>
        <v>133</v>
      </c>
      <c r="P118" s="20">
        <f t="shared" si="37"/>
        <v>82</v>
      </c>
      <c r="Q118" s="20">
        <f t="shared" si="38"/>
        <v>82</v>
      </c>
      <c r="R118" s="5">
        <f t="shared" si="39"/>
        <v>71775.451301768495</v>
      </c>
      <c r="S118" s="5">
        <f t="shared" si="46"/>
        <v>13739.780564240784</v>
      </c>
      <c r="T118" s="20">
        <f>SUM(S118:$S$136)</f>
        <v>25831.757689398695</v>
      </c>
      <c r="U118" s="6">
        <f t="shared" si="47"/>
        <v>1.8800706145648749</v>
      </c>
    </row>
    <row r="119" spans="1:21" x14ac:dyDescent="0.2">
      <c r="A119" s="21">
        <v>105</v>
      </c>
      <c r="B119" s="17">
        <f>Absterbeordnung!C113</f>
        <v>44</v>
      </c>
      <c r="C119" s="18">
        <f t="shared" si="40"/>
        <v>2.2023388867111133E-3</v>
      </c>
      <c r="D119" s="17">
        <f t="shared" si="41"/>
        <v>9.6902911015288987E-2</v>
      </c>
      <c r="E119" s="17">
        <f>SUM(D119:$D$136)</f>
        <v>0.1806305850289075</v>
      </c>
      <c r="F119" s="19">
        <f t="shared" si="42"/>
        <v>1.8640367264138047</v>
      </c>
      <c r="G119" s="5"/>
      <c r="H119" s="17">
        <f>Absterbeordnung!C113</f>
        <v>44</v>
      </c>
      <c r="I119" s="18">
        <f t="shared" si="43"/>
        <v>2.2023388867111133E-3</v>
      </c>
      <c r="J119" s="17">
        <f t="shared" si="44"/>
        <v>9.6902911015288987E-2</v>
      </c>
      <c r="K119" s="17">
        <f>SUM($J119:J$136)</f>
        <v>0.1806305850289075</v>
      </c>
      <c r="L119" s="19">
        <f t="shared" si="45"/>
        <v>1.8640367264138047</v>
      </c>
      <c r="N119" s="6">
        <v>105</v>
      </c>
      <c r="O119" s="6">
        <f t="shared" si="36"/>
        <v>134</v>
      </c>
      <c r="P119" s="20">
        <f t="shared" si="37"/>
        <v>44</v>
      </c>
      <c r="Q119" s="20">
        <f t="shared" si="38"/>
        <v>44</v>
      </c>
      <c r="R119" s="5">
        <f t="shared" si="39"/>
        <v>69229.625569156167</v>
      </c>
      <c r="S119" s="5">
        <f t="shared" si="46"/>
        <v>6708.5522461497148</v>
      </c>
      <c r="T119" s="20">
        <f>SUM(S119:$S$136)</f>
        <v>12091.97712515791</v>
      </c>
      <c r="U119" s="6">
        <f t="shared" si="47"/>
        <v>1.8024719315703237</v>
      </c>
    </row>
    <row r="120" spans="1:21" x14ac:dyDescent="0.2">
      <c r="A120" s="21">
        <v>106</v>
      </c>
      <c r="B120" s="17">
        <f>Absterbeordnung!C114</f>
        <v>23</v>
      </c>
      <c r="C120" s="18">
        <f t="shared" si="40"/>
        <v>2.0776781950104842E-3</v>
      </c>
      <c r="D120" s="17">
        <f t="shared" si="41"/>
        <v>4.7786598485241139E-2</v>
      </c>
      <c r="E120" s="17">
        <f>SUM(D120:$D$136)</f>
        <v>8.3727674013618525E-2</v>
      </c>
      <c r="F120" s="19">
        <f t="shared" si="42"/>
        <v>1.7521162139104285</v>
      </c>
      <c r="G120" s="5"/>
      <c r="H120" s="17">
        <f>Absterbeordnung!C114</f>
        <v>23</v>
      </c>
      <c r="I120" s="18">
        <f t="shared" si="43"/>
        <v>2.0776781950104842E-3</v>
      </c>
      <c r="J120" s="17">
        <f t="shared" si="44"/>
        <v>4.7786598485241139E-2</v>
      </c>
      <c r="K120" s="17">
        <f>SUM($J120:J$136)</f>
        <v>8.3727674013618525E-2</v>
      </c>
      <c r="L120" s="19">
        <f t="shared" si="45"/>
        <v>1.7521162139104285</v>
      </c>
      <c r="N120" s="6">
        <v>106</v>
      </c>
      <c r="O120" s="6">
        <f t="shared" si="36"/>
        <v>135</v>
      </c>
      <c r="P120" s="20">
        <f t="shared" si="37"/>
        <v>23</v>
      </c>
      <c r="Q120" s="20">
        <f t="shared" si="38"/>
        <v>23</v>
      </c>
      <c r="R120" s="5">
        <f t="shared" si="39"/>
        <v>66446.538545279385</v>
      </c>
      <c r="S120" s="5">
        <f t="shared" si="46"/>
        <v>3175.2540581973649</v>
      </c>
      <c r="T120" s="20">
        <f>SUM(S120:$S$136)</f>
        <v>5383.4248790081965</v>
      </c>
      <c r="U120" s="6">
        <f t="shared" si="47"/>
        <v>1.6954312254511188</v>
      </c>
    </row>
    <row r="121" spans="1:21" x14ac:dyDescent="0.2">
      <c r="A121" s="21">
        <v>107</v>
      </c>
      <c r="B121" s="17">
        <f>Absterbeordnung!C115</f>
        <v>11</v>
      </c>
      <c r="C121" s="18">
        <f t="shared" si="40"/>
        <v>1.9600737688778148E-3</v>
      </c>
      <c r="D121" s="17">
        <f t="shared" si="41"/>
        <v>2.1560811457655964E-2</v>
      </c>
      <c r="E121" s="17">
        <f>SUM(D121:$D$136)</f>
        <v>3.5941075528377386E-2</v>
      </c>
      <c r="F121" s="19">
        <f t="shared" si="42"/>
        <v>1.6669630268305684</v>
      </c>
      <c r="G121" s="5"/>
      <c r="H121" s="17">
        <f>Absterbeordnung!C115</f>
        <v>11</v>
      </c>
      <c r="I121" s="18">
        <f t="shared" si="43"/>
        <v>1.9600737688778148E-3</v>
      </c>
      <c r="J121" s="17">
        <f t="shared" si="44"/>
        <v>2.1560811457655964E-2</v>
      </c>
      <c r="K121" s="17">
        <f>SUM($J121:J$136)</f>
        <v>3.5941075528377386E-2</v>
      </c>
      <c r="L121" s="19">
        <f t="shared" si="45"/>
        <v>1.6669630268305684</v>
      </c>
      <c r="N121" s="6">
        <v>107</v>
      </c>
      <c r="O121" s="6">
        <f t="shared" si="36"/>
        <v>136</v>
      </c>
      <c r="P121" s="20">
        <f t="shared" si="37"/>
        <v>11</v>
      </c>
      <c r="Q121" s="20">
        <f t="shared" si="38"/>
        <v>11</v>
      </c>
      <c r="R121" s="5">
        <f t="shared" si="39"/>
        <v>63419.420299464386</v>
      </c>
      <c r="S121" s="5">
        <f t="shared" si="46"/>
        <v>1367.3741638305908</v>
      </c>
      <c r="T121" s="20">
        <f>SUM(S121:$S$136)</f>
        <v>2208.1708208108312</v>
      </c>
      <c r="U121" s="6">
        <f t="shared" si="47"/>
        <v>1.6148987447772269</v>
      </c>
    </row>
    <row r="122" spans="1:21" x14ac:dyDescent="0.2">
      <c r="A122" s="21">
        <v>108</v>
      </c>
      <c r="B122" s="17">
        <f>Absterbeordnung!C116</f>
        <v>5</v>
      </c>
      <c r="C122" s="18">
        <f t="shared" si="40"/>
        <v>1.8491261970545422E-3</v>
      </c>
      <c r="D122" s="17">
        <f t="shared" si="41"/>
        <v>9.2456309852727101E-3</v>
      </c>
      <c r="E122" s="17">
        <f>SUM(D122:$D$136)</f>
        <v>1.4380264070721422E-2</v>
      </c>
      <c r="F122" s="19">
        <f t="shared" si="42"/>
        <v>1.5553577785688859</v>
      </c>
      <c r="G122" s="5"/>
      <c r="H122" s="17">
        <f>Absterbeordnung!C116</f>
        <v>5</v>
      </c>
      <c r="I122" s="18">
        <f t="shared" si="43"/>
        <v>1.8491261970545422E-3</v>
      </c>
      <c r="J122" s="17">
        <f t="shared" si="44"/>
        <v>9.2456309852727101E-3</v>
      </c>
      <c r="K122" s="17">
        <f>SUM($J122:J$136)</f>
        <v>1.4380264070721422E-2</v>
      </c>
      <c r="L122" s="19">
        <f t="shared" si="45"/>
        <v>1.5553577785688859</v>
      </c>
      <c r="N122" s="6">
        <v>108</v>
      </c>
      <c r="O122" s="6">
        <f t="shared" si="36"/>
        <v>137</v>
      </c>
      <c r="P122" s="20">
        <f t="shared" si="37"/>
        <v>5</v>
      </c>
      <c r="Q122" s="20">
        <f t="shared" si="38"/>
        <v>5</v>
      </c>
      <c r="R122" s="5">
        <f t="shared" si="39"/>
        <v>60148.011948562904</v>
      </c>
      <c r="S122" s="5">
        <f t="shared" si="46"/>
        <v>556.10632297418636</v>
      </c>
      <c r="T122" s="20">
        <f>SUM(S122:$S$136)</f>
        <v>840.79665698024019</v>
      </c>
      <c r="U122" s="6">
        <f t="shared" si="47"/>
        <v>1.5119350783200298</v>
      </c>
    </row>
    <row r="123" spans="1:21" x14ac:dyDescent="0.2">
      <c r="A123" s="21">
        <v>109</v>
      </c>
      <c r="B123" s="17">
        <f>Absterbeordnung!C117</f>
        <v>2</v>
      </c>
      <c r="C123" s="18">
        <f t="shared" si="40"/>
        <v>1.744458676466549E-3</v>
      </c>
      <c r="D123" s="17">
        <f t="shared" si="41"/>
        <v>3.4889173529330979E-3</v>
      </c>
      <c r="E123" s="17">
        <f>SUM(D123:$D$136)</f>
        <v>5.1346330854487102E-3</v>
      </c>
      <c r="F123" s="19">
        <f t="shared" si="42"/>
        <v>1.4716981132075473</v>
      </c>
      <c r="G123" s="5"/>
      <c r="H123" s="17">
        <f>Absterbeordnung!C117</f>
        <v>2</v>
      </c>
      <c r="I123" s="18">
        <f t="shared" si="43"/>
        <v>1.744458676466549E-3</v>
      </c>
      <c r="J123" s="17">
        <f t="shared" si="44"/>
        <v>3.4889173529330979E-3</v>
      </c>
      <c r="K123" s="17">
        <f>SUM($J123:J$136)</f>
        <v>5.1346330854487102E-3</v>
      </c>
      <c r="L123" s="19">
        <f t="shared" si="45"/>
        <v>1.4716981132075473</v>
      </c>
      <c r="N123" s="6">
        <v>109</v>
      </c>
      <c r="O123" s="6">
        <f t="shared" si="36"/>
        <v>138</v>
      </c>
      <c r="P123" s="20">
        <f t="shared" si="37"/>
        <v>2</v>
      </c>
      <c r="Q123" s="20">
        <f t="shared" si="38"/>
        <v>2</v>
      </c>
      <c r="R123" s="5">
        <f t="shared" si="39"/>
        <v>56639.948321876713</v>
      </c>
      <c r="S123" s="5">
        <f t="shared" si="46"/>
        <v>197.61209856942955</v>
      </c>
      <c r="T123" s="20">
        <f>SUM(S123:$S$136)</f>
        <v>284.69033400605383</v>
      </c>
      <c r="U123" s="6">
        <f t="shared" si="47"/>
        <v>1.4406523490566039</v>
      </c>
    </row>
    <row r="124" spans="1:21" x14ac:dyDescent="0.2">
      <c r="A124" s="21">
        <v>110</v>
      </c>
      <c r="B124" s="17">
        <f>Absterbeordnung!C118</f>
        <v>1</v>
      </c>
      <c r="C124" s="18">
        <f t="shared" si="40"/>
        <v>1.6457157325156123E-3</v>
      </c>
      <c r="D124" s="17">
        <f t="shared" si="41"/>
        <v>1.6457157325156123E-3</v>
      </c>
      <c r="E124" s="17">
        <f>SUM(D124:$D$136)</f>
        <v>1.6457157325156123E-3</v>
      </c>
      <c r="F124" s="19">
        <f t="shared" si="42"/>
        <v>1</v>
      </c>
      <c r="G124" s="5"/>
      <c r="H124" s="17">
        <f>Absterbeordnung!C118</f>
        <v>1</v>
      </c>
      <c r="I124" s="18">
        <f t="shared" si="43"/>
        <v>1.6457157325156123E-3</v>
      </c>
      <c r="J124" s="17">
        <f t="shared" si="44"/>
        <v>1.6457157325156123E-3</v>
      </c>
      <c r="K124" s="17">
        <f>SUM($J124:J$136)</f>
        <v>1.6457157325156123E-3</v>
      </c>
      <c r="L124" s="19">
        <f t="shared" si="45"/>
        <v>1</v>
      </c>
      <c r="N124" s="6">
        <v>110</v>
      </c>
      <c r="O124" s="6">
        <f t="shared" si="36"/>
        <v>139</v>
      </c>
      <c r="P124" s="20">
        <f t="shared" si="37"/>
        <v>1</v>
      </c>
      <c r="Q124" s="20">
        <f t="shared" si="38"/>
        <v>1</v>
      </c>
      <c r="R124" s="5">
        <f t="shared" si="39"/>
        <v>52912.07571037679</v>
      </c>
      <c r="S124" s="5">
        <f t="shared" si="46"/>
        <v>87.078235436624269</v>
      </c>
      <c r="T124" s="20">
        <f>SUM(S124:$S$136)</f>
        <v>87.078235436624269</v>
      </c>
      <c r="U124" s="6">
        <f t="shared" si="47"/>
        <v>1</v>
      </c>
    </row>
    <row r="125" spans="1:21" x14ac:dyDescent="0.2">
      <c r="A125" s="21">
        <v>111</v>
      </c>
      <c r="B125" s="17">
        <f>Absterbeordnung!C119</f>
        <v>0</v>
      </c>
      <c r="C125" s="18">
        <f t="shared" si="40"/>
        <v>1.5525620118071811E-3</v>
      </c>
      <c r="D125" s="17">
        <f t="shared" si="41"/>
        <v>0</v>
      </c>
      <c r="E125" s="17">
        <f>SUM(D125:$D$136)</f>
        <v>0</v>
      </c>
      <c r="F125" s="19" t="e">
        <f t="shared" si="42"/>
        <v>#DIV/0!</v>
      </c>
      <c r="G125" s="25"/>
      <c r="H125" s="17">
        <f>Absterbeordnung!C119</f>
        <v>0</v>
      </c>
      <c r="I125" s="18">
        <f t="shared" si="43"/>
        <v>1.5525620118071811E-3</v>
      </c>
      <c r="J125" s="17">
        <f t="shared" si="44"/>
        <v>0</v>
      </c>
      <c r="K125" s="17">
        <f>SUM($J125:J$136)</f>
        <v>0</v>
      </c>
      <c r="L125" s="19" t="e">
        <f t="shared" si="45"/>
        <v>#DIV/0!</v>
      </c>
      <c r="N125" s="6">
        <v>111</v>
      </c>
      <c r="O125" s="6">
        <f t="shared" si="36"/>
        <v>140</v>
      </c>
      <c r="P125" s="20">
        <f t="shared" si="37"/>
        <v>0</v>
      </c>
      <c r="Q125" s="20">
        <f t="shared" si="38"/>
        <v>0</v>
      </c>
      <c r="R125" s="5">
        <f t="shared" si="39"/>
        <v>48991.582974895791</v>
      </c>
      <c r="S125" s="5">
        <f t="shared" si="46"/>
        <v>0</v>
      </c>
      <c r="T125" s="20">
        <f>SUM(S125:$S$136)</f>
        <v>0</v>
      </c>
      <c r="U125" s="6" t="e">
        <f t="shared" si="47"/>
        <v>#DIV/0!</v>
      </c>
    </row>
    <row r="126" spans="1:21" x14ac:dyDescent="0.2">
      <c r="A126" s="21">
        <v>112</v>
      </c>
      <c r="B126" s="17">
        <f>Absterbeordnung!C120</f>
        <v>0</v>
      </c>
      <c r="C126" s="18">
        <f t="shared" si="40"/>
        <v>1.4646811432143221E-3</v>
      </c>
      <c r="D126" s="17">
        <f t="shared" si="41"/>
        <v>0</v>
      </c>
      <c r="E126" s="17">
        <f>SUM(D126:$D$136)</f>
        <v>0</v>
      </c>
      <c r="F126" s="19" t="e">
        <f t="shared" si="42"/>
        <v>#DIV/0!</v>
      </c>
      <c r="G126" s="5"/>
      <c r="H126" s="17">
        <f>Absterbeordnung!C120</f>
        <v>0</v>
      </c>
      <c r="I126" s="18">
        <f t="shared" si="43"/>
        <v>1.4646811432143221E-3</v>
      </c>
      <c r="J126" s="17">
        <f t="shared" si="44"/>
        <v>0</v>
      </c>
      <c r="K126" s="17">
        <f>SUM($J126:J$136)</f>
        <v>0</v>
      </c>
      <c r="L126" s="19" t="e">
        <f t="shared" si="45"/>
        <v>#DIV/0!</v>
      </c>
      <c r="N126" s="6">
        <v>112</v>
      </c>
      <c r="O126" s="6">
        <f t="shared" si="36"/>
        <v>141</v>
      </c>
      <c r="P126" s="20">
        <f t="shared" si="37"/>
        <v>0</v>
      </c>
      <c r="Q126" s="20">
        <f t="shared" si="38"/>
        <v>0</v>
      </c>
      <c r="R126" s="5">
        <f t="shared" si="39"/>
        <v>44916.257338395466</v>
      </c>
      <c r="S126" s="5">
        <f t="shared" si="46"/>
        <v>0</v>
      </c>
      <c r="T126" s="20">
        <f>SUM(S126:$S$136)</f>
        <v>0</v>
      </c>
      <c r="U126" s="6" t="e">
        <f t="shared" si="47"/>
        <v>#DIV/0!</v>
      </c>
    </row>
    <row r="127" spans="1:21" x14ac:dyDescent="0.2">
      <c r="A127" s="21">
        <v>113</v>
      </c>
      <c r="B127" s="17">
        <f>Absterbeordnung!C121</f>
        <v>0</v>
      </c>
      <c r="C127" s="18">
        <f t="shared" si="40"/>
        <v>1.3817746634097376E-3</v>
      </c>
      <c r="D127" s="17">
        <f t="shared" si="41"/>
        <v>0</v>
      </c>
      <c r="E127" s="17">
        <f>SUM(D127:$D$136)</f>
        <v>0</v>
      </c>
      <c r="F127" s="19" t="e">
        <f t="shared" si="42"/>
        <v>#DIV/0!</v>
      </c>
      <c r="G127" s="27"/>
      <c r="H127" s="17">
        <f>Absterbeordnung!C121</f>
        <v>0</v>
      </c>
      <c r="I127" s="18">
        <f t="shared" si="43"/>
        <v>1.3817746634097376E-3</v>
      </c>
      <c r="J127" s="17">
        <f t="shared" si="44"/>
        <v>0</v>
      </c>
      <c r="K127" s="17">
        <f>SUM($J127:J$136)</f>
        <v>0</v>
      </c>
      <c r="L127" s="19" t="e">
        <f t="shared" si="45"/>
        <v>#DIV/0!</v>
      </c>
      <c r="N127" s="6">
        <v>113</v>
      </c>
      <c r="O127" s="6">
        <f t="shared" si="36"/>
        <v>142</v>
      </c>
      <c r="P127" s="20">
        <f t="shared" si="37"/>
        <v>0</v>
      </c>
      <c r="Q127" s="20">
        <f t="shared" si="38"/>
        <v>0</v>
      </c>
      <c r="R127" s="5">
        <f t="shared" si="39"/>
        <v>40733.908782735474</v>
      </c>
      <c r="S127" s="5">
        <f t="shared" si="46"/>
        <v>0</v>
      </c>
      <c r="T127" s="20">
        <f>SUM(S127:$S$136)</f>
        <v>0</v>
      </c>
      <c r="U127" s="6" t="e">
        <f t="shared" si="47"/>
        <v>#DIV/0!</v>
      </c>
    </row>
    <row r="128" spans="1:21" x14ac:dyDescent="0.2">
      <c r="A128" s="21">
        <v>114</v>
      </c>
      <c r="B128" s="17">
        <f>Absterbeordnung!C122</f>
        <v>0</v>
      </c>
      <c r="C128" s="18">
        <f t="shared" si="40"/>
        <v>1.3035610032167337E-3</v>
      </c>
      <c r="D128" s="17">
        <f t="shared" si="41"/>
        <v>0</v>
      </c>
      <c r="E128" s="17">
        <f>SUM(D128:$D$136)</f>
        <v>0</v>
      </c>
      <c r="F128" s="19" t="e">
        <f t="shared" si="42"/>
        <v>#DIV/0!</v>
      </c>
      <c r="G128" s="27"/>
      <c r="H128" s="17">
        <f>Absterbeordnung!C122</f>
        <v>0</v>
      </c>
      <c r="I128" s="18">
        <f t="shared" si="43"/>
        <v>1.3035610032167337E-3</v>
      </c>
      <c r="J128" s="17">
        <f t="shared" si="44"/>
        <v>0</v>
      </c>
      <c r="K128" s="17">
        <f>SUM($J128:J$136)</f>
        <v>0</v>
      </c>
      <c r="L128" s="19" t="e">
        <f t="shared" si="45"/>
        <v>#DIV/0!</v>
      </c>
      <c r="N128" s="6">
        <v>114</v>
      </c>
      <c r="O128" s="6">
        <f t="shared" si="36"/>
        <v>143</v>
      </c>
      <c r="P128" s="20">
        <f t="shared" si="37"/>
        <v>0</v>
      </c>
      <c r="Q128" s="20">
        <f t="shared" si="38"/>
        <v>0</v>
      </c>
      <c r="R128" s="5">
        <f t="shared" si="39"/>
        <v>36501.326530226295</v>
      </c>
      <c r="S128" s="5">
        <f t="shared" si="46"/>
        <v>0</v>
      </c>
      <c r="T128" s="20">
        <f>SUM(S128:$S$136)</f>
        <v>0</v>
      </c>
      <c r="U128" s="6" t="e">
        <f t="shared" si="47"/>
        <v>#DIV/0!</v>
      </c>
    </row>
    <row r="129" spans="1:21" x14ac:dyDescent="0.2">
      <c r="A129" s="21">
        <v>115</v>
      </c>
      <c r="B129" s="17">
        <f>Absterbeordnung!C123</f>
        <v>0</v>
      </c>
      <c r="C129" s="18">
        <f t="shared" si="40"/>
        <v>1.2297745313365411E-3</v>
      </c>
      <c r="D129" s="17">
        <f t="shared" si="41"/>
        <v>0</v>
      </c>
      <c r="E129" s="17">
        <f>SUM(D129:$D$136)</f>
        <v>0</v>
      </c>
      <c r="F129" s="19" t="e">
        <f t="shared" si="42"/>
        <v>#DIV/0!</v>
      </c>
      <c r="G129" s="27"/>
      <c r="H129" s="17">
        <f>Absterbeordnung!C123</f>
        <v>0</v>
      </c>
      <c r="I129" s="18">
        <f t="shared" si="43"/>
        <v>1.2297745313365411E-3</v>
      </c>
      <c r="J129" s="17">
        <f t="shared" si="44"/>
        <v>0</v>
      </c>
      <c r="K129" s="17">
        <f>SUM($J129:J$136)</f>
        <v>0</v>
      </c>
      <c r="L129" s="19" t="e">
        <f t="shared" si="45"/>
        <v>#DIV/0!</v>
      </c>
      <c r="N129" s="6">
        <v>115</v>
      </c>
      <c r="O129" s="6">
        <f t="shared" si="36"/>
        <v>144</v>
      </c>
      <c r="P129" s="20">
        <f t="shared" si="37"/>
        <v>0</v>
      </c>
      <c r="Q129" s="20">
        <f t="shared" si="38"/>
        <v>0</v>
      </c>
      <c r="R129" s="5">
        <f t="shared" si="39"/>
        <v>32282.443347687229</v>
      </c>
      <c r="S129" s="5">
        <f t="shared" si="46"/>
        <v>0</v>
      </c>
      <c r="T129" s="20">
        <f>SUM(S129:$S$136)</f>
        <v>0</v>
      </c>
      <c r="U129" s="6" t="e">
        <f t="shared" si="47"/>
        <v>#DIV/0!</v>
      </c>
    </row>
    <row r="130" spans="1:21" x14ac:dyDescent="0.2">
      <c r="A130" s="21">
        <v>116</v>
      </c>
      <c r="B130" s="17">
        <f>Absterbeordnung!C124</f>
        <v>0</v>
      </c>
      <c r="C130" s="18">
        <f t="shared" si="40"/>
        <v>1.1601646522042841E-3</v>
      </c>
      <c r="D130" s="17">
        <f t="shared" si="41"/>
        <v>0</v>
      </c>
      <c r="E130" s="17">
        <f>SUM(D130:$D$136)</f>
        <v>0</v>
      </c>
      <c r="F130" s="19" t="e">
        <f t="shared" si="42"/>
        <v>#DIV/0!</v>
      </c>
      <c r="G130" s="27"/>
      <c r="H130" s="17">
        <f>Absterbeordnung!C124</f>
        <v>0</v>
      </c>
      <c r="I130" s="18">
        <f t="shared" si="43"/>
        <v>1.1601646522042841E-3</v>
      </c>
      <c r="J130" s="17">
        <f t="shared" si="44"/>
        <v>0</v>
      </c>
      <c r="K130" s="17">
        <f>SUM($J130:J$136)</f>
        <v>0</v>
      </c>
      <c r="L130" s="19" t="e">
        <f t="shared" si="45"/>
        <v>#DIV/0!</v>
      </c>
      <c r="N130" s="6">
        <v>116</v>
      </c>
      <c r="O130" s="6">
        <f t="shared" si="36"/>
        <v>145</v>
      </c>
      <c r="P130" s="20">
        <f t="shared" si="37"/>
        <v>0</v>
      </c>
      <c r="Q130" s="20">
        <f t="shared" si="38"/>
        <v>0</v>
      </c>
      <c r="R130" s="5">
        <f t="shared" si="39"/>
        <v>28145.618038333119</v>
      </c>
      <c r="S130" s="5">
        <f t="shared" si="46"/>
        <v>0</v>
      </c>
      <c r="T130" s="20">
        <f>SUM(S130:$S$136)</f>
        <v>0</v>
      </c>
      <c r="U130" s="6" t="e">
        <f t="shared" si="47"/>
        <v>#DIV/0!</v>
      </c>
    </row>
    <row r="131" spans="1:21" x14ac:dyDescent="0.2">
      <c r="A131" s="21">
        <v>117</v>
      </c>
      <c r="B131" s="17">
        <f>Absterbeordnung!C125</f>
        <v>0</v>
      </c>
      <c r="C131" s="18">
        <f t="shared" si="40"/>
        <v>1.0944949549097016E-3</v>
      </c>
      <c r="D131" s="17">
        <f t="shared" si="41"/>
        <v>0</v>
      </c>
      <c r="E131" s="17">
        <f>SUM(D131:$D$136)</f>
        <v>0</v>
      </c>
      <c r="F131" s="19" t="e">
        <f t="shared" si="42"/>
        <v>#DIV/0!</v>
      </c>
      <c r="G131" s="27"/>
      <c r="H131" s="17">
        <f>Absterbeordnung!C125</f>
        <v>0</v>
      </c>
      <c r="I131" s="18">
        <f t="shared" si="43"/>
        <v>1.0944949549097016E-3</v>
      </c>
      <c r="J131" s="17">
        <f t="shared" si="44"/>
        <v>0</v>
      </c>
      <c r="K131" s="17">
        <f>SUM($J131:J$136)</f>
        <v>0</v>
      </c>
      <c r="L131" s="19" t="e">
        <f t="shared" si="45"/>
        <v>#DIV/0!</v>
      </c>
      <c r="N131" s="6">
        <v>117</v>
      </c>
      <c r="O131" s="6">
        <f t="shared" si="36"/>
        <v>146</v>
      </c>
      <c r="P131" s="20">
        <f t="shared" si="37"/>
        <v>0</v>
      </c>
      <c r="Q131" s="20">
        <f t="shared" si="38"/>
        <v>0</v>
      </c>
      <c r="R131" s="5">
        <f t="shared" si="39"/>
        <v>24160.214567107432</v>
      </c>
      <c r="S131" s="5">
        <f t="shared" si="46"/>
        <v>0</v>
      </c>
      <c r="T131" s="20">
        <f>SUM(S131:$S$136)</f>
        <v>0</v>
      </c>
      <c r="U131" s="6" t="e">
        <f t="shared" si="47"/>
        <v>#DIV/0!</v>
      </c>
    </row>
    <row r="132" spans="1:21" x14ac:dyDescent="0.2">
      <c r="A132" s="21">
        <v>118</v>
      </c>
      <c r="B132" s="17">
        <f>Absterbeordnung!C126</f>
        <v>0</v>
      </c>
      <c r="C132" s="18">
        <f t="shared" si="40"/>
        <v>1.0325424102921713E-3</v>
      </c>
      <c r="D132" s="17">
        <f t="shared" si="41"/>
        <v>0</v>
      </c>
      <c r="E132" s="17">
        <f>SUM(D132:$D$136)</f>
        <v>0</v>
      </c>
      <c r="F132" s="19" t="e">
        <f t="shared" si="42"/>
        <v>#DIV/0!</v>
      </c>
      <c r="G132" s="27"/>
      <c r="H132" s="17">
        <f>Absterbeordnung!C126</f>
        <v>0</v>
      </c>
      <c r="I132" s="18">
        <f t="shared" si="43"/>
        <v>1.0325424102921713E-3</v>
      </c>
      <c r="J132" s="17">
        <f t="shared" si="44"/>
        <v>0</v>
      </c>
      <c r="K132" s="17">
        <f>SUM($J132:J$136)</f>
        <v>0</v>
      </c>
      <c r="L132" s="19" t="e">
        <f t="shared" si="45"/>
        <v>#DIV/0!</v>
      </c>
      <c r="N132" s="6">
        <v>118</v>
      </c>
      <c r="O132" s="6">
        <f t="shared" si="36"/>
        <v>147</v>
      </c>
      <c r="P132" s="20">
        <f t="shared" si="37"/>
        <v>0</v>
      </c>
      <c r="Q132" s="20">
        <f t="shared" si="38"/>
        <v>0</v>
      </c>
      <c r="R132" s="5">
        <f t="shared" si="39"/>
        <v>20392.706706232402</v>
      </c>
      <c r="S132" s="5">
        <f t="shared" si="46"/>
        <v>0</v>
      </c>
      <c r="T132" s="20">
        <f>SUM(S132:$S$136)</f>
        <v>0</v>
      </c>
      <c r="U132" s="6" t="e">
        <f t="shared" si="47"/>
        <v>#DIV/0!</v>
      </c>
    </row>
    <row r="133" spans="1:21" x14ac:dyDescent="0.2">
      <c r="A133" s="21">
        <v>119</v>
      </c>
      <c r="B133" s="17">
        <f>Absterbeordnung!C127</f>
        <v>0</v>
      </c>
      <c r="C133" s="18">
        <f t="shared" si="40"/>
        <v>9.7409661348318052E-4</v>
      </c>
      <c r="D133" s="17">
        <f t="shared" si="41"/>
        <v>0</v>
      </c>
      <c r="E133" s="17">
        <f>SUM(D133:$D$136)</f>
        <v>0</v>
      </c>
      <c r="F133" s="19" t="e">
        <f t="shared" si="42"/>
        <v>#DIV/0!</v>
      </c>
      <c r="G133" s="27"/>
      <c r="H133" s="17">
        <f>Absterbeordnung!C127</f>
        <v>0</v>
      </c>
      <c r="I133" s="18">
        <f t="shared" si="43"/>
        <v>9.7409661348318052E-4</v>
      </c>
      <c r="J133" s="17">
        <f t="shared" si="44"/>
        <v>0</v>
      </c>
      <c r="K133" s="17">
        <f>SUM($J133:J$136)</f>
        <v>0</v>
      </c>
      <c r="L133" s="19" t="e">
        <f t="shared" si="45"/>
        <v>#DIV/0!</v>
      </c>
      <c r="N133" s="6">
        <v>119</v>
      </c>
      <c r="O133" s="6">
        <f t="shared" si="36"/>
        <v>148</v>
      </c>
      <c r="P133" s="20">
        <f t="shared" si="37"/>
        <v>0</v>
      </c>
      <c r="Q133" s="20">
        <f t="shared" si="38"/>
        <v>0</v>
      </c>
      <c r="R133" s="5">
        <f t="shared" si="39"/>
        <v>16902.56469651766</v>
      </c>
      <c r="S133" s="5">
        <f t="shared" si="46"/>
        <v>0</v>
      </c>
      <c r="T133" s="20">
        <f>SUM(S133:$S$136)</f>
        <v>0</v>
      </c>
      <c r="U133" s="6" t="e">
        <f t="shared" si="47"/>
        <v>#DIV/0!</v>
      </c>
    </row>
    <row r="134" spans="1:21" x14ac:dyDescent="0.2">
      <c r="A134" s="21">
        <v>120</v>
      </c>
      <c r="B134" s="17">
        <f>Absterbeordnung!C128</f>
        <v>0</v>
      </c>
      <c r="C134" s="18">
        <f t="shared" si="40"/>
        <v>9.189590693237553E-4</v>
      </c>
      <c r="D134" s="17">
        <f t="shared" si="41"/>
        <v>0</v>
      </c>
      <c r="E134" s="17">
        <f>SUM(D134:$D$136)</f>
        <v>0</v>
      </c>
      <c r="F134" s="19" t="e">
        <f t="shared" si="42"/>
        <v>#DIV/0!</v>
      </c>
      <c r="G134" s="27"/>
      <c r="H134" s="17">
        <f>Absterbeordnung!C128</f>
        <v>0</v>
      </c>
      <c r="I134" s="18">
        <f t="shared" si="43"/>
        <v>9.189590693237553E-4</v>
      </c>
      <c r="J134" s="17">
        <f t="shared" si="44"/>
        <v>0</v>
      </c>
      <c r="K134" s="17">
        <f>SUM($J134:J$136)</f>
        <v>0</v>
      </c>
      <c r="L134" s="19" t="e">
        <f t="shared" si="45"/>
        <v>#DIV/0!</v>
      </c>
      <c r="N134" s="6">
        <v>120</v>
      </c>
      <c r="O134" s="6">
        <f t="shared" si="36"/>
        <v>149</v>
      </c>
      <c r="P134" s="20">
        <f t="shared" si="37"/>
        <v>0</v>
      </c>
      <c r="Q134" s="20">
        <f t="shared" si="38"/>
        <v>0</v>
      </c>
      <c r="R134" s="5">
        <f t="shared" si="39"/>
        <v>13738.406275586025</v>
      </c>
      <c r="S134" s="5">
        <f t="shared" si="46"/>
        <v>0</v>
      </c>
      <c r="T134" s="20">
        <f>SUM(S134:$S$136)</f>
        <v>0</v>
      </c>
      <c r="U134" s="6" t="e">
        <f t="shared" si="47"/>
        <v>#DIV/0!</v>
      </c>
    </row>
    <row r="135" spans="1:21" x14ac:dyDescent="0.2">
      <c r="A135" s="21">
        <v>121</v>
      </c>
      <c r="B135" s="17">
        <f>Absterbeordnung!C129</f>
        <v>0</v>
      </c>
      <c r="C135" s="18">
        <f t="shared" si="40"/>
        <v>8.6694251822995775E-4</v>
      </c>
      <c r="D135" s="17">
        <f t="shared" si="41"/>
        <v>0</v>
      </c>
      <c r="E135" s="17">
        <f>SUM(D135:$D$136)</f>
        <v>0</v>
      </c>
      <c r="F135" s="19" t="e">
        <f t="shared" si="42"/>
        <v>#DIV/0!</v>
      </c>
      <c r="G135" s="27"/>
      <c r="H135" s="17">
        <f>Absterbeordnung!C129</f>
        <v>0</v>
      </c>
      <c r="I135" s="18">
        <f t="shared" si="43"/>
        <v>8.6694251822995775E-4</v>
      </c>
      <c r="J135" s="17">
        <f t="shared" si="44"/>
        <v>0</v>
      </c>
      <c r="K135" s="17">
        <f>SUM($J135:J$136)</f>
        <v>0</v>
      </c>
      <c r="L135" s="19" t="e">
        <f t="shared" si="45"/>
        <v>#DIV/0!</v>
      </c>
      <c r="N135" s="6">
        <v>121</v>
      </c>
      <c r="O135" s="6">
        <f t="shared" si="36"/>
        <v>150</v>
      </c>
      <c r="P135" s="20">
        <f t="shared" si="37"/>
        <v>0</v>
      </c>
      <c r="Q135" s="20">
        <f t="shared" si="38"/>
        <v>0</v>
      </c>
      <c r="R135" s="5">
        <f t="shared" si="39"/>
        <v>10934.878673726687</v>
      </c>
      <c r="S135" s="5">
        <f t="shared" si="46"/>
        <v>0</v>
      </c>
      <c r="T135" s="20">
        <f>SUM(S135:$S$136)</f>
        <v>0</v>
      </c>
      <c r="U135" s="6" t="e">
        <f t="shared" si="47"/>
        <v>#DIV/0!</v>
      </c>
    </row>
    <row r="136" spans="1:21" x14ac:dyDescent="0.2">
      <c r="A136" s="21">
        <v>122</v>
      </c>
      <c r="B136" s="17">
        <f>Absterbeordnung!C130</f>
        <v>0</v>
      </c>
      <c r="C136" s="18">
        <f t="shared" si="40"/>
        <v>8.1787030021694121E-4</v>
      </c>
      <c r="D136" s="17">
        <f t="shared" si="41"/>
        <v>0</v>
      </c>
      <c r="E136" s="17">
        <f>SUM(D136:$D$136)</f>
        <v>0</v>
      </c>
      <c r="F136" s="19" t="e">
        <f t="shared" si="42"/>
        <v>#DIV/0!</v>
      </c>
      <c r="G136" s="27"/>
      <c r="H136" s="17">
        <f>Absterbeordnung!C130</f>
        <v>0</v>
      </c>
      <c r="I136" s="18">
        <f t="shared" si="43"/>
        <v>8.1787030021694121E-4</v>
      </c>
      <c r="J136" s="17">
        <f t="shared" si="44"/>
        <v>0</v>
      </c>
      <c r="K136" s="17">
        <f>SUM($J136:J$136)</f>
        <v>0</v>
      </c>
      <c r="L136" s="19" t="e">
        <f t="shared" si="45"/>
        <v>#DIV/0!</v>
      </c>
      <c r="N136" s="6">
        <v>122</v>
      </c>
      <c r="O136" s="6">
        <f t="shared" si="36"/>
        <v>151</v>
      </c>
      <c r="P136" s="20">
        <f t="shared" si="37"/>
        <v>0</v>
      </c>
      <c r="Q136" s="20">
        <f t="shared" si="38"/>
        <v>0</v>
      </c>
      <c r="R136" s="5">
        <f t="shared" si="39"/>
        <v>8510.6320366843447</v>
      </c>
      <c r="S136" s="5">
        <f t="shared" si="46"/>
        <v>0</v>
      </c>
      <c r="T136" s="20">
        <f>SUM(S136:$S$136)</f>
        <v>0</v>
      </c>
      <c r="U136" s="6" t="e">
        <f t="shared" si="47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3"/>
  <sheetViews>
    <sheetView showGridLines="0" showRowColHeaders="0" showOutlineSymbols="0" zoomScaleNormal="100" workbookViewId="0">
      <selection activeCell="D5" sqref="D5"/>
    </sheetView>
  </sheetViews>
  <sheetFormatPr baseColWidth="10" defaultRowHeight="12.75" x14ac:dyDescent="0.2"/>
  <cols>
    <col min="1" max="1" width="50.42578125" style="194" customWidth="1"/>
    <col min="2" max="2" width="15" style="194" customWidth="1"/>
    <col min="3" max="3" width="16.5703125" style="194" customWidth="1"/>
    <col min="4" max="4" width="18.42578125" style="198" customWidth="1"/>
    <col min="5" max="5" width="23" style="198" customWidth="1"/>
    <col min="6" max="6" width="15.5703125" style="198" customWidth="1"/>
    <col min="7" max="16384" width="11.42578125" style="194"/>
  </cols>
  <sheetData>
    <row r="1" spans="1:7" s="172" customFormat="1" ht="18.75" customHeight="1" thickBot="1" x14ac:dyDescent="0.3">
      <c r="A1" s="225" t="s">
        <v>53</v>
      </c>
      <c r="B1" s="226"/>
      <c r="C1" s="226"/>
      <c r="D1" s="226"/>
      <c r="E1" s="226"/>
      <c r="F1" s="227"/>
    </row>
    <row r="2" spans="1:7" s="172" customFormat="1" ht="18.75" customHeight="1" thickBot="1" x14ac:dyDescent="0.3">
      <c r="A2" s="228" t="s">
        <v>54</v>
      </c>
      <c r="B2" s="226"/>
      <c r="C2" s="226"/>
      <c r="D2" s="226"/>
      <c r="E2" s="226"/>
      <c r="F2" s="227"/>
    </row>
    <row r="3" spans="1:7" s="173" customFormat="1" ht="57" customHeight="1" thickBot="1" x14ac:dyDescent="0.25">
      <c r="A3" s="222" t="str">
        <f>"Leibrentenbarwertfaktor "&amp;Absterbeordnung!B6&amp; " - Eine Person - weiblich"</f>
        <v>Leibrentenbarwertfaktor 1986-1988 (West) - Eine Person - weiblich</v>
      </c>
      <c r="B3" s="223"/>
      <c r="C3" s="223"/>
      <c r="D3" s="223"/>
      <c r="E3" s="223"/>
      <c r="F3" s="224"/>
    </row>
    <row r="4" spans="1:7" s="173" customFormat="1" ht="18.75" thickBot="1" x14ac:dyDescent="0.3">
      <c r="A4" s="174"/>
      <c r="B4" s="175"/>
      <c r="C4" s="175"/>
      <c r="D4" s="176"/>
      <c r="E4" s="177"/>
      <c r="F4" s="178"/>
    </row>
    <row r="5" spans="1:7" s="173" customFormat="1" ht="18.75" thickBot="1" x14ac:dyDescent="0.3">
      <c r="A5" s="174" t="s">
        <v>5</v>
      </c>
      <c r="B5" s="179"/>
      <c r="C5" s="175"/>
      <c r="D5" s="208">
        <v>79</v>
      </c>
      <c r="E5" s="176"/>
      <c r="F5" s="180"/>
    </row>
    <row r="6" spans="1:7" s="173" customFormat="1" ht="17.25" customHeight="1" x14ac:dyDescent="0.25">
      <c r="A6" s="174"/>
      <c r="B6" s="179"/>
      <c r="C6" s="175"/>
      <c r="D6" s="176"/>
      <c r="E6" s="176"/>
      <c r="F6" s="180"/>
    </row>
    <row r="7" spans="1:7" s="173" customFormat="1" ht="18.75" thickBot="1" x14ac:dyDescent="0.3">
      <c r="A7" s="174"/>
      <c r="B7" s="179"/>
      <c r="C7" s="175"/>
      <c r="D7" s="176"/>
      <c r="E7" s="176"/>
      <c r="F7" s="180"/>
    </row>
    <row r="8" spans="1:7" s="173" customFormat="1" ht="18.75" thickBot="1" x14ac:dyDescent="0.3">
      <c r="A8" s="174" t="s">
        <v>3</v>
      </c>
      <c r="B8" s="179"/>
      <c r="C8" s="175"/>
      <c r="D8" s="213">
        <v>6</v>
      </c>
      <c r="E8" s="176"/>
      <c r="F8" s="180"/>
    </row>
    <row r="9" spans="1:7" s="173" customFormat="1" ht="18.75" thickBot="1" x14ac:dyDescent="0.3">
      <c r="A9" s="174" t="s">
        <v>52</v>
      </c>
      <c r="B9" s="179"/>
      <c r="C9" s="175"/>
      <c r="D9" s="208" t="s">
        <v>18</v>
      </c>
      <c r="E9" s="176"/>
      <c r="F9" s="180"/>
    </row>
    <row r="10" spans="1:7" s="173" customFormat="1" ht="18.75" thickBot="1" x14ac:dyDescent="0.3">
      <c r="A10" s="174" t="s">
        <v>50</v>
      </c>
      <c r="B10" s="179"/>
      <c r="C10" s="175"/>
      <c r="D10" s="209">
        <v>12</v>
      </c>
      <c r="E10" s="176"/>
      <c r="F10" s="180"/>
    </row>
    <row r="11" spans="1:7" s="173" customFormat="1" ht="18" x14ac:dyDescent="0.25">
      <c r="A11" s="174"/>
      <c r="B11" s="179"/>
      <c r="C11" s="175"/>
      <c r="D11" s="181"/>
      <c r="E11" s="182" t="s">
        <v>38</v>
      </c>
      <c r="F11" s="183" t="s">
        <v>33</v>
      </c>
    </row>
    <row r="12" spans="1:7" s="173" customFormat="1" ht="27" thickBot="1" x14ac:dyDescent="0.3">
      <c r="A12" s="174"/>
      <c r="B12" s="179"/>
      <c r="C12" s="175"/>
      <c r="D12" s="184" t="s">
        <v>32</v>
      </c>
      <c r="E12" s="185" t="s">
        <v>34</v>
      </c>
      <c r="F12" s="186" t="s">
        <v>30</v>
      </c>
    </row>
    <row r="13" spans="1:7" s="173" customFormat="1" ht="18.75" thickBot="1" x14ac:dyDescent="0.3">
      <c r="A13" s="174" t="s">
        <v>40</v>
      </c>
      <c r="B13" s="187"/>
      <c r="C13" s="175"/>
      <c r="D13" s="210">
        <f>LOOKUP(D5,Daten1F!A15:A136,Daten1F!F15:F136)</f>
        <v>6.5017039398865757</v>
      </c>
      <c r="E13" s="202">
        <f>IF(D9="vorschüssig",B39,IF(D9="nachschüssig",B40))</f>
        <v>-0.46796597222222219</v>
      </c>
      <c r="F13" s="211">
        <f>D13+E13</f>
        <v>6.0337379676643534</v>
      </c>
    </row>
    <row r="14" spans="1:7" s="173" customFormat="1" ht="18.75" thickBot="1" x14ac:dyDescent="0.3">
      <c r="A14" s="188"/>
      <c r="B14" s="189"/>
      <c r="C14" s="190"/>
      <c r="D14" s="191"/>
      <c r="E14" s="192"/>
      <c r="F14" s="193"/>
      <c r="G14" s="194"/>
    </row>
    <row r="15" spans="1:7" ht="18.75" thickBot="1" x14ac:dyDescent="0.3">
      <c r="A15" s="203" t="s">
        <v>47</v>
      </c>
      <c r="B15" s="204"/>
      <c r="C15" s="204"/>
      <c r="D15" s="205">
        <f>1-((D13-1)*(D8/100))</f>
        <v>0.66989776360680553</v>
      </c>
      <c r="E15" s="206" t="s">
        <v>49</v>
      </c>
      <c r="F15" s="207"/>
    </row>
    <row r="16" spans="1:7" ht="18" x14ac:dyDescent="0.25">
      <c r="A16" s="195"/>
      <c r="B16" s="195"/>
      <c r="C16" s="195"/>
      <c r="D16" s="196"/>
      <c r="E16" s="197"/>
    </row>
    <row r="17" spans="1:5" ht="18" x14ac:dyDescent="0.25">
      <c r="A17" s="195"/>
      <c r="B17" s="195"/>
      <c r="C17" s="195"/>
      <c r="D17" s="196"/>
      <c r="E17" s="197"/>
    </row>
    <row r="18" spans="1:5" ht="18" x14ac:dyDescent="0.25">
      <c r="A18" s="195"/>
      <c r="B18" s="195"/>
      <c r="C18" s="195"/>
      <c r="D18" s="196"/>
      <c r="E18" s="197"/>
    </row>
    <row r="19" spans="1:5" ht="18" x14ac:dyDescent="0.25">
      <c r="A19" s="195"/>
      <c r="B19" s="195"/>
      <c r="C19" s="195"/>
      <c r="D19" s="196"/>
      <c r="E19" s="197"/>
    </row>
    <row r="20" spans="1:5" ht="18" x14ac:dyDescent="0.25">
      <c r="A20" s="195"/>
      <c r="B20" s="195"/>
      <c r="C20" s="195"/>
      <c r="D20" s="196"/>
      <c r="E20" s="197"/>
    </row>
    <row r="21" spans="1:5" ht="18" x14ac:dyDescent="0.25">
      <c r="A21" s="195"/>
      <c r="B21" s="195"/>
      <c r="C21" s="195"/>
      <c r="D21" s="196"/>
      <c r="E21" s="197"/>
    </row>
    <row r="22" spans="1:5" ht="18" x14ac:dyDescent="0.25">
      <c r="A22" s="195"/>
      <c r="B22" s="195"/>
      <c r="C22" s="195"/>
      <c r="D22" s="196"/>
      <c r="E22" s="197"/>
    </row>
    <row r="23" spans="1:5" ht="18" x14ac:dyDescent="0.25">
      <c r="A23" s="195"/>
      <c r="B23" s="195"/>
      <c r="C23" s="195"/>
      <c r="D23" s="196"/>
      <c r="E23" s="197"/>
    </row>
    <row r="24" spans="1:5" ht="18" x14ac:dyDescent="0.25">
      <c r="A24" s="195"/>
      <c r="B24" s="195"/>
      <c r="C24" s="195"/>
      <c r="D24" s="196"/>
      <c r="E24" s="197"/>
    </row>
    <row r="25" spans="1:5" ht="18" x14ac:dyDescent="0.25">
      <c r="A25" s="195"/>
      <c r="B25" s="195"/>
      <c r="C25" s="195"/>
      <c r="D25" s="196"/>
      <c r="E25" s="197"/>
    </row>
    <row r="26" spans="1:5" ht="18" x14ac:dyDescent="0.25">
      <c r="A26" s="195"/>
      <c r="B26" s="195"/>
      <c r="C26" s="195"/>
      <c r="D26" s="196"/>
      <c r="E26" s="197"/>
    </row>
    <row r="27" spans="1:5" ht="18" x14ac:dyDescent="0.25">
      <c r="A27" s="195"/>
      <c r="B27" s="195"/>
      <c r="C27" s="195"/>
      <c r="D27" s="196"/>
      <c r="E27" s="197"/>
    </row>
    <row r="28" spans="1:5" ht="18" x14ac:dyDescent="0.25">
      <c r="A28" s="195"/>
      <c r="B28" s="195"/>
      <c r="C28" s="195"/>
      <c r="D28" s="196"/>
      <c r="E28" s="197"/>
    </row>
    <row r="29" spans="1:5" ht="18" x14ac:dyDescent="0.25">
      <c r="A29" s="195"/>
      <c r="B29" s="195"/>
      <c r="C29" s="195"/>
      <c r="D29" s="196"/>
      <c r="E29" s="197"/>
    </row>
    <row r="30" spans="1:5" ht="18" x14ac:dyDescent="0.25">
      <c r="A30" s="198"/>
      <c r="B30" s="198"/>
      <c r="C30" s="195"/>
      <c r="D30" s="196"/>
      <c r="E30" s="197"/>
    </row>
    <row r="31" spans="1:5" ht="18" x14ac:dyDescent="0.25">
      <c r="A31" s="198"/>
      <c r="B31" s="198"/>
      <c r="C31" s="195"/>
      <c r="D31" s="196"/>
      <c r="E31" s="197"/>
    </row>
    <row r="32" spans="1:5" ht="18" x14ac:dyDescent="0.25">
      <c r="A32" s="198"/>
      <c r="B32" s="198"/>
      <c r="C32" s="195"/>
      <c r="D32" s="196"/>
      <c r="E32" s="197"/>
    </row>
    <row r="33" spans="1:6" ht="18" x14ac:dyDescent="0.25">
      <c r="A33" s="198"/>
      <c r="B33" s="198"/>
      <c r="C33" s="195"/>
      <c r="D33" s="196"/>
      <c r="E33" s="197"/>
    </row>
    <row r="34" spans="1:6" ht="18" x14ac:dyDescent="0.25">
      <c r="A34" s="198"/>
      <c r="B34" s="198"/>
      <c r="C34" s="195"/>
      <c r="D34" s="196"/>
      <c r="E34" s="197"/>
    </row>
    <row r="35" spans="1:6" ht="18" x14ac:dyDescent="0.25">
      <c r="A35" s="198" t="s">
        <v>25</v>
      </c>
      <c r="B35" s="198">
        <f>LOOKUP(D5,'Daten (F)'!N15:N127,'Daten (F)'!U15:U127)</f>
        <v>5.3258960409125375</v>
      </c>
      <c r="C35" s="195"/>
      <c r="D35" s="199"/>
      <c r="E35" s="197"/>
      <c r="F35" s="199"/>
    </row>
    <row r="36" spans="1:6" ht="18" x14ac:dyDescent="0.25">
      <c r="A36" s="198"/>
      <c r="B36" s="198"/>
      <c r="C36" s="195"/>
      <c r="D36" s="199"/>
      <c r="E36" s="197"/>
      <c r="F36" s="199"/>
    </row>
    <row r="37" spans="1:6" ht="18" x14ac:dyDescent="0.25">
      <c r="A37" s="198" t="s">
        <v>50</v>
      </c>
      <c r="B37" s="198">
        <f>D10</f>
        <v>12</v>
      </c>
      <c r="C37" s="195"/>
      <c r="D37" s="199"/>
      <c r="E37" s="197"/>
      <c r="F37" s="199"/>
    </row>
    <row r="38" spans="1:6" ht="18" x14ac:dyDescent="0.25">
      <c r="A38" s="198" t="s">
        <v>51</v>
      </c>
      <c r="B38" s="198">
        <f>D8</f>
        <v>6</v>
      </c>
      <c r="C38" s="195"/>
      <c r="D38" s="200">
        <f>D13+D14-B35</f>
        <v>1.1758078989740381</v>
      </c>
      <c r="E38" s="197"/>
      <c r="F38" s="200">
        <f>D38+E13</f>
        <v>0.7078419267518159</v>
      </c>
    </row>
    <row r="39" spans="1:6" ht="18" x14ac:dyDescent="0.25">
      <c r="A39" s="198" t="s">
        <v>18</v>
      </c>
      <c r="B39" s="198">
        <f>(-1*((B37-1)/(2*B37)))-(((B37*B37-1)/(6*B37^2))*(B38/100))+(((B37^2-1)/(12*B37^2))*((B38/100)^2))</f>
        <v>-0.46796597222222219</v>
      </c>
      <c r="C39" s="195"/>
      <c r="D39" s="201"/>
      <c r="E39" s="201"/>
    </row>
    <row r="40" spans="1:6" ht="22.5" customHeight="1" x14ac:dyDescent="0.25">
      <c r="A40" s="198" t="s">
        <v>17</v>
      </c>
      <c r="B40" s="198">
        <f>(-1+((B37-1)/(2*B37)))-(((B37*B37-1)/(6*B37^2))*(B38/100))+(((B37^2-1)/(12*B37^2))*((B38/100)^2))</f>
        <v>-0.55129930555555562</v>
      </c>
      <c r="C40" s="195"/>
      <c r="D40" s="201"/>
      <c r="E40" s="201"/>
    </row>
    <row r="41" spans="1:6" ht="18" x14ac:dyDescent="0.25">
      <c r="A41" s="198"/>
      <c r="B41" s="198"/>
      <c r="C41" s="195"/>
      <c r="D41" s="194"/>
      <c r="E41" s="194"/>
    </row>
    <row r="42" spans="1:6" x14ac:dyDescent="0.2">
      <c r="A42" s="198"/>
      <c r="B42" s="198"/>
    </row>
    <row r="43" spans="1:6" x14ac:dyDescent="0.2">
      <c r="A43" s="198"/>
      <c r="B43" s="198"/>
    </row>
    <row r="44" spans="1:6" x14ac:dyDescent="0.2">
      <c r="A44" s="198"/>
      <c r="B44" s="198"/>
    </row>
    <row r="47" spans="1:6" x14ac:dyDescent="0.2">
      <c r="B47" s="194" t="s">
        <v>15</v>
      </c>
      <c r="C47" s="194">
        <v>1</v>
      </c>
    </row>
    <row r="48" spans="1:6" x14ac:dyDescent="0.2">
      <c r="B48" s="194" t="s">
        <v>19</v>
      </c>
      <c r="C48" s="194">
        <v>2</v>
      </c>
    </row>
    <row r="49" spans="2:14" x14ac:dyDescent="0.2">
      <c r="C49" s="194">
        <v>4</v>
      </c>
    </row>
    <row r="50" spans="2:14" x14ac:dyDescent="0.2">
      <c r="C50" s="194">
        <v>12</v>
      </c>
    </row>
    <row r="53" spans="2:14" x14ac:dyDescent="0.2">
      <c r="B53" s="198">
        <v>2</v>
      </c>
      <c r="C53" s="198">
        <v>2.5</v>
      </c>
      <c r="D53" s="198">
        <v>3</v>
      </c>
      <c r="E53" s="198">
        <v>3.5</v>
      </c>
      <c r="F53" s="198">
        <v>4</v>
      </c>
      <c r="G53" s="198">
        <v>4.5</v>
      </c>
      <c r="H53" s="198">
        <v>5</v>
      </c>
      <c r="I53" s="198">
        <v>5.5</v>
      </c>
      <c r="J53" s="198">
        <v>6</v>
      </c>
      <c r="K53" s="198">
        <v>7</v>
      </c>
      <c r="L53" s="198">
        <v>8</v>
      </c>
      <c r="M53" s="198">
        <v>9</v>
      </c>
      <c r="N53" s="198">
        <v>10</v>
      </c>
    </row>
  </sheetData>
  <sheetProtection password="851D" sheet="1" objects="1" scenarios="1"/>
  <dataConsolidate/>
  <customSheetViews>
    <customSheetView guid="{AC77A39F-ABA0-4848-B5DA-4147A1099D4C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3:F3"/>
    <mergeCell ref="A1:F1"/>
    <mergeCell ref="A2:F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$A$39:$A$40</formula1>
    </dataValidation>
    <dataValidation type="decimal" allowBlank="1" showInputMessage="1" showErrorMessage="1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1212"/>
  <sheetViews>
    <sheetView showGridLines="0" showRowColHeaders="0" tabSelected="1" zoomScaleNormal="100" workbookViewId="0">
      <selection activeCell="D5" sqref="D5"/>
    </sheetView>
  </sheetViews>
  <sheetFormatPr baseColWidth="10" defaultRowHeight="12.75" x14ac:dyDescent="0.2"/>
  <cols>
    <col min="1" max="1" width="51.85546875" style="78" customWidth="1"/>
    <col min="2" max="2" width="15" style="78" customWidth="1"/>
    <col min="3" max="3" width="16.5703125" style="78" customWidth="1"/>
    <col min="4" max="4" width="18.42578125" style="128" customWidth="1"/>
    <col min="5" max="5" width="23" style="128" customWidth="1"/>
    <col min="6" max="6" width="15" style="128" customWidth="1"/>
    <col min="7" max="16384" width="11.42578125" style="78"/>
  </cols>
  <sheetData>
    <row r="1" spans="1:6" ht="18.75" customHeight="1" thickBot="1" x14ac:dyDescent="0.3">
      <c r="A1" s="221" t="s">
        <v>53</v>
      </c>
      <c r="B1" s="216"/>
      <c r="C1" s="216"/>
      <c r="D1" s="216"/>
      <c r="E1" s="216"/>
      <c r="F1" s="217"/>
    </row>
    <row r="2" spans="1:6" s="127" customFormat="1" ht="18.75" customHeight="1" thickBot="1" x14ac:dyDescent="0.3">
      <c r="A2" s="215" t="s">
        <v>54</v>
      </c>
      <c r="B2" s="216"/>
      <c r="C2" s="216"/>
      <c r="D2" s="216"/>
      <c r="E2" s="216"/>
      <c r="F2" s="217"/>
    </row>
    <row r="3" spans="1:6" s="127" customFormat="1" ht="57" customHeight="1" thickBot="1" x14ac:dyDescent="0.25">
      <c r="A3" s="218" t="str">
        <f>"Leibrentenbarwertfaktor "&amp;Absterbeordnung!B6&amp; " -   Mann - Frau "</f>
        <v xml:space="preserve">Leibrentenbarwertfaktor 1986-1988 (West) -   Mann - Frau </v>
      </c>
      <c r="B3" s="219"/>
      <c r="C3" s="219"/>
      <c r="D3" s="229" t="s">
        <v>37</v>
      </c>
      <c r="E3" s="229"/>
      <c r="F3" s="230"/>
    </row>
    <row r="4" spans="1:6" s="127" customFormat="1" ht="18.75" thickBot="1" x14ac:dyDescent="0.3">
      <c r="A4" s="46"/>
      <c r="B4" s="47"/>
      <c r="C4" s="47"/>
      <c r="D4" s="48"/>
      <c r="E4" s="88"/>
      <c r="F4" s="91"/>
    </row>
    <row r="5" spans="1:6" s="127" customFormat="1" ht="18.75" thickBot="1" x14ac:dyDescent="0.3">
      <c r="A5" s="46" t="s">
        <v>4</v>
      </c>
      <c r="B5" s="103"/>
      <c r="C5" s="47"/>
      <c r="D5" s="50">
        <v>50</v>
      </c>
      <c r="E5" s="48"/>
      <c r="F5" s="104"/>
    </row>
    <row r="6" spans="1:6" s="127" customFormat="1" ht="18.75" thickBot="1" x14ac:dyDescent="0.3">
      <c r="A6" s="46" t="s">
        <v>5</v>
      </c>
      <c r="B6" s="103"/>
      <c r="C6" s="47"/>
      <c r="D6" s="50">
        <v>50</v>
      </c>
      <c r="E6" s="48"/>
      <c r="F6" s="104"/>
    </row>
    <row r="7" spans="1:6" s="127" customFormat="1" ht="18.75" thickBot="1" x14ac:dyDescent="0.3">
      <c r="A7" s="46"/>
      <c r="B7" s="103"/>
      <c r="C7" s="47"/>
      <c r="D7" s="48"/>
      <c r="E7" s="48"/>
      <c r="F7" s="104"/>
    </row>
    <row r="8" spans="1:6" s="127" customFormat="1" ht="18.75" thickBot="1" x14ac:dyDescent="0.3">
      <c r="A8" s="46" t="s">
        <v>3</v>
      </c>
      <c r="B8" s="103"/>
      <c r="C8" s="47"/>
      <c r="D8" s="212">
        <v>2</v>
      </c>
      <c r="E8" s="48"/>
      <c r="F8" s="104"/>
    </row>
    <row r="9" spans="1:6" s="127" customFormat="1" ht="18.75" thickBot="1" x14ac:dyDescent="0.3">
      <c r="A9" s="46" t="s">
        <v>52</v>
      </c>
      <c r="B9" s="103"/>
      <c r="C9" s="47"/>
      <c r="D9" s="50" t="s">
        <v>18</v>
      </c>
      <c r="E9" s="48"/>
      <c r="F9" s="104"/>
    </row>
    <row r="10" spans="1:6" s="127" customFormat="1" ht="18.75" thickBot="1" x14ac:dyDescent="0.3">
      <c r="A10" s="46" t="s">
        <v>50</v>
      </c>
      <c r="B10" s="103"/>
      <c r="C10" s="47"/>
      <c r="D10" s="105">
        <v>1</v>
      </c>
      <c r="E10" s="48"/>
      <c r="F10" s="104"/>
    </row>
    <row r="11" spans="1:6" s="127" customFormat="1" ht="18" x14ac:dyDescent="0.25">
      <c r="A11" s="46"/>
      <c r="B11" s="103"/>
      <c r="C11" s="47"/>
      <c r="D11" s="234" t="s">
        <v>32</v>
      </c>
      <c r="E11" s="156" t="s">
        <v>38</v>
      </c>
      <c r="F11" s="96" t="s">
        <v>33</v>
      </c>
    </row>
    <row r="12" spans="1:6" s="127" customFormat="1" ht="18.75" thickBot="1" x14ac:dyDescent="0.3">
      <c r="A12" s="46"/>
      <c r="B12" s="103"/>
      <c r="C12" s="47"/>
      <c r="D12" s="235"/>
      <c r="E12" s="157" t="s">
        <v>34</v>
      </c>
      <c r="F12" s="97" t="s">
        <v>30</v>
      </c>
    </row>
    <row r="13" spans="1:6" s="127" customFormat="1" ht="18.75" thickBot="1" x14ac:dyDescent="0.3">
      <c r="A13" s="46" t="s">
        <v>39</v>
      </c>
      <c r="B13" s="118"/>
      <c r="C13" s="99"/>
      <c r="D13" s="121">
        <f>LOOKUP(D5,Daten!A15:A136,Daten!F15:F136)</f>
        <v>19.846620016997175</v>
      </c>
      <c r="E13" s="231">
        <f>IF(D9="vorschüssig",B48,IF(D9="nachschüssig",B49))</f>
        <v>0</v>
      </c>
      <c r="F13" s="122">
        <f>D13+E13</f>
        <v>19.846620016997175</v>
      </c>
    </row>
    <row r="14" spans="1:6" s="127" customFormat="1" ht="18.75" thickBot="1" x14ac:dyDescent="0.3">
      <c r="A14" s="46"/>
      <c r="B14" s="118"/>
      <c r="C14" s="99"/>
      <c r="D14" s="53"/>
      <c r="E14" s="232"/>
      <c r="F14" s="119"/>
    </row>
    <row r="15" spans="1:6" s="127" customFormat="1" ht="18.75" thickBot="1" x14ac:dyDescent="0.3">
      <c r="A15" s="46" t="s">
        <v>41</v>
      </c>
      <c r="B15" s="118"/>
      <c r="C15" s="99"/>
      <c r="D15" s="121">
        <f>LOOKUP(D6,Daten!A15:A136,Daten!L15:L136)</f>
        <v>22.959708935042194</v>
      </c>
      <c r="E15" s="232"/>
      <c r="F15" s="122">
        <f>D15+E13</f>
        <v>22.959708935042194</v>
      </c>
    </row>
    <row r="16" spans="1:6" s="127" customFormat="1" ht="18" x14ac:dyDescent="0.25">
      <c r="A16" s="46"/>
      <c r="B16" s="99"/>
      <c r="C16" s="99"/>
      <c r="D16" s="100"/>
      <c r="E16" s="232"/>
      <c r="F16" s="120"/>
    </row>
    <row r="17" spans="1:7" s="127" customFormat="1" ht="18" x14ac:dyDescent="0.25">
      <c r="A17" s="46"/>
      <c r="B17" s="99"/>
      <c r="C17" s="99"/>
      <c r="D17" s="100"/>
      <c r="E17" s="232"/>
      <c r="F17" s="120"/>
    </row>
    <row r="18" spans="1:7" s="127" customFormat="1" ht="18" x14ac:dyDescent="0.2">
      <c r="A18" s="166"/>
      <c r="B18" s="167"/>
      <c r="C18" s="99"/>
      <c r="D18" s="100"/>
      <c r="E18" s="232"/>
      <c r="F18" s="120"/>
    </row>
    <row r="19" spans="1:7" s="127" customFormat="1" ht="18.75" thickBot="1" x14ac:dyDescent="0.3">
      <c r="A19" s="46" t="s">
        <v>29</v>
      </c>
      <c r="B19" s="53"/>
      <c r="C19" s="99"/>
      <c r="D19" s="100"/>
      <c r="E19" s="232"/>
      <c r="F19" s="120"/>
    </row>
    <row r="20" spans="1:7" s="127" customFormat="1" ht="18.75" thickBot="1" x14ac:dyDescent="0.3">
      <c r="A20" s="46" t="s">
        <v>28</v>
      </c>
      <c r="B20" s="118"/>
      <c r="C20" s="99"/>
      <c r="D20" s="121">
        <f>D13+D15-B1212</f>
        <v>25.128407755903137</v>
      </c>
      <c r="E20" s="232"/>
      <c r="F20" s="122">
        <f>D20+E13</f>
        <v>25.128407755903137</v>
      </c>
    </row>
    <row r="21" spans="1:7" s="127" customFormat="1" ht="18.75" thickBot="1" x14ac:dyDescent="0.3">
      <c r="A21" s="54" t="s">
        <v>36</v>
      </c>
      <c r="B21" s="106"/>
      <c r="C21" s="55"/>
      <c r="D21" s="121">
        <f>B1212</f>
        <v>17.677921196136229</v>
      </c>
      <c r="E21" s="233"/>
      <c r="F21" s="122">
        <f>D21+E13</f>
        <v>17.677921196136229</v>
      </c>
    </row>
    <row r="22" spans="1:7" s="127" customFormat="1" ht="22.5" customHeight="1" thickBot="1" x14ac:dyDescent="0.3">
      <c r="A22" s="46"/>
      <c r="B22" s="49"/>
      <c r="C22" s="47"/>
      <c r="D22" s="48"/>
      <c r="E22" s="48"/>
      <c r="F22" s="168"/>
      <c r="G22" s="78"/>
    </row>
    <row r="23" spans="1:7" ht="18.75" thickBot="1" x14ac:dyDescent="0.3">
      <c r="A23" s="163" t="s">
        <v>45</v>
      </c>
      <c r="B23" s="162"/>
      <c r="C23" s="162"/>
      <c r="D23" s="160">
        <f>1-((D20-1)*(D8/100))</f>
        <v>0.51743184488193728</v>
      </c>
      <c r="E23" s="163" t="s">
        <v>49</v>
      </c>
      <c r="F23" s="164"/>
    </row>
    <row r="24" spans="1:7" ht="18.75" thickBot="1" x14ac:dyDescent="0.3">
      <c r="A24" s="163" t="s">
        <v>46</v>
      </c>
      <c r="B24" s="162"/>
      <c r="C24" s="162"/>
      <c r="D24" s="160">
        <f>1-((D21-1)*(D8/100))</f>
        <v>0.6664415760772755</v>
      </c>
      <c r="E24" s="163" t="s">
        <v>49</v>
      </c>
      <c r="F24" s="164"/>
    </row>
    <row r="46" spans="1:3" x14ac:dyDescent="0.2">
      <c r="A46" s="78" t="s">
        <v>50</v>
      </c>
      <c r="B46" s="78">
        <f>nachschüssig</f>
        <v>1</v>
      </c>
    </row>
    <row r="47" spans="1:3" x14ac:dyDescent="0.2">
      <c r="A47" s="78" t="s">
        <v>51</v>
      </c>
      <c r="B47" s="78">
        <f>D8</f>
        <v>2</v>
      </c>
    </row>
    <row r="48" spans="1:3" x14ac:dyDescent="0.2">
      <c r="A48" s="78" t="s">
        <v>18</v>
      </c>
      <c r="B48" s="78">
        <f>(-1*((B46-1)/(2*B46)))-(((B46*B46-1)/(6*B46^2))*(B47/100))+(((B46^2-1)/(12*B46^2))*((B47/100)^2))</f>
        <v>0</v>
      </c>
      <c r="C48" s="78">
        <v>1</v>
      </c>
    </row>
    <row r="49" spans="1:14" x14ac:dyDescent="0.2">
      <c r="A49" s="78" t="s">
        <v>17</v>
      </c>
      <c r="B49" s="78">
        <f>(-1+((B46-1)/(2*B46)))-(((B46*B46-1)/(6*B46^2))*(B47/100))+(((B46^2-1)/(12*B46^2))*((B47/100)^2))</f>
        <v>-1</v>
      </c>
      <c r="C49" s="78">
        <v>2</v>
      </c>
    </row>
    <row r="50" spans="1:14" x14ac:dyDescent="0.2">
      <c r="C50" s="78">
        <v>4</v>
      </c>
    </row>
    <row r="51" spans="1:14" x14ac:dyDescent="0.2">
      <c r="C51" s="78">
        <v>12</v>
      </c>
    </row>
    <row r="54" spans="1:14" x14ac:dyDescent="0.2">
      <c r="B54" s="128">
        <v>2</v>
      </c>
      <c r="C54" s="128">
        <v>2.5</v>
      </c>
      <c r="D54" s="128">
        <v>3</v>
      </c>
      <c r="E54" s="128">
        <v>3.5</v>
      </c>
      <c r="F54" s="128">
        <v>4</v>
      </c>
      <c r="G54" s="128">
        <v>4.5</v>
      </c>
      <c r="H54" s="128">
        <v>5</v>
      </c>
      <c r="I54" s="128">
        <v>5.5</v>
      </c>
      <c r="J54" s="128">
        <v>6</v>
      </c>
      <c r="K54" s="128">
        <v>7</v>
      </c>
      <c r="L54" s="128">
        <v>8</v>
      </c>
      <c r="M54" s="128">
        <v>9</v>
      </c>
      <c r="N54" s="128">
        <v>10</v>
      </c>
    </row>
    <row r="1212" spans="1:2" ht="14.25" x14ac:dyDescent="0.2">
      <c r="A1212" s="51" t="s">
        <v>16</v>
      </c>
      <c r="B1212" s="52">
        <f>LOOKUP(D5,Daten!N15:N127,Daten!U15:U127)</f>
        <v>17.677921196136229</v>
      </c>
    </row>
  </sheetData>
  <sheetProtection password="851D" sheet="1" objects="1" scenarios="1"/>
  <dataConsolidate/>
  <customSheetViews>
    <customSheetView guid="{AC77A39F-ABA0-4848-B5DA-4147A1099D4C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1:F1"/>
    <mergeCell ref="A3:C3"/>
    <mergeCell ref="D3:F3"/>
    <mergeCell ref="A2:F2"/>
    <mergeCell ref="E13:E21"/>
    <mergeCell ref="D11:D12"/>
  </mergeCells>
  <phoneticPr fontId="0" type="noConversion"/>
  <dataValidations count="2">
    <dataValidation type="list" allowBlank="1" showInputMessage="1" showErrorMessage="1" errorTitle="Raten pro Jahr" error="Die Zahlen zwischen 1 und 12 sind zulässig!_x000a_" sqref="D10">
      <formula1>$C$48:$C$51</formula1>
    </dataValidation>
    <dataValidation type="list" allowBlank="1" showInputMessage="1" showErrorMessage="1" errorTitle="Rente Vor. - bzw. Nachschüssig" error="Lediglich vorschüssig oder nachschüssig zulässig" sqref="D9">
      <formula1>$A$48:$A$49</formula1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N1073"/>
  <sheetViews>
    <sheetView showGridLines="0" showRowColHeaders="0" showOutlineSymbols="0" zoomScaleNormal="100" workbookViewId="0">
      <selection activeCell="D5" sqref="D5"/>
    </sheetView>
  </sheetViews>
  <sheetFormatPr baseColWidth="10" defaultRowHeight="12.75" x14ac:dyDescent="0.2"/>
  <cols>
    <col min="1" max="1" width="50.5703125" style="133" customWidth="1"/>
    <col min="2" max="2" width="15" style="133" customWidth="1"/>
    <col min="3" max="3" width="16.5703125" style="133" customWidth="1"/>
    <col min="4" max="4" width="18.42578125" style="140" customWidth="1"/>
    <col min="5" max="5" width="23" style="140" customWidth="1"/>
    <col min="6" max="6" width="15.28515625" style="140" customWidth="1"/>
    <col min="7" max="16384" width="11.42578125" style="133"/>
  </cols>
  <sheetData>
    <row r="1" spans="1:6" ht="18.75" customHeight="1" thickBot="1" x14ac:dyDescent="0.3">
      <c r="A1" s="245" t="s">
        <v>53</v>
      </c>
      <c r="B1" s="246"/>
      <c r="C1" s="246"/>
      <c r="D1" s="246"/>
      <c r="E1" s="246"/>
      <c r="F1" s="247"/>
    </row>
    <row r="2" spans="1:6" ht="18.75" customHeight="1" thickBot="1" x14ac:dyDescent="0.25">
      <c r="A2" s="240" t="s">
        <v>54</v>
      </c>
      <c r="B2" s="241"/>
      <c r="C2" s="241"/>
      <c r="D2" s="241"/>
      <c r="E2" s="241"/>
      <c r="F2" s="242"/>
    </row>
    <row r="3" spans="1:6" ht="57" customHeight="1" thickBot="1" x14ac:dyDescent="0.25">
      <c r="A3" s="236" t="str">
        <f>"Leibrentenbarwertfaktor "&amp;Absterbeordnung!B6&amp; " - Zwei Männer "</f>
        <v xml:space="preserve">Leibrentenbarwertfaktor 1986-1988 (West) - Zwei Männer </v>
      </c>
      <c r="B3" s="237"/>
      <c r="C3" s="237"/>
      <c r="D3" s="238" t="s">
        <v>37</v>
      </c>
      <c r="E3" s="238"/>
      <c r="F3" s="239"/>
    </row>
    <row r="4" spans="1:6" ht="18.75" thickBot="1" x14ac:dyDescent="0.3">
      <c r="A4" s="56"/>
      <c r="B4" s="57"/>
      <c r="C4" s="57"/>
      <c r="D4" s="58"/>
      <c r="E4" s="92"/>
      <c r="F4" s="93"/>
    </row>
    <row r="5" spans="1:6" ht="18.75" thickBot="1" x14ac:dyDescent="0.3">
      <c r="A5" s="60" t="s">
        <v>23</v>
      </c>
      <c r="B5" s="61"/>
      <c r="C5" s="57"/>
      <c r="D5" s="50">
        <v>50</v>
      </c>
      <c r="E5" s="58"/>
      <c r="F5" s="59"/>
    </row>
    <row r="6" spans="1:6" ht="18.75" thickBot="1" x14ac:dyDescent="0.3">
      <c r="A6" s="60" t="s">
        <v>20</v>
      </c>
      <c r="B6" s="61"/>
      <c r="C6" s="57"/>
      <c r="D6" s="50">
        <v>50</v>
      </c>
      <c r="E6" s="58"/>
      <c r="F6" s="59"/>
    </row>
    <row r="7" spans="1:6" ht="18.75" thickBot="1" x14ac:dyDescent="0.3">
      <c r="A7" s="60"/>
      <c r="B7" s="61"/>
      <c r="C7" s="57"/>
      <c r="D7" s="58"/>
      <c r="E7" s="58"/>
      <c r="F7" s="59"/>
    </row>
    <row r="8" spans="1:6" ht="18.75" thickBot="1" x14ac:dyDescent="0.3">
      <c r="A8" s="60" t="s">
        <v>3</v>
      </c>
      <c r="B8" s="61"/>
      <c r="C8" s="57"/>
      <c r="D8" s="212">
        <v>2</v>
      </c>
      <c r="E8" s="58"/>
      <c r="F8" s="59"/>
    </row>
    <row r="9" spans="1:6" ht="18.75" thickBot="1" x14ac:dyDescent="0.3">
      <c r="A9" s="60" t="s">
        <v>52</v>
      </c>
      <c r="B9" s="61"/>
      <c r="C9" s="57"/>
      <c r="D9" s="50" t="s">
        <v>18</v>
      </c>
      <c r="E9" s="58"/>
      <c r="F9" s="59"/>
    </row>
    <row r="10" spans="1:6" ht="18.75" thickBot="1" x14ac:dyDescent="0.3">
      <c r="A10" s="60" t="s">
        <v>50</v>
      </c>
      <c r="B10" s="61"/>
      <c r="C10" s="57"/>
      <c r="D10" s="105">
        <v>5</v>
      </c>
      <c r="E10" s="58"/>
      <c r="F10" s="59"/>
    </row>
    <row r="11" spans="1:6" ht="18" x14ac:dyDescent="0.25">
      <c r="A11" s="60"/>
      <c r="B11" s="61"/>
      <c r="C11" s="57"/>
      <c r="D11" s="243" t="s">
        <v>32</v>
      </c>
      <c r="E11" s="154" t="s">
        <v>38</v>
      </c>
      <c r="F11" s="123" t="s">
        <v>33</v>
      </c>
    </row>
    <row r="12" spans="1:6" ht="18.75" thickBot="1" x14ac:dyDescent="0.3">
      <c r="A12" s="60"/>
      <c r="B12" s="61"/>
      <c r="C12" s="57"/>
      <c r="D12" s="244"/>
      <c r="E12" s="155" t="s">
        <v>34</v>
      </c>
      <c r="F12" s="124" t="s">
        <v>30</v>
      </c>
    </row>
    <row r="13" spans="1:6" ht="18.75" thickBot="1" x14ac:dyDescent="0.3">
      <c r="A13" s="60" t="s">
        <v>42</v>
      </c>
      <c r="B13" s="61"/>
      <c r="C13" s="57"/>
      <c r="D13" s="142">
        <f>LOOKUP(D5,'Daten (M)'!A15:A136,'Daten (M)'!F15:F136)</f>
        <v>19.846620016997175</v>
      </c>
      <c r="E13" s="231">
        <f>IF(D9="vorschüssig",B43,IF(D9="nachschüssig",B44))</f>
        <v>-0.40316800000000003</v>
      </c>
      <c r="F13" s="143">
        <f>D13+E13</f>
        <v>19.443452016997174</v>
      </c>
    </row>
    <row r="14" spans="1:6" ht="18.75" thickBot="1" x14ac:dyDescent="0.3">
      <c r="A14" s="60" t="s">
        <v>43</v>
      </c>
      <c r="B14" s="61"/>
      <c r="C14" s="57"/>
      <c r="D14" s="142">
        <f>LOOKUP(D6,'Daten (M)'!A15:A136,'Daten (M)'!L15:L136)</f>
        <v>19.846620016997175</v>
      </c>
      <c r="E14" s="232"/>
      <c r="F14" s="144">
        <f>D14+E13</f>
        <v>19.443452016997174</v>
      </c>
    </row>
    <row r="15" spans="1:6" ht="18" x14ac:dyDescent="0.25">
      <c r="A15" s="60"/>
      <c r="B15" s="57"/>
      <c r="C15" s="57"/>
      <c r="D15" s="101"/>
      <c r="E15" s="232"/>
      <c r="F15" s="145"/>
    </row>
    <row r="16" spans="1:6" ht="18" x14ac:dyDescent="0.25">
      <c r="A16" s="60"/>
      <c r="B16" s="57"/>
      <c r="C16" s="57"/>
      <c r="D16" s="101"/>
      <c r="E16" s="232"/>
      <c r="F16" s="145"/>
    </row>
    <row r="17" spans="1:7" ht="18" x14ac:dyDescent="0.25">
      <c r="A17" s="169"/>
      <c r="B17" s="136"/>
      <c r="C17" s="57"/>
      <c r="D17" s="101"/>
      <c r="E17" s="232"/>
      <c r="F17" s="145"/>
    </row>
    <row r="18" spans="1:7" ht="18" x14ac:dyDescent="0.25">
      <c r="A18" s="62"/>
      <c r="B18" s="63"/>
      <c r="C18" s="57"/>
      <c r="D18" s="101"/>
      <c r="E18" s="232"/>
      <c r="F18" s="145"/>
    </row>
    <row r="19" spans="1:7" ht="18.75" thickBot="1" x14ac:dyDescent="0.3">
      <c r="A19" s="60" t="s">
        <v>26</v>
      </c>
      <c r="B19" s="64"/>
      <c r="C19" s="57"/>
      <c r="D19" s="101"/>
      <c r="E19" s="232"/>
      <c r="F19" s="145"/>
    </row>
    <row r="20" spans="1:7" ht="18.75" thickBot="1" x14ac:dyDescent="0.3">
      <c r="A20" s="60" t="s">
        <v>28</v>
      </c>
      <c r="B20" s="61"/>
      <c r="C20" s="57"/>
      <c r="D20" s="142">
        <f>D13+D14-B1073</f>
        <v>23.567121918524148</v>
      </c>
      <c r="E20" s="232"/>
      <c r="F20" s="146">
        <f>D20+E13</f>
        <v>23.163953918524147</v>
      </c>
    </row>
    <row r="21" spans="1:7" ht="18.75" thickBot="1" x14ac:dyDescent="0.3">
      <c r="A21" s="65" t="s">
        <v>36</v>
      </c>
      <c r="B21" s="66"/>
      <c r="C21" s="67"/>
      <c r="D21" s="142">
        <f>B1073</f>
        <v>16.126118115470202</v>
      </c>
      <c r="E21" s="233"/>
      <c r="F21" s="146">
        <f>D21+E13</f>
        <v>15.722950115470201</v>
      </c>
    </row>
    <row r="22" spans="1:7" ht="22.5" customHeight="1" thickBot="1" x14ac:dyDescent="0.3">
      <c r="A22" s="137"/>
      <c r="B22" s="136"/>
      <c r="C22" s="138"/>
      <c r="D22" s="139"/>
      <c r="E22" s="139"/>
      <c r="F22" s="135"/>
      <c r="G22" s="136"/>
    </row>
    <row r="23" spans="1:7" s="136" customFormat="1" ht="18.75" thickBot="1" x14ac:dyDescent="0.3">
      <c r="A23" s="163" t="s">
        <v>45</v>
      </c>
      <c r="B23" s="162"/>
      <c r="C23" s="162"/>
      <c r="D23" s="160">
        <f>1-((D20-1)*(D8/100))</f>
        <v>0.54865756162951707</v>
      </c>
      <c r="E23" s="163" t="s">
        <v>49</v>
      </c>
      <c r="F23" s="164"/>
    </row>
    <row r="24" spans="1:7" s="136" customFormat="1" ht="18.75" thickBot="1" x14ac:dyDescent="0.3">
      <c r="A24" s="163" t="s">
        <v>46</v>
      </c>
      <c r="B24" s="162"/>
      <c r="C24" s="162"/>
      <c r="D24" s="160">
        <f>1-((D21-1)*(D8/100))</f>
        <v>0.69747763769059601</v>
      </c>
      <c r="E24" s="163" t="s">
        <v>49</v>
      </c>
      <c r="F24" s="164"/>
    </row>
    <row r="25" spans="1:7" s="136" customFormat="1" x14ac:dyDescent="0.2">
      <c r="D25" s="134"/>
      <c r="E25" s="134"/>
      <c r="F25" s="134"/>
    </row>
    <row r="26" spans="1:7" s="136" customFormat="1" x14ac:dyDescent="0.2">
      <c r="D26" s="134"/>
      <c r="E26" s="134"/>
      <c r="F26" s="134"/>
    </row>
    <row r="27" spans="1:7" s="136" customFormat="1" x14ac:dyDescent="0.2">
      <c r="D27" s="134"/>
      <c r="E27" s="134"/>
      <c r="F27" s="134"/>
    </row>
    <row r="28" spans="1:7" s="136" customFormat="1" x14ac:dyDescent="0.2">
      <c r="D28" s="134"/>
      <c r="E28" s="134"/>
      <c r="F28" s="134"/>
    </row>
    <row r="29" spans="1:7" s="136" customFormat="1" x14ac:dyDescent="0.2">
      <c r="D29" s="134"/>
      <c r="E29" s="134"/>
      <c r="F29" s="134"/>
    </row>
    <row r="30" spans="1:7" s="136" customFormat="1" x14ac:dyDescent="0.2">
      <c r="D30" s="134"/>
      <c r="E30" s="134"/>
      <c r="F30" s="134"/>
    </row>
    <row r="31" spans="1:7" s="136" customFormat="1" x14ac:dyDescent="0.2">
      <c r="D31" s="134"/>
      <c r="E31" s="134"/>
      <c r="F31" s="134"/>
    </row>
    <row r="32" spans="1:7" s="136" customFormat="1" x14ac:dyDescent="0.2">
      <c r="D32" s="134"/>
      <c r="E32" s="134"/>
      <c r="F32" s="134"/>
    </row>
    <row r="33" spans="1:14" s="136" customFormat="1" x14ac:dyDescent="0.2">
      <c r="D33" s="134"/>
      <c r="E33" s="134"/>
      <c r="F33" s="134"/>
    </row>
    <row r="34" spans="1:14" s="136" customFormat="1" x14ac:dyDescent="0.2">
      <c r="D34" s="134"/>
      <c r="E34" s="134"/>
      <c r="F34" s="134"/>
    </row>
    <row r="35" spans="1:14" s="136" customFormat="1" x14ac:dyDescent="0.2">
      <c r="D35" s="134"/>
      <c r="E35" s="134"/>
      <c r="F35" s="134"/>
    </row>
    <row r="36" spans="1:14" s="136" customFormat="1" x14ac:dyDescent="0.2">
      <c r="D36" s="134"/>
      <c r="E36" s="134"/>
      <c r="F36" s="134"/>
    </row>
    <row r="37" spans="1:14" s="136" customFormat="1" x14ac:dyDescent="0.2">
      <c r="D37" s="134"/>
      <c r="E37" s="134"/>
      <c r="F37" s="134"/>
    </row>
    <row r="38" spans="1:14" s="136" customFormat="1" x14ac:dyDescent="0.2">
      <c r="D38" s="134"/>
      <c r="E38" s="134"/>
      <c r="F38" s="134"/>
    </row>
    <row r="41" spans="1:14" x14ac:dyDescent="0.2">
      <c r="A41" s="133" t="s">
        <v>50</v>
      </c>
      <c r="B41" s="134">
        <f>D10</f>
        <v>5</v>
      </c>
    </row>
    <row r="42" spans="1:14" x14ac:dyDescent="0.2">
      <c r="A42" s="133" t="s">
        <v>51</v>
      </c>
      <c r="B42" s="133">
        <f>D8</f>
        <v>2</v>
      </c>
      <c r="C42" s="133">
        <v>1</v>
      </c>
    </row>
    <row r="43" spans="1:14" x14ac:dyDescent="0.2">
      <c r="A43" s="133" t="s">
        <v>18</v>
      </c>
      <c r="B43" s="133">
        <f>(-1*((B41-1)/(2*B41)))-(((B41*B41-1)/(6*B41^2))*(B42/100))+(((B41^2-1)/(12*B41^2))*((B42/100)^2))</f>
        <v>-0.40316800000000003</v>
      </c>
      <c r="C43" s="133">
        <v>2</v>
      </c>
    </row>
    <row r="44" spans="1:14" x14ac:dyDescent="0.2">
      <c r="A44" s="133" t="s">
        <v>17</v>
      </c>
      <c r="B44" s="133">
        <f>(-1+((B41-1)/(2*B41)))-(((B41*B41-1)/(6*B41^2))*(B42/100))+(((B41^2-1)/(12*B41^2))*((B42/100)^2))</f>
        <v>-0.60316799999999993</v>
      </c>
      <c r="C44" s="133">
        <v>4</v>
      </c>
    </row>
    <row r="45" spans="1:14" x14ac:dyDescent="0.2">
      <c r="C45" s="133">
        <v>12</v>
      </c>
    </row>
    <row r="47" spans="1:14" x14ac:dyDescent="0.2">
      <c r="B47" s="134"/>
    </row>
    <row r="48" spans="1:14" x14ac:dyDescent="0.2">
      <c r="B48" s="134">
        <v>2</v>
      </c>
      <c r="C48" s="134">
        <v>2.5</v>
      </c>
      <c r="D48" s="134">
        <v>3</v>
      </c>
      <c r="E48" s="134">
        <v>3.5</v>
      </c>
      <c r="F48" s="134">
        <v>4</v>
      </c>
      <c r="G48" s="134">
        <v>4.5</v>
      </c>
      <c r="H48" s="134">
        <v>5</v>
      </c>
      <c r="I48" s="134">
        <v>5.5</v>
      </c>
      <c r="J48" s="134">
        <v>6</v>
      </c>
      <c r="K48" s="134">
        <v>7</v>
      </c>
      <c r="L48" s="134">
        <v>8</v>
      </c>
      <c r="M48" s="134">
        <v>9</v>
      </c>
      <c r="N48" s="135">
        <v>10</v>
      </c>
    </row>
    <row r="1073" spans="1:2" ht="14.25" x14ac:dyDescent="0.2">
      <c r="A1073" s="62" t="s">
        <v>24</v>
      </c>
      <c r="B1073" s="63">
        <f>LOOKUP(D5,'Daten (M)'!N15:N127,'Daten (M)'!U15:U127)</f>
        <v>16.126118115470202</v>
      </c>
    </row>
  </sheetData>
  <sheetProtection password="851D" sheet="1" objects="1" scenarios="1"/>
  <dataConsolidate/>
  <customSheetViews>
    <customSheetView guid="{AC77A39F-ABA0-4848-B5DA-4147A1099D4C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1:F1"/>
    <mergeCell ref="A3:C3"/>
    <mergeCell ref="D3:F3"/>
    <mergeCell ref="A2:F2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$A$43:$A$44</formula1>
    </dataValidation>
    <dataValidation type="whole" allowBlank="1" showInputMessage="1" showErrorMessage="1" errorTitle="Raten pro Jahr" error="Die Zahlen von 1 bis 12 sind zulässig!_x000a_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N88"/>
  <sheetViews>
    <sheetView showRowColHeaders="0" showOutlineSymbols="0" zoomScaleNormal="100" workbookViewId="0">
      <selection activeCell="D5" sqref="D5"/>
    </sheetView>
  </sheetViews>
  <sheetFormatPr baseColWidth="10" defaultRowHeight="12.75" x14ac:dyDescent="0.2"/>
  <cols>
    <col min="1" max="1" width="50.42578125" style="85" customWidth="1"/>
    <col min="2" max="2" width="15" style="85" customWidth="1"/>
    <col min="3" max="3" width="16.5703125" style="85" customWidth="1"/>
    <col min="4" max="4" width="18.42578125" style="95" customWidth="1"/>
    <col min="5" max="5" width="23" style="95" customWidth="1"/>
    <col min="6" max="6" width="15.5703125" style="95" customWidth="1"/>
    <col min="7" max="16384" width="11.42578125" style="85"/>
  </cols>
  <sheetData>
    <row r="1" spans="1:7" s="126" customFormat="1" ht="18.75" customHeight="1" thickBot="1" x14ac:dyDescent="0.3">
      <c r="A1" s="248" t="s">
        <v>55</v>
      </c>
      <c r="B1" s="249"/>
      <c r="C1" s="249"/>
      <c r="D1" s="249"/>
      <c r="E1" s="249"/>
      <c r="F1" s="250"/>
      <c r="G1" s="85"/>
    </row>
    <row r="2" spans="1:7" s="126" customFormat="1" ht="18.75" customHeight="1" thickBot="1" x14ac:dyDescent="0.25">
      <c r="A2" s="251" t="s">
        <v>54</v>
      </c>
      <c r="B2" s="252"/>
      <c r="C2" s="252"/>
      <c r="D2" s="252"/>
      <c r="E2" s="252"/>
      <c r="F2" s="253"/>
      <c r="G2" s="85"/>
    </row>
    <row r="3" spans="1:7" s="126" customFormat="1" ht="57" customHeight="1" thickBot="1" x14ac:dyDescent="0.25">
      <c r="A3" s="254" t="str">
        <f>"Leibrentenbarwertfaktor "&amp;Absterbeordnung!B6&amp; " - Zwei Frauen "</f>
        <v xml:space="preserve">Leibrentenbarwertfaktor 1986-1988 (West) - Zwei Frauen </v>
      </c>
      <c r="B3" s="255"/>
      <c r="C3" s="255"/>
      <c r="D3" s="256" t="s">
        <v>37</v>
      </c>
      <c r="E3" s="256"/>
      <c r="F3" s="257"/>
      <c r="G3" s="85"/>
    </row>
    <row r="4" spans="1:7" s="126" customFormat="1" ht="18.75" thickBot="1" x14ac:dyDescent="0.3">
      <c r="A4" s="68"/>
      <c r="B4" s="69"/>
      <c r="C4" s="69"/>
      <c r="D4" s="70"/>
      <c r="E4" s="89"/>
      <c r="F4" s="90"/>
      <c r="G4" s="85"/>
    </row>
    <row r="5" spans="1:7" s="126" customFormat="1" ht="18.75" thickBot="1" x14ac:dyDescent="0.3">
      <c r="A5" s="68" t="s">
        <v>22</v>
      </c>
      <c r="B5" s="114"/>
      <c r="C5" s="69"/>
      <c r="D5" s="50">
        <v>50</v>
      </c>
      <c r="E5" s="70"/>
      <c r="F5" s="115"/>
      <c r="G5" s="85"/>
    </row>
    <row r="6" spans="1:7" s="126" customFormat="1" ht="18.75" thickBot="1" x14ac:dyDescent="0.3">
      <c r="A6" s="68" t="s">
        <v>21</v>
      </c>
      <c r="B6" s="114"/>
      <c r="C6" s="69"/>
      <c r="D6" s="50">
        <v>50</v>
      </c>
      <c r="E6" s="70"/>
      <c r="F6" s="115"/>
      <c r="G6" s="85"/>
    </row>
    <row r="7" spans="1:7" s="126" customFormat="1" ht="18.75" thickBot="1" x14ac:dyDescent="0.3">
      <c r="A7" s="68"/>
      <c r="B7" s="114"/>
      <c r="C7" s="69"/>
      <c r="D7" s="70"/>
      <c r="E7" s="70"/>
      <c r="F7" s="115"/>
      <c r="G7" s="85"/>
    </row>
    <row r="8" spans="1:7" s="126" customFormat="1" ht="18.75" thickBot="1" x14ac:dyDescent="0.3">
      <c r="A8" s="68" t="s">
        <v>3</v>
      </c>
      <c r="B8" s="114"/>
      <c r="C8" s="69"/>
      <c r="D8" s="212">
        <v>2</v>
      </c>
      <c r="E8" s="70"/>
      <c r="F8" s="115"/>
      <c r="G8" s="85"/>
    </row>
    <row r="9" spans="1:7" s="126" customFormat="1" ht="18.75" thickBot="1" x14ac:dyDescent="0.3">
      <c r="A9" s="68" t="s">
        <v>52</v>
      </c>
      <c r="B9" s="114"/>
      <c r="C9" s="69"/>
      <c r="D9" s="50" t="s">
        <v>18</v>
      </c>
      <c r="E9" s="70"/>
      <c r="F9" s="115"/>
      <c r="G9" s="85"/>
    </row>
    <row r="10" spans="1:7" s="126" customFormat="1" ht="18.75" thickBot="1" x14ac:dyDescent="0.3">
      <c r="A10" s="68" t="s">
        <v>50</v>
      </c>
      <c r="B10" s="114"/>
      <c r="C10" s="69"/>
      <c r="D10" s="105">
        <v>4</v>
      </c>
      <c r="E10" s="70"/>
      <c r="F10" s="115"/>
      <c r="G10" s="85"/>
    </row>
    <row r="11" spans="1:7" s="126" customFormat="1" ht="18" x14ac:dyDescent="0.25">
      <c r="A11" s="68"/>
      <c r="B11" s="114"/>
      <c r="C11" s="69"/>
      <c r="D11" s="258" t="s">
        <v>32</v>
      </c>
      <c r="E11" s="152" t="s">
        <v>38</v>
      </c>
      <c r="F11" s="117" t="s">
        <v>33</v>
      </c>
      <c r="G11" s="85"/>
    </row>
    <row r="12" spans="1:7" s="126" customFormat="1" ht="18.75" thickBot="1" x14ac:dyDescent="0.3">
      <c r="A12" s="68"/>
      <c r="B12" s="114"/>
      <c r="C12" s="69"/>
      <c r="D12" s="259"/>
      <c r="E12" s="153" t="s">
        <v>34</v>
      </c>
      <c r="F12" s="125" t="s">
        <v>30</v>
      </c>
      <c r="G12" s="85"/>
    </row>
    <row r="13" spans="1:7" s="126" customFormat="1" ht="18.75" thickBot="1" x14ac:dyDescent="0.3">
      <c r="A13" s="68" t="s">
        <v>40</v>
      </c>
      <c r="B13" s="114"/>
      <c r="C13" s="69"/>
      <c r="D13" s="147">
        <f>LOOKUP(D5,'Daten (F)'!A15:A136,'Daten (F)'!F15:F136)</f>
        <v>22.959708935042194</v>
      </c>
      <c r="E13" s="231">
        <f>IF(D9="vorschüssig",B44,IF(D9="nachschüssig",B45))</f>
        <v>-0.37809375000000001</v>
      </c>
      <c r="F13" s="149">
        <f>D13+E13</f>
        <v>22.581615185042192</v>
      </c>
      <c r="G13" s="85"/>
    </row>
    <row r="14" spans="1:7" s="126" customFormat="1" ht="18.75" thickBot="1" x14ac:dyDescent="0.3">
      <c r="A14" s="68" t="s">
        <v>44</v>
      </c>
      <c r="B14" s="114"/>
      <c r="C14" s="69"/>
      <c r="D14" s="148">
        <f>LOOKUP(D6,'Daten (F)'!A15:A136,'Daten (F)'!L15:L136)</f>
        <v>22.959708935042194</v>
      </c>
      <c r="E14" s="232"/>
      <c r="F14" s="150">
        <f>D14+E13</f>
        <v>22.581615185042192</v>
      </c>
      <c r="G14" s="85"/>
    </row>
    <row r="15" spans="1:7" s="126" customFormat="1" ht="18" x14ac:dyDescent="0.25">
      <c r="A15" s="68"/>
      <c r="B15" s="69"/>
      <c r="C15" s="69"/>
      <c r="D15" s="102"/>
      <c r="E15" s="232"/>
      <c r="F15" s="151"/>
      <c r="G15" s="85"/>
    </row>
    <row r="16" spans="1:7" s="126" customFormat="1" ht="18" x14ac:dyDescent="0.25">
      <c r="A16" s="68"/>
      <c r="B16" s="69"/>
      <c r="C16" s="69"/>
      <c r="D16" s="102"/>
      <c r="E16" s="232"/>
      <c r="F16" s="151"/>
      <c r="G16" s="85"/>
    </row>
    <row r="17" spans="1:7" s="126" customFormat="1" ht="18" x14ac:dyDescent="0.25">
      <c r="A17" s="170"/>
      <c r="B17" s="85"/>
      <c r="C17" s="69"/>
      <c r="D17" s="102"/>
      <c r="E17" s="232"/>
      <c r="F17" s="151"/>
      <c r="G17" s="85"/>
    </row>
    <row r="18" spans="1:7" s="126" customFormat="1" ht="18" x14ac:dyDescent="0.25">
      <c r="A18" s="73"/>
      <c r="B18" s="74"/>
      <c r="C18" s="69"/>
      <c r="D18" s="102"/>
      <c r="E18" s="232"/>
      <c r="F18" s="151"/>
      <c r="G18" s="85"/>
    </row>
    <row r="19" spans="1:7" s="126" customFormat="1" ht="18.75" thickBot="1" x14ac:dyDescent="0.3">
      <c r="A19" s="68" t="s">
        <v>27</v>
      </c>
      <c r="B19" s="74"/>
      <c r="C19" s="69"/>
      <c r="D19" s="102"/>
      <c r="E19" s="232"/>
      <c r="F19" s="151"/>
      <c r="G19" s="85"/>
    </row>
    <row r="20" spans="1:7" s="126" customFormat="1" ht="22.5" customHeight="1" thickBot="1" x14ac:dyDescent="0.3">
      <c r="A20" s="68" t="s">
        <v>28</v>
      </c>
      <c r="B20" s="114"/>
      <c r="C20" s="69"/>
      <c r="D20" s="148">
        <f>D13+D14-B88</f>
        <v>26.210333040344736</v>
      </c>
      <c r="E20" s="232"/>
      <c r="F20" s="122">
        <f>D20+E13</f>
        <v>25.832239290344734</v>
      </c>
      <c r="G20" s="85"/>
    </row>
    <row r="21" spans="1:7" ht="18.75" thickBot="1" x14ac:dyDescent="0.3">
      <c r="A21" s="75" t="s">
        <v>36</v>
      </c>
      <c r="B21" s="116"/>
      <c r="C21" s="76"/>
      <c r="D21" s="148">
        <f>B88</f>
        <v>19.709084829739652</v>
      </c>
      <c r="E21" s="233"/>
      <c r="F21" s="122">
        <f>D21+E13</f>
        <v>19.33099107973965</v>
      </c>
    </row>
    <row r="22" spans="1:7" ht="18.75" thickBot="1" x14ac:dyDescent="0.3">
      <c r="A22" s="84"/>
      <c r="C22" s="86"/>
      <c r="D22" s="141"/>
      <c r="E22" s="141"/>
      <c r="F22" s="171"/>
    </row>
    <row r="23" spans="1:7" ht="18.75" thickBot="1" x14ac:dyDescent="0.3">
      <c r="A23" s="163" t="s">
        <v>45</v>
      </c>
      <c r="B23" s="162"/>
      <c r="C23" s="162"/>
      <c r="D23" s="160">
        <f>1-((D20-1)*(D8/100))</f>
        <v>0.49579333919310531</v>
      </c>
      <c r="E23" s="163" t="s">
        <v>49</v>
      </c>
      <c r="F23" s="164"/>
    </row>
    <row r="24" spans="1:7" ht="18.75" thickBot="1" x14ac:dyDescent="0.3">
      <c r="A24" s="163" t="s">
        <v>46</v>
      </c>
      <c r="B24" s="162"/>
      <c r="C24" s="162"/>
      <c r="D24" s="160">
        <f>1-((D21-1)*(D8/100))</f>
        <v>0.62581830340520694</v>
      </c>
      <c r="E24" s="163" t="s">
        <v>49</v>
      </c>
      <c r="F24" s="164"/>
    </row>
    <row r="39" spans="1:14" x14ac:dyDescent="0.2">
      <c r="A39" s="95"/>
      <c r="B39" s="95"/>
    </row>
    <row r="40" spans="1:14" x14ac:dyDescent="0.2">
      <c r="A40" s="95"/>
      <c r="B40" s="95"/>
    </row>
    <row r="41" spans="1:14" x14ac:dyDescent="0.2">
      <c r="A41" s="95"/>
      <c r="B41" s="95"/>
    </row>
    <row r="42" spans="1:14" x14ac:dyDescent="0.2">
      <c r="A42" s="95" t="s">
        <v>50</v>
      </c>
      <c r="B42" s="95">
        <f>D10</f>
        <v>4</v>
      </c>
    </row>
    <row r="43" spans="1:14" x14ac:dyDescent="0.2">
      <c r="A43" s="95" t="s">
        <v>51</v>
      </c>
      <c r="B43" s="95">
        <f>D8</f>
        <v>2</v>
      </c>
      <c r="C43" s="85">
        <v>1</v>
      </c>
    </row>
    <row r="44" spans="1:14" x14ac:dyDescent="0.2">
      <c r="A44" s="95" t="s">
        <v>18</v>
      </c>
      <c r="B44" s="95">
        <f>(-1*((B42-1)/(2*B42)))-(((B42*B42-1)/(6*B42^2))*(B43/100))+(((B42^2-1)/(12*B42^2))*((B43/100)^2))</f>
        <v>-0.37809375000000001</v>
      </c>
      <c r="C44" s="85">
        <v>2</v>
      </c>
    </row>
    <row r="45" spans="1:14" x14ac:dyDescent="0.2">
      <c r="A45" s="95" t="s">
        <v>17</v>
      </c>
      <c r="B45" s="95">
        <f>(-1+((B42-1)/(2*B42)))-(((B42*B42-1)/(6*B42^2))*(B43/100))+(((B42^2-1)/(12*B42^2))*((B43/100)^2))</f>
        <v>-0.62809375000000001</v>
      </c>
      <c r="C45" s="85">
        <v>4</v>
      </c>
    </row>
    <row r="46" spans="1:14" x14ac:dyDescent="0.2">
      <c r="A46" s="95"/>
      <c r="B46" s="95"/>
      <c r="C46" s="85">
        <v>12</v>
      </c>
    </row>
    <row r="47" spans="1:14" x14ac:dyDescent="0.2">
      <c r="A47" s="95"/>
      <c r="B47" s="95"/>
      <c r="G47" s="95">
        <v>4.5</v>
      </c>
      <c r="H47" s="95">
        <v>5</v>
      </c>
      <c r="I47" s="95">
        <v>5.5</v>
      </c>
      <c r="J47" s="95">
        <v>6</v>
      </c>
      <c r="K47" s="95">
        <v>7</v>
      </c>
      <c r="L47" s="95">
        <v>8</v>
      </c>
      <c r="M47" s="95">
        <v>9</v>
      </c>
      <c r="N47" s="95">
        <v>10</v>
      </c>
    </row>
    <row r="49" spans="2:6" x14ac:dyDescent="0.2">
      <c r="B49" s="95">
        <v>2</v>
      </c>
      <c r="C49" s="95">
        <v>2.5</v>
      </c>
      <c r="D49" s="95">
        <v>3</v>
      </c>
      <c r="E49" s="95">
        <v>3.5</v>
      </c>
      <c r="F49" s="95">
        <v>4</v>
      </c>
    </row>
    <row r="88" spans="1:2" ht="14.25" x14ac:dyDescent="0.2">
      <c r="A88" s="71" t="s">
        <v>25</v>
      </c>
      <c r="B88" s="72">
        <f>LOOKUP(D5,'Daten (F)'!N15:N127,'Daten (F)'!U15:U127)</f>
        <v>19.709084829739652</v>
      </c>
    </row>
  </sheetData>
  <sheetProtection password="851D" sheet="1" objects="1" scenarios="1"/>
  <dataConsolidate/>
  <customSheetViews>
    <customSheetView guid="{AC77A39F-ABA0-4848-B5DA-4147A1099D4C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1"/>
      <headerFooter alignWithMargins="0"/>
    </customSheetView>
    <customSheetView guid="{AAA317AB-9C4F-4A7B-BD58-62DAAE088BDA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2"/>
      <headerFooter alignWithMargins="0"/>
    </customSheetView>
  </customSheetViews>
  <mergeCells count="6">
    <mergeCell ref="A1:F1"/>
    <mergeCell ref="A2:F2"/>
    <mergeCell ref="A3:C3"/>
    <mergeCell ref="D3:F3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$A$44:$A$45</formula1>
    </dataValidation>
    <dataValidation type="whole" allowBlank="1" showInputMessage="1" showErrorMessage="1" errorTitle="Raten pro Jahr" error="Die Zahlen zwischen 1 und 12 sind zulässig!_x000a_" sqref="D10">
      <formula1>1</formula1>
      <formula2>12</formula2>
    </dataValidation>
  </dataValidations>
  <hyperlinks>
    <hyperlink ref="A2" r:id="rId3"/>
  </hyperlinks>
  <pageMargins left="0.78740157480314965" right="0.78740157480314965" top="0.98425196850393704" bottom="0.98425196850393704" header="0.51181102362204722" footer="0.51181102362204722"/>
  <pageSetup paperSize="9" scale="94" orientation="landscape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30"/>
  <sheetViews>
    <sheetView workbookViewId="0">
      <selection activeCell="E10" sqref="E9:E10"/>
    </sheetView>
  </sheetViews>
  <sheetFormatPr baseColWidth="10" defaultRowHeight="12.75" x14ac:dyDescent="0.2"/>
  <cols>
    <col min="1" max="3" width="11.42578125" style="1"/>
  </cols>
  <sheetData>
    <row r="1" spans="1:5" x14ac:dyDescent="0.2">
      <c r="B1" s="260" t="s">
        <v>56</v>
      </c>
      <c r="C1" s="260"/>
      <c r="E1" s="87"/>
    </row>
    <row r="2" spans="1:5" ht="12.75" customHeight="1" x14ac:dyDescent="0.2">
      <c r="A2" s="34"/>
      <c r="B2" s="261" t="s">
        <v>57</v>
      </c>
      <c r="C2" s="261"/>
    </row>
    <row r="3" spans="1:5" x14ac:dyDescent="0.2">
      <c r="A3" s="34"/>
      <c r="B3" s="261"/>
      <c r="C3" s="261"/>
    </row>
    <row r="4" spans="1:5" x14ac:dyDescent="0.2">
      <c r="A4" s="34"/>
      <c r="B4" s="261"/>
      <c r="C4" s="261"/>
    </row>
    <row r="5" spans="1:5" x14ac:dyDescent="0.2">
      <c r="A5" s="34"/>
      <c r="B5" s="261"/>
      <c r="C5" s="261"/>
    </row>
    <row r="6" spans="1:5" x14ac:dyDescent="0.2">
      <c r="A6" s="34"/>
      <c r="B6" s="262" t="s">
        <v>58</v>
      </c>
      <c r="C6" s="262"/>
    </row>
    <row r="7" spans="1:5" x14ac:dyDescent="0.2">
      <c r="A7" s="8" t="s">
        <v>2</v>
      </c>
      <c r="B7" s="36" t="s">
        <v>13</v>
      </c>
      <c r="C7" s="37" t="s">
        <v>9</v>
      </c>
    </row>
    <row r="8" spans="1:5" x14ac:dyDescent="0.2">
      <c r="A8" s="13">
        <v>0</v>
      </c>
      <c r="B8" s="38">
        <v>100000</v>
      </c>
      <c r="C8" s="39">
        <v>100000</v>
      </c>
    </row>
    <row r="9" spans="1:5" x14ac:dyDescent="0.2">
      <c r="A9" s="13">
        <v>1</v>
      </c>
      <c r="B9" s="40">
        <v>99074.726999999999</v>
      </c>
      <c r="C9" s="41">
        <v>99298.383000000002</v>
      </c>
    </row>
    <row r="10" spans="1:5" x14ac:dyDescent="0.2">
      <c r="A10" s="13">
        <v>2</v>
      </c>
      <c r="B10" s="40">
        <v>99004.850585794178</v>
      </c>
      <c r="C10" s="41">
        <v>99240.581411255698</v>
      </c>
    </row>
    <row r="11" spans="1:5" x14ac:dyDescent="0.2">
      <c r="A11" s="13">
        <v>3</v>
      </c>
      <c r="B11" s="40">
        <v>98956.034264115835</v>
      </c>
      <c r="C11" s="41">
        <v>99200.655932948139</v>
      </c>
    </row>
    <row r="12" spans="1:5" x14ac:dyDescent="0.2">
      <c r="A12" s="13">
        <v>4</v>
      </c>
      <c r="B12" s="40">
        <v>98920.875185141806</v>
      </c>
      <c r="C12" s="41">
        <v>99173.587049963724</v>
      </c>
    </row>
    <row r="13" spans="1:5" x14ac:dyDescent="0.2">
      <c r="A13" s="13">
        <v>5</v>
      </c>
      <c r="B13" s="40">
        <v>98890.616278631423</v>
      </c>
      <c r="C13" s="41">
        <v>99153.330844808763</v>
      </c>
    </row>
    <row r="14" spans="1:5" x14ac:dyDescent="0.2">
      <c r="A14" s="13">
        <v>6</v>
      </c>
      <c r="B14" s="40">
        <v>98861.842076012836</v>
      </c>
      <c r="C14" s="41">
        <v>99135.599254653789</v>
      </c>
    </row>
    <row r="15" spans="1:5" x14ac:dyDescent="0.2">
      <c r="A15" s="13">
        <v>7</v>
      </c>
      <c r="B15" s="40">
        <v>98834.515674244598</v>
      </c>
      <c r="C15" s="41">
        <v>99118.845338379761</v>
      </c>
    </row>
    <row r="16" spans="1:5" x14ac:dyDescent="0.2">
      <c r="A16" s="13">
        <v>8</v>
      </c>
      <c r="B16" s="40">
        <v>98809.041077829563</v>
      </c>
      <c r="C16" s="41">
        <v>99102.895133787912</v>
      </c>
    </row>
    <row r="17" spans="1:3" x14ac:dyDescent="0.2">
      <c r="A17" s="13">
        <v>9</v>
      </c>
      <c r="B17" s="40">
        <v>98785.745858305047</v>
      </c>
      <c r="C17" s="41">
        <v>99087.540131215879</v>
      </c>
    </row>
    <row r="18" spans="1:3" x14ac:dyDescent="0.2">
      <c r="A18" s="13">
        <v>10</v>
      </c>
      <c r="B18" s="40">
        <v>98764.340962892471</v>
      </c>
      <c r="C18" s="41">
        <v>99072.65520093737</v>
      </c>
    </row>
    <row r="19" spans="1:3" x14ac:dyDescent="0.2">
      <c r="A19" s="13">
        <v>11</v>
      </c>
      <c r="B19" s="40">
        <v>98744.130815801225</v>
      </c>
      <c r="C19" s="41">
        <v>99058.234185246329</v>
      </c>
    </row>
    <row r="20" spans="1:3" x14ac:dyDescent="0.2">
      <c r="A20" s="13">
        <v>12</v>
      </c>
      <c r="B20" s="40">
        <v>98724.166727432879</v>
      </c>
      <c r="C20" s="41">
        <v>99043.830127413457</v>
      </c>
    </row>
    <row r="21" spans="1:3" x14ac:dyDescent="0.2">
      <c r="A21" s="13">
        <v>13</v>
      </c>
      <c r="B21" s="40">
        <v>98703.507708303499</v>
      </c>
      <c r="C21" s="41">
        <v>99028.921059664382</v>
      </c>
    </row>
    <row r="22" spans="1:3" x14ac:dyDescent="0.2">
      <c r="A22" s="13">
        <v>14</v>
      </c>
      <c r="B22" s="40">
        <v>98680.526570603775</v>
      </c>
      <c r="C22" s="41">
        <v>99012.932840359295</v>
      </c>
    </row>
    <row r="23" spans="1:3" x14ac:dyDescent="0.2">
      <c r="A23" s="13">
        <v>15</v>
      </c>
      <c r="B23" s="40">
        <v>98651.569756886893</v>
      </c>
      <c r="C23" s="41">
        <v>98994.96892395406</v>
      </c>
    </row>
    <row r="24" spans="1:3" x14ac:dyDescent="0.2">
      <c r="A24" s="13">
        <v>16</v>
      </c>
      <c r="B24" s="40">
        <v>98611.911825844625</v>
      </c>
      <c r="C24" s="41">
        <v>98973.544432779541</v>
      </c>
    </row>
    <row r="25" spans="1:3" x14ac:dyDescent="0.2">
      <c r="A25" s="13">
        <v>17</v>
      </c>
      <c r="B25" s="40">
        <v>98557.050074819432</v>
      </c>
      <c r="C25" s="41">
        <v>98947.351084245412</v>
      </c>
    </row>
    <row r="26" spans="1:3" x14ac:dyDescent="0.2">
      <c r="A26" s="13">
        <v>18</v>
      </c>
      <c r="B26" s="40">
        <v>98483.009090950727</v>
      </c>
      <c r="C26" s="41">
        <v>98916.25490022017</v>
      </c>
    </row>
    <row r="27" spans="1:3" x14ac:dyDescent="0.2">
      <c r="A27" s="13">
        <v>19</v>
      </c>
      <c r="B27" s="40">
        <v>98388.81501690569</v>
      </c>
      <c r="C27" s="41">
        <v>98880.655929244123</v>
      </c>
    </row>
    <row r="28" spans="1:3" x14ac:dyDescent="0.2">
      <c r="A28" s="13">
        <v>20</v>
      </c>
      <c r="B28" s="40">
        <v>98283.624583106663</v>
      </c>
      <c r="C28" s="41">
        <v>98843.150496450166</v>
      </c>
    </row>
    <row r="29" spans="1:3" x14ac:dyDescent="0.2">
      <c r="A29" s="13">
        <v>21</v>
      </c>
      <c r="B29" s="40">
        <v>98175.321925833559</v>
      </c>
      <c r="C29" s="41">
        <v>98805.569342199917</v>
      </c>
    </row>
    <row r="30" spans="1:3" x14ac:dyDescent="0.2">
      <c r="A30" s="13">
        <v>22</v>
      </c>
      <c r="B30" s="40">
        <v>98068.174361236917</v>
      </c>
      <c r="C30" s="41">
        <v>98768.383866177974</v>
      </c>
    </row>
    <row r="31" spans="1:3" x14ac:dyDescent="0.2">
      <c r="A31" s="13">
        <v>23</v>
      </c>
      <c r="B31" s="40">
        <v>97963.728813496971</v>
      </c>
      <c r="C31" s="41">
        <v>98731.493874803957</v>
      </c>
    </row>
    <row r="32" spans="1:3" x14ac:dyDescent="0.2">
      <c r="A32" s="13">
        <v>24</v>
      </c>
      <c r="B32" s="40">
        <v>97862.029727703819</v>
      </c>
      <c r="C32" s="41">
        <v>98694.483387010056</v>
      </c>
    </row>
    <row r="33" spans="1:3" x14ac:dyDescent="0.2">
      <c r="A33" s="13">
        <v>25</v>
      </c>
      <c r="B33" s="40">
        <v>97762.557867587093</v>
      </c>
      <c r="C33" s="41">
        <v>98656.949874977974</v>
      </c>
    </row>
    <row r="34" spans="1:3" x14ac:dyDescent="0.2">
      <c r="A34" s="13">
        <v>26</v>
      </c>
      <c r="B34" s="40">
        <v>97664.477581406434</v>
      </c>
      <c r="C34" s="41">
        <v>98618.628555938034</v>
      </c>
    </row>
    <row r="35" spans="1:3" x14ac:dyDescent="0.2">
      <c r="A35" s="13">
        <v>27</v>
      </c>
      <c r="B35" s="40">
        <v>97566.686140004167</v>
      </c>
      <c r="C35" s="41">
        <v>98579.035148945404</v>
      </c>
    </row>
    <row r="36" spans="1:3" x14ac:dyDescent="0.2">
      <c r="A36" s="13">
        <v>28</v>
      </c>
      <c r="B36" s="40">
        <v>97467.865721947266</v>
      </c>
      <c r="C36" s="41">
        <v>98537.526474615239</v>
      </c>
    </row>
    <row r="37" spans="1:3" x14ac:dyDescent="0.2">
      <c r="A37" s="13">
        <v>29</v>
      </c>
      <c r="B37" s="40">
        <v>97366.658988896219</v>
      </c>
      <c r="C37" s="41">
        <v>98493.486112532672</v>
      </c>
    </row>
    <row r="38" spans="1:3" x14ac:dyDescent="0.2">
      <c r="A38" s="13">
        <v>30</v>
      </c>
      <c r="B38" s="40">
        <v>97261.850596160803</v>
      </c>
      <c r="C38" s="41">
        <v>98446.273259964626</v>
      </c>
    </row>
    <row r="39" spans="1:3" x14ac:dyDescent="0.2">
      <c r="A39" s="13">
        <v>31</v>
      </c>
      <c r="B39" s="40">
        <v>97152.72863550295</v>
      </c>
      <c r="C39" s="41">
        <v>98395.240680832125</v>
      </c>
    </row>
    <row r="40" spans="1:3" x14ac:dyDescent="0.2">
      <c r="A40" s="13">
        <v>32</v>
      </c>
      <c r="B40" s="40">
        <v>97038.819975759689</v>
      </c>
      <c r="C40" s="41">
        <v>98340.028159428883</v>
      </c>
    </row>
    <row r="41" spans="1:3" x14ac:dyDescent="0.2">
      <c r="A41" s="13">
        <v>33</v>
      </c>
      <c r="B41" s="40">
        <v>96919.509776211285</v>
      </c>
      <c r="C41" s="41">
        <v>98280.417384559492</v>
      </c>
    </row>
    <row r="42" spans="1:3" x14ac:dyDescent="0.2">
      <c r="A42" s="13">
        <v>34</v>
      </c>
      <c r="B42" s="40">
        <v>96794.000949441295</v>
      </c>
      <c r="C42" s="41">
        <v>98216.094816989644</v>
      </c>
    </row>
    <row r="43" spans="1:3" x14ac:dyDescent="0.2">
      <c r="A43" s="13">
        <v>35</v>
      </c>
      <c r="B43" s="40">
        <v>96661.058260897276</v>
      </c>
      <c r="C43" s="41">
        <v>98146.450766315873</v>
      </c>
    </row>
    <row r="44" spans="1:3" x14ac:dyDescent="0.2">
      <c r="A44" s="13">
        <v>36</v>
      </c>
      <c r="B44" s="40">
        <v>96519.218790615821</v>
      </c>
      <c r="C44" s="41">
        <v>98070.606133557187</v>
      </c>
    </row>
    <row r="45" spans="1:3" x14ac:dyDescent="0.2">
      <c r="A45" s="13">
        <v>37</v>
      </c>
      <c r="B45" s="40">
        <v>96367.062998537731</v>
      </c>
      <c r="C45" s="41">
        <v>97987.506986155975</v>
      </c>
    </row>
    <row r="46" spans="1:3" x14ac:dyDescent="0.2">
      <c r="A46" s="13">
        <v>38</v>
      </c>
      <c r="B46" s="40">
        <v>96203.207190309418</v>
      </c>
      <c r="C46" s="41">
        <v>97896.14049501688</v>
      </c>
    </row>
    <row r="47" spans="1:3" x14ac:dyDescent="0.2">
      <c r="A47" s="13">
        <v>39</v>
      </c>
      <c r="B47" s="40">
        <v>96026.072073038187</v>
      </c>
      <c r="C47" s="41">
        <v>97795.59822184428</v>
      </c>
    </row>
    <row r="48" spans="1:3" x14ac:dyDescent="0.2">
      <c r="A48" s="13">
        <v>40</v>
      </c>
      <c r="B48" s="40">
        <v>95833.739532761654</v>
      </c>
      <c r="C48" s="41">
        <v>97685.091151765562</v>
      </c>
    </row>
    <row r="49" spans="1:3" x14ac:dyDescent="0.2">
      <c r="A49" s="13">
        <v>41</v>
      </c>
      <c r="B49" s="40">
        <v>95623.929768465183</v>
      </c>
      <c r="C49" s="41">
        <v>97563.834648118878</v>
      </c>
    </row>
    <row r="50" spans="1:3" x14ac:dyDescent="0.2">
      <c r="A50" s="13">
        <v>42</v>
      </c>
      <c r="B50" s="40">
        <v>95393.938917543259</v>
      </c>
      <c r="C50" s="41">
        <v>97430.970266818375</v>
      </c>
    </row>
    <row r="51" spans="1:3" x14ac:dyDescent="0.2">
      <c r="A51" s="13">
        <v>43</v>
      </c>
      <c r="B51" s="40">
        <v>95141.106821836191</v>
      </c>
      <c r="C51" s="41">
        <v>97285.637360019886</v>
      </c>
    </row>
    <row r="52" spans="1:3" x14ac:dyDescent="0.2">
      <c r="A52" s="13">
        <v>44</v>
      </c>
      <c r="B52" s="40">
        <v>94862.57647455993</v>
      </c>
      <c r="C52" s="41">
        <v>97126.950865496459</v>
      </c>
    </row>
    <row r="53" spans="1:3" x14ac:dyDescent="0.2">
      <c r="A53" s="13">
        <v>45</v>
      </c>
      <c r="B53" s="40">
        <v>94555.270106696364</v>
      </c>
      <c r="C53" s="41">
        <v>96954.061007877841</v>
      </c>
    </row>
    <row r="54" spans="1:3" x14ac:dyDescent="0.2">
      <c r="A54" s="13">
        <v>46</v>
      </c>
      <c r="B54" s="40">
        <v>94215.98215873602</v>
      </c>
      <c r="C54" s="41">
        <v>96766.131073263823</v>
      </c>
    </row>
    <row r="55" spans="1:3" x14ac:dyDescent="0.2">
      <c r="A55" s="13">
        <v>47</v>
      </c>
      <c r="B55" s="40">
        <v>93841.458555097895</v>
      </c>
      <c r="C55" s="41">
        <v>96562.213869930507</v>
      </c>
    </row>
    <row r="56" spans="1:3" x14ac:dyDescent="0.2">
      <c r="A56" s="13">
        <v>48</v>
      </c>
      <c r="B56" s="40">
        <v>93428.430389900997</v>
      </c>
      <c r="C56" s="41">
        <v>96341.173306160839</v>
      </c>
    </row>
    <row r="57" spans="1:3" x14ac:dyDescent="0.2">
      <c r="A57" s="13">
        <v>49</v>
      </c>
      <c r="B57" s="40">
        <v>92973.107868680119</v>
      </c>
      <c r="C57" s="41">
        <v>96101.522710738296</v>
      </c>
    </row>
    <row r="58" spans="1:3" x14ac:dyDescent="0.2">
      <c r="A58" s="13">
        <v>50</v>
      </c>
      <c r="B58" s="40">
        <v>92470.978707702947</v>
      </c>
      <c r="C58" s="41">
        <v>95841.512352922582</v>
      </c>
    </row>
    <row r="59" spans="1:3" x14ac:dyDescent="0.2">
      <c r="A59" s="13">
        <v>51</v>
      </c>
      <c r="B59" s="40">
        <v>91916.827873601302</v>
      </c>
      <c r="C59" s="41">
        <v>95559.121087265434</v>
      </c>
    </row>
    <row r="60" spans="1:3" x14ac:dyDescent="0.2">
      <c r="A60" s="13">
        <v>52</v>
      </c>
      <c r="B60" s="40">
        <v>91305.149878319135</v>
      </c>
      <c r="C60" s="41">
        <v>95252.044718425139</v>
      </c>
    </row>
    <row r="61" spans="1:3" x14ac:dyDescent="0.2">
      <c r="A61" s="13">
        <v>53</v>
      </c>
      <c r="B61" s="40">
        <v>90630.330863546958</v>
      </c>
      <c r="C61" s="41">
        <v>94917.650032675301</v>
      </c>
    </row>
    <row r="62" spans="1:3" x14ac:dyDescent="0.2">
      <c r="A62" s="13">
        <v>54</v>
      </c>
      <c r="B62" s="40">
        <v>89886.997203263702</v>
      </c>
      <c r="C62" s="41">
        <v>94553.197579374348</v>
      </c>
    </row>
    <row r="63" spans="1:3" x14ac:dyDescent="0.2">
      <c r="A63" s="13">
        <v>55</v>
      </c>
      <c r="B63" s="40">
        <v>89070.658775453194</v>
      </c>
      <c r="C63" s="41">
        <v>94156.039164857881</v>
      </c>
    </row>
    <row r="64" spans="1:3" x14ac:dyDescent="0.2">
      <c r="A64" s="13">
        <v>56</v>
      </c>
      <c r="B64" s="40">
        <v>88177.372701420521</v>
      </c>
      <c r="C64" s="41">
        <v>93723.346969996564</v>
      </c>
    </row>
    <row r="65" spans="1:3" x14ac:dyDescent="0.2">
      <c r="A65" s="13">
        <v>57</v>
      </c>
      <c r="B65" s="40">
        <v>87203.56472342294</v>
      </c>
      <c r="C65" s="41">
        <v>93251.989764481172</v>
      </c>
    </row>
    <row r="66" spans="1:3" x14ac:dyDescent="0.2">
      <c r="A66" s="13">
        <v>58</v>
      </c>
      <c r="B66" s="40">
        <v>86146.042733843758</v>
      </c>
      <c r="C66" s="41">
        <v>92738.491155203767</v>
      </c>
    </row>
    <row r="67" spans="1:3" x14ac:dyDescent="0.2">
      <c r="A67" s="13">
        <v>59</v>
      </c>
      <c r="B67" s="40">
        <v>85001.798445166787</v>
      </c>
      <c r="C67" s="41">
        <v>92178.817143236854</v>
      </c>
    </row>
    <row r="68" spans="1:3" x14ac:dyDescent="0.2">
      <c r="A68" s="13">
        <v>60</v>
      </c>
      <c r="B68" s="40">
        <v>83767.488179962515</v>
      </c>
      <c r="C68" s="41">
        <v>91568.633010639998</v>
      </c>
    </row>
    <row r="69" spans="1:3" x14ac:dyDescent="0.2">
      <c r="A69" s="13">
        <v>61</v>
      </c>
      <c r="B69" s="40">
        <v>82439.414967460703</v>
      </c>
      <c r="C69" s="41">
        <v>90903.257780045155</v>
      </c>
    </row>
    <row r="70" spans="1:3" x14ac:dyDescent="0.2">
      <c r="A70" s="13">
        <v>62</v>
      </c>
      <c r="B70" s="40">
        <v>81013.579119526083</v>
      </c>
      <c r="C70" s="41">
        <v>90177.817057787586</v>
      </c>
    </row>
    <row r="71" spans="1:3" x14ac:dyDescent="0.2">
      <c r="A71" s="13">
        <v>63</v>
      </c>
      <c r="B71" s="40">
        <v>79485.699473442422</v>
      </c>
      <c r="C71" s="41">
        <v>89387.140663159415</v>
      </c>
    </row>
    <row r="72" spans="1:3" x14ac:dyDescent="0.2">
      <c r="A72" s="13">
        <v>64</v>
      </c>
      <c r="B72" s="40">
        <v>77851.427390562749</v>
      </c>
      <c r="C72" s="41">
        <v>88525.624719833664</v>
      </c>
    </row>
    <row r="73" spans="1:3" x14ac:dyDescent="0.2">
      <c r="A73" s="13">
        <v>65</v>
      </c>
      <c r="B73" s="40">
        <v>76106.287995776234</v>
      </c>
      <c r="C73" s="41">
        <v>87587.084899116453</v>
      </c>
    </row>
    <row r="74" spans="1:3" x14ac:dyDescent="0.2">
      <c r="A74" s="13">
        <v>66</v>
      </c>
      <c r="B74" s="40">
        <v>74245.111767091046</v>
      </c>
      <c r="C74" s="41">
        <v>86564.630932450673</v>
      </c>
    </row>
    <row r="75" spans="1:3" x14ac:dyDescent="0.2">
      <c r="A75" s="13">
        <v>67</v>
      </c>
      <c r="B75" s="40">
        <v>72261.98845168727</v>
      </c>
      <c r="C75" s="41">
        <v>85450.525088131224</v>
      </c>
    </row>
    <row r="76" spans="1:3" x14ac:dyDescent="0.2">
      <c r="A76" s="13">
        <v>68</v>
      </c>
      <c r="B76" s="40">
        <v>70149.882535326557</v>
      </c>
      <c r="C76" s="41">
        <v>84235.663009879747</v>
      </c>
    </row>
    <row r="77" spans="1:3" x14ac:dyDescent="0.2">
      <c r="A77" s="13">
        <v>69</v>
      </c>
      <c r="B77" s="40">
        <v>67901.066705926831</v>
      </c>
      <c r="C77" s="41">
        <v>82909.213290386106</v>
      </c>
    </row>
    <row r="78" spans="1:3" x14ac:dyDescent="0.2">
      <c r="A78" s="13">
        <v>70</v>
      </c>
      <c r="B78" s="40">
        <v>65508.352621087375</v>
      </c>
      <c r="C78" s="41">
        <v>81458.582290945269</v>
      </c>
    </row>
    <row r="79" spans="1:3" x14ac:dyDescent="0.2">
      <c r="A79" s="13">
        <v>71</v>
      </c>
      <c r="B79" s="40">
        <v>62965.82213156842</v>
      </c>
      <c r="C79" s="41">
        <v>79869.199089646369</v>
      </c>
    </row>
    <row r="80" spans="1:3" x14ac:dyDescent="0.2">
      <c r="A80" s="13">
        <v>72</v>
      </c>
      <c r="B80" s="40">
        <v>60269.655221831061</v>
      </c>
      <c r="C80" s="41">
        <v>78124.487584520684</v>
      </c>
    </row>
    <row r="81" spans="1:3" x14ac:dyDescent="0.2">
      <c r="A81" s="13">
        <v>73</v>
      </c>
      <c r="B81" s="40">
        <v>57419.102433183441</v>
      </c>
      <c r="C81" s="41">
        <v>76206.326728163229</v>
      </c>
    </row>
    <row r="82" spans="1:3" x14ac:dyDescent="0.2">
      <c r="A82" s="13">
        <v>74</v>
      </c>
      <c r="B82" s="40">
        <v>54417.381621833963</v>
      </c>
      <c r="C82" s="41">
        <v>74095.887767335167</v>
      </c>
    </row>
    <row r="83" spans="1:3" x14ac:dyDescent="0.2">
      <c r="A83" s="13">
        <v>75</v>
      </c>
      <c r="B83" s="40">
        <v>51272.990222186781</v>
      </c>
      <c r="C83" s="41">
        <v>71775.451301768495</v>
      </c>
    </row>
    <row r="84" spans="1:3" x14ac:dyDescent="0.2">
      <c r="A84" s="13">
        <v>76</v>
      </c>
      <c r="B84" s="40">
        <v>48000.250125471764</v>
      </c>
      <c r="C84" s="41">
        <v>69229.625569156167</v>
      </c>
    </row>
    <row r="85" spans="1:3" x14ac:dyDescent="0.2">
      <c r="A85" s="13">
        <v>77</v>
      </c>
      <c r="B85" s="40">
        <v>44619.628509322385</v>
      </c>
      <c r="C85" s="41">
        <v>66446.538545279385</v>
      </c>
    </row>
    <row r="86" spans="1:3" x14ac:dyDescent="0.2">
      <c r="A86" s="13">
        <v>78</v>
      </c>
      <c r="B86" s="40">
        <v>41157.452320043114</v>
      </c>
      <c r="C86" s="41">
        <v>63419.420299464386</v>
      </c>
    </row>
    <row r="87" spans="1:3" x14ac:dyDescent="0.2">
      <c r="A87" s="13">
        <v>79</v>
      </c>
      <c r="B87" s="40">
        <v>37645.233383667546</v>
      </c>
      <c r="C87" s="41">
        <v>60148.011948562904</v>
      </c>
    </row>
    <row r="88" spans="1:3" x14ac:dyDescent="0.2">
      <c r="A88" s="13">
        <v>80</v>
      </c>
      <c r="B88" s="40">
        <v>34118.845509734529</v>
      </c>
      <c r="C88" s="41">
        <v>56639.948321876713</v>
      </c>
    </row>
    <row r="89" spans="1:3" x14ac:dyDescent="0.2">
      <c r="A89" s="13">
        <v>81</v>
      </c>
      <c r="B89" s="40">
        <v>30617.538194187702</v>
      </c>
      <c r="C89" s="41">
        <v>52912.07571037679</v>
      </c>
    </row>
    <row r="90" spans="1:3" x14ac:dyDescent="0.2">
      <c r="A90" s="13">
        <v>82</v>
      </c>
      <c r="B90" s="40">
        <v>27182.636189781086</v>
      </c>
      <c r="C90" s="41">
        <v>48991.582974895791</v>
      </c>
    </row>
    <row r="91" spans="1:3" x14ac:dyDescent="0.2">
      <c r="A91" s="13">
        <v>83</v>
      </c>
      <c r="B91" s="40">
        <v>23856.03006575019</v>
      </c>
      <c r="C91" s="41">
        <v>44916.257338395466</v>
      </c>
    </row>
    <row r="92" spans="1:3" x14ac:dyDescent="0.2">
      <c r="A92" s="13">
        <v>84</v>
      </c>
      <c r="B92" s="40">
        <v>20678.29664613336</v>
      </c>
      <c r="C92" s="41">
        <v>40733.908782735474</v>
      </c>
    </row>
    <row r="93" spans="1:3" x14ac:dyDescent="0.2">
      <c r="A93" s="13">
        <v>85</v>
      </c>
      <c r="B93" s="40">
        <v>17686.77615522184</v>
      </c>
      <c r="C93" s="41">
        <v>36501.326530226295</v>
      </c>
    </row>
    <row r="94" spans="1:3" x14ac:dyDescent="0.2">
      <c r="A94" s="13">
        <v>86</v>
      </c>
      <c r="B94" s="40">
        <v>14913.807662318326</v>
      </c>
      <c r="C94" s="41">
        <v>32282.443347687229</v>
      </c>
    </row>
    <row r="95" spans="1:3" x14ac:dyDescent="0.2">
      <c r="A95" s="13">
        <v>87</v>
      </c>
      <c r="B95" s="40">
        <v>12385.259713775538</v>
      </c>
      <c r="C95" s="41">
        <v>28145.618038333119</v>
      </c>
    </row>
    <row r="96" spans="1:3" x14ac:dyDescent="0.2">
      <c r="A96" s="13">
        <v>88</v>
      </c>
      <c r="B96" s="40">
        <v>10119.357004282554</v>
      </c>
      <c r="C96" s="41">
        <v>24160.214567107432</v>
      </c>
    </row>
    <row r="97" spans="1:3" x14ac:dyDescent="0.2">
      <c r="A97" s="13">
        <v>89</v>
      </c>
      <c r="B97" s="40">
        <v>8125.8906282553899</v>
      </c>
      <c r="C97" s="41">
        <v>20392.706706232402</v>
      </c>
    </row>
    <row r="98" spans="1:3" x14ac:dyDescent="0.2">
      <c r="A98" s="13">
        <v>90</v>
      </c>
      <c r="B98" s="40">
        <v>6405.9528353374426</v>
      </c>
      <c r="C98" s="41">
        <v>16902.56469651766</v>
      </c>
    </row>
    <row r="99" spans="1:3" x14ac:dyDescent="0.2">
      <c r="A99" s="13">
        <v>91</v>
      </c>
      <c r="B99" s="40">
        <v>4952.2436165210092</v>
      </c>
      <c r="C99" s="41">
        <v>13738.406275586025</v>
      </c>
    </row>
    <row r="100" spans="1:3" x14ac:dyDescent="0.2">
      <c r="A100" s="13">
        <v>92</v>
      </c>
      <c r="B100" s="40">
        <v>3749.9507376130055</v>
      </c>
      <c r="C100" s="41">
        <v>10934.878673726687</v>
      </c>
    </row>
    <row r="101" spans="1:3" x14ac:dyDescent="0.2">
      <c r="A101" s="13">
        <v>93</v>
      </c>
      <c r="B101" s="40">
        <v>2778.0823048630818</v>
      </c>
      <c r="C101" s="41">
        <v>8510.6320366843447</v>
      </c>
    </row>
    <row r="102" spans="1:3" x14ac:dyDescent="0.2">
      <c r="A102" s="13">
        <v>94</v>
      </c>
      <c r="B102" s="40">
        <v>2011.1493187408489</v>
      </c>
      <c r="C102" s="41">
        <v>6467.6872417863278</v>
      </c>
    </row>
    <row r="103" spans="1:3" x14ac:dyDescent="0.2">
      <c r="A103" s="13">
        <v>95</v>
      </c>
      <c r="B103" s="40">
        <v>1421.0273069904924</v>
      </c>
      <c r="C103" s="41">
        <v>4792.2838271770452</v>
      </c>
    </row>
    <row r="104" spans="1:3" x14ac:dyDescent="0.2">
      <c r="A104" s="13">
        <v>96</v>
      </c>
      <c r="B104" s="40">
        <v>978.80484534880827</v>
      </c>
      <c r="C104" s="41">
        <v>3457.1059176242784</v>
      </c>
    </row>
    <row r="105" spans="1:3" x14ac:dyDescent="0.2">
      <c r="A105" s="13">
        <v>97</v>
      </c>
      <c r="B105" s="40">
        <v>656.44997542098633</v>
      </c>
      <c r="C105" s="41">
        <v>2424.5933544088284</v>
      </c>
    </row>
    <row r="106" spans="1:3" x14ac:dyDescent="0.2">
      <c r="A106" s="13">
        <v>98</v>
      </c>
      <c r="B106" s="40">
        <v>428.15144409401421</v>
      </c>
      <c r="C106" s="41">
        <v>1650.8813448374938</v>
      </c>
    </row>
    <row r="107" spans="1:3" x14ac:dyDescent="0.2">
      <c r="A107" s="13">
        <v>99</v>
      </c>
      <c r="B107" s="40">
        <v>271.24818443210302</v>
      </c>
      <c r="C107" s="41">
        <v>1089.8325555219074</v>
      </c>
    </row>
    <row r="108" spans="1:3" x14ac:dyDescent="0.2">
      <c r="A108" s="13">
        <v>100</v>
      </c>
      <c r="B108" s="40">
        <v>167</v>
      </c>
      <c r="C108" s="41">
        <v>696.65082000329903</v>
      </c>
    </row>
    <row r="109" spans="1:3" x14ac:dyDescent="0.2">
      <c r="A109" s="13">
        <v>101</v>
      </c>
      <c r="B109" s="42">
        <v>99.476031620000015</v>
      </c>
      <c r="C109" s="43">
        <v>431</v>
      </c>
    </row>
    <row r="110" spans="1:3" x14ac:dyDescent="0.2">
      <c r="A110" s="13">
        <v>102</v>
      </c>
      <c r="B110" s="42">
        <v>57</v>
      </c>
      <c r="C110" s="43">
        <v>257</v>
      </c>
    </row>
    <row r="111" spans="1:3" x14ac:dyDescent="0.2">
      <c r="A111" s="13">
        <v>103</v>
      </c>
      <c r="B111" s="42">
        <v>32</v>
      </c>
      <c r="C111" s="43">
        <v>148</v>
      </c>
    </row>
    <row r="112" spans="1:3" x14ac:dyDescent="0.2">
      <c r="A112" s="13">
        <v>104</v>
      </c>
      <c r="B112" s="42">
        <v>17</v>
      </c>
      <c r="C112" s="43">
        <v>82</v>
      </c>
    </row>
    <row r="113" spans="1:3" x14ac:dyDescent="0.2">
      <c r="A113" s="13">
        <v>105</v>
      </c>
      <c r="B113" s="42">
        <v>9</v>
      </c>
      <c r="C113" s="43">
        <v>44</v>
      </c>
    </row>
    <row r="114" spans="1:3" x14ac:dyDescent="0.2">
      <c r="A114" s="13">
        <v>106</v>
      </c>
      <c r="B114" s="42">
        <v>4</v>
      </c>
      <c r="C114" s="43">
        <v>23</v>
      </c>
    </row>
    <row r="115" spans="1:3" x14ac:dyDescent="0.2">
      <c r="A115" s="13">
        <v>107</v>
      </c>
      <c r="B115" s="42">
        <v>2</v>
      </c>
      <c r="C115" s="43">
        <v>11</v>
      </c>
    </row>
    <row r="116" spans="1:3" x14ac:dyDescent="0.2">
      <c r="A116" s="13">
        <v>108</v>
      </c>
      <c r="B116" s="42">
        <v>1</v>
      </c>
      <c r="C116" s="43">
        <v>5</v>
      </c>
    </row>
    <row r="117" spans="1:3" x14ac:dyDescent="0.2">
      <c r="A117" s="13">
        <v>109</v>
      </c>
      <c r="B117" s="42">
        <v>0</v>
      </c>
      <c r="C117" s="43">
        <v>2</v>
      </c>
    </row>
    <row r="118" spans="1:3" x14ac:dyDescent="0.2">
      <c r="A118" s="13">
        <v>110</v>
      </c>
      <c r="B118" s="42">
        <v>0</v>
      </c>
      <c r="C118" s="43">
        <v>1</v>
      </c>
    </row>
    <row r="119" spans="1:3" x14ac:dyDescent="0.2">
      <c r="A119" s="13">
        <v>111</v>
      </c>
      <c r="B119" s="44">
        <v>0</v>
      </c>
      <c r="C119" s="43">
        <v>0</v>
      </c>
    </row>
    <row r="120" spans="1:3" x14ac:dyDescent="0.2">
      <c r="A120" s="13">
        <v>112</v>
      </c>
      <c r="B120" s="42"/>
      <c r="C120" s="43">
        <v>0</v>
      </c>
    </row>
    <row r="121" spans="1:3" x14ac:dyDescent="0.2">
      <c r="A121" s="13">
        <v>113</v>
      </c>
      <c r="B121" s="42">
        <v>0</v>
      </c>
      <c r="C121" s="45">
        <v>0</v>
      </c>
    </row>
    <row r="122" spans="1:3" x14ac:dyDescent="0.2">
      <c r="A122" s="13">
        <v>114</v>
      </c>
      <c r="B122" s="42">
        <v>0</v>
      </c>
      <c r="C122" s="43">
        <v>0</v>
      </c>
    </row>
    <row r="123" spans="1:3" x14ac:dyDescent="0.2">
      <c r="A123" s="13">
        <v>115</v>
      </c>
      <c r="B123" s="42">
        <v>0</v>
      </c>
      <c r="C123" s="43">
        <v>0</v>
      </c>
    </row>
    <row r="124" spans="1:3" x14ac:dyDescent="0.2">
      <c r="A124" s="13">
        <v>116</v>
      </c>
      <c r="B124" s="42">
        <v>0</v>
      </c>
      <c r="C124" s="43">
        <v>0</v>
      </c>
    </row>
    <row r="125" spans="1:3" x14ac:dyDescent="0.2">
      <c r="A125" s="13">
        <v>117</v>
      </c>
      <c r="B125" s="42">
        <v>0</v>
      </c>
      <c r="C125" s="43">
        <v>0</v>
      </c>
    </row>
    <row r="126" spans="1:3" x14ac:dyDescent="0.2">
      <c r="A126" s="13">
        <v>118</v>
      </c>
      <c r="B126" s="42">
        <v>0</v>
      </c>
      <c r="C126" s="43">
        <v>0</v>
      </c>
    </row>
    <row r="127" spans="1:3" x14ac:dyDescent="0.2">
      <c r="A127" s="13">
        <v>119</v>
      </c>
      <c r="B127" s="42">
        <v>0</v>
      </c>
      <c r="C127" s="43">
        <v>0</v>
      </c>
    </row>
    <row r="128" spans="1:3" x14ac:dyDescent="0.2">
      <c r="A128" s="13">
        <v>120</v>
      </c>
      <c r="B128" s="42">
        <v>0</v>
      </c>
      <c r="C128" s="43">
        <v>0</v>
      </c>
    </row>
    <row r="130" spans="1:1" x14ac:dyDescent="0.2">
      <c r="A130" s="1">
        <v>2005</v>
      </c>
    </row>
  </sheetData>
  <customSheetViews>
    <customSheetView guid="{AC77A39F-ABA0-4848-B5DA-4147A1099D4C}">
      <selection activeCell="H14" sqref="H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AA317AB-9C4F-4A7B-BD58-62DAAE088BDA}">
      <selection activeCell="H14" sqref="H14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3">
    <mergeCell ref="B1:C1"/>
    <mergeCell ref="B2:C5"/>
    <mergeCell ref="B6:C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B233"/>
  <sheetViews>
    <sheetView topLeftCell="D1"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'2 Männer'!D5</f>
        <v>50</v>
      </c>
    </row>
    <row r="2" spans="1:21" x14ac:dyDescent="0.2">
      <c r="A2" s="2" t="s">
        <v>7</v>
      </c>
      <c r="B2" s="2">
        <f>'2 Männer'!D6</f>
        <v>50</v>
      </c>
    </row>
    <row r="3" spans="1:21" x14ac:dyDescent="0.2">
      <c r="A3" s="2" t="s">
        <v>14</v>
      </c>
      <c r="B3" s="2">
        <f>B1-B2</f>
        <v>0</v>
      </c>
    </row>
    <row r="5" spans="1:21" x14ac:dyDescent="0.2">
      <c r="A5" s="2" t="s">
        <v>3</v>
      </c>
      <c r="B5" s="2">
        <f>'2 Männer'!D8</f>
        <v>2</v>
      </c>
    </row>
    <row r="10" spans="1:21" ht="13.5" thickBot="1" x14ac:dyDescent="0.25"/>
    <row r="11" spans="1:21" ht="13.5" thickBot="1" x14ac:dyDescent="0.25">
      <c r="B11" s="263" t="s">
        <v>1</v>
      </c>
      <c r="C11" s="263"/>
      <c r="D11" s="263"/>
      <c r="E11" s="263"/>
      <c r="F11" s="263"/>
      <c r="H11" s="264" t="s">
        <v>1</v>
      </c>
      <c r="I11" s="265"/>
      <c r="J11" s="265"/>
      <c r="K11" s="265"/>
      <c r="L11" s="266"/>
      <c r="M11" s="35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 x14ac:dyDescent="0.2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0">N14+$B$3</f>
        <v>0</v>
      </c>
      <c r="P14" s="6">
        <f>B14</f>
        <v>100000</v>
      </c>
      <c r="Q14" s="6">
        <f>B14</f>
        <v>100000</v>
      </c>
      <c r="R14" s="5">
        <f>LOOKUP(N14,$O$14:$O$136,$Q$14:$Q$136)</f>
        <v>100000</v>
      </c>
      <c r="T14" s="20">
        <f>SUM(S14:$S$136)</f>
        <v>347711170691.88861</v>
      </c>
    </row>
    <row r="15" spans="1:21" x14ac:dyDescent="0.2">
      <c r="A15" s="21">
        <v>1</v>
      </c>
      <c r="B15" s="22">
        <f>Absterbeordnung!B9</f>
        <v>99074.726999999999</v>
      </c>
      <c r="C15" s="15">
        <f t="shared" ref="C15:C46" si="1">1/(((1+($B$5/100))^A15))</f>
        <v>0.98039215686274506</v>
      </c>
      <c r="D15" s="14">
        <f t="shared" ref="D15:D46" si="2">B15*C15</f>
        <v>97132.085294117642</v>
      </c>
      <c r="E15" s="14">
        <f>SUM(D15:$D$127)</f>
        <v>3715690.2872082014</v>
      </c>
      <c r="F15" s="16">
        <f t="shared" ref="F15:F46" si="3">E15/D15</f>
        <v>38.253994814967953</v>
      </c>
      <c r="G15" s="5"/>
      <c r="H15" s="14">
        <f t="shared" ref="H15:H78" si="4">B15</f>
        <v>99074.726999999999</v>
      </c>
      <c r="I15" s="15">
        <f t="shared" ref="I15:I46" si="5">1/(((1+($B$5/100))^A15))</f>
        <v>0.98039215686274506</v>
      </c>
      <c r="J15" s="14">
        <f t="shared" ref="J15:J46" si="6">H15*I15</f>
        <v>97132.085294117642</v>
      </c>
      <c r="K15" s="14">
        <f>SUM($J15:J$127)</f>
        <v>3715690.2872082014</v>
      </c>
      <c r="L15" s="16">
        <f t="shared" ref="L15:L46" si="7">K15/J15</f>
        <v>38.253994814967953</v>
      </c>
      <c r="M15" s="16"/>
      <c r="N15" s="6">
        <v>1</v>
      </c>
      <c r="O15" s="6">
        <f t="shared" si="0"/>
        <v>1</v>
      </c>
      <c r="P15" s="6">
        <f t="shared" ref="P15:P78" si="8">B15</f>
        <v>99074.726999999999</v>
      </c>
      <c r="Q15" s="6">
        <f t="shared" ref="Q15:Q78" si="9">B15</f>
        <v>99074.726999999999</v>
      </c>
      <c r="R15" s="5">
        <f t="shared" ref="R15:R78" si="10">LOOKUP(N15,$O$14:$O$136,$Q$14:$Q$136)</f>
        <v>99074.726999999999</v>
      </c>
      <c r="S15" s="5">
        <f t="shared" ref="S15:S46" si="11">P15*R15*I15</f>
        <v>9623334833.4554195</v>
      </c>
      <c r="T15" s="20">
        <f>SUM(S15:$S$136)</f>
        <v>347711170691.88861</v>
      </c>
      <c r="U15" s="6">
        <f t="shared" ref="U15:U46" si="12">T15/S15</f>
        <v>36.132086923035715</v>
      </c>
    </row>
    <row r="16" spans="1:21" x14ac:dyDescent="0.2">
      <c r="A16" s="21">
        <v>2</v>
      </c>
      <c r="B16" s="22">
        <f>Absterbeordnung!B10</f>
        <v>99004.850585794178</v>
      </c>
      <c r="C16" s="15">
        <f t="shared" si="1"/>
        <v>0.96116878123798544</v>
      </c>
      <c r="D16" s="14">
        <f t="shared" si="2"/>
        <v>95160.371574196644</v>
      </c>
      <c r="E16" s="14">
        <f>SUM(D16:$D$127)</f>
        <v>3618558.2019140832</v>
      </c>
      <c r="F16" s="16">
        <f t="shared" si="3"/>
        <v>38.025893994042356</v>
      </c>
      <c r="G16" s="5"/>
      <c r="H16" s="14">
        <f t="shared" si="4"/>
        <v>99004.850585794178</v>
      </c>
      <c r="I16" s="15">
        <f t="shared" si="5"/>
        <v>0.96116878123798544</v>
      </c>
      <c r="J16" s="14">
        <f t="shared" si="6"/>
        <v>95160.371574196644</v>
      </c>
      <c r="K16" s="14">
        <f>SUM($J16:J$127)</f>
        <v>3618558.2019140832</v>
      </c>
      <c r="L16" s="16">
        <f t="shared" si="7"/>
        <v>38.025893994042356</v>
      </c>
      <c r="M16" s="16"/>
      <c r="N16" s="6">
        <v>2</v>
      </c>
      <c r="O16" s="6">
        <f t="shared" si="0"/>
        <v>2</v>
      </c>
      <c r="P16" s="6">
        <f t="shared" si="8"/>
        <v>99004.850585794178</v>
      </c>
      <c r="Q16" s="6">
        <f t="shared" si="9"/>
        <v>99004.850585794178</v>
      </c>
      <c r="R16" s="5">
        <f t="shared" si="10"/>
        <v>99004.850585794178</v>
      </c>
      <c r="S16" s="5">
        <f t="shared" si="11"/>
        <v>9421338369.3919945</v>
      </c>
      <c r="T16" s="20">
        <f>SUM(S16:$S$136)</f>
        <v>338087835858.43317</v>
      </c>
      <c r="U16" s="6">
        <f t="shared" si="12"/>
        <v>35.885329939619993</v>
      </c>
    </row>
    <row r="17" spans="1:21" x14ac:dyDescent="0.2">
      <c r="A17" s="21">
        <v>3</v>
      </c>
      <c r="B17" s="22">
        <f>Absterbeordnung!B11</f>
        <v>98956.034264115835</v>
      </c>
      <c r="C17" s="15">
        <f t="shared" si="1"/>
        <v>0.94232233454704462</v>
      </c>
      <c r="D17" s="14">
        <f t="shared" si="2"/>
        <v>93248.481225278971</v>
      </c>
      <c r="E17" s="14">
        <f>SUM(D17:$D$127)</f>
        <v>3523397.8303398867</v>
      </c>
      <c r="F17" s="16">
        <f t="shared" si="3"/>
        <v>37.785042544850796</v>
      </c>
      <c r="G17" s="5"/>
      <c r="H17" s="14">
        <f t="shared" si="4"/>
        <v>98956.034264115835</v>
      </c>
      <c r="I17" s="15">
        <f t="shared" si="5"/>
        <v>0.94232233454704462</v>
      </c>
      <c r="J17" s="14">
        <f t="shared" si="6"/>
        <v>93248.481225278971</v>
      </c>
      <c r="K17" s="14">
        <f>SUM($J17:J$127)</f>
        <v>3523397.8303398867</v>
      </c>
      <c r="L17" s="16">
        <f t="shared" si="7"/>
        <v>37.785042544850796</v>
      </c>
      <c r="M17" s="16"/>
      <c r="N17" s="6">
        <v>3</v>
      </c>
      <c r="O17" s="6">
        <f t="shared" si="0"/>
        <v>3</v>
      </c>
      <c r="P17" s="6">
        <f t="shared" si="8"/>
        <v>98956.034264115835</v>
      </c>
      <c r="Q17" s="6">
        <f t="shared" si="9"/>
        <v>98956.034264115835</v>
      </c>
      <c r="R17" s="5">
        <f t="shared" si="10"/>
        <v>98956.034264115835</v>
      </c>
      <c r="S17" s="5">
        <f t="shared" si="11"/>
        <v>9227499903.2054672</v>
      </c>
      <c r="T17" s="20">
        <f>SUM(S17:$S$136)</f>
        <v>328666497489.04114</v>
      </c>
      <c r="U17" s="6">
        <f t="shared" si="12"/>
        <v>35.618152363769553</v>
      </c>
    </row>
    <row r="18" spans="1:21" x14ac:dyDescent="0.2">
      <c r="A18" s="21">
        <v>4</v>
      </c>
      <c r="B18" s="22">
        <f>Absterbeordnung!B12</f>
        <v>98920.875185141806</v>
      </c>
      <c r="C18" s="15">
        <f t="shared" si="1"/>
        <v>0.9238454260265142</v>
      </c>
      <c r="D18" s="14">
        <f t="shared" si="2"/>
        <v>91387.598078332972</v>
      </c>
      <c r="E18" s="14">
        <f>SUM(D18:$D$127)</f>
        <v>3430149.349114608</v>
      </c>
      <c r="F18" s="16">
        <f t="shared" si="3"/>
        <v>37.5340792541068</v>
      </c>
      <c r="G18" s="5"/>
      <c r="H18" s="14">
        <f t="shared" si="4"/>
        <v>98920.875185141806</v>
      </c>
      <c r="I18" s="15">
        <f t="shared" si="5"/>
        <v>0.9238454260265142</v>
      </c>
      <c r="J18" s="14">
        <f t="shared" si="6"/>
        <v>91387.598078332972</v>
      </c>
      <c r="K18" s="14">
        <f>SUM($J18:J$127)</f>
        <v>3430149.349114608</v>
      </c>
      <c r="L18" s="16">
        <f t="shared" si="7"/>
        <v>37.5340792541068</v>
      </c>
      <c r="M18" s="16"/>
      <c r="N18" s="6">
        <v>4</v>
      </c>
      <c r="O18" s="6">
        <f t="shared" si="0"/>
        <v>4</v>
      </c>
      <c r="P18" s="6">
        <f t="shared" si="8"/>
        <v>98920.875185141806</v>
      </c>
      <c r="Q18" s="6">
        <f t="shared" si="9"/>
        <v>98920.875185141806</v>
      </c>
      <c r="R18" s="5">
        <f t="shared" si="10"/>
        <v>98920.875185141806</v>
      </c>
      <c r="S18" s="5">
        <f t="shared" si="11"/>
        <v>9040141182.9766808</v>
      </c>
      <c r="T18" s="20">
        <f>SUM(S18:$S$136)</f>
        <v>319438997585.83563</v>
      </c>
      <c r="U18" s="6">
        <f t="shared" si="12"/>
        <v>35.335620442229946</v>
      </c>
    </row>
    <row r="19" spans="1:21" x14ac:dyDescent="0.2">
      <c r="A19" s="21">
        <v>5</v>
      </c>
      <c r="B19" s="22">
        <f>Absterbeordnung!B13</f>
        <v>98890.616278631423</v>
      </c>
      <c r="C19" s="15">
        <f t="shared" si="1"/>
        <v>0.90573080982991594</v>
      </c>
      <c r="D19" s="14">
        <f t="shared" si="2"/>
        <v>89568.2779666243</v>
      </c>
      <c r="E19" s="14">
        <f>SUM(D19:$D$127)</f>
        <v>3338761.7510362747</v>
      </c>
      <c r="F19" s="16">
        <f t="shared" si="3"/>
        <v>37.276163244763872</v>
      </c>
      <c r="G19" s="5"/>
      <c r="H19" s="14">
        <f t="shared" si="4"/>
        <v>98890.616278631423</v>
      </c>
      <c r="I19" s="15">
        <f t="shared" si="5"/>
        <v>0.90573080982991594</v>
      </c>
      <c r="J19" s="14">
        <f t="shared" si="6"/>
        <v>89568.2779666243</v>
      </c>
      <c r="K19" s="14">
        <f>SUM($J19:J$127)</f>
        <v>3338761.7510362747</v>
      </c>
      <c r="L19" s="16">
        <f t="shared" si="7"/>
        <v>37.276163244763872</v>
      </c>
      <c r="M19" s="16"/>
      <c r="N19" s="6">
        <v>5</v>
      </c>
      <c r="O19" s="6">
        <f t="shared" si="0"/>
        <v>5</v>
      </c>
      <c r="P19" s="6">
        <f t="shared" si="8"/>
        <v>98890.616278631423</v>
      </c>
      <c r="Q19" s="6">
        <f t="shared" si="9"/>
        <v>98890.616278631423</v>
      </c>
      <c r="R19" s="5">
        <f t="shared" si="10"/>
        <v>98890.616278631423</v>
      </c>
      <c r="S19" s="5">
        <f t="shared" si="11"/>
        <v>8857462207.1352406</v>
      </c>
      <c r="T19" s="20">
        <f>SUM(S19:$S$136)</f>
        <v>310398856402.85889</v>
      </c>
      <c r="U19" s="6">
        <f t="shared" si="12"/>
        <v>35.043768648858943</v>
      </c>
    </row>
    <row r="20" spans="1:21" x14ac:dyDescent="0.2">
      <c r="A20" s="21">
        <v>6</v>
      </c>
      <c r="B20" s="22">
        <f>Absterbeordnung!B14</f>
        <v>98861.842076012836</v>
      </c>
      <c r="C20" s="15">
        <f t="shared" si="1"/>
        <v>0.88797138218619198</v>
      </c>
      <c r="D20" s="14">
        <f t="shared" si="2"/>
        <v>87786.486553710143</v>
      </c>
      <c r="E20" s="14">
        <f>SUM(D20:$D$127)</f>
        <v>3249193.4730696506</v>
      </c>
      <c r="F20" s="16">
        <f t="shared" si="3"/>
        <v>37.012456023988456</v>
      </c>
      <c r="G20" s="5"/>
      <c r="H20" s="14">
        <f t="shared" si="4"/>
        <v>98861.842076012836</v>
      </c>
      <c r="I20" s="15">
        <f t="shared" si="5"/>
        <v>0.88797138218619198</v>
      </c>
      <c r="J20" s="14">
        <f t="shared" si="6"/>
        <v>87786.486553710143</v>
      </c>
      <c r="K20" s="14">
        <f>SUM($J20:J$127)</f>
        <v>3249193.4730696506</v>
      </c>
      <c r="L20" s="16">
        <f t="shared" si="7"/>
        <v>37.012456023988456</v>
      </c>
      <c r="M20" s="16"/>
      <c r="N20" s="6">
        <v>6</v>
      </c>
      <c r="O20" s="6">
        <f t="shared" si="0"/>
        <v>6</v>
      </c>
      <c r="P20" s="6">
        <f t="shared" si="8"/>
        <v>98861.842076012836</v>
      </c>
      <c r="Q20" s="6">
        <f t="shared" si="9"/>
        <v>98861.842076012836</v>
      </c>
      <c r="R20" s="5">
        <f t="shared" si="10"/>
        <v>98861.842076012836</v>
      </c>
      <c r="S20" s="5">
        <f t="shared" si="11"/>
        <v>8678733770.0809174</v>
      </c>
      <c r="T20" s="20">
        <f>SUM(S20:$S$136)</f>
        <v>301541394195.72357</v>
      </c>
      <c r="U20" s="6">
        <f t="shared" si="12"/>
        <v>34.74486050433508</v>
      </c>
    </row>
    <row r="21" spans="1:21" x14ac:dyDescent="0.2">
      <c r="A21" s="21">
        <v>7</v>
      </c>
      <c r="B21" s="22">
        <f>Absterbeordnung!B15</f>
        <v>98834.515674244598</v>
      </c>
      <c r="C21" s="15">
        <f t="shared" si="1"/>
        <v>0.87056017861391388</v>
      </c>
      <c r="D21" s="14">
        <f t="shared" si="2"/>
        <v>86041.393618590053</v>
      </c>
      <c r="E21" s="14">
        <f>SUM(D21:$D$127)</f>
        <v>3161406.9865159402</v>
      </c>
      <c r="F21" s="16">
        <f t="shared" si="3"/>
        <v>36.742861238743217</v>
      </c>
      <c r="G21" s="5"/>
      <c r="H21" s="14">
        <f t="shared" si="4"/>
        <v>98834.515674244598</v>
      </c>
      <c r="I21" s="15">
        <f t="shared" si="5"/>
        <v>0.87056017861391388</v>
      </c>
      <c r="J21" s="14">
        <f t="shared" si="6"/>
        <v>86041.393618590053</v>
      </c>
      <c r="K21" s="14">
        <f>SUM($J21:J$127)</f>
        <v>3161406.9865159402</v>
      </c>
      <c r="L21" s="16">
        <f t="shared" si="7"/>
        <v>36.742861238743217</v>
      </c>
      <c r="M21" s="16"/>
      <c r="N21" s="6">
        <v>7</v>
      </c>
      <c r="O21" s="6">
        <f t="shared" si="0"/>
        <v>7</v>
      </c>
      <c r="P21" s="6">
        <f t="shared" si="8"/>
        <v>98834.515674244598</v>
      </c>
      <c r="Q21" s="6">
        <f t="shared" si="9"/>
        <v>98834.515674244598</v>
      </c>
      <c r="R21" s="5">
        <f t="shared" si="10"/>
        <v>98834.515674244598</v>
      </c>
      <c r="S21" s="5">
        <f t="shared" si="11"/>
        <v>8503859466.2303877</v>
      </c>
      <c r="T21" s="20">
        <f>SUM(S21:$S$136)</f>
        <v>292862660425.64264</v>
      </c>
      <c r="U21" s="6">
        <f t="shared" si="12"/>
        <v>34.438793537055425</v>
      </c>
    </row>
    <row r="22" spans="1:21" x14ac:dyDescent="0.2">
      <c r="A22" s="21">
        <v>8</v>
      </c>
      <c r="B22" s="22">
        <f>Absterbeordnung!B16</f>
        <v>98809.041077829563</v>
      </c>
      <c r="C22" s="15">
        <f t="shared" si="1"/>
        <v>0.85349037119011162</v>
      </c>
      <c r="D22" s="14">
        <f t="shared" si="2"/>
        <v>84332.565146455745</v>
      </c>
      <c r="E22" s="14">
        <f>SUM(D22:$D$127)</f>
        <v>3075365.59289735</v>
      </c>
      <c r="F22" s="16">
        <f t="shared" si="3"/>
        <v>36.467117863147301</v>
      </c>
      <c r="G22" s="5"/>
      <c r="H22" s="14">
        <f t="shared" si="4"/>
        <v>98809.041077829563</v>
      </c>
      <c r="I22" s="15">
        <f t="shared" si="5"/>
        <v>0.85349037119011162</v>
      </c>
      <c r="J22" s="14">
        <f t="shared" si="6"/>
        <v>84332.565146455745</v>
      </c>
      <c r="K22" s="14">
        <f>SUM($J22:J$127)</f>
        <v>3075365.59289735</v>
      </c>
      <c r="L22" s="16">
        <f t="shared" si="7"/>
        <v>36.467117863147301</v>
      </c>
      <c r="M22" s="16"/>
      <c r="N22" s="6">
        <v>8</v>
      </c>
      <c r="O22" s="6">
        <f t="shared" si="0"/>
        <v>8</v>
      </c>
      <c r="P22" s="6">
        <f t="shared" si="8"/>
        <v>98809.041077829563</v>
      </c>
      <c r="Q22" s="6">
        <f t="shared" si="9"/>
        <v>98809.041077829563</v>
      </c>
      <c r="R22" s="5">
        <f t="shared" si="10"/>
        <v>98809.041077829563</v>
      </c>
      <c r="S22" s="5">
        <f t="shared" si="11"/>
        <v>8332819893.7548819</v>
      </c>
      <c r="T22" s="20">
        <f>SUM(S22:$S$136)</f>
        <v>284358800959.41229</v>
      </c>
      <c r="U22" s="6">
        <f t="shared" si="12"/>
        <v>34.125158659978709</v>
      </c>
    </row>
    <row r="23" spans="1:21" x14ac:dyDescent="0.2">
      <c r="A23" s="21">
        <v>9</v>
      </c>
      <c r="B23" s="22">
        <f>Absterbeordnung!B17</f>
        <v>98785.745858305047</v>
      </c>
      <c r="C23" s="15">
        <f t="shared" si="1"/>
        <v>0.83675526587265847</v>
      </c>
      <c r="D23" s="14">
        <f t="shared" si="2"/>
        <v>82659.493040094909</v>
      </c>
      <c r="E23" s="14">
        <f>SUM(D23:$D$127)</f>
        <v>2991033.027750894</v>
      </c>
      <c r="F23" s="16">
        <f t="shared" si="3"/>
        <v>36.184991193934131</v>
      </c>
      <c r="G23" s="5"/>
      <c r="H23" s="14">
        <f t="shared" si="4"/>
        <v>98785.745858305047</v>
      </c>
      <c r="I23" s="15">
        <f t="shared" si="5"/>
        <v>0.83675526587265847</v>
      </c>
      <c r="J23" s="14">
        <f t="shared" si="6"/>
        <v>82659.493040094909</v>
      </c>
      <c r="K23" s="14">
        <f>SUM($J23:J$127)</f>
        <v>2991033.027750894</v>
      </c>
      <c r="L23" s="16">
        <f t="shared" si="7"/>
        <v>36.184991193934131</v>
      </c>
      <c r="M23" s="16"/>
      <c r="N23" s="6">
        <v>9</v>
      </c>
      <c r="O23" s="6">
        <f t="shared" si="0"/>
        <v>9</v>
      </c>
      <c r="P23" s="6">
        <f t="shared" si="8"/>
        <v>98785.745858305047</v>
      </c>
      <c r="Q23" s="6">
        <f t="shared" si="9"/>
        <v>98785.745858305047</v>
      </c>
      <c r="R23" s="5">
        <f t="shared" si="10"/>
        <v>98785.745858305047</v>
      </c>
      <c r="S23" s="5">
        <f t="shared" si="11"/>
        <v>8165579672.2351513</v>
      </c>
      <c r="T23" s="20">
        <f>SUM(S23:$S$136)</f>
        <v>276025981065.65735</v>
      </c>
      <c r="U23" s="6">
        <f t="shared" si="12"/>
        <v>33.8035990272937</v>
      </c>
    </row>
    <row r="24" spans="1:21" x14ac:dyDescent="0.2">
      <c r="A24" s="21">
        <v>10</v>
      </c>
      <c r="B24" s="22">
        <f>Absterbeordnung!B18</f>
        <v>98764.340962892471</v>
      </c>
      <c r="C24" s="15">
        <f t="shared" si="1"/>
        <v>0.82034829987515534</v>
      </c>
      <c r="D24" s="14">
        <f t="shared" si="2"/>
        <v>81021.159197198998</v>
      </c>
      <c r="E24" s="14">
        <f>SUM(D24:$D$127)</f>
        <v>2908373.5347107993</v>
      </c>
      <c r="F24" s="16">
        <f t="shared" si="3"/>
        <v>35.896469064729764</v>
      </c>
      <c r="G24" s="5"/>
      <c r="H24" s="14">
        <f t="shared" si="4"/>
        <v>98764.340962892471</v>
      </c>
      <c r="I24" s="15">
        <f t="shared" si="5"/>
        <v>0.82034829987515534</v>
      </c>
      <c r="J24" s="14">
        <f t="shared" si="6"/>
        <v>81021.159197198998</v>
      </c>
      <c r="K24" s="14">
        <f>SUM($J24:J$127)</f>
        <v>2908373.5347107993</v>
      </c>
      <c r="L24" s="16">
        <f t="shared" si="7"/>
        <v>35.896469064729764</v>
      </c>
      <c r="M24" s="16"/>
      <c r="N24" s="6">
        <v>10</v>
      </c>
      <c r="O24" s="6">
        <f t="shared" si="0"/>
        <v>10</v>
      </c>
      <c r="P24" s="6">
        <f t="shared" si="8"/>
        <v>98764.340962892471</v>
      </c>
      <c r="Q24" s="6">
        <f t="shared" si="9"/>
        <v>98764.340962892471</v>
      </c>
      <c r="R24" s="5">
        <f t="shared" si="10"/>
        <v>98764.340962892471</v>
      </c>
      <c r="S24" s="5">
        <f t="shared" si="11"/>
        <v>8002001392.1609535</v>
      </c>
      <c r="T24" s="20">
        <f>SUM(S24:$S$136)</f>
        <v>267860401393.42212</v>
      </c>
      <c r="U24" s="6">
        <f t="shared" si="12"/>
        <v>33.474175805046443</v>
      </c>
    </row>
    <row r="25" spans="1:21" x14ac:dyDescent="0.2">
      <c r="A25" s="21">
        <v>11</v>
      </c>
      <c r="B25" s="22">
        <f>Absterbeordnung!B19</f>
        <v>98744.130815801225</v>
      </c>
      <c r="C25" s="15">
        <f t="shared" si="1"/>
        <v>0.80426303909328967</v>
      </c>
      <c r="D25" s="14">
        <f t="shared" si="2"/>
        <v>79416.254742541656</v>
      </c>
      <c r="E25" s="14">
        <f>SUM(D25:$D$127)</f>
        <v>2827352.3755136007</v>
      </c>
      <c r="F25" s="16">
        <f t="shared" si="3"/>
        <v>35.60168361854322</v>
      </c>
      <c r="G25" s="5"/>
      <c r="H25" s="14">
        <f t="shared" si="4"/>
        <v>98744.130815801225</v>
      </c>
      <c r="I25" s="15">
        <f t="shared" si="5"/>
        <v>0.80426303909328967</v>
      </c>
      <c r="J25" s="14">
        <f t="shared" si="6"/>
        <v>79416.254742541656</v>
      </c>
      <c r="K25" s="14">
        <f>SUM($J25:J$127)</f>
        <v>2827352.3755136007</v>
      </c>
      <c r="L25" s="16">
        <f t="shared" si="7"/>
        <v>35.60168361854322</v>
      </c>
      <c r="M25" s="16"/>
      <c r="N25" s="6">
        <v>11</v>
      </c>
      <c r="O25" s="6">
        <f t="shared" si="0"/>
        <v>11</v>
      </c>
      <c r="P25" s="6">
        <f t="shared" si="8"/>
        <v>98744.130815801225</v>
      </c>
      <c r="Q25" s="6">
        <f t="shared" si="9"/>
        <v>98744.130815801225</v>
      </c>
      <c r="R25" s="5">
        <f t="shared" si="10"/>
        <v>98744.130815801225</v>
      </c>
      <c r="S25" s="5">
        <f t="shared" si="11"/>
        <v>7841889047.1985273</v>
      </c>
      <c r="T25" s="20">
        <f>SUM(S25:$S$136)</f>
        <v>259858400001.26117</v>
      </c>
      <c r="U25" s="6">
        <f t="shared" si="12"/>
        <v>33.137219672101097</v>
      </c>
    </row>
    <row r="26" spans="1:21" x14ac:dyDescent="0.2">
      <c r="A26" s="21">
        <v>12</v>
      </c>
      <c r="B26" s="22">
        <f>Absterbeordnung!B20</f>
        <v>98724.166727432879</v>
      </c>
      <c r="C26" s="15">
        <f t="shared" si="1"/>
        <v>0.78849317558165644</v>
      </c>
      <c r="D26" s="14">
        <f t="shared" si="2"/>
        <v>77843.33172956646</v>
      </c>
      <c r="E26" s="14">
        <f>SUM(D26:$D$127)</f>
        <v>2747936.1207710588</v>
      </c>
      <c r="F26" s="16">
        <f t="shared" si="3"/>
        <v>35.300854417660254</v>
      </c>
      <c r="G26" s="5"/>
      <c r="H26" s="14">
        <f t="shared" si="4"/>
        <v>98724.166727432879</v>
      </c>
      <c r="I26" s="15">
        <f t="shared" si="5"/>
        <v>0.78849317558165644</v>
      </c>
      <c r="J26" s="14">
        <f t="shared" si="6"/>
        <v>77843.33172956646</v>
      </c>
      <c r="K26" s="14">
        <f>SUM($J26:J$127)</f>
        <v>2747936.1207710588</v>
      </c>
      <c r="L26" s="16">
        <f t="shared" si="7"/>
        <v>35.300854417660254</v>
      </c>
      <c r="M26" s="16"/>
      <c r="N26" s="6">
        <v>12</v>
      </c>
      <c r="O26" s="6">
        <f t="shared" si="0"/>
        <v>12</v>
      </c>
      <c r="P26" s="6">
        <f t="shared" si="8"/>
        <v>98724.166727432879</v>
      </c>
      <c r="Q26" s="6">
        <f t="shared" si="9"/>
        <v>98724.166727432879</v>
      </c>
      <c r="R26" s="5">
        <f t="shared" si="10"/>
        <v>98724.166727432879</v>
      </c>
      <c r="S26" s="5">
        <f t="shared" si="11"/>
        <v>7685018060.2885847</v>
      </c>
      <c r="T26" s="20">
        <f>SUM(S26:$S$136)</f>
        <v>252016510954.06265</v>
      </c>
      <c r="U26" s="6">
        <f t="shared" si="12"/>
        <v>32.79322299271201</v>
      </c>
    </row>
    <row r="27" spans="1:21" x14ac:dyDescent="0.2">
      <c r="A27" s="21">
        <v>13</v>
      </c>
      <c r="B27" s="22">
        <f>Absterbeordnung!B21</f>
        <v>98703.507708303499</v>
      </c>
      <c r="C27" s="15">
        <f t="shared" si="1"/>
        <v>0.77303252508005538</v>
      </c>
      <c r="D27" s="14">
        <f t="shared" si="2"/>
        <v>76301.021798008558</v>
      </c>
      <c r="E27" s="14">
        <f>SUM(D27:$D$127)</f>
        <v>2670092.7890414926</v>
      </c>
      <c r="F27" s="16">
        <f t="shared" si="3"/>
        <v>34.994194391131749</v>
      </c>
      <c r="G27" s="5"/>
      <c r="H27" s="14">
        <f t="shared" si="4"/>
        <v>98703.507708303499</v>
      </c>
      <c r="I27" s="15">
        <f t="shared" si="5"/>
        <v>0.77303252508005538</v>
      </c>
      <c r="J27" s="14">
        <f t="shared" si="6"/>
        <v>76301.021798008558</v>
      </c>
      <c r="K27" s="14">
        <f>SUM($J27:J$127)</f>
        <v>2670092.7890414926</v>
      </c>
      <c r="L27" s="16">
        <f t="shared" si="7"/>
        <v>34.994194391131749</v>
      </c>
      <c r="M27" s="16"/>
      <c r="N27" s="6">
        <v>13</v>
      </c>
      <c r="O27" s="6">
        <f t="shared" si="0"/>
        <v>13</v>
      </c>
      <c r="P27" s="6">
        <f t="shared" si="8"/>
        <v>98703.507708303499</v>
      </c>
      <c r="Q27" s="6">
        <f t="shared" si="9"/>
        <v>98703.507708303499</v>
      </c>
      <c r="R27" s="5">
        <f t="shared" si="10"/>
        <v>98703.507708303499</v>
      </c>
      <c r="S27" s="5">
        <f t="shared" si="11"/>
        <v>7531178493.1911716</v>
      </c>
      <c r="T27" s="20">
        <f>SUM(S27:$S$136)</f>
        <v>244331492893.77408</v>
      </c>
      <c r="U27" s="6">
        <f t="shared" si="12"/>
        <v>32.442663935620516</v>
      </c>
    </row>
    <row r="28" spans="1:21" x14ac:dyDescent="0.2">
      <c r="A28" s="21">
        <v>14</v>
      </c>
      <c r="B28" s="22">
        <f>Absterbeordnung!B22</f>
        <v>98680.526570603775</v>
      </c>
      <c r="C28" s="15">
        <f t="shared" si="1"/>
        <v>0.75787502458828948</v>
      </c>
      <c r="D28" s="14">
        <f t="shared" si="2"/>
        <v>74787.506501081691</v>
      </c>
      <c r="E28" s="14">
        <f>SUM(D28:$D$127)</f>
        <v>2593791.7672434836</v>
      </c>
      <c r="F28" s="16">
        <f t="shared" si="3"/>
        <v>34.682153324712978</v>
      </c>
      <c r="G28" s="5"/>
      <c r="H28" s="14">
        <f t="shared" si="4"/>
        <v>98680.526570603775</v>
      </c>
      <c r="I28" s="15">
        <f t="shared" si="5"/>
        <v>0.75787502458828948</v>
      </c>
      <c r="J28" s="14">
        <f t="shared" si="6"/>
        <v>74787.506501081691</v>
      </c>
      <c r="K28" s="14">
        <f>SUM($J28:J$127)</f>
        <v>2593791.7672434836</v>
      </c>
      <c r="L28" s="16">
        <f t="shared" si="7"/>
        <v>34.682153324712978</v>
      </c>
      <c r="M28" s="16"/>
      <c r="N28" s="6">
        <v>14</v>
      </c>
      <c r="O28" s="6">
        <f t="shared" si="0"/>
        <v>14</v>
      </c>
      <c r="P28" s="6">
        <f t="shared" si="8"/>
        <v>98680.526570603775</v>
      </c>
      <c r="Q28" s="6">
        <f t="shared" si="9"/>
        <v>98680.526570603775</v>
      </c>
      <c r="R28" s="5">
        <f t="shared" si="10"/>
        <v>98680.526570603775</v>
      </c>
      <c r="S28" s="5">
        <f t="shared" si="11"/>
        <v>7380070522.4291945</v>
      </c>
      <c r="T28" s="20">
        <f>SUM(S28:$S$136)</f>
        <v>236800314400.58295</v>
      </c>
      <c r="U28" s="6">
        <f t="shared" si="12"/>
        <v>32.086456854431077</v>
      </c>
    </row>
    <row r="29" spans="1:21" x14ac:dyDescent="0.2">
      <c r="A29" s="21">
        <v>15</v>
      </c>
      <c r="B29" s="22">
        <f>Absterbeordnung!B23</f>
        <v>98651.569756886893</v>
      </c>
      <c r="C29" s="15">
        <f t="shared" si="1"/>
        <v>0.74301472998851925</v>
      </c>
      <c r="D29" s="14">
        <f t="shared" si="2"/>
        <v>73299.569465856883</v>
      </c>
      <c r="E29" s="14">
        <f>SUM(D29:$D$127)</f>
        <v>2519004.2607424017</v>
      </c>
      <c r="F29" s="16">
        <f t="shared" si="3"/>
        <v>34.365880715244309</v>
      </c>
      <c r="G29" s="5"/>
      <c r="H29" s="14">
        <f t="shared" si="4"/>
        <v>98651.569756886893</v>
      </c>
      <c r="I29" s="15">
        <f t="shared" si="5"/>
        <v>0.74301472998851925</v>
      </c>
      <c r="J29" s="14">
        <f t="shared" si="6"/>
        <v>73299.569465856883</v>
      </c>
      <c r="K29" s="14">
        <f>SUM($J29:J$127)</f>
        <v>2519004.2607424017</v>
      </c>
      <c r="L29" s="16">
        <f t="shared" si="7"/>
        <v>34.365880715244309</v>
      </c>
      <c r="M29" s="16"/>
      <c r="N29" s="6">
        <v>15</v>
      </c>
      <c r="O29" s="6">
        <f t="shared" si="0"/>
        <v>15</v>
      </c>
      <c r="P29" s="6">
        <f t="shared" si="8"/>
        <v>98651.569756886893</v>
      </c>
      <c r="Q29" s="6">
        <f t="shared" si="9"/>
        <v>98651.569756886893</v>
      </c>
      <c r="R29" s="5">
        <f t="shared" si="10"/>
        <v>98651.569756886893</v>
      </c>
      <c r="S29" s="5">
        <f t="shared" si="11"/>
        <v>7231117590.3107576</v>
      </c>
      <c r="T29" s="20">
        <f>SUM(S29:$S$136)</f>
        <v>229420243878.15372</v>
      </c>
      <c r="U29" s="6">
        <f t="shared" si="12"/>
        <v>31.726803085813788</v>
      </c>
    </row>
    <row r="30" spans="1:21" x14ac:dyDescent="0.2">
      <c r="A30" s="21">
        <v>16</v>
      </c>
      <c r="B30" s="22">
        <f>Absterbeordnung!B24</f>
        <v>98611.911825844625</v>
      </c>
      <c r="C30" s="15">
        <f t="shared" si="1"/>
        <v>0.72844581371423445</v>
      </c>
      <c r="D30" s="14">
        <f t="shared" si="2"/>
        <v>71833.434351893724</v>
      </c>
      <c r="E30" s="14">
        <f>SUM(D30:$D$127)</f>
        <v>2445704.6912765447</v>
      </c>
      <c r="F30" s="16">
        <f t="shared" si="3"/>
        <v>34.046885177390507</v>
      </c>
      <c r="G30" s="5"/>
      <c r="H30" s="14">
        <f t="shared" si="4"/>
        <v>98611.911825844625</v>
      </c>
      <c r="I30" s="15">
        <f t="shared" si="5"/>
        <v>0.72844581371423445</v>
      </c>
      <c r="J30" s="14">
        <f t="shared" si="6"/>
        <v>71833.434351893724</v>
      </c>
      <c r="K30" s="14">
        <f>SUM($J30:J$127)</f>
        <v>2445704.6912765447</v>
      </c>
      <c r="L30" s="16">
        <f t="shared" si="7"/>
        <v>34.046885177390507</v>
      </c>
      <c r="M30" s="16"/>
      <c r="N30" s="6">
        <v>16</v>
      </c>
      <c r="O30" s="6">
        <f t="shared" si="0"/>
        <v>16</v>
      </c>
      <c r="P30" s="6">
        <f t="shared" si="8"/>
        <v>98611.911825844625</v>
      </c>
      <c r="Q30" s="6">
        <f t="shared" si="9"/>
        <v>98611.911825844625</v>
      </c>
      <c r="R30" s="5">
        <f t="shared" si="10"/>
        <v>98611.911825844625</v>
      </c>
      <c r="S30" s="5">
        <f t="shared" si="11"/>
        <v>7083632294.456542</v>
      </c>
      <c r="T30" s="20">
        <f>SUM(S30:$S$136)</f>
        <v>222189126287.84293</v>
      </c>
      <c r="U30" s="6">
        <f t="shared" si="12"/>
        <v>31.366552787010427</v>
      </c>
    </row>
    <row r="31" spans="1:21" x14ac:dyDescent="0.2">
      <c r="A31" s="21">
        <v>17</v>
      </c>
      <c r="B31" s="22">
        <f>Absterbeordnung!B25</f>
        <v>98557.050074819432</v>
      </c>
      <c r="C31" s="15">
        <f t="shared" si="1"/>
        <v>0.7141625624649357</v>
      </c>
      <c r="D31" s="14">
        <f t="shared" si="2"/>
        <v>70385.755430418023</v>
      </c>
      <c r="E31" s="14">
        <f>SUM(D31:$D$127)</f>
        <v>2373871.2569246506</v>
      </c>
      <c r="F31" s="16">
        <f t="shared" si="3"/>
        <v>33.726586329977138</v>
      </c>
      <c r="G31" s="5"/>
      <c r="H31" s="14">
        <f t="shared" si="4"/>
        <v>98557.050074819432</v>
      </c>
      <c r="I31" s="15">
        <f t="shared" si="5"/>
        <v>0.7141625624649357</v>
      </c>
      <c r="J31" s="14">
        <f t="shared" si="6"/>
        <v>70385.755430418023</v>
      </c>
      <c r="K31" s="14">
        <f>SUM($J31:J$127)</f>
        <v>2373871.2569246506</v>
      </c>
      <c r="L31" s="16">
        <f t="shared" si="7"/>
        <v>33.726586329977138</v>
      </c>
      <c r="M31" s="16"/>
      <c r="N31" s="6">
        <v>17</v>
      </c>
      <c r="O31" s="6">
        <f t="shared" si="0"/>
        <v>17</v>
      </c>
      <c r="P31" s="6">
        <f t="shared" si="8"/>
        <v>98557.050074819432</v>
      </c>
      <c r="Q31" s="6">
        <f t="shared" si="9"/>
        <v>98557.050074819432</v>
      </c>
      <c r="R31" s="5">
        <f t="shared" si="10"/>
        <v>98557.050074819432</v>
      </c>
      <c r="S31" s="5">
        <f t="shared" si="11"/>
        <v>6937012422.5097027</v>
      </c>
      <c r="T31" s="20">
        <f>SUM(S31:$S$136)</f>
        <v>215105493993.38641</v>
      </c>
      <c r="U31" s="6">
        <f t="shared" si="12"/>
        <v>31.008376645744079</v>
      </c>
    </row>
    <row r="32" spans="1:21" x14ac:dyDescent="0.2">
      <c r="A32" s="21">
        <v>18</v>
      </c>
      <c r="B32" s="22">
        <f>Absterbeordnung!B26</f>
        <v>98483.009090950727</v>
      </c>
      <c r="C32" s="15">
        <f t="shared" si="1"/>
        <v>0.7001593749656233</v>
      </c>
      <c r="D32" s="14">
        <f t="shared" si="2"/>
        <v>68953.802089853853</v>
      </c>
      <c r="E32" s="14">
        <f>SUM(D32:$D$127)</f>
        <v>2303485.501494233</v>
      </c>
      <c r="F32" s="16">
        <f t="shared" si="3"/>
        <v>33.406214475201182</v>
      </c>
      <c r="G32" s="5"/>
      <c r="H32" s="14">
        <f t="shared" si="4"/>
        <v>98483.009090950727</v>
      </c>
      <c r="I32" s="15">
        <f t="shared" si="5"/>
        <v>0.7001593749656233</v>
      </c>
      <c r="J32" s="14">
        <f t="shared" si="6"/>
        <v>68953.802089853853</v>
      </c>
      <c r="K32" s="14">
        <f>SUM($J32:J$127)</f>
        <v>2303485.501494233</v>
      </c>
      <c r="L32" s="16">
        <f t="shared" si="7"/>
        <v>33.406214475201182</v>
      </c>
      <c r="M32" s="16"/>
      <c r="N32" s="6">
        <v>18</v>
      </c>
      <c r="O32" s="6">
        <f t="shared" si="0"/>
        <v>18</v>
      </c>
      <c r="P32" s="6">
        <f t="shared" si="8"/>
        <v>98483.009090950727</v>
      </c>
      <c r="Q32" s="6">
        <f t="shared" si="9"/>
        <v>98483.009090950727</v>
      </c>
      <c r="R32" s="5">
        <f t="shared" si="10"/>
        <v>98483.009090950727</v>
      </c>
      <c r="S32" s="5">
        <f t="shared" si="11"/>
        <v>6790777918.0706949</v>
      </c>
      <c r="T32" s="20">
        <f>SUM(S32:$S$136)</f>
        <v>208168481570.87674</v>
      </c>
      <c r="U32" s="6">
        <f t="shared" si="12"/>
        <v>30.654585392481629</v>
      </c>
    </row>
    <row r="33" spans="1:21" x14ac:dyDescent="0.2">
      <c r="A33" s="21">
        <v>19</v>
      </c>
      <c r="B33" s="22">
        <f>Absterbeordnung!B27</f>
        <v>98388.81501690569</v>
      </c>
      <c r="C33" s="15">
        <f t="shared" si="1"/>
        <v>0.68643075977021895</v>
      </c>
      <c r="D33" s="14">
        <f t="shared" si="2"/>
        <v>67537.109044946104</v>
      </c>
      <c r="E33" s="14">
        <f>SUM(D33:$D$127)</f>
        <v>2234531.6994043789</v>
      </c>
      <c r="F33" s="16">
        <f t="shared" si="3"/>
        <v>33.085983853962311</v>
      </c>
      <c r="G33" s="5"/>
      <c r="H33" s="14">
        <f t="shared" si="4"/>
        <v>98388.81501690569</v>
      </c>
      <c r="I33" s="15">
        <f t="shared" si="5"/>
        <v>0.68643075977021895</v>
      </c>
      <c r="J33" s="14">
        <f t="shared" si="6"/>
        <v>67537.109044946104</v>
      </c>
      <c r="K33" s="14">
        <f>SUM($J33:J$127)</f>
        <v>2234531.6994043789</v>
      </c>
      <c r="L33" s="16">
        <f t="shared" si="7"/>
        <v>33.085983853962311</v>
      </c>
      <c r="M33" s="16"/>
      <c r="N33" s="6">
        <v>19</v>
      </c>
      <c r="O33" s="6">
        <f t="shared" si="0"/>
        <v>19</v>
      </c>
      <c r="P33" s="6">
        <f t="shared" si="8"/>
        <v>98388.81501690569</v>
      </c>
      <c r="Q33" s="6">
        <f t="shared" si="9"/>
        <v>98388.81501690569</v>
      </c>
      <c r="R33" s="5">
        <f t="shared" si="10"/>
        <v>98388.81501690569</v>
      </c>
      <c r="S33" s="5">
        <f t="shared" si="11"/>
        <v>6644896128.5997906</v>
      </c>
      <c r="T33" s="20">
        <f>SUM(S33:$S$136)</f>
        <v>201377703652.80603</v>
      </c>
      <c r="U33" s="6">
        <f t="shared" si="12"/>
        <v>30.305620999261617</v>
      </c>
    </row>
    <row r="34" spans="1:21" x14ac:dyDescent="0.2">
      <c r="A34" s="21">
        <v>20</v>
      </c>
      <c r="B34" s="22">
        <f>Absterbeordnung!B28</f>
        <v>98283.624583106663</v>
      </c>
      <c r="C34" s="15">
        <f t="shared" si="1"/>
        <v>0.67297133310805779</v>
      </c>
      <c r="D34" s="14">
        <f t="shared" si="2"/>
        <v>66142.061858385176</v>
      </c>
      <c r="E34" s="14">
        <f>SUM(D34:$D$127)</f>
        <v>2166994.5903594326</v>
      </c>
      <c r="F34" s="16">
        <f t="shared" si="3"/>
        <v>32.762731149795741</v>
      </c>
      <c r="G34" s="5"/>
      <c r="H34" s="14">
        <f t="shared" si="4"/>
        <v>98283.624583106663</v>
      </c>
      <c r="I34" s="15">
        <f t="shared" si="5"/>
        <v>0.67297133310805779</v>
      </c>
      <c r="J34" s="14">
        <f t="shared" si="6"/>
        <v>66142.061858385176</v>
      </c>
      <c r="K34" s="14">
        <f>SUM($J34:J$127)</f>
        <v>2166994.5903594326</v>
      </c>
      <c r="L34" s="16">
        <f t="shared" si="7"/>
        <v>32.762731149795741</v>
      </c>
      <c r="M34" s="16"/>
      <c r="N34" s="6">
        <v>20</v>
      </c>
      <c r="O34" s="6">
        <f t="shared" si="0"/>
        <v>20</v>
      </c>
      <c r="P34" s="6">
        <f t="shared" si="8"/>
        <v>98283.624583106663</v>
      </c>
      <c r="Q34" s="6">
        <f t="shared" si="9"/>
        <v>98283.624583106663</v>
      </c>
      <c r="R34" s="5">
        <f t="shared" si="10"/>
        <v>98283.624583106663</v>
      </c>
      <c r="S34" s="5">
        <f t="shared" si="11"/>
        <v>6500681576.8421469</v>
      </c>
      <c r="T34" s="20">
        <f>SUM(S34:$S$136)</f>
        <v>194732807524.20624</v>
      </c>
      <c r="U34" s="6">
        <f t="shared" si="12"/>
        <v>29.955752365708413</v>
      </c>
    </row>
    <row r="35" spans="1:21" x14ac:dyDescent="0.2">
      <c r="A35" s="21">
        <v>21</v>
      </c>
      <c r="B35" s="22">
        <f>Absterbeordnung!B29</f>
        <v>98175.321925833559</v>
      </c>
      <c r="C35" s="15">
        <f t="shared" si="1"/>
        <v>0.65977581677260566</v>
      </c>
      <c r="D35" s="14">
        <f t="shared" si="2"/>
        <v>64773.703210530337</v>
      </c>
      <c r="E35" s="14">
        <f>SUM(D35:$D$127)</f>
        <v>2100852.5285010473</v>
      </c>
      <c r="F35" s="16">
        <f t="shared" si="3"/>
        <v>32.433725792591538</v>
      </c>
      <c r="G35" s="5"/>
      <c r="H35" s="14">
        <f t="shared" si="4"/>
        <v>98175.321925833559</v>
      </c>
      <c r="I35" s="15">
        <f t="shared" si="5"/>
        <v>0.65977581677260566</v>
      </c>
      <c r="J35" s="14">
        <f t="shared" si="6"/>
        <v>64773.703210530337</v>
      </c>
      <c r="K35" s="14">
        <f>SUM($J35:J$127)</f>
        <v>2100852.5285010473</v>
      </c>
      <c r="L35" s="16">
        <f t="shared" si="7"/>
        <v>32.433725792591538</v>
      </c>
      <c r="M35" s="16"/>
      <c r="N35" s="6">
        <v>21</v>
      </c>
      <c r="O35" s="6">
        <f t="shared" si="0"/>
        <v>21</v>
      </c>
      <c r="P35" s="6">
        <f t="shared" si="8"/>
        <v>98175.321925833559</v>
      </c>
      <c r="Q35" s="6">
        <f t="shared" si="9"/>
        <v>98175.321925833559</v>
      </c>
      <c r="R35" s="5">
        <f t="shared" si="10"/>
        <v>98175.321925833559</v>
      </c>
      <c r="S35" s="5">
        <f t="shared" si="11"/>
        <v>6359179165.0222149</v>
      </c>
      <c r="T35" s="20">
        <f>SUM(S35:$S$136)</f>
        <v>188232125947.36411</v>
      </c>
      <c r="U35" s="6">
        <f t="shared" si="12"/>
        <v>29.600066464978511</v>
      </c>
    </row>
    <row r="36" spans="1:21" x14ac:dyDescent="0.2">
      <c r="A36" s="21">
        <v>22</v>
      </c>
      <c r="B36" s="22">
        <f>Absterbeordnung!B30</f>
        <v>98068.174361236917</v>
      </c>
      <c r="C36" s="15">
        <f t="shared" si="1"/>
        <v>0.64683903605157411</v>
      </c>
      <c r="D36" s="14">
        <f t="shared" si="2"/>
        <v>63434.323371160179</v>
      </c>
      <c r="E36" s="14">
        <f>SUM(D36:$D$127)</f>
        <v>2036078.8252905165</v>
      </c>
      <c r="F36" s="16">
        <f t="shared" si="3"/>
        <v>32.09743112379757</v>
      </c>
      <c r="G36" s="5"/>
      <c r="H36" s="14">
        <f t="shared" si="4"/>
        <v>98068.174361236917</v>
      </c>
      <c r="I36" s="15">
        <f t="shared" si="5"/>
        <v>0.64683903605157411</v>
      </c>
      <c r="J36" s="14">
        <f t="shared" si="6"/>
        <v>63434.323371160179</v>
      </c>
      <c r="K36" s="14">
        <f>SUM($J36:J$127)</f>
        <v>2036078.8252905165</v>
      </c>
      <c r="L36" s="16">
        <f t="shared" si="7"/>
        <v>32.09743112379757</v>
      </c>
      <c r="M36" s="16"/>
      <c r="N36" s="6">
        <v>22</v>
      </c>
      <c r="O36" s="6">
        <f t="shared" si="0"/>
        <v>22</v>
      </c>
      <c r="P36" s="6">
        <f t="shared" si="8"/>
        <v>98068.174361236917</v>
      </c>
      <c r="Q36" s="6">
        <f t="shared" si="9"/>
        <v>98068.174361236917</v>
      </c>
      <c r="R36" s="5">
        <f t="shared" si="10"/>
        <v>98068.174361236917</v>
      </c>
      <c r="S36" s="5">
        <f t="shared" si="11"/>
        <v>6220888284.8500223</v>
      </c>
      <c r="T36" s="20">
        <f>SUM(S36:$S$136)</f>
        <v>181872946782.34186</v>
      </c>
      <c r="U36" s="6">
        <f t="shared" si="12"/>
        <v>29.235848395680776</v>
      </c>
    </row>
    <row r="37" spans="1:21" x14ac:dyDescent="0.2">
      <c r="A37" s="21">
        <v>23</v>
      </c>
      <c r="B37" s="22">
        <f>Absterbeordnung!B31</f>
        <v>97963.728813496971</v>
      </c>
      <c r="C37" s="15">
        <f t="shared" si="1"/>
        <v>0.63415591769762181</v>
      </c>
      <c r="D37" s="14">
        <f t="shared" si="2"/>
        <v>62124.278346804131</v>
      </c>
      <c r="E37" s="14">
        <f>SUM(D37:$D$127)</f>
        <v>1972644.5019193562</v>
      </c>
      <c r="F37" s="16">
        <f t="shared" si="3"/>
        <v>31.753197854584581</v>
      </c>
      <c r="G37" s="5"/>
      <c r="H37" s="14">
        <f t="shared" si="4"/>
        <v>97963.728813496971</v>
      </c>
      <c r="I37" s="15">
        <f t="shared" si="5"/>
        <v>0.63415591769762181</v>
      </c>
      <c r="J37" s="14">
        <f t="shared" si="6"/>
        <v>62124.278346804131</v>
      </c>
      <c r="K37" s="14">
        <f>SUM($J37:J$127)</f>
        <v>1972644.5019193562</v>
      </c>
      <c r="L37" s="16">
        <f t="shared" si="7"/>
        <v>31.753197854584581</v>
      </c>
      <c r="M37" s="16"/>
      <c r="N37" s="6">
        <v>23</v>
      </c>
      <c r="O37" s="6">
        <f t="shared" si="0"/>
        <v>23</v>
      </c>
      <c r="P37" s="6">
        <f t="shared" si="8"/>
        <v>97963.728813496971</v>
      </c>
      <c r="Q37" s="6">
        <f t="shared" si="9"/>
        <v>97963.728813496971</v>
      </c>
      <c r="R37" s="5">
        <f t="shared" si="10"/>
        <v>97963.728813496971</v>
      </c>
      <c r="S37" s="5">
        <f t="shared" si="11"/>
        <v>6085925956.7005215</v>
      </c>
      <c r="T37" s="20">
        <f>SUM(S37:$S$136)</f>
        <v>175652058497.49185</v>
      </c>
      <c r="U37" s="6">
        <f t="shared" si="12"/>
        <v>28.86201043969346</v>
      </c>
    </row>
    <row r="38" spans="1:21" x14ac:dyDescent="0.2">
      <c r="A38" s="21">
        <v>24</v>
      </c>
      <c r="B38" s="22">
        <f>Absterbeordnung!B32</f>
        <v>97862.029727703819</v>
      </c>
      <c r="C38" s="15">
        <f t="shared" si="1"/>
        <v>0.62172148793884485</v>
      </c>
      <c r="D38" s="14">
        <f t="shared" si="2"/>
        <v>60842.926735023488</v>
      </c>
      <c r="E38" s="14">
        <f>SUM(D38:$D$127)</f>
        <v>1910520.2235725522</v>
      </c>
      <c r="F38" s="16">
        <f t="shared" si="3"/>
        <v>31.400859986454012</v>
      </c>
      <c r="G38" s="5"/>
      <c r="H38" s="14">
        <f t="shared" si="4"/>
        <v>97862.029727703819</v>
      </c>
      <c r="I38" s="15">
        <f t="shared" si="5"/>
        <v>0.62172148793884485</v>
      </c>
      <c r="J38" s="14">
        <f t="shared" si="6"/>
        <v>60842.926735023488</v>
      </c>
      <c r="K38" s="14">
        <f>SUM($J38:J$127)</f>
        <v>1910520.2235725522</v>
      </c>
      <c r="L38" s="16">
        <f t="shared" si="7"/>
        <v>31.400859986454012</v>
      </c>
      <c r="M38" s="16"/>
      <c r="N38" s="6">
        <v>24</v>
      </c>
      <c r="O38" s="6">
        <f t="shared" si="0"/>
        <v>24</v>
      </c>
      <c r="P38" s="6">
        <f t="shared" si="8"/>
        <v>97862.029727703819</v>
      </c>
      <c r="Q38" s="6">
        <f t="shared" si="9"/>
        <v>97862.029727703819</v>
      </c>
      <c r="R38" s="5">
        <f t="shared" si="10"/>
        <v>97862.029727703819</v>
      </c>
      <c r="S38" s="5">
        <f t="shared" si="11"/>
        <v>5954212304.8633738</v>
      </c>
      <c r="T38" s="20">
        <f>SUM(S38:$S$136)</f>
        <v>169566132540.79132</v>
      </c>
      <c r="U38" s="6">
        <f t="shared" si="12"/>
        <v>28.478348412650732</v>
      </c>
    </row>
    <row r="39" spans="1:21" x14ac:dyDescent="0.2">
      <c r="A39" s="21">
        <v>25</v>
      </c>
      <c r="B39" s="22">
        <f>Absterbeordnung!B33</f>
        <v>97762.557867587093</v>
      </c>
      <c r="C39" s="15">
        <f t="shared" si="1"/>
        <v>0.60953087052827937</v>
      </c>
      <c r="D39" s="14">
        <f t="shared" si="2"/>
        <v>59589.297002101644</v>
      </c>
      <c r="E39" s="14">
        <f>SUM(D39:$D$127)</f>
        <v>1849677.2968375287</v>
      </c>
      <c r="F39" s="16">
        <f t="shared" si="3"/>
        <v>31.040428229456925</v>
      </c>
      <c r="G39" s="5"/>
      <c r="H39" s="14">
        <f t="shared" si="4"/>
        <v>97762.557867587093</v>
      </c>
      <c r="I39" s="15">
        <f t="shared" si="5"/>
        <v>0.60953087052827937</v>
      </c>
      <c r="J39" s="14">
        <f t="shared" si="6"/>
        <v>59589.297002101644</v>
      </c>
      <c r="K39" s="14">
        <f>SUM($J39:J$127)</f>
        <v>1849677.2968375287</v>
      </c>
      <c r="L39" s="16">
        <f t="shared" si="7"/>
        <v>31.040428229456925</v>
      </c>
      <c r="M39" s="16"/>
      <c r="N39" s="6">
        <v>25</v>
      </c>
      <c r="O39" s="6">
        <f t="shared" si="0"/>
        <v>25</v>
      </c>
      <c r="P39" s="6">
        <f t="shared" si="8"/>
        <v>97762.557867587093</v>
      </c>
      <c r="Q39" s="6">
        <f t="shared" si="9"/>
        <v>97762.557867587093</v>
      </c>
      <c r="R39" s="5">
        <f t="shared" si="10"/>
        <v>97762.557867587093</v>
      </c>
      <c r="S39" s="5">
        <f t="shared" si="11"/>
        <v>5825602096.4567957</v>
      </c>
      <c r="T39" s="20">
        <f>SUM(S39:$S$136)</f>
        <v>163611920235.92798</v>
      </c>
      <c r="U39" s="6">
        <f t="shared" si="12"/>
        <v>28.084980320821913</v>
      </c>
    </row>
    <row r="40" spans="1:21" x14ac:dyDescent="0.2">
      <c r="A40" s="21">
        <v>26</v>
      </c>
      <c r="B40" s="22">
        <f>Absterbeordnung!B34</f>
        <v>97664.477581406434</v>
      </c>
      <c r="C40" s="15">
        <f t="shared" si="1"/>
        <v>0.59757928483164635</v>
      </c>
      <c r="D40" s="14">
        <f t="shared" si="2"/>
        <v>58362.268666553216</v>
      </c>
      <c r="E40" s="14">
        <f>SUM(D40:$D$127)</f>
        <v>1790087.9998354272</v>
      </c>
      <c r="F40" s="16">
        <f t="shared" si="3"/>
        <v>30.672008486560209</v>
      </c>
      <c r="G40" s="5"/>
      <c r="H40" s="14">
        <f t="shared" si="4"/>
        <v>97664.477581406434</v>
      </c>
      <c r="I40" s="15">
        <f t="shared" si="5"/>
        <v>0.59757928483164635</v>
      </c>
      <c r="J40" s="14">
        <f t="shared" si="6"/>
        <v>58362.268666553216</v>
      </c>
      <c r="K40" s="14">
        <f>SUM($J40:J$127)</f>
        <v>1790087.9998354272</v>
      </c>
      <c r="L40" s="16">
        <f t="shared" si="7"/>
        <v>30.672008486560209</v>
      </c>
      <c r="M40" s="16"/>
      <c r="N40" s="6">
        <v>26</v>
      </c>
      <c r="O40" s="6">
        <f t="shared" si="0"/>
        <v>26</v>
      </c>
      <c r="P40" s="6">
        <f t="shared" si="8"/>
        <v>97664.477581406434</v>
      </c>
      <c r="Q40" s="6">
        <f t="shared" si="9"/>
        <v>97664.477581406434</v>
      </c>
      <c r="R40" s="5">
        <f t="shared" si="10"/>
        <v>97664.477581406434</v>
      </c>
      <c r="S40" s="5">
        <f t="shared" si="11"/>
        <v>5699920479.784606</v>
      </c>
      <c r="T40" s="20">
        <f>SUM(S40:$S$136)</f>
        <v>157786318139.47119</v>
      </c>
      <c r="U40" s="6">
        <f t="shared" si="12"/>
        <v>27.682196391875589</v>
      </c>
    </row>
    <row r="41" spans="1:21" x14ac:dyDescent="0.2">
      <c r="A41" s="21">
        <v>27</v>
      </c>
      <c r="B41" s="22">
        <f>Absterbeordnung!B35</f>
        <v>97566.686140004167</v>
      </c>
      <c r="C41" s="15">
        <f t="shared" si="1"/>
        <v>0.58586204395259456</v>
      </c>
      <c r="D41" s="14">
        <f t="shared" si="2"/>
        <v>57160.618163664119</v>
      </c>
      <c r="E41" s="14">
        <f>SUM(D41:$D$127)</f>
        <v>1731725.7311688738</v>
      </c>
      <c r="F41" s="16">
        <f t="shared" si="3"/>
        <v>30.295783824635013</v>
      </c>
      <c r="G41" s="5"/>
      <c r="H41" s="14">
        <f t="shared" si="4"/>
        <v>97566.686140004167</v>
      </c>
      <c r="I41" s="15">
        <f t="shared" si="5"/>
        <v>0.58586204395259456</v>
      </c>
      <c r="J41" s="14">
        <f t="shared" si="6"/>
        <v>57160.618163664119</v>
      </c>
      <c r="K41" s="14">
        <f>SUM($J41:J$127)</f>
        <v>1731725.7311688738</v>
      </c>
      <c r="L41" s="16">
        <f t="shared" si="7"/>
        <v>30.295783824635013</v>
      </c>
      <c r="M41" s="16"/>
      <c r="N41" s="6">
        <v>27</v>
      </c>
      <c r="O41" s="6">
        <f t="shared" si="0"/>
        <v>27</v>
      </c>
      <c r="P41" s="6">
        <f t="shared" si="8"/>
        <v>97566.686140004167</v>
      </c>
      <c r="Q41" s="6">
        <f t="shared" si="9"/>
        <v>97566.686140004167</v>
      </c>
      <c r="R41" s="5">
        <f t="shared" si="10"/>
        <v>97566.686140004167</v>
      </c>
      <c r="S41" s="5">
        <f t="shared" si="11"/>
        <v>5576972091.9428387</v>
      </c>
      <c r="T41" s="20">
        <f>SUM(S41:$S$136)</f>
        <v>152086397659.68655</v>
      </c>
      <c r="U41" s="6">
        <f t="shared" si="12"/>
        <v>27.270424730905283</v>
      </c>
    </row>
    <row r="42" spans="1:21" x14ac:dyDescent="0.2">
      <c r="A42" s="21">
        <v>28</v>
      </c>
      <c r="B42" s="22">
        <f>Absterbeordnung!B36</f>
        <v>97467.865721947266</v>
      </c>
      <c r="C42" s="15">
        <f t="shared" si="1"/>
        <v>0.57437455289470041</v>
      </c>
      <c r="D42" s="14">
        <f t="shared" si="2"/>
        <v>55983.061795644157</v>
      </c>
      <c r="E42" s="14">
        <f>SUM(D42:$D$127)</f>
        <v>1674565.1130052095</v>
      </c>
      <c r="F42" s="16">
        <f t="shared" si="3"/>
        <v>29.911995866140739</v>
      </c>
      <c r="G42" s="5"/>
      <c r="H42" s="14">
        <f t="shared" si="4"/>
        <v>97467.865721947266</v>
      </c>
      <c r="I42" s="15">
        <f t="shared" si="5"/>
        <v>0.57437455289470041</v>
      </c>
      <c r="J42" s="14">
        <f t="shared" si="6"/>
        <v>55983.061795644157</v>
      </c>
      <c r="K42" s="14">
        <f>SUM($J42:J$127)</f>
        <v>1674565.1130052095</v>
      </c>
      <c r="L42" s="16">
        <f t="shared" si="7"/>
        <v>29.911995866140739</v>
      </c>
      <c r="M42" s="16"/>
      <c r="N42" s="6">
        <v>28</v>
      </c>
      <c r="O42" s="6">
        <f t="shared" si="0"/>
        <v>28</v>
      </c>
      <c r="P42" s="6">
        <f t="shared" si="8"/>
        <v>97467.865721947266</v>
      </c>
      <c r="Q42" s="6">
        <f t="shared" si="9"/>
        <v>97467.865721947266</v>
      </c>
      <c r="R42" s="5">
        <f t="shared" si="10"/>
        <v>97467.865721947266</v>
      </c>
      <c r="S42" s="5">
        <f t="shared" si="11"/>
        <v>5456549549.8013201</v>
      </c>
      <c r="T42" s="20">
        <f>SUM(S42:$S$136)</f>
        <v>146509425567.74371</v>
      </c>
      <c r="U42" s="6">
        <f t="shared" si="12"/>
        <v>26.850196123130285</v>
      </c>
    </row>
    <row r="43" spans="1:21" x14ac:dyDescent="0.2">
      <c r="A43" s="21">
        <v>29</v>
      </c>
      <c r="B43" s="22">
        <f>Absterbeordnung!B37</f>
        <v>97366.658988896219</v>
      </c>
      <c r="C43" s="15">
        <f t="shared" si="1"/>
        <v>0.56311230675951029</v>
      </c>
      <c r="D43" s="14">
        <f t="shared" si="2"/>
        <v>54828.36394470396</v>
      </c>
      <c r="E43" s="14">
        <f>SUM(D43:$D$127)</f>
        <v>1618582.0512095655</v>
      </c>
      <c r="F43" s="16">
        <f t="shared" si="3"/>
        <v>29.520889093863055</v>
      </c>
      <c r="G43" s="5"/>
      <c r="H43" s="14">
        <f t="shared" si="4"/>
        <v>97366.658988896219</v>
      </c>
      <c r="I43" s="15">
        <f t="shared" si="5"/>
        <v>0.56311230675951029</v>
      </c>
      <c r="J43" s="14">
        <f t="shared" si="6"/>
        <v>54828.36394470396</v>
      </c>
      <c r="K43" s="14">
        <f>SUM($J43:J$127)</f>
        <v>1618582.0512095655</v>
      </c>
      <c r="L43" s="16">
        <f t="shared" si="7"/>
        <v>29.520889093863055</v>
      </c>
      <c r="M43" s="16"/>
      <c r="N43" s="6">
        <v>29</v>
      </c>
      <c r="O43" s="6">
        <f t="shared" si="0"/>
        <v>29</v>
      </c>
      <c r="P43" s="6">
        <f t="shared" si="8"/>
        <v>97366.658988896219</v>
      </c>
      <c r="Q43" s="6">
        <f t="shared" si="9"/>
        <v>97366.658988896219</v>
      </c>
      <c r="R43" s="5">
        <f t="shared" si="10"/>
        <v>97366.658988896219</v>
      </c>
      <c r="S43" s="5">
        <f t="shared" si="11"/>
        <v>5338454615.1230831</v>
      </c>
      <c r="T43" s="20">
        <f>SUM(S43:$S$136)</f>
        <v>141052876017.94241</v>
      </c>
      <c r="U43" s="6">
        <f t="shared" si="12"/>
        <v>26.422042742174799</v>
      </c>
    </row>
    <row r="44" spans="1:21" x14ac:dyDescent="0.2">
      <c r="A44" s="21">
        <v>30</v>
      </c>
      <c r="B44" s="22">
        <f>Absterbeordnung!B38</f>
        <v>97261.850596160803</v>
      </c>
      <c r="C44" s="15">
        <f t="shared" si="1"/>
        <v>0.55207088897991197</v>
      </c>
      <c r="D44" s="14">
        <f t="shared" si="2"/>
        <v>53695.436322453876</v>
      </c>
      <c r="E44" s="14">
        <f>SUM(D44:$D$127)</f>
        <v>1563753.6872648615</v>
      </c>
      <c r="F44" s="16">
        <f t="shared" si="3"/>
        <v>29.122655375666351</v>
      </c>
      <c r="G44" s="5"/>
      <c r="H44" s="14">
        <f t="shared" si="4"/>
        <v>97261.850596160803</v>
      </c>
      <c r="I44" s="15">
        <f t="shared" si="5"/>
        <v>0.55207088897991197</v>
      </c>
      <c r="J44" s="14">
        <f t="shared" si="6"/>
        <v>53695.436322453876</v>
      </c>
      <c r="K44" s="14">
        <f>SUM($J44:J$127)</f>
        <v>1563753.6872648615</v>
      </c>
      <c r="L44" s="16">
        <f t="shared" si="7"/>
        <v>29.122655375666351</v>
      </c>
      <c r="M44" s="16"/>
      <c r="N44" s="6">
        <v>30</v>
      </c>
      <c r="O44" s="6">
        <f t="shared" si="0"/>
        <v>30</v>
      </c>
      <c r="P44" s="6">
        <f t="shared" si="8"/>
        <v>97261.850596160803</v>
      </c>
      <c r="Q44" s="6">
        <f t="shared" si="9"/>
        <v>97261.850596160803</v>
      </c>
      <c r="R44" s="5">
        <f t="shared" si="10"/>
        <v>97261.850596160803</v>
      </c>
      <c r="S44" s="5">
        <f t="shared" si="11"/>
        <v>5222517505.2901754</v>
      </c>
      <c r="T44" s="20">
        <f>SUM(S44:$S$136)</f>
        <v>135714421402.8194</v>
      </c>
      <c r="U44" s="6">
        <f t="shared" si="12"/>
        <v>25.986398564551827</v>
      </c>
    </row>
    <row r="45" spans="1:21" x14ac:dyDescent="0.2">
      <c r="A45" s="21">
        <v>31</v>
      </c>
      <c r="B45" s="22">
        <f>Absterbeordnung!B39</f>
        <v>97152.72863550295</v>
      </c>
      <c r="C45" s="15">
        <f t="shared" si="1"/>
        <v>0.54124596958814919</v>
      </c>
      <c r="D45" s="14">
        <f t="shared" si="2"/>
        <v>52583.522808457143</v>
      </c>
      <c r="E45" s="14">
        <f>SUM(D45:$D$127)</f>
        <v>1510058.2509424079</v>
      </c>
      <c r="F45" s="16">
        <f t="shared" si="3"/>
        <v>28.71732760170913</v>
      </c>
      <c r="G45" s="5"/>
      <c r="H45" s="14">
        <f t="shared" si="4"/>
        <v>97152.72863550295</v>
      </c>
      <c r="I45" s="15">
        <f t="shared" si="5"/>
        <v>0.54124596958814919</v>
      </c>
      <c r="J45" s="14">
        <f t="shared" si="6"/>
        <v>52583.522808457143</v>
      </c>
      <c r="K45" s="14">
        <f>SUM($J45:J$127)</f>
        <v>1510058.2509424079</v>
      </c>
      <c r="L45" s="16">
        <f t="shared" si="7"/>
        <v>28.71732760170913</v>
      </c>
      <c r="M45" s="16"/>
      <c r="N45" s="6">
        <v>31</v>
      </c>
      <c r="O45" s="6">
        <f t="shared" si="0"/>
        <v>31</v>
      </c>
      <c r="P45" s="6">
        <f t="shared" si="8"/>
        <v>97152.72863550295</v>
      </c>
      <c r="Q45" s="6">
        <f t="shared" si="9"/>
        <v>97152.72863550295</v>
      </c>
      <c r="R45" s="5">
        <f t="shared" si="10"/>
        <v>97152.72863550295</v>
      </c>
      <c r="S45" s="5">
        <f t="shared" si="11"/>
        <v>5108632722.1088171</v>
      </c>
      <c r="T45" s="20">
        <f>SUM(S45:$S$136)</f>
        <v>130491903897.52921</v>
      </c>
      <c r="U45" s="6">
        <f t="shared" si="12"/>
        <v>25.543410731563185</v>
      </c>
    </row>
    <row r="46" spans="1:21" x14ac:dyDescent="0.2">
      <c r="A46" s="21">
        <v>32</v>
      </c>
      <c r="B46" s="22">
        <f>Absterbeordnung!B40</f>
        <v>97038.819975759689</v>
      </c>
      <c r="C46" s="15">
        <f t="shared" si="1"/>
        <v>0.53063330351779314</v>
      </c>
      <c r="D46" s="14">
        <f t="shared" si="2"/>
        <v>51492.029613205777</v>
      </c>
      <c r="E46" s="14">
        <f>SUM(D46:$D$127)</f>
        <v>1457474.7281339506</v>
      </c>
      <c r="F46" s="16">
        <f t="shared" si="3"/>
        <v>28.304860753831363</v>
      </c>
      <c r="G46" s="5"/>
      <c r="H46" s="14">
        <f t="shared" si="4"/>
        <v>97038.819975759689</v>
      </c>
      <c r="I46" s="15">
        <f t="shared" si="5"/>
        <v>0.53063330351779314</v>
      </c>
      <c r="J46" s="14">
        <f t="shared" si="6"/>
        <v>51492.029613205777</v>
      </c>
      <c r="K46" s="14">
        <f>SUM($J46:J$127)</f>
        <v>1457474.7281339506</v>
      </c>
      <c r="L46" s="16">
        <f t="shared" si="7"/>
        <v>28.304860753831363</v>
      </c>
      <c r="M46" s="16"/>
      <c r="N46" s="6">
        <v>32</v>
      </c>
      <c r="O46" s="6">
        <f t="shared" ref="O46:O77" si="13">N46+$B$3</f>
        <v>32</v>
      </c>
      <c r="P46" s="6">
        <f t="shared" si="8"/>
        <v>97038.819975759689</v>
      </c>
      <c r="Q46" s="6">
        <f t="shared" si="9"/>
        <v>97038.819975759689</v>
      </c>
      <c r="R46" s="5">
        <f t="shared" si="10"/>
        <v>97038.819975759689</v>
      </c>
      <c r="S46" s="5">
        <f t="shared" si="11"/>
        <v>4996725791.8223619</v>
      </c>
      <c r="T46" s="20">
        <f>SUM(S46:$S$136)</f>
        <v>125383271175.42039</v>
      </c>
      <c r="U46" s="6">
        <f t="shared" si="12"/>
        <v>25.093086232713144</v>
      </c>
    </row>
    <row r="47" spans="1:21" x14ac:dyDescent="0.2">
      <c r="A47" s="21">
        <v>33</v>
      </c>
      <c r="B47" s="22">
        <f>Absterbeordnung!B41</f>
        <v>96919.509776211285</v>
      </c>
      <c r="C47" s="15">
        <f t="shared" ref="C47:C78" si="14">1/(((1+($B$5/100))^A47))</f>
        <v>0.52022872893901284</v>
      </c>
      <c r="D47" s="14">
        <f t="shared" ref="D47:D78" si="15">B47*C47</f>
        <v>50420.313380270629</v>
      </c>
      <c r="E47" s="14">
        <f>SUM(D47:$D$127)</f>
        <v>1405982.6985207449</v>
      </c>
      <c r="F47" s="16">
        <f t="shared" ref="F47:F78" si="16">E47/D47</f>
        <v>27.885243154218539</v>
      </c>
      <c r="G47" s="5"/>
      <c r="H47" s="14">
        <f t="shared" si="4"/>
        <v>96919.509776211285</v>
      </c>
      <c r="I47" s="15">
        <f t="shared" ref="I47:I78" si="17">1/(((1+($B$5/100))^A47))</f>
        <v>0.52022872893901284</v>
      </c>
      <c r="J47" s="14">
        <f t="shared" ref="J47:J78" si="18">H47*I47</f>
        <v>50420.313380270629</v>
      </c>
      <c r="K47" s="14">
        <f>SUM($J47:J$127)</f>
        <v>1405982.6985207449</v>
      </c>
      <c r="L47" s="16">
        <f t="shared" ref="L47:L78" si="19">K47/J47</f>
        <v>27.885243154218539</v>
      </c>
      <c r="M47" s="16"/>
      <c r="N47" s="6">
        <v>33</v>
      </c>
      <c r="O47" s="6">
        <f t="shared" si="13"/>
        <v>33</v>
      </c>
      <c r="P47" s="6">
        <f t="shared" si="8"/>
        <v>96919.509776211285</v>
      </c>
      <c r="Q47" s="6">
        <f t="shared" si="9"/>
        <v>96919.509776211285</v>
      </c>
      <c r="R47" s="5">
        <f t="shared" si="10"/>
        <v>96919.509776211285</v>
      </c>
      <c r="S47" s="5">
        <f t="shared" ref="S47:S78" si="20">P47*R47*I47</f>
        <v>4886712055.5787754</v>
      </c>
      <c r="T47" s="20">
        <f>SUM(S47:$S$136)</f>
        <v>120386545383.59804</v>
      </c>
      <c r="U47" s="6">
        <f t="shared" ref="U47:U78" si="21">T47/S47</f>
        <v>24.63548987834513</v>
      </c>
    </row>
    <row r="48" spans="1:21" x14ac:dyDescent="0.2">
      <c r="A48" s="21">
        <v>34</v>
      </c>
      <c r="B48" s="22">
        <f>Absterbeordnung!B42</f>
        <v>96794.000949441295</v>
      </c>
      <c r="C48" s="15">
        <f t="shared" si="14"/>
        <v>0.51002816562648323</v>
      </c>
      <c r="D48" s="14">
        <f t="shared" si="15"/>
        <v>49367.666747891621</v>
      </c>
      <c r="E48" s="14">
        <f>SUM(D48:$D$127)</f>
        <v>1355562.3851404742</v>
      </c>
      <c r="F48" s="16">
        <f t="shared" si="16"/>
        <v>27.458506233705428</v>
      </c>
      <c r="G48" s="5"/>
      <c r="H48" s="14">
        <f t="shared" si="4"/>
        <v>96794.000949441295</v>
      </c>
      <c r="I48" s="15">
        <f t="shared" si="17"/>
        <v>0.51002816562648323</v>
      </c>
      <c r="J48" s="14">
        <f t="shared" si="18"/>
        <v>49367.666747891621</v>
      </c>
      <c r="K48" s="14">
        <f>SUM($J48:J$127)</f>
        <v>1355562.3851404742</v>
      </c>
      <c r="L48" s="16">
        <f t="shared" si="19"/>
        <v>27.458506233705428</v>
      </c>
      <c r="M48" s="16"/>
      <c r="N48" s="6">
        <v>34</v>
      </c>
      <c r="O48" s="6">
        <f t="shared" si="13"/>
        <v>34</v>
      </c>
      <c r="P48" s="6">
        <f t="shared" si="8"/>
        <v>96794.000949441295</v>
      </c>
      <c r="Q48" s="6">
        <f t="shared" si="9"/>
        <v>96794.000949441295</v>
      </c>
      <c r="R48" s="5">
        <f t="shared" si="10"/>
        <v>96794.000949441295</v>
      </c>
      <c r="S48" s="5">
        <f t="shared" si="20"/>
        <v>4778493982.0671225</v>
      </c>
      <c r="T48" s="20">
        <f>SUM(S48:$S$136)</f>
        <v>115499833328.01926</v>
      </c>
      <c r="U48" s="6">
        <f t="shared" si="21"/>
        <v>24.170760444916439</v>
      </c>
    </row>
    <row r="49" spans="1:21" x14ac:dyDescent="0.2">
      <c r="A49" s="21">
        <v>35</v>
      </c>
      <c r="B49" s="22">
        <f>Absterbeordnung!B43</f>
        <v>96661.058260897276</v>
      </c>
      <c r="C49" s="15">
        <f t="shared" si="14"/>
        <v>0.50002761335929735</v>
      </c>
      <c r="D49" s="14">
        <f t="shared" si="15"/>
        <v>48333.198266980457</v>
      </c>
      <c r="E49" s="14">
        <f>SUM(D49:$D$127)</f>
        <v>1306194.7183925828</v>
      </c>
      <c r="F49" s="16">
        <f t="shared" si="16"/>
        <v>27.024793831715648</v>
      </c>
      <c r="G49" s="5"/>
      <c r="H49" s="14">
        <f t="shared" si="4"/>
        <v>96661.058260897276</v>
      </c>
      <c r="I49" s="15">
        <f t="shared" si="17"/>
        <v>0.50002761335929735</v>
      </c>
      <c r="J49" s="14">
        <f t="shared" si="18"/>
        <v>48333.198266980457</v>
      </c>
      <c r="K49" s="14">
        <f>SUM($J49:J$127)</f>
        <v>1306194.7183925828</v>
      </c>
      <c r="L49" s="16">
        <f t="shared" si="19"/>
        <v>27.024793831715648</v>
      </c>
      <c r="M49" s="16"/>
      <c r="N49" s="6">
        <v>35</v>
      </c>
      <c r="O49" s="6">
        <f t="shared" si="13"/>
        <v>35</v>
      </c>
      <c r="P49" s="6">
        <f t="shared" si="8"/>
        <v>96661.058260897276</v>
      </c>
      <c r="Q49" s="6">
        <f t="shared" si="9"/>
        <v>96661.058260897276</v>
      </c>
      <c r="R49" s="5">
        <f t="shared" si="10"/>
        <v>96661.058260897276</v>
      </c>
      <c r="S49" s="5">
        <f t="shared" si="20"/>
        <v>4671938093.6200972</v>
      </c>
      <c r="T49" s="20">
        <f>SUM(S49:$S$136)</f>
        <v>110721339345.95213</v>
      </c>
      <c r="U49" s="6">
        <f t="shared" si="21"/>
        <v>23.699230838942604</v>
      </c>
    </row>
    <row r="50" spans="1:21" x14ac:dyDescent="0.2">
      <c r="A50" s="21">
        <v>36</v>
      </c>
      <c r="B50" s="22">
        <f>Absterbeordnung!B44</f>
        <v>96519.218790615821</v>
      </c>
      <c r="C50" s="15">
        <f t="shared" si="14"/>
        <v>0.49022315035225233</v>
      </c>
      <c r="D50" s="14">
        <f t="shared" si="15"/>
        <v>47315.955505074002</v>
      </c>
      <c r="E50" s="14">
        <f>SUM(D50:$D$127)</f>
        <v>1257861.5201256021</v>
      </c>
      <c r="F50" s="16">
        <f t="shared" si="16"/>
        <v>26.584299243216453</v>
      </c>
      <c r="G50" s="5"/>
      <c r="H50" s="14">
        <f t="shared" si="4"/>
        <v>96519.218790615821</v>
      </c>
      <c r="I50" s="15">
        <f t="shared" si="17"/>
        <v>0.49022315035225233</v>
      </c>
      <c r="J50" s="14">
        <f t="shared" si="18"/>
        <v>47315.955505074002</v>
      </c>
      <c r="K50" s="14">
        <f>SUM($J50:J$127)</f>
        <v>1257861.5201256021</v>
      </c>
      <c r="L50" s="16">
        <f t="shared" si="19"/>
        <v>26.584299243216453</v>
      </c>
      <c r="M50" s="16"/>
      <c r="N50" s="6">
        <v>36</v>
      </c>
      <c r="O50" s="6">
        <f t="shared" si="13"/>
        <v>36</v>
      </c>
      <c r="P50" s="6">
        <f t="shared" si="8"/>
        <v>96519.218790615821</v>
      </c>
      <c r="Q50" s="6">
        <f t="shared" si="9"/>
        <v>96519.218790615821</v>
      </c>
      <c r="R50" s="5">
        <f t="shared" si="10"/>
        <v>96519.218790615821</v>
      </c>
      <c r="S50" s="5">
        <f t="shared" si="20"/>
        <v>4566899061.6812801</v>
      </c>
      <c r="T50" s="20">
        <f>SUM(S50:$S$136)</f>
        <v>106049401252.33203</v>
      </c>
      <c r="U50" s="6">
        <f t="shared" si="21"/>
        <v>23.221314905368303</v>
      </c>
    </row>
    <row r="51" spans="1:21" x14ac:dyDescent="0.2">
      <c r="A51" s="21">
        <v>37</v>
      </c>
      <c r="B51" s="22">
        <f>Absterbeordnung!B45</f>
        <v>96367.062998537731</v>
      </c>
      <c r="C51" s="15">
        <f t="shared" si="14"/>
        <v>0.48061093171789437</v>
      </c>
      <c r="D51" s="14">
        <f t="shared" si="15"/>
        <v>46315.06393464424</v>
      </c>
      <c r="E51" s="14">
        <f>SUM(D51:$D$127)</f>
        <v>1210545.5646205281</v>
      </c>
      <c r="F51" s="16">
        <f t="shared" si="16"/>
        <v>26.137188676425968</v>
      </c>
      <c r="G51" s="5"/>
      <c r="H51" s="14">
        <f t="shared" si="4"/>
        <v>96367.062998537731</v>
      </c>
      <c r="I51" s="15">
        <f t="shared" si="17"/>
        <v>0.48061093171789437</v>
      </c>
      <c r="J51" s="14">
        <f t="shared" si="18"/>
        <v>46315.06393464424</v>
      </c>
      <c r="K51" s="14">
        <f>SUM($J51:J$127)</f>
        <v>1210545.5646205281</v>
      </c>
      <c r="L51" s="16">
        <f t="shared" si="19"/>
        <v>26.137188676425968</v>
      </c>
      <c r="M51" s="16"/>
      <c r="N51" s="6">
        <v>37</v>
      </c>
      <c r="O51" s="6">
        <f t="shared" si="13"/>
        <v>37</v>
      </c>
      <c r="P51" s="6">
        <f t="shared" si="8"/>
        <v>96367.062998537731</v>
      </c>
      <c r="Q51" s="6">
        <f t="shared" si="9"/>
        <v>96367.062998537731</v>
      </c>
      <c r="R51" s="5">
        <f t="shared" si="10"/>
        <v>96367.062998537731</v>
      </c>
      <c r="S51" s="5">
        <f t="shared" si="20"/>
        <v>4463246683.9711647</v>
      </c>
      <c r="T51" s="20">
        <f>SUM(S51:$S$136)</f>
        <v>101482502190.65076</v>
      </c>
      <c r="U51" s="6">
        <f t="shared" si="21"/>
        <v>22.737372450217542</v>
      </c>
    </row>
    <row r="52" spans="1:21" x14ac:dyDescent="0.2">
      <c r="A52" s="21">
        <v>38</v>
      </c>
      <c r="B52" s="22">
        <f>Absterbeordnung!B46</f>
        <v>96203.207190309418</v>
      </c>
      <c r="C52" s="15">
        <f t="shared" si="14"/>
        <v>0.47118718795871989</v>
      </c>
      <c r="D52" s="14">
        <f t="shared" si="15"/>
        <v>45329.718668611997</v>
      </c>
      <c r="E52" s="14">
        <f>SUM(D52:$D$127)</f>
        <v>1164230.5006858839</v>
      </c>
      <c r="F52" s="16">
        <f t="shared" si="16"/>
        <v>25.68360305072974</v>
      </c>
      <c r="G52" s="5"/>
      <c r="H52" s="14">
        <f t="shared" si="4"/>
        <v>96203.207190309418</v>
      </c>
      <c r="I52" s="15">
        <f t="shared" si="17"/>
        <v>0.47118718795871989</v>
      </c>
      <c r="J52" s="14">
        <f t="shared" si="18"/>
        <v>45329.718668611997</v>
      </c>
      <c r="K52" s="14">
        <f>SUM($J52:J$127)</f>
        <v>1164230.5006858839</v>
      </c>
      <c r="L52" s="16">
        <f t="shared" si="19"/>
        <v>25.68360305072974</v>
      </c>
      <c r="M52" s="16"/>
      <c r="N52" s="6">
        <v>38</v>
      </c>
      <c r="O52" s="6">
        <f t="shared" si="13"/>
        <v>38</v>
      </c>
      <c r="P52" s="6">
        <f t="shared" si="8"/>
        <v>96203.207190309418</v>
      </c>
      <c r="Q52" s="6">
        <f t="shared" si="9"/>
        <v>96203.207190309418</v>
      </c>
      <c r="R52" s="5">
        <f t="shared" si="10"/>
        <v>96203.207190309418</v>
      </c>
      <c r="S52" s="5">
        <f t="shared" si="20"/>
        <v>4360864316.954916</v>
      </c>
      <c r="T52" s="20">
        <f>SUM(S52:$S$136)</f>
        <v>97019255506.679596</v>
      </c>
      <c r="U52" s="6">
        <f t="shared" si="21"/>
        <v>22.247712484305346</v>
      </c>
    </row>
    <row r="53" spans="1:21" x14ac:dyDescent="0.2">
      <c r="A53" s="21">
        <v>39</v>
      </c>
      <c r="B53" s="22">
        <f>Absterbeordnung!B47</f>
        <v>96026.072073038187</v>
      </c>
      <c r="C53" s="15">
        <f t="shared" si="14"/>
        <v>0.46194822348894127</v>
      </c>
      <c r="D53" s="14">
        <f t="shared" si="15"/>
        <v>44359.073402761023</v>
      </c>
      <c r="E53" s="14">
        <f>SUM(D53:$D$127)</f>
        <v>1118900.782017272</v>
      </c>
      <c r="F53" s="16">
        <f t="shared" si="16"/>
        <v>25.223718535735436</v>
      </c>
      <c r="G53" s="5"/>
      <c r="H53" s="14">
        <f t="shared" si="4"/>
        <v>96026.072073038187</v>
      </c>
      <c r="I53" s="15">
        <f t="shared" si="17"/>
        <v>0.46194822348894127</v>
      </c>
      <c r="J53" s="14">
        <f t="shared" si="18"/>
        <v>44359.073402761023</v>
      </c>
      <c r="K53" s="14">
        <f>SUM($J53:J$127)</f>
        <v>1118900.782017272</v>
      </c>
      <c r="L53" s="16">
        <f t="shared" si="19"/>
        <v>25.223718535735436</v>
      </c>
      <c r="M53" s="16"/>
      <c r="N53" s="6">
        <v>39</v>
      </c>
      <c r="O53" s="6">
        <f t="shared" si="13"/>
        <v>39</v>
      </c>
      <c r="P53" s="6">
        <f t="shared" si="8"/>
        <v>96026.072073038187</v>
      </c>
      <c r="Q53" s="6">
        <f t="shared" si="9"/>
        <v>96026.072073038187</v>
      </c>
      <c r="R53" s="5">
        <f t="shared" si="10"/>
        <v>96026.072073038187</v>
      </c>
      <c r="S53" s="5">
        <f t="shared" si="20"/>
        <v>4259627579.6667218</v>
      </c>
      <c r="T53" s="20">
        <f>SUM(S53:$S$136)</f>
        <v>92658391189.724686</v>
      </c>
      <c r="U53" s="6">
        <f t="shared" si="21"/>
        <v>21.752697731611171</v>
      </c>
    </row>
    <row r="54" spans="1:21" x14ac:dyDescent="0.2">
      <c r="A54" s="21">
        <v>40</v>
      </c>
      <c r="B54" s="22">
        <f>Absterbeordnung!B48</f>
        <v>95833.739532761654</v>
      </c>
      <c r="C54" s="15">
        <f t="shared" si="14"/>
        <v>0.45289041518523643</v>
      </c>
      <c r="D54" s="14">
        <f t="shared" si="15"/>
        <v>43402.18208574623</v>
      </c>
      <c r="E54" s="14">
        <f>SUM(D54:$D$127)</f>
        <v>1074541.7086145107</v>
      </c>
      <c r="F54" s="16">
        <f t="shared" si="16"/>
        <v>24.75778076069135</v>
      </c>
      <c r="G54" s="5"/>
      <c r="H54" s="14">
        <f t="shared" si="4"/>
        <v>95833.739532761654</v>
      </c>
      <c r="I54" s="15">
        <f t="shared" si="17"/>
        <v>0.45289041518523643</v>
      </c>
      <c r="J54" s="14">
        <f t="shared" si="18"/>
        <v>43402.18208574623</v>
      </c>
      <c r="K54" s="14">
        <f>SUM($J54:J$127)</f>
        <v>1074541.7086145107</v>
      </c>
      <c r="L54" s="16">
        <f t="shared" si="19"/>
        <v>24.75778076069135</v>
      </c>
      <c r="M54" s="16"/>
      <c r="N54" s="6">
        <v>40</v>
      </c>
      <c r="O54" s="6">
        <f t="shared" si="13"/>
        <v>40</v>
      </c>
      <c r="P54" s="6">
        <f t="shared" si="8"/>
        <v>95833.739532761654</v>
      </c>
      <c r="Q54" s="6">
        <f t="shared" si="9"/>
        <v>95833.739532761654</v>
      </c>
      <c r="R54" s="5">
        <f t="shared" si="10"/>
        <v>95833.739532761654</v>
      </c>
      <c r="S54" s="5">
        <f t="shared" si="20"/>
        <v>4159393413.1588984</v>
      </c>
      <c r="T54" s="20">
        <f>SUM(S54:$S$136)</f>
        <v>88398763610.057983</v>
      </c>
      <c r="U54" s="6">
        <f t="shared" si="21"/>
        <v>21.252801749984631</v>
      </c>
    </row>
    <row r="55" spans="1:21" x14ac:dyDescent="0.2">
      <c r="A55" s="21">
        <v>41</v>
      </c>
      <c r="B55" s="22">
        <f>Absterbeordnung!B49</f>
        <v>95623.929768465183</v>
      </c>
      <c r="C55" s="15">
        <f t="shared" si="14"/>
        <v>0.44401021096591808</v>
      </c>
      <c r="D55" s="14">
        <f t="shared" si="15"/>
        <v>42458.001229886358</v>
      </c>
      <c r="E55" s="14">
        <f>SUM(D55:$D$127)</f>
        <v>1031139.526528765</v>
      </c>
      <c r="F55" s="16">
        <f t="shared" si="16"/>
        <v>24.286106191050315</v>
      </c>
      <c r="G55" s="5"/>
      <c r="H55" s="14">
        <f t="shared" si="4"/>
        <v>95623.929768465183</v>
      </c>
      <c r="I55" s="15">
        <f t="shared" si="17"/>
        <v>0.44401021096591808</v>
      </c>
      <c r="J55" s="14">
        <f t="shared" si="18"/>
        <v>42458.001229886358</v>
      </c>
      <c r="K55" s="14">
        <f>SUM($J55:J$127)</f>
        <v>1031139.526528765</v>
      </c>
      <c r="L55" s="16">
        <f t="shared" si="19"/>
        <v>24.286106191050315</v>
      </c>
      <c r="M55" s="16"/>
      <c r="N55" s="6">
        <v>41</v>
      </c>
      <c r="O55" s="6">
        <f t="shared" si="13"/>
        <v>41</v>
      </c>
      <c r="P55" s="6">
        <f t="shared" si="8"/>
        <v>95623.929768465183</v>
      </c>
      <c r="Q55" s="6">
        <f t="shared" si="9"/>
        <v>95623.929768465183</v>
      </c>
      <c r="R55" s="5">
        <f t="shared" si="10"/>
        <v>95623.929768465183</v>
      </c>
      <c r="S55" s="5">
        <f t="shared" si="20"/>
        <v>4060000927.7160611</v>
      </c>
      <c r="T55" s="20">
        <f>SUM(S55:$S$136)</f>
        <v>84239370196.899094</v>
      </c>
      <c r="U55" s="6">
        <f t="shared" si="21"/>
        <v>20.748608607901883</v>
      </c>
    </row>
    <row r="56" spans="1:21" x14ac:dyDescent="0.2">
      <c r="A56" s="21">
        <v>42</v>
      </c>
      <c r="B56" s="22">
        <f>Absterbeordnung!B50</f>
        <v>95393.938917543259</v>
      </c>
      <c r="C56" s="15">
        <f t="shared" si="14"/>
        <v>0.4353041283979589</v>
      </c>
      <c r="D56" s="14">
        <f t="shared" si="15"/>
        <v>41525.375434949303</v>
      </c>
      <c r="E56" s="14">
        <f>SUM(D56:$D$127)</f>
        <v>988681.52529887855</v>
      </c>
      <c r="F56" s="16">
        <f t="shared" si="16"/>
        <v>23.8090929929743</v>
      </c>
      <c r="G56" s="5"/>
      <c r="H56" s="14">
        <f t="shared" si="4"/>
        <v>95393.938917543259</v>
      </c>
      <c r="I56" s="15">
        <f t="shared" si="17"/>
        <v>0.4353041283979589</v>
      </c>
      <c r="J56" s="14">
        <f t="shared" si="18"/>
        <v>41525.375434949303</v>
      </c>
      <c r="K56" s="14">
        <f>SUM($J56:J$127)</f>
        <v>988681.52529887855</v>
      </c>
      <c r="L56" s="16">
        <f t="shared" si="19"/>
        <v>23.8090929929743</v>
      </c>
      <c r="M56" s="16"/>
      <c r="N56" s="6">
        <v>42</v>
      </c>
      <c r="O56" s="6">
        <f t="shared" si="13"/>
        <v>42</v>
      </c>
      <c r="P56" s="6">
        <f t="shared" si="8"/>
        <v>95393.938917543259</v>
      </c>
      <c r="Q56" s="6">
        <f t="shared" si="9"/>
        <v>95393.938917543259</v>
      </c>
      <c r="R56" s="5">
        <f t="shared" si="10"/>
        <v>95393.938917543259</v>
      </c>
      <c r="S56" s="5">
        <f t="shared" si="20"/>
        <v>3961269127.7696047</v>
      </c>
      <c r="T56" s="20">
        <f>SUM(S56:$S$136)</f>
        <v>80179369269.183029</v>
      </c>
      <c r="U56" s="6">
        <f t="shared" si="21"/>
        <v>20.240828553430823</v>
      </c>
    </row>
    <row r="57" spans="1:21" x14ac:dyDescent="0.2">
      <c r="A57" s="21">
        <v>43</v>
      </c>
      <c r="B57" s="22">
        <f>Absterbeordnung!B51</f>
        <v>95141.106821836191</v>
      </c>
      <c r="C57" s="15">
        <f t="shared" si="14"/>
        <v>0.4267687533313323</v>
      </c>
      <c r="D57" s="14">
        <f t="shared" si="15"/>
        <v>40603.251548918146</v>
      </c>
      <c r="E57" s="14">
        <f>SUM(D57:$D$127)</f>
        <v>947156.14986392902</v>
      </c>
      <c r="F57" s="16">
        <f t="shared" si="16"/>
        <v>23.327101001327701</v>
      </c>
      <c r="G57" s="5"/>
      <c r="H57" s="14">
        <f t="shared" si="4"/>
        <v>95141.106821836191</v>
      </c>
      <c r="I57" s="15">
        <f t="shared" si="17"/>
        <v>0.4267687533313323</v>
      </c>
      <c r="J57" s="14">
        <f t="shared" si="18"/>
        <v>40603.251548918146</v>
      </c>
      <c r="K57" s="14">
        <f>SUM($J57:J$127)</f>
        <v>947156.14986392902</v>
      </c>
      <c r="L57" s="16">
        <f t="shared" si="19"/>
        <v>23.327101001327701</v>
      </c>
      <c r="M57" s="16"/>
      <c r="N57" s="6">
        <v>43</v>
      </c>
      <c r="O57" s="6">
        <f t="shared" si="13"/>
        <v>43</v>
      </c>
      <c r="P57" s="6">
        <f t="shared" si="8"/>
        <v>95141.106821836191</v>
      </c>
      <c r="Q57" s="6">
        <f t="shared" si="9"/>
        <v>95141.106821836191</v>
      </c>
      <c r="R57" s="5">
        <f t="shared" si="10"/>
        <v>95141.106821836191</v>
      </c>
      <c r="S57" s="5">
        <f t="shared" si="20"/>
        <v>3863038292.9295068</v>
      </c>
      <c r="T57" s="20">
        <f>SUM(S57:$S$136)</f>
        <v>76218100141.413422</v>
      </c>
      <c r="U57" s="6">
        <f t="shared" si="21"/>
        <v>19.730091798705413</v>
      </c>
    </row>
    <row r="58" spans="1:21" x14ac:dyDescent="0.2">
      <c r="A58" s="21">
        <v>44</v>
      </c>
      <c r="B58" s="22">
        <f>Absterbeordnung!B52</f>
        <v>94862.57647455993</v>
      </c>
      <c r="C58" s="15">
        <f t="shared" si="14"/>
        <v>0.41840073856012966</v>
      </c>
      <c r="D58" s="14">
        <f t="shared" si="15"/>
        <v>39690.572058672653</v>
      </c>
      <c r="E58" s="14">
        <f>SUM(D58:$D$127)</f>
        <v>906552.89831501106</v>
      </c>
      <c r="F58" s="16">
        <f t="shared" si="16"/>
        <v>22.840509755689531</v>
      </c>
      <c r="G58" s="5"/>
      <c r="H58" s="14">
        <f t="shared" si="4"/>
        <v>94862.57647455993</v>
      </c>
      <c r="I58" s="15">
        <f t="shared" si="17"/>
        <v>0.41840073856012966</v>
      </c>
      <c r="J58" s="14">
        <f t="shared" si="18"/>
        <v>39690.572058672653</v>
      </c>
      <c r="K58" s="14">
        <f>SUM($J58:J$127)</f>
        <v>906552.89831501106</v>
      </c>
      <c r="L58" s="16">
        <f t="shared" si="19"/>
        <v>22.840509755689531</v>
      </c>
      <c r="M58" s="16"/>
      <c r="N58" s="6">
        <v>44</v>
      </c>
      <c r="O58" s="6">
        <f t="shared" si="13"/>
        <v>44</v>
      </c>
      <c r="P58" s="6">
        <f t="shared" si="8"/>
        <v>94862.57647455993</v>
      </c>
      <c r="Q58" s="6">
        <f t="shared" si="9"/>
        <v>94862.57647455993</v>
      </c>
      <c r="R58" s="5">
        <f t="shared" si="10"/>
        <v>94862.57647455993</v>
      </c>
      <c r="S58" s="5">
        <f t="shared" si="20"/>
        <v>3765149927.2348666</v>
      </c>
      <c r="T58" s="20">
        <f>SUM(S58:$S$136)</f>
        <v>72355061848.483932</v>
      </c>
      <c r="U58" s="6">
        <f t="shared" si="21"/>
        <v>19.217046663961568</v>
      </c>
    </row>
    <row r="59" spans="1:21" x14ac:dyDescent="0.2">
      <c r="A59" s="21">
        <v>45</v>
      </c>
      <c r="B59" s="22">
        <f>Absterbeordnung!B53</f>
        <v>94555.270106696364</v>
      </c>
      <c r="C59" s="15">
        <f t="shared" si="14"/>
        <v>0.41019680250993107</v>
      </c>
      <c r="D59" s="14">
        <f t="shared" si="15"/>
        <v>38786.269458229719</v>
      </c>
      <c r="E59" s="14">
        <f>SUM(D59:$D$127)</f>
        <v>866862.32625633827</v>
      </c>
      <c r="F59" s="16">
        <f t="shared" si="16"/>
        <v>22.349721650593192</v>
      </c>
      <c r="G59" s="5"/>
      <c r="H59" s="14">
        <f t="shared" si="4"/>
        <v>94555.270106696364</v>
      </c>
      <c r="I59" s="15">
        <f t="shared" si="17"/>
        <v>0.41019680250993107</v>
      </c>
      <c r="J59" s="14">
        <f t="shared" si="18"/>
        <v>38786.269458229719</v>
      </c>
      <c r="K59" s="14">
        <f>SUM($J59:J$127)</f>
        <v>866862.32625633827</v>
      </c>
      <c r="L59" s="16">
        <f t="shared" si="19"/>
        <v>22.349721650593192</v>
      </c>
      <c r="M59" s="16"/>
      <c r="N59" s="6">
        <v>45</v>
      </c>
      <c r="O59" s="6">
        <f t="shared" si="13"/>
        <v>45</v>
      </c>
      <c r="P59" s="6">
        <f t="shared" si="8"/>
        <v>94555.270106696364</v>
      </c>
      <c r="Q59" s="6">
        <f t="shared" si="9"/>
        <v>94555.270106696364</v>
      </c>
      <c r="R59" s="5">
        <f t="shared" si="10"/>
        <v>94555.270106696364</v>
      </c>
      <c r="S59" s="5">
        <f t="shared" si="20"/>
        <v>3667446185.054019</v>
      </c>
      <c r="T59" s="20">
        <f>SUM(S59:$S$136)</f>
        <v>68589911921.249069</v>
      </c>
      <c r="U59" s="6">
        <f t="shared" si="21"/>
        <v>18.702363568625557</v>
      </c>
    </row>
    <row r="60" spans="1:21" x14ac:dyDescent="0.2">
      <c r="A60" s="21">
        <v>46</v>
      </c>
      <c r="B60" s="22">
        <f>Absterbeordnung!B54</f>
        <v>94215.98215873602</v>
      </c>
      <c r="C60" s="15">
        <f t="shared" si="14"/>
        <v>0.40215372795091275</v>
      </c>
      <c r="D60" s="14">
        <f t="shared" si="15"/>
        <v>37889.308457692372</v>
      </c>
      <c r="E60" s="14">
        <f>SUM(D60:$D$127)</f>
        <v>828076.05679810862</v>
      </c>
      <c r="F60" s="16">
        <f t="shared" si="16"/>
        <v>21.855137781750429</v>
      </c>
      <c r="G60" s="5"/>
      <c r="H60" s="14">
        <f t="shared" si="4"/>
        <v>94215.98215873602</v>
      </c>
      <c r="I60" s="15">
        <f t="shared" si="17"/>
        <v>0.40215372795091275</v>
      </c>
      <c r="J60" s="14">
        <f t="shared" si="18"/>
        <v>37889.308457692372</v>
      </c>
      <c r="K60" s="14">
        <f>SUM($J60:J$127)</f>
        <v>828076.05679810862</v>
      </c>
      <c r="L60" s="16">
        <f t="shared" si="19"/>
        <v>21.855137781750429</v>
      </c>
      <c r="M60" s="16"/>
      <c r="N60" s="6">
        <v>46</v>
      </c>
      <c r="O60" s="6">
        <f t="shared" si="13"/>
        <v>46</v>
      </c>
      <c r="P60" s="6">
        <f t="shared" si="8"/>
        <v>94215.98215873602</v>
      </c>
      <c r="Q60" s="6">
        <f t="shared" si="9"/>
        <v>94215.98215873602</v>
      </c>
      <c r="R60" s="5">
        <f t="shared" si="10"/>
        <v>94215.98215873602</v>
      </c>
      <c r="S60" s="5">
        <f t="shared" si="20"/>
        <v>3569778409.6567903</v>
      </c>
      <c r="T60" s="20">
        <f>SUM(S60:$S$136)</f>
        <v>64922465736.195053</v>
      </c>
      <c r="U60" s="6">
        <f t="shared" si="21"/>
        <v>18.186693482309707</v>
      </c>
    </row>
    <row r="61" spans="1:21" x14ac:dyDescent="0.2">
      <c r="A61" s="21">
        <v>47</v>
      </c>
      <c r="B61" s="22">
        <f>Absterbeordnung!B55</f>
        <v>93841.458555097895</v>
      </c>
      <c r="C61" s="15">
        <f t="shared" si="14"/>
        <v>0.39426836073618909</v>
      </c>
      <c r="D61" s="14">
        <f t="shared" si="15"/>
        <v>36998.718033611476</v>
      </c>
      <c r="E61" s="14">
        <f>SUM(D61:$D$127)</f>
        <v>790186.74834041623</v>
      </c>
      <c r="F61" s="16">
        <f t="shared" si="16"/>
        <v>21.357138580384632</v>
      </c>
      <c r="G61" s="5"/>
      <c r="H61" s="14">
        <f t="shared" si="4"/>
        <v>93841.458555097895</v>
      </c>
      <c r="I61" s="15">
        <f t="shared" si="17"/>
        <v>0.39426836073618909</v>
      </c>
      <c r="J61" s="14">
        <f t="shared" si="18"/>
        <v>36998.718033611476</v>
      </c>
      <c r="K61" s="14">
        <f>SUM($J61:J$127)</f>
        <v>790186.74834041623</v>
      </c>
      <c r="L61" s="16">
        <f t="shared" si="19"/>
        <v>21.357138580384632</v>
      </c>
      <c r="M61" s="16"/>
      <c r="N61" s="6">
        <v>47</v>
      </c>
      <c r="O61" s="6">
        <f t="shared" si="13"/>
        <v>47</v>
      </c>
      <c r="P61" s="6">
        <f t="shared" si="8"/>
        <v>93841.458555097895</v>
      </c>
      <c r="Q61" s="6">
        <f t="shared" si="9"/>
        <v>93841.458555097895</v>
      </c>
      <c r="R61" s="5">
        <f t="shared" si="10"/>
        <v>93841.458555097895</v>
      </c>
      <c r="S61" s="5">
        <f t="shared" si="20"/>
        <v>3472013664.942904</v>
      </c>
      <c r="T61" s="20">
        <f>SUM(S61:$S$136)</f>
        <v>61352687326.538269</v>
      </c>
      <c r="U61" s="6">
        <f t="shared" si="21"/>
        <v>17.670635327855827</v>
      </c>
    </row>
    <row r="62" spans="1:21" x14ac:dyDescent="0.2">
      <c r="A62" s="21">
        <v>48</v>
      </c>
      <c r="B62" s="22">
        <f>Absterbeordnung!B56</f>
        <v>93428.430389900997</v>
      </c>
      <c r="C62" s="15">
        <f t="shared" si="14"/>
        <v>0.38653760856489122</v>
      </c>
      <c r="D62" s="14">
        <f t="shared" si="15"/>
        <v>36113.60205488374</v>
      </c>
      <c r="E62" s="14">
        <f>SUM(D62:$D$127)</f>
        <v>753188.03030680469</v>
      </c>
      <c r="F62" s="16">
        <f t="shared" si="16"/>
        <v>20.856076033682413</v>
      </c>
      <c r="G62" s="5"/>
      <c r="H62" s="14">
        <f t="shared" si="4"/>
        <v>93428.430389900997</v>
      </c>
      <c r="I62" s="15">
        <f t="shared" si="17"/>
        <v>0.38653760856489122</v>
      </c>
      <c r="J62" s="14">
        <f t="shared" si="18"/>
        <v>36113.60205488374</v>
      </c>
      <c r="K62" s="14">
        <f>SUM($J62:J$127)</f>
        <v>753188.03030680469</v>
      </c>
      <c r="L62" s="16">
        <f t="shared" si="19"/>
        <v>20.856076033682413</v>
      </c>
      <c r="M62" s="16"/>
      <c r="N62" s="6">
        <v>48</v>
      </c>
      <c r="O62" s="6">
        <f t="shared" si="13"/>
        <v>48</v>
      </c>
      <c r="P62" s="6">
        <f t="shared" si="8"/>
        <v>93428.430389900997</v>
      </c>
      <c r="Q62" s="6">
        <f t="shared" si="9"/>
        <v>93428.430389900997</v>
      </c>
      <c r="R62" s="5">
        <f t="shared" si="10"/>
        <v>93428.430389900997</v>
      </c>
      <c r="S62" s="5">
        <f t="shared" si="20"/>
        <v>3374037155.7132912</v>
      </c>
      <c r="T62" s="20">
        <f>SUM(S62:$S$136)</f>
        <v>57880673661.595352</v>
      </c>
      <c r="U62" s="6">
        <f t="shared" si="21"/>
        <v>17.1547232559622</v>
      </c>
    </row>
    <row r="63" spans="1:21" x14ac:dyDescent="0.2">
      <c r="A63" s="21">
        <v>49</v>
      </c>
      <c r="B63" s="22">
        <f>Absterbeordnung!B57</f>
        <v>92973.107868680119</v>
      </c>
      <c r="C63" s="15">
        <f t="shared" si="14"/>
        <v>0.37895843976950117</v>
      </c>
      <c r="D63" s="14">
        <f t="shared" si="15"/>
        <v>35232.943898436548</v>
      </c>
      <c r="E63" s="14">
        <f>SUM(D63:$D$127)</f>
        <v>717074.42825192097</v>
      </c>
      <c r="F63" s="16">
        <f t="shared" si="16"/>
        <v>20.352384697656245</v>
      </c>
      <c r="G63" s="5"/>
      <c r="H63" s="14">
        <f t="shared" si="4"/>
        <v>92973.107868680119</v>
      </c>
      <c r="I63" s="15">
        <f t="shared" si="17"/>
        <v>0.37895843976950117</v>
      </c>
      <c r="J63" s="14">
        <f t="shared" si="18"/>
        <v>35232.943898436548</v>
      </c>
      <c r="K63" s="14">
        <f>SUM($J63:J$127)</f>
        <v>717074.42825192097</v>
      </c>
      <c r="L63" s="16">
        <f t="shared" si="19"/>
        <v>20.352384697656245</v>
      </c>
      <c r="M63" s="16"/>
      <c r="N63" s="6">
        <v>49</v>
      </c>
      <c r="O63" s="6">
        <f t="shared" si="13"/>
        <v>49</v>
      </c>
      <c r="P63" s="6">
        <f t="shared" si="8"/>
        <v>92973.107868680119</v>
      </c>
      <c r="Q63" s="6">
        <f t="shared" si="9"/>
        <v>92973.107868680119</v>
      </c>
      <c r="R63" s="5">
        <f t="shared" si="10"/>
        <v>92973.107868680119</v>
      </c>
      <c r="S63" s="5">
        <f t="shared" si="20"/>
        <v>3275716293.6004963</v>
      </c>
      <c r="T63" s="20">
        <f>SUM(S63:$S$136)</f>
        <v>54506636505.88208</v>
      </c>
      <c r="U63" s="6">
        <f t="shared" si="21"/>
        <v>16.639608446057224</v>
      </c>
    </row>
    <row r="64" spans="1:21" x14ac:dyDescent="0.2">
      <c r="A64" s="21">
        <v>50</v>
      </c>
      <c r="B64" s="22">
        <f>Absterbeordnung!B58</f>
        <v>92470.978707702947</v>
      </c>
      <c r="C64" s="15">
        <f t="shared" si="14"/>
        <v>0.37152788212696192</v>
      </c>
      <c r="D64" s="14">
        <f t="shared" si="15"/>
        <v>34355.546877480265</v>
      </c>
      <c r="E64" s="14">
        <f>SUM(D64:$D$127)</f>
        <v>681841.48435348459</v>
      </c>
      <c r="F64" s="16">
        <f t="shared" si="16"/>
        <v>19.846620016997175</v>
      </c>
      <c r="G64" s="5"/>
      <c r="H64" s="14">
        <f t="shared" si="4"/>
        <v>92470.978707702947</v>
      </c>
      <c r="I64" s="15">
        <f t="shared" si="17"/>
        <v>0.37152788212696192</v>
      </c>
      <c r="J64" s="14">
        <f t="shared" si="18"/>
        <v>34355.546877480265</v>
      </c>
      <c r="K64" s="14">
        <f>SUM($J64:J$127)</f>
        <v>681841.48435348459</v>
      </c>
      <c r="L64" s="16">
        <f t="shared" si="19"/>
        <v>19.846620016997175</v>
      </c>
      <c r="M64" s="16"/>
      <c r="N64" s="6">
        <v>50</v>
      </c>
      <c r="O64" s="6">
        <f t="shared" si="13"/>
        <v>50</v>
      </c>
      <c r="P64" s="6">
        <f t="shared" si="8"/>
        <v>92470.978707702947</v>
      </c>
      <c r="Q64" s="6">
        <f t="shared" si="9"/>
        <v>92470.978707702947</v>
      </c>
      <c r="R64" s="5">
        <f t="shared" si="10"/>
        <v>92470.978707702947</v>
      </c>
      <c r="S64" s="5">
        <f t="shared" si="20"/>
        <v>3176891043.7989683</v>
      </c>
      <c r="T64" s="20">
        <f>SUM(S64:$S$136)</f>
        <v>51230920212.281586</v>
      </c>
      <c r="U64" s="6">
        <f t="shared" si="21"/>
        <v>16.126118115470202</v>
      </c>
    </row>
    <row r="65" spans="1:21" x14ac:dyDescent="0.2">
      <c r="A65" s="21">
        <v>51</v>
      </c>
      <c r="B65" s="22">
        <f>Absterbeordnung!B59</f>
        <v>91916.827873601302</v>
      </c>
      <c r="C65" s="15">
        <f t="shared" si="14"/>
        <v>0.36424302169309997</v>
      </c>
      <c r="D65" s="14">
        <f t="shared" si="15"/>
        <v>33480.063129125097</v>
      </c>
      <c r="E65" s="14">
        <f>SUM(D65:$D$127)</f>
        <v>647485.93747600424</v>
      </c>
      <c r="F65" s="16">
        <f t="shared" si="16"/>
        <v>19.339447926928816</v>
      </c>
      <c r="G65" s="5"/>
      <c r="H65" s="14">
        <f t="shared" si="4"/>
        <v>91916.827873601302</v>
      </c>
      <c r="I65" s="15">
        <f t="shared" si="17"/>
        <v>0.36424302169309997</v>
      </c>
      <c r="J65" s="14">
        <f t="shared" si="18"/>
        <v>33480.063129125097</v>
      </c>
      <c r="K65" s="14">
        <f>SUM($J65:J$127)</f>
        <v>647485.93747600424</v>
      </c>
      <c r="L65" s="16">
        <f t="shared" si="19"/>
        <v>19.339447926928816</v>
      </c>
      <c r="M65" s="16"/>
      <c r="N65" s="6">
        <v>51</v>
      </c>
      <c r="O65" s="6">
        <f t="shared" si="13"/>
        <v>51</v>
      </c>
      <c r="P65" s="6">
        <f t="shared" si="8"/>
        <v>91916.827873601302</v>
      </c>
      <c r="Q65" s="6">
        <f t="shared" si="9"/>
        <v>91916.827873601302</v>
      </c>
      <c r="R65" s="5">
        <f t="shared" si="10"/>
        <v>91916.827873601302</v>
      </c>
      <c r="S65" s="5">
        <f t="shared" si="20"/>
        <v>3077381199.8370967</v>
      </c>
      <c r="T65" s="20">
        <f>SUM(S65:$S$136)</f>
        <v>48054029168.482605</v>
      </c>
      <c r="U65" s="6">
        <f t="shared" si="21"/>
        <v>15.615234528314652</v>
      </c>
    </row>
    <row r="66" spans="1:21" x14ac:dyDescent="0.2">
      <c r="A66" s="21">
        <v>52</v>
      </c>
      <c r="B66" s="22">
        <f>Absterbeordnung!B60</f>
        <v>91305.149878319135</v>
      </c>
      <c r="C66" s="15">
        <f t="shared" si="14"/>
        <v>0.35710100165990188</v>
      </c>
      <c r="D66" s="14">
        <f t="shared" si="15"/>
        <v>32605.160478255231</v>
      </c>
      <c r="E66" s="14">
        <f>SUM(D66:$D$127)</f>
        <v>614005.87434687908</v>
      </c>
      <c r="F66" s="16">
        <f t="shared" si="16"/>
        <v>18.831555046519917</v>
      </c>
      <c r="G66" s="5"/>
      <c r="H66" s="14">
        <f t="shared" si="4"/>
        <v>91305.149878319135</v>
      </c>
      <c r="I66" s="15">
        <f t="shared" si="17"/>
        <v>0.35710100165990188</v>
      </c>
      <c r="J66" s="14">
        <f t="shared" si="18"/>
        <v>32605.160478255231</v>
      </c>
      <c r="K66" s="14">
        <f>SUM($J66:J$127)</f>
        <v>614005.87434687908</v>
      </c>
      <c r="L66" s="16">
        <f t="shared" si="19"/>
        <v>18.831555046519917</v>
      </c>
      <c r="M66" s="16"/>
      <c r="N66" s="6">
        <v>52</v>
      </c>
      <c r="O66" s="6">
        <f t="shared" si="13"/>
        <v>52</v>
      </c>
      <c r="P66" s="6">
        <f t="shared" si="8"/>
        <v>91305.149878319135</v>
      </c>
      <c r="Q66" s="6">
        <f t="shared" si="9"/>
        <v>91305.149878319135</v>
      </c>
      <c r="R66" s="5">
        <f t="shared" si="10"/>
        <v>91305.149878319135</v>
      </c>
      <c r="S66" s="5">
        <f t="shared" si="20"/>
        <v>2977019064.2737412</v>
      </c>
      <c r="T66" s="20">
        <f>SUM(S66:$S$136)</f>
        <v>44976647968.645508</v>
      </c>
      <c r="U66" s="6">
        <f t="shared" si="21"/>
        <v>15.107947580314804</v>
      </c>
    </row>
    <row r="67" spans="1:21" x14ac:dyDescent="0.2">
      <c r="A67" s="21">
        <v>53</v>
      </c>
      <c r="B67" s="22">
        <f>Absterbeordnung!B61</f>
        <v>90630.330863546958</v>
      </c>
      <c r="C67" s="15">
        <f t="shared" si="14"/>
        <v>0.35009902123519798</v>
      </c>
      <c r="D67" s="14">
        <f t="shared" si="15"/>
        <v>31729.590129549946</v>
      </c>
      <c r="E67" s="14">
        <f>SUM(D67:$D$127)</f>
        <v>581400.71386862383</v>
      </c>
      <c r="F67" s="16">
        <f t="shared" si="16"/>
        <v>18.323612485846834</v>
      </c>
      <c r="G67" s="5"/>
      <c r="H67" s="14">
        <f t="shared" si="4"/>
        <v>90630.330863546958</v>
      </c>
      <c r="I67" s="15">
        <f t="shared" si="17"/>
        <v>0.35009902123519798</v>
      </c>
      <c r="J67" s="14">
        <f t="shared" si="18"/>
        <v>31729.590129549946</v>
      </c>
      <c r="K67" s="14">
        <f>SUM($J67:J$127)</f>
        <v>581400.71386862383</v>
      </c>
      <c r="L67" s="16">
        <f t="shared" si="19"/>
        <v>18.323612485846834</v>
      </c>
      <c r="M67" s="16"/>
      <c r="N67" s="6">
        <v>53</v>
      </c>
      <c r="O67" s="6">
        <f t="shared" si="13"/>
        <v>53</v>
      </c>
      <c r="P67" s="6">
        <f t="shared" si="8"/>
        <v>90630.330863546958</v>
      </c>
      <c r="Q67" s="6">
        <f t="shared" si="9"/>
        <v>90630.330863546958</v>
      </c>
      <c r="R67" s="5">
        <f t="shared" si="10"/>
        <v>90630.330863546958</v>
      </c>
      <c r="S67" s="5">
        <f t="shared" si="20"/>
        <v>2875663251.6058455</v>
      </c>
      <c r="T67" s="20">
        <f>SUM(S67:$S$136)</f>
        <v>41999628904.371765</v>
      </c>
      <c r="U67" s="6">
        <f t="shared" si="21"/>
        <v>14.605197211779952</v>
      </c>
    </row>
    <row r="68" spans="1:21" x14ac:dyDescent="0.2">
      <c r="A68" s="21">
        <v>54</v>
      </c>
      <c r="B68" s="22">
        <f>Absterbeordnung!B62</f>
        <v>89886.997203263702</v>
      </c>
      <c r="C68" s="15">
        <f t="shared" si="14"/>
        <v>0.34323433454431168</v>
      </c>
      <c r="D68" s="14">
        <f t="shared" si="15"/>
        <v>30852.30366924862</v>
      </c>
      <c r="E68" s="14">
        <f>SUM(D68:$D$127)</f>
        <v>549671.12373907387</v>
      </c>
      <c r="F68" s="16">
        <f t="shared" si="16"/>
        <v>17.8162100837529</v>
      </c>
      <c r="G68" s="5"/>
      <c r="H68" s="14">
        <f t="shared" si="4"/>
        <v>89886.997203263702</v>
      </c>
      <c r="I68" s="15">
        <f t="shared" si="17"/>
        <v>0.34323433454431168</v>
      </c>
      <c r="J68" s="14">
        <f t="shared" si="18"/>
        <v>30852.30366924862</v>
      </c>
      <c r="K68" s="14">
        <f>SUM($J68:J$127)</f>
        <v>549671.12373907387</v>
      </c>
      <c r="L68" s="16">
        <f t="shared" si="19"/>
        <v>17.8162100837529</v>
      </c>
      <c r="M68" s="16"/>
      <c r="N68" s="6">
        <v>54</v>
      </c>
      <c r="O68" s="6">
        <f t="shared" si="13"/>
        <v>54</v>
      </c>
      <c r="P68" s="6">
        <f t="shared" si="8"/>
        <v>89886.997203263702</v>
      </c>
      <c r="Q68" s="6">
        <f t="shared" si="9"/>
        <v>89886.997203263702</v>
      </c>
      <c r="R68" s="5">
        <f t="shared" si="10"/>
        <v>89886.997203263702</v>
      </c>
      <c r="S68" s="5">
        <f t="shared" si="20"/>
        <v>2773220933.6319933</v>
      </c>
      <c r="T68" s="20">
        <f>SUM(S68:$S$136)</f>
        <v>39123965652.765923</v>
      </c>
      <c r="U68" s="6">
        <f t="shared" si="21"/>
        <v>14.107770923799638</v>
      </c>
    </row>
    <row r="69" spans="1:21" x14ac:dyDescent="0.2">
      <c r="A69" s="21">
        <v>55</v>
      </c>
      <c r="B69" s="22">
        <f>Absterbeordnung!B63</f>
        <v>89070.658775453194</v>
      </c>
      <c r="C69" s="15">
        <f t="shared" si="14"/>
        <v>0.33650424955324687</v>
      </c>
      <c r="D69" s="14">
        <f t="shared" si="15"/>
        <v>29972.655188447199</v>
      </c>
      <c r="E69" s="14">
        <f>SUM(D69:$D$127)</f>
        <v>518818.82006982487</v>
      </c>
      <c r="F69" s="16">
        <f t="shared" si="16"/>
        <v>17.309738386801342</v>
      </c>
      <c r="G69" s="5"/>
      <c r="H69" s="14">
        <f t="shared" si="4"/>
        <v>89070.658775453194</v>
      </c>
      <c r="I69" s="15">
        <f t="shared" si="17"/>
        <v>0.33650424955324687</v>
      </c>
      <c r="J69" s="14">
        <f t="shared" si="18"/>
        <v>29972.655188447199</v>
      </c>
      <c r="K69" s="14">
        <f>SUM($J69:J$127)</f>
        <v>518818.82006982487</v>
      </c>
      <c r="L69" s="16">
        <f t="shared" si="19"/>
        <v>17.309738386801342</v>
      </c>
      <c r="M69" s="16"/>
      <c r="N69" s="6">
        <v>55</v>
      </c>
      <c r="O69" s="6">
        <f t="shared" si="13"/>
        <v>55</v>
      </c>
      <c r="P69" s="6">
        <f t="shared" si="8"/>
        <v>89070.658775453194</v>
      </c>
      <c r="Q69" s="6">
        <f t="shared" si="9"/>
        <v>89070.658775453194</v>
      </c>
      <c r="R69" s="5">
        <f t="shared" si="10"/>
        <v>89070.658775453194</v>
      </c>
      <c r="S69" s="5">
        <f t="shared" si="20"/>
        <v>2669684142.8844972</v>
      </c>
      <c r="T69" s="20">
        <f>SUM(S69:$S$136)</f>
        <v>36350744719.133926</v>
      </c>
      <c r="U69" s="6">
        <f t="shared" si="21"/>
        <v>13.616121898172667</v>
      </c>
    </row>
    <row r="70" spans="1:21" x14ac:dyDescent="0.2">
      <c r="A70" s="21">
        <v>56</v>
      </c>
      <c r="B70" s="22">
        <f>Absterbeordnung!B64</f>
        <v>88177.372701420521</v>
      </c>
      <c r="C70" s="15">
        <f t="shared" si="14"/>
        <v>0.3299061270129871</v>
      </c>
      <c r="D70" s="14">
        <f t="shared" si="15"/>
        <v>29090.25551810634</v>
      </c>
      <c r="E70" s="14">
        <f>SUM(D70:$D$127)</f>
        <v>488846.16488137766</v>
      </c>
      <c r="F70" s="16">
        <f t="shared" si="16"/>
        <v>16.804464456391944</v>
      </c>
      <c r="G70" s="5"/>
      <c r="H70" s="14">
        <f t="shared" si="4"/>
        <v>88177.372701420521</v>
      </c>
      <c r="I70" s="15">
        <f t="shared" si="17"/>
        <v>0.3299061270129871</v>
      </c>
      <c r="J70" s="14">
        <f t="shared" si="18"/>
        <v>29090.25551810634</v>
      </c>
      <c r="K70" s="14">
        <f>SUM($J70:J$127)</f>
        <v>488846.16488137766</v>
      </c>
      <c r="L70" s="16">
        <f t="shared" si="19"/>
        <v>16.804464456391944</v>
      </c>
      <c r="M70" s="16"/>
      <c r="N70" s="6">
        <v>56</v>
      </c>
      <c r="O70" s="6">
        <f t="shared" si="13"/>
        <v>56</v>
      </c>
      <c r="P70" s="6">
        <f t="shared" si="8"/>
        <v>88177.372701420521</v>
      </c>
      <c r="Q70" s="6">
        <f t="shared" si="9"/>
        <v>88177.372701420521</v>
      </c>
      <c r="R70" s="5">
        <f t="shared" si="10"/>
        <v>88177.372701420521</v>
      </c>
      <c r="S70" s="5">
        <f t="shared" si="20"/>
        <v>2565102302.7996178</v>
      </c>
      <c r="T70" s="20">
        <f>SUM(S70:$S$136)</f>
        <v>33681060576.249409</v>
      </c>
      <c r="U70" s="6">
        <f t="shared" si="21"/>
        <v>13.130494070154256</v>
      </c>
    </row>
    <row r="71" spans="1:21" x14ac:dyDescent="0.2">
      <c r="A71" s="21">
        <v>57</v>
      </c>
      <c r="B71" s="22">
        <f>Absterbeordnung!B65</f>
        <v>87203.56472342294</v>
      </c>
      <c r="C71" s="15">
        <f t="shared" si="14"/>
        <v>0.32343737942449713</v>
      </c>
      <c r="D71" s="14">
        <f t="shared" si="15"/>
        <v>28204.892450618438</v>
      </c>
      <c r="E71" s="14">
        <f>SUM(D71:$D$127)</f>
        <v>459755.90936327138</v>
      </c>
      <c r="F71" s="16">
        <f t="shared" si="16"/>
        <v>16.300573035980165</v>
      </c>
      <c r="G71" s="5"/>
      <c r="H71" s="14">
        <f t="shared" si="4"/>
        <v>87203.56472342294</v>
      </c>
      <c r="I71" s="15">
        <f t="shared" si="17"/>
        <v>0.32343737942449713</v>
      </c>
      <c r="J71" s="14">
        <f t="shared" si="18"/>
        <v>28204.892450618438</v>
      </c>
      <c r="K71" s="14">
        <f>SUM($J71:J$127)</f>
        <v>459755.90936327138</v>
      </c>
      <c r="L71" s="16">
        <f t="shared" si="19"/>
        <v>16.300573035980165</v>
      </c>
      <c r="M71" s="16"/>
      <c r="N71" s="6">
        <v>57</v>
      </c>
      <c r="O71" s="6">
        <f t="shared" si="13"/>
        <v>57</v>
      </c>
      <c r="P71" s="6">
        <f t="shared" si="8"/>
        <v>87203.56472342294</v>
      </c>
      <c r="Q71" s="6">
        <f t="shared" si="9"/>
        <v>87203.56472342294</v>
      </c>
      <c r="R71" s="5">
        <f t="shared" si="10"/>
        <v>87203.56472342294</v>
      </c>
      <c r="S71" s="5">
        <f t="shared" si="20"/>
        <v>2459567164.3346882</v>
      </c>
      <c r="T71" s="20">
        <f>SUM(S71:$S$136)</f>
        <v>31115958273.449787</v>
      </c>
      <c r="U71" s="6">
        <f t="shared" si="21"/>
        <v>12.650989460524304</v>
      </c>
    </row>
    <row r="72" spans="1:21" x14ac:dyDescent="0.2">
      <c r="A72" s="21">
        <v>58</v>
      </c>
      <c r="B72" s="22">
        <f>Absterbeordnung!B66</f>
        <v>86146.042733843758</v>
      </c>
      <c r="C72" s="15">
        <f t="shared" si="14"/>
        <v>0.31709547002401678</v>
      </c>
      <c r="D72" s="14">
        <f t="shared" si="15"/>
        <v>27316.519911397223</v>
      </c>
      <c r="E72" s="14">
        <f>SUM(D72:$D$127)</f>
        <v>431551.01691265294</v>
      </c>
      <c r="F72" s="16">
        <f t="shared" si="16"/>
        <v>15.798169690444267</v>
      </c>
      <c r="G72" s="5"/>
      <c r="H72" s="14">
        <f t="shared" si="4"/>
        <v>86146.042733843758</v>
      </c>
      <c r="I72" s="15">
        <f t="shared" si="17"/>
        <v>0.31709547002401678</v>
      </c>
      <c r="J72" s="14">
        <f t="shared" si="18"/>
        <v>27316.519911397223</v>
      </c>
      <c r="K72" s="14">
        <f>SUM($J72:J$127)</f>
        <v>431551.01691265294</v>
      </c>
      <c r="L72" s="16">
        <f t="shared" si="19"/>
        <v>15.798169690444267</v>
      </c>
      <c r="M72" s="16"/>
      <c r="N72" s="6">
        <v>58</v>
      </c>
      <c r="O72" s="6">
        <f t="shared" si="13"/>
        <v>58</v>
      </c>
      <c r="P72" s="6">
        <f t="shared" si="8"/>
        <v>86146.042733843758</v>
      </c>
      <c r="Q72" s="6">
        <f t="shared" si="9"/>
        <v>86146.042733843758</v>
      </c>
      <c r="R72" s="5">
        <f t="shared" si="10"/>
        <v>86146.042733843758</v>
      </c>
      <c r="S72" s="5">
        <f t="shared" si="20"/>
        <v>2353210091.6271191</v>
      </c>
      <c r="T72" s="20">
        <f>SUM(S72:$S$136)</f>
        <v>28656391109.115101</v>
      </c>
      <c r="U72" s="6">
        <f t="shared" si="21"/>
        <v>12.177574459278619</v>
      </c>
    </row>
    <row r="73" spans="1:21" x14ac:dyDescent="0.2">
      <c r="A73" s="21">
        <v>59</v>
      </c>
      <c r="B73" s="22">
        <f>Absterbeordnung!B67</f>
        <v>85001.798445166787</v>
      </c>
      <c r="C73" s="15">
        <f t="shared" si="14"/>
        <v>0.3108779117882518</v>
      </c>
      <c r="D73" s="14">
        <f t="shared" si="15"/>
        <v>26425.181598879321</v>
      </c>
      <c r="E73" s="14">
        <f>SUM(D73:$D$127)</f>
        <v>404234.49700125575</v>
      </c>
      <c r="F73" s="16">
        <f t="shared" si="16"/>
        <v>15.297321438971649</v>
      </c>
      <c r="G73" s="5"/>
      <c r="H73" s="14">
        <f t="shared" si="4"/>
        <v>85001.798445166787</v>
      </c>
      <c r="I73" s="15">
        <f t="shared" si="17"/>
        <v>0.3108779117882518</v>
      </c>
      <c r="J73" s="14">
        <f t="shared" si="18"/>
        <v>26425.181598879321</v>
      </c>
      <c r="K73" s="14">
        <f>SUM($J73:J$127)</f>
        <v>404234.49700125575</v>
      </c>
      <c r="L73" s="16">
        <f t="shared" si="19"/>
        <v>15.297321438971649</v>
      </c>
      <c r="M73" s="16"/>
      <c r="N73" s="6">
        <v>59</v>
      </c>
      <c r="O73" s="6">
        <f t="shared" si="13"/>
        <v>59</v>
      </c>
      <c r="P73" s="6">
        <f t="shared" si="8"/>
        <v>85001.798445166787</v>
      </c>
      <c r="Q73" s="6">
        <f t="shared" si="9"/>
        <v>85001.798445166787</v>
      </c>
      <c r="R73" s="5">
        <f t="shared" si="10"/>
        <v>85001.798445166787</v>
      </c>
      <c r="S73" s="5">
        <f t="shared" si="20"/>
        <v>2246187960.1448703</v>
      </c>
      <c r="T73" s="20">
        <f>SUM(S73:$S$136)</f>
        <v>26303181017.48798</v>
      </c>
      <c r="U73" s="6">
        <f t="shared" si="21"/>
        <v>11.710142465455798</v>
      </c>
    </row>
    <row r="74" spans="1:21" x14ac:dyDescent="0.2">
      <c r="A74" s="21">
        <v>60</v>
      </c>
      <c r="B74" s="22">
        <f>Absterbeordnung!B68</f>
        <v>83767.488179962515</v>
      </c>
      <c r="C74" s="15">
        <f t="shared" si="14"/>
        <v>0.30478226645907031</v>
      </c>
      <c r="D74" s="14">
        <f t="shared" si="15"/>
        <v>25530.844903072357</v>
      </c>
      <c r="E74" s="14">
        <f>SUM(D74:$D$127)</f>
        <v>377809.31540237647</v>
      </c>
      <c r="F74" s="16">
        <f t="shared" si="16"/>
        <v>14.798151680319489</v>
      </c>
      <c r="G74" s="5"/>
      <c r="H74" s="14">
        <f t="shared" si="4"/>
        <v>83767.488179962515</v>
      </c>
      <c r="I74" s="15">
        <f t="shared" si="17"/>
        <v>0.30478226645907031</v>
      </c>
      <c r="J74" s="14">
        <f t="shared" si="18"/>
        <v>25530.844903072357</v>
      </c>
      <c r="K74" s="14">
        <f>SUM($J74:J$127)</f>
        <v>377809.31540237647</v>
      </c>
      <c r="L74" s="16">
        <f t="shared" si="19"/>
        <v>14.798151680319489</v>
      </c>
      <c r="M74" s="16"/>
      <c r="N74" s="6">
        <v>60</v>
      </c>
      <c r="O74" s="6">
        <f t="shared" si="13"/>
        <v>60</v>
      </c>
      <c r="P74" s="6">
        <f t="shared" si="8"/>
        <v>83767.488179962515</v>
      </c>
      <c r="Q74" s="6">
        <f t="shared" si="9"/>
        <v>83767.488179962515</v>
      </c>
      <c r="R74" s="5">
        <f t="shared" si="10"/>
        <v>83767.488179962515</v>
      </c>
      <c r="S74" s="5">
        <f t="shared" si="20"/>
        <v>2138654748.64257</v>
      </c>
      <c r="T74" s="20">
        <f>SUM(S74:$S$136)</f>
        <v>24056993057.343105</v>
      </c>
      <c r="U74" s="6">
        <f t="shared" si="21"/>
        <v>11.248656695341952</v>
      </c>
    </row>
    <row r="75" spans="1:21" x14ac:dyDescent="0.2">
      <c r="A75" s="21">
        <v>61</v>
      </c>
      <c r="B75" s="22">
        <f>Absterbeordnung!B69</f>
        <v>82439.414967460703</v>
      </c>
      <c r="C75" s="15">
        <f t="shared" si="14"/>
        <v>0.29880614358732388</v>
      </c>
      <c r="D75" s="14">
        <f t="shared" si="15"/>
        <v>24633.403666022041</v>
      </c>
      <c r="E75" s="14">
        <f>SUM(D75:$D$127)</f>
        <v>352278.47049930407</v>
      </c>
      <c r="F75" s="16">
        <f t="shared" si="16"/>
        <v>14.300844303753994</v>
      </c>
      <c r="G75" s="5"/>
      <c r="H75" s="14">
        <f t="shared" si="4"/>
        <v>82439.414967460703</v>
      </c>
      <c r="I75" s="15">
        <f t="shared" si="17"/>
        <v>0.29880614358732388</v>
      </c>
      <c r="J75" s="14">
        <f t="shared" si="18"/>
        <v>24633.403666022041</v>
      </c>
      <c r="K75" s="14">
        <f>SUM($J75:J$127)</f>
        <v>352278.47049930407</v>
      </c>
      <c r="L75" s="16">
        <f t="shared" si="19"/>
        <v>14.300844303753994</v>
      </c>
      <c r="M75" s="16"/>
      <c r="N75" s="6">
        <v>61</v>
      </c>
      <c r="O75" s="6">
        <f t="shared" si="13"/>
        <v>61</v>
      </c>
      <c r="P75" s="6">
        <f t="shared" si="8"/>
        <v>82439.414967460703</v>
      </c>
      <c r="Q75" s="6">
        <f t="shared" si="9"/>
        <v>82439.414967460703</v>
      </c>
      <c r="R75" s="5">
        <f t="shared" si="10"/>
        <v>82439.414967460703</v>
      </c>
      <c r="S75" s="5">
        <f t="shared" si="20"/>
        <v>2030763386.8841588</v>
      </c>
      <c r="T75" s="20">
        <f>SUM(S75:$S$136)</f>
        <v>21918338308.700539</v>
      </c>
      <c r="U75" s="6">
        <f t="shared" si="21"/>
        <v>10.793152195997726</v>
      </c>
    </row>
    <row r="76" spans="1:21" x14ac:dyDescent="0.2">
      <c r="A76" s="21">
        <v>62</v>
      </c>
      <c r="B76" s="22">
        <f>Absterbeordnung!B70</f>
        <v>81013.579119526083</v>
      </c>
      <c r="C76" s="15">
        <f t="shared" si="14"/>
        <v>0.29294719959541554</v>
      </c>
      <c r="D76" s="14">
        <f t="shared" si="15"/>
        <v>23732.701132266797</v>
      </c>
      <c r="E76" s="14">
        <f>SUM(D76:$D$127)</f>
        <v>327645.06683328206</v>
      </c>
      <c r="F76" s="16">
        <f t="shared" si="16"/>
        <v>13.805637420167836</v>
      </c>
      <c r="G76" s="5"/>
      <c r="H76" s="14">
        <f t="shared" si="4"/>
        <v>81013.579119526083</v>
      </c>
      <c r="I76" s="15">
        <f t="shared" si="17"/>
        <v>0.29294719959541554</v>
      </c>
      <c r="J76" s="14">
        <f t="shared" si="18"/>
        <v>23732.701132266797</v>
      </c>
      <c r="K76" s="14">
        <f>SUM($J76:J$127)</f>
        <v>327645.06683328206</v>
      </c>
      <c r="L76" s="16">
        <f t="shared" si="19"/>
        <v>13.805637420167836</v>
      </c>
      <c r="M76" s="16"/>
      <c r="N76" s="6">
        <v>62</v>
      </c>
      <c r="O76" s="6">
        <f t="shared" si="13"/>
        <v>62</v>
      </c>
      <c r="P76" s="6">
        <f t="shared" si="8"/>
        <v>81013.579119526083</v>
      </c>
      <c r="Q76" s="6">
        <f t="shared" si="9"/>
        <v>81013.579119526083</v>
      </c>
      <c r="R76" s="5">
        <f t="shared" si="10"/>
        <v>81013.579119526083</v>
      </c>
      <c r="S76" s="5">
        <f t="shared" si="20"/>
        <v>1922671060.8989623</v>
      </c>
      <c r="T76" s="20">
        <f>SUM(S76:$S$136)</f>
        <v>19887574921.81638</v>
      </c>
      <c r="U76" s="6">
        <f t="shared" si="21"/>
        <v>10.343721984621626</v>
      </c>
    </row>
    <row r="77" spans="1:21" x14ac:dyDescent="0.2">
      <c r="A77" s="21">
        <v>63</v>
      </c>
      <c r="B77" s="22">
        <f>Absterbeordnung!B71</f>
        <v>79485.699473442422</v>
      </c>
      <c r="C77" s="15">
        <f t="shared" si="14"/>
        <v>0.28720313685825061</v>
      </c>
      <c r="D77" s="14">
        <f t="shared" si="15"/>
        <v>22828.542224144861</v>
      </c>
      <c r="E77" s="14">
        <f>SUM(D77:$D$127)</f>
        <v>303912.36570101528</v>
      </c>
      <c r="F77" s="16">
        <f t="shared" si="16"/>
        <v>13.312824039179295</v>
      </c>
      <c r="G77" s="5"/>
      <c r="H77" s="14">
        <f t="shared" si="4"/>
        <v>79485.699473442422</v>
      </c>
      <c r="I77" s="15">
        <f t="shared" si="17"/>
        <v>0.28720313685825061</v>
      </c>
      <c r="J77" s="14">
        <f t="shared" si="18"/>
        <v>22828.542224144861</v>
      </c>
      <c r="K77" s="14">
        <f>SUM($J77:J$127)</f>
        <v>303912.36570101528</v>
      </c>
      <c r="L77" s="16">
        <f t="shared" si="19"/>
        <v>13.312824039179295</v>
      </c>
      <c r="M77" s="16"/>
      <c r="N77" s="6">
        <v>63</v>
      </c>
      <c r="O77" s="6">
        <f t="shared" si="13"/>
        <v>63</v>
      </c>
      <c r="P77" s="6">
        <f t="shared" si="8"/>
        <v>79485.699473442422</v>
      </c>
      <c r="Q77" s="6">
        <f t="shared" si="9"/>
        <v>79485.699473442422</v>
      </c>
      <c r="R77" s="5">
        <f t="shared" si="10"/>
        <v>79485.699473442422</v>
      </c>
      <c r="S77" s="5">
        <f t="shared" si="20"/>
        <v>1814542646.6451693</v>
      </c>
      <c r="T77" s="20">
        <f>SUM(S77:$S$136)</f>
        <v>17964903860.917419</v>
      </c>
      <c r="U77" s="6">
        <f t="shared" si="21"/>
        <v>9.9005134401949526</v>
      </c>
    </row>
    <row r="78" spans="1:21" x14ac:dyDescent="0.2">
      <c r="A78" s="21">
        <v>64</v>
      </c>
      <c r="B78" s="22">
        <f>Absterbeordnung!B72</f>
        <v>77851.427390562749</v>
      </c>
      <c r="C78" s="15">
        <f t="shared" si="14"/>
        <v>0.28157170280220639</v>
      </c>
      <c r="D78" s="14">
        <f t="shared" si="15"/>
        <v>21920.758975943085</v>
      </c>
      <c r="E78" s="14">
        <f>SUM(D78:$D$127)</f>
        <v>281083.82347687043</v>
      </c>
      <c r="F78" s="16">
        <f t="shared" si="16"/>
        <v>12.822723145003582</v>
      </c>
      <c r="G78" s="5"/>
      <c r="H78" s="14">
        <f t="shared" si="4"/>
        <v>77851.427390562749</v>
      </c>
      <c r="I78" s="15">
        <f t="shared" si="17"/>
        <v>0.28157170280220639</v>
      </c>
      <c r="J78" s="14">
        <f t="shared" si="18"/>
        <v>21920.758975943085</v>
      </c>
      <c r="K78" s="14">
        <f>SUM($J78:J$127)</f>
        <v>281083.82347687043</v>
      </c>
      <c r="L78" s="16">
        <f t="shared" si="19"/>
        <v>12.822723145003582</v>
      </c>
      <c r="M78" s="16"/>
      <c r="N78" s="6">
        <v>64</v>
      </c>
      <c r="O78" s="6">
        <f t="shared" ref="O78:O109" si="22">N78+$B$3</f>
        <v>64</v>
      </c>
      <c r="P78" s="6">
        <f t="shared" si="8"/>
        <v>77851.427390562749</v>
      </c>
      <c r="Q78" s="6">
        <f t="shared" si="9"/>
        <v>77851.427390562749</v>
      </c>
      <c r="R78" s="5">
        <f t="shared" si="10"/>
        <v>77851.427390562749</v>
      </c>
      <c r="S78" s="5">
        <f t="shared" si="20"/>
        <v>1706562375.7616599</v>
      </c>
      <c r="T78" s="20">
        <f>SUM(S78:$S$136)</f>
        <v>16150361214.272261</v>
      </c>
      <c r="U78" s="6">
        <f t="shared" si="21"/>
        <v>9.4636805801277291</v>
      </c>
    </row>
    <row r="79" spans="1:21" x14ac:dyDescent="0.2">
      <c r="A79" s="21">
        <v>65</v>
      </c>
      <c r="B79" s="22">
        <f>Absterbeordnung!B73</f>
        <v>76106.287995776234</v>
      </c>
      <c r="C79" s="15">
        <f t="shared" ref="C79:C110" si="23">1/(((1+($B$5/100))^A79))</f>
        <v>0.27605068902177099</v>
      </c>
      <c r="D79" s="14">
        <f t="shared" ref="D79:D110" si="24">B79*C79</f>
        <v>21009.193240123368</v>
      </c>
      <c r="E79" s="14">
        <f>SUM(D79:$D$127)</f>
        <v>259163.06450092743</v>
      </c>
      <c r="F79" s="16">
        <f t="shared" ref="F79:F110" si="25">E79/D79</f>
        <v>12.33569806983248</v>
      </c>
      <c r="G79" s="5"/>
      <c r="H79" s="14">
        <f t="shared" ref="H79:H127" si="26">B79</f>
        <v>76106.287995776234</v>
      </c>
      <c r="I79" s="15">
        <f t="shared" ref="I79:I110" si="27">1/(((1+($B$5/100))^A79))</f>
        <v>0.27605068902177099</v>
      </c>
      <c r="J79" s="14">
        <f t="shared" ref="J79:J110" si="28">H79*I79</f>
        <v>21009.193240123368</v>
      </c>
      <c r="K79" s="14">
        <f>SUM($J79:J$127)</f>
        <v>259163.06450092743</v>
      </c>
      <c r="L79" s="16">
        <f t="shared" ref="L79:L110" si="29">K79/J79</f>
        <v>12.33569806983248</v>
      </c>
      <c r="M79" s="16"/>
      <c r="N79" s="6">
        <v>65</v>
      </c>
      <c r="O79" s="6">
        <f t="shared" si="22"/>
        <v>65</v>
      </c>
      <c r="P79" s="6">
        <f t="shared" ref="P79:P127" si="30">B79</f>
        <v>76106.287995776234</v>
      </c>
      <c r="Q79" s="6">
        <f t="shared" ref="Q79:Q127" si="31">B79</f>
        <v>76106.287995776234</v>
      </c>
      <c r="R79" s="5">
        <f t="shared" ref="R79:R136" si="32">LOOKUP(N79,$O$14:$O$136,$Q$14:$Q$136)</f>
        <v>76106.287995776234</v>
      </c>
      <c r="S79" s="5">
        <f t="shared" ref="S79:S110" si="33">P79*R79*I79</f>
        <v>1598931711.2917442</v>
      </c>
      <c r="T79" s="20">
        <f>SUM(S79:$S$136)</f>
        <v>14443798838.510599</v>
      </c>
      <c r="U79" s="6">
        <f t="shared" ref="U79:U110" si="34">T79/S79</f>
        <v>9.0334057023872205</v>
      </c>
    </row>
    <row r="80" spans="1:21" x14ac:dyDescent="0.2">
      <c r="A80" s="21">
        <v>66</v>
      </c>
      <c r="B80" s="22">
        <f>Absterbeordnung!B74</f>
        <v>74245.111767091046</v>
      </c>
      <c r="C80" s="15">
        <f t="shared" si="23"/>
        <v>0.27063793041350098</v>
      </c>
      <c r="D80" s="14">
        <f t="shared" si="24"/>
        <v>20093.543391964591</v>
      </c>
      <c r="E80" s="14">
        <f>SUM(D80:$D$127)</f>
        <v>238153.87126080407</v>
      </c>
      <c r="F80" s="16">
        <f t="shared" si="25"/>
        <v>11.852258539727831</v>
      </c>
      <c r="G80" s="5"/>
      <c r="H80" s="14">
        <f t="shared" si="26"/>
        <v>74245.111767091046</v>
      </c>
      <c r="I80" s="15">
        <f t="shared" si="27"/>
        <v>0.27063793041350098</v>
      </c>
      <c r="J80" s="14">
        <f t="shared" si="28"/>
        <v>20093.543391964591</v>
      </c>
      <c r="K80" s="14">
        <f>SUM($J80:J$127)</f>
        <v>238153.87126080407</v>
      </c>
      <c r="L80" s="16">
        <f t="shared" si="29"/>
        <v>11.852258539727831</v>
      </c>
      <c r="M80" s="16"/>
      <c r="N80" s="6">
        <v>66</v>
      </c>
      <c r="O80" s="6">
        <f t="shared" si="22"/>
        <v>66</v>
      </c>
      <c r="P80" s="6">
        <f t="shared" si="30"/>
        <v>74245.111767091046</v>
      </c>
      <c r="Q80" s="6">
        <f t="shared" si="31"/>
        <v>74245.111767091046</v>
      </c>
      <c r="R80" s="5">
        <f t="shared" si="32"/>
        <v>74245.111767091046</v>
      </c>
      <c r="S80" s="5">
        <f t="shared" si="33"/>
        <v>1491847374.9333048</v>
      </c>
      <c r="T80" s="20">
        <f>SUM(S80:$S$136)</f>
        <v>12844867127.218855</v>
      </c>
      <c r="U80" s="6">
        <f t="shared" si="34"/>
        <v>8.6100410424311029</v>
      </c>
    </row>
    <row r="81" spans="1:21" x14ac:dyDescent="0.2">
      <c r="A81" s="21">
        <v>67</v>
      </c>
      <c r="B81" s="22">
        <f>Absterbeordnung!B75</f>
        <v>72261.98845168727</v>
      </c>
      <c r="C81" s="15">
        <f t="shared" si="23"/>
        <v>0.26533130432696173</v>
      </c>
      <c r="D81" s="14">
        <f t="shared" si="24"/>
        <v>19173.367649146028</v>
      </c>
      <c r="E81" s="14">
        <f>SUM(D81:$D$127)</f>
        <v>218060.32786883949</v>
      </c>
      <c r="F81" s="16">
        <f t="shared" si="25"/>
        <v>11.373084366770163</v>
      </c>
      <c r="G81" s="5"/>
      <c r="H81" s="14">
        <f t="shared" si="26"/>
        <v>72261.98845168727</v>
      </c>
      <c r="I81" s="15">
        <f t="shared" si="27"/>
        <v>0.26533130432696173</v>
      </c>
      <c r="J81" s="14">
        <f t="shared" si="28"/>
        <v>19173.367649146028</v>
      </c>
      <c r="K81" s="14">
        <f>SUM($J81:J$127)</f>
        <v>218060.32786883949</v>
      </c>
      <c r="L81" s="16">
        <f t="shared" si="29"/>
        <v>11.373084366770163</v>
      </c>
      <c r="M81" s="16"/>
      <c r="N81" s="6">
        <v>67</v>
      </c>
      <c r="O81" s="6">
        <f t="shared" si="22"/>
        <v>67</v>
      </c>
      <c r="P81" s="6">
        <f t="shared" si="30"/>
        <v>72261.98845168727</v>
      </c>
      <c r="Q81" s="6">
        <f t="shared" si="31"/>
        <v>72261.98845168727</v>
      </c>
      <c r="R81" s="5">
        <f t="shared" si="32"/>
        <v>72261.98845168727</v>
      </c>
      <c r="S81" s="5">
        <f t="shared" si="33"/>
        <v>1385505671.6425445</v>
      </c>
      <c r="T81" s="20">
        <f>SUM(S81:$S$136)</f>
        <v>11353019752.285547</v>
      </c>
      <c r="U81" s="6">
        <f t="shared" si="34"/>
        <v>8.1941344482742657</v>
      </c>
    </row>
    <row r="82" spans="1:21" x14ac:dyDescent="0.2">
      <c r="A82" s="21">
        <v>68</v>
      </c>
      <c r="B82" s="22">
        <f>Absterbeordnung!B76</f>
        <v>70149.882535326557</v>
      </c>
      <c r="C82" s="15">
        <f t="shared" si="23"/>
        <v>0.26012872973231543</v>
      </c>
      <c r="D82" s="14">
        <f t="shared" si="24"/>
        <v>18247.999834785638</v>
      </c>
      <c r="E82" s="14">
        <f>SUM(D82:$D$127)</f>
        <v>198886.96021969343</v>
      </c>
      <c r="F82" s="16">
        <f t="shared" si="25"/>
        <v>10.899110150174428</v>
      </c>
      <c r="G82" s="5"/>
      <c r="H82" s="14">
        <f t="shared" si="26"/>
        <v>70149.882535326557</v>
      </c>
      <c r="I82" s="15">
        <f t="shared" si="27"/>
        <v>0.26012872973231543</v>
      </c>
      <c r="J82" s="14">
        <f t="shared" si="28"/>
        <v>18247.999834785638</v>
      </c>
      <c r="K82" s="14">
        <f>SUM($J82:J$127)</f>
        <v>198886.96021969343</v>
      </c>
      <c r="L82" s="16">
        <f t="shared" si="29"/>
        <v>10.899110150174428</v>
      </c>
      <c r="M82" s="16"/>
      <c r="N82" s="6">
        <v>68</v>
      </c>
      <c r="O82" s="6">
        <f t="shared" si="22"/>
        <v>68</v>
      </c>
      <c r="P82" s="6">
        <f t="shared" si="30"/>
        <v>70149.882535326557</v>
      </c>
      <c r="Q82" s="6">
        <f t="shared" si="31"/>
        <v>70149.882535326557</v>
      </c>
      <c r="R82" s="5">
        <f t="shared" si="32"/>
        <v>70149.882535326557</v>
      </c>
      <c r="S82" s="5">
        <f t="shared" si="33"/>
        <v>1280095044.9148707</v>
      </c>
      <c r="T82" s="20">
        <f>SUM(S82:$S$136)</f>
        <v>9967514080.6430035</v>
      </c>
      <c r="U82" s="6">
        <f t="shared" si="34"/>
        <v>7.78654219484606</v>
      </c>
    </row>
    <row r="83" spans="1:21" x14ac:dyDescent="0.2">
      <c r="A83" s="21">
        <v>69</v>
      </c>
      <c r="B83" s="22">
        <f>Absterbeordnung!B77</f>
        <v>67901.066705926831</v>
      </c>
      <c r="C83" s="15">
        <f t="shared" si="23"/>
        <v>0.25502816640423082</v>
      </c>
      <c r="D83" s="14">
        <f t="shared" si="24"/>
        <v>17316.684538903886</v>
      </c>
      <c r="E83" s="14">
        <f>SUM(D83:$D$127)</f>
        <v>180638.96038490784</v>
      </c>
      <c r="F83" s="16">
        <f t="shared" si="25"/>
        <v>10.431498014477427</v>
      </c>
      <c r="G83" s="5"/>
      <c r="H83" s="14">
        <f t="shared" si="26"/>
        <v>67901.066705926831</v>
      </c>
      <c r="I83" s="15">
        <f t="shared" si="27"/>
        <v>0.25502816640423082</v>
      </c>
      <c r="J83" s="14">
        <f t="shared" si="28"/>
        <v>17316.684538903886</v>
      </c>
      <c r="K83" s="14">
        <f>SUM($J83:J$127)</f>
        <v>180638.96038490784</v>
      </c>
      <c r="L83" s="16">
        <f t="shared" si="29"/>
        <v>10.431498014477427</v>
      </c>
      <c r="M83" s="16"/>
      <c r="N83" s="6">
        <v>69</v>
      </c>
      <c r="O83" s="6">
        <f t="shared" si="22"/>
        <v>69</v>
      </c>
      <c r="P83" s="6">
        <f t="shared" si="30"/>
        <v>67901.066705926831</v>
      </c>
      <c r="Q83" s="6">
        <f t="shared" si="31"/>
        <v>67901.066705926831</v>
      </c>
      <c r="R83" s="5">
        <f t="shared" si="32"/>
        <v>67901.066705926831</v>
      </c>
      <c r="S83" s="5">
        <f t="shared" si="33"/>
        <v>1175821352.0016043</v>
      </c>
      <c r="T83" s="20">
        <f>SUM(S83:$S$136)</f>
        <v>8687419035.7281322</v>
      </c>
      <c r="U83" s="6">
        <f t="shared" si="34"/>
        <v>7.3883834656850818</v>
      </c>
    </row>
    <row r="84" spans="1:21" x14ac:dyDescent="0.2">
      <c r="A84" s="21">
        <v>70</v>
      </c>
      <c r="B84" s="22">
        <f>Absterbeordnung!B78</f>
        <v>65508.352621087375</v>
      </c>
      <c r="C84" s="15">
        <f t="shared" si="23"/>
        <v>0.25002761412179492</v>
      </c>
      <c r="D84" s="14">
        <f t="shared" si="24"/>
        <v>16378.897110899707</v>
      </c>
      <c r="E84" s="14">
        <f>SUM(D84:$D$127)</f>
        <v>163322.27584600393</v>
      </c>
      <c r="F84" s="16">
        <f t="shared" si="25"/>
        <v>9.9715063071809293</v>
      </c>
      <c r="G84" s="5"/>
      <c r="H84" s="14">
        <f t="shared" si="26"/>
        <v>65508.352621087375</v>
      </c>
      <c r="I84" s="15">
        <f t="shared" si="27"/>
        <v>0.25002761412179492</v>
      </c>
      <c r="J84" s="14">
        <f t="shared" si="28"/>
        <v>16378.897110899707</v>
      </c>
      <c r="K84" s="14">
        <f>SUM($J84:J$127)</f>
        <v>163322.27584600393</v>
      </c>
      <c r="L84" s="16">
        <f t="shared" si="29"/>
        <v>9.9715063071809293</v>
      </c>
      <c r="M84" s="16"/>
      <c r="N84" s="6">
        <v>70</v>
      </c>
      <c r="O84" s="6">
        <f t="shared" si="22"/>
        <v>70</v>
      </c>
      <c r="P84" s="6">
        <f t="shared" si="30"/>
        <v>65508.352621087375</v>
      </c>
      <c r="Q84" s="6">
        <f t="shared" si="31"/>
        <v>65508.352621087375</v>
      </c>
      <c r="R84" s="5">
        <f t="shared" si="32"/>
        <v>65508.352621087375</v>
      </c>
      <c r="S84" s="5">
        <f t="shared" si="33"/>
        <v>1072954567.4853272</v>
      </c>
      <c r="T84" s="20">
        <f>SUM(S84:$S$136)</f>
        <v>7511597683.7265282</v>
      </c>
      <c r="U84" s="6">
        <f t="shared" si="34"/>
        <v>7.0008534483723608</v>
      </c>
    </row>
    <row r="85" spans="1:21" x14ac:dyDescent="0.2">
      <c r="A85" s="21">
        <v>71</v>
      </c>
      <c r="B85" s="22">
        <f>Absterbeordnung!B79</f>
        <v>62965.82213156842</v>
      </c>
      <c r="C85" s="15">
        <f t="shared" si="23"/>
        <v>0.24512511188411268</v>
      </c>
      <c r="D85" s="14">
        <f t="shared" si="24"/>
        <v>15434.504194875848</v>
      </c>
      <c r="E85" s="14">
        <f>SUM(D85:$D$127)</f>
        <v>146943.37873510423</v>
      </c>
      <c r="F85" s="16">
        <f t="shared" si="25"/>
        <v>9.5204469725621923</v>
      </c>
      <c r="G85" s="5"/>
      <c r="H85" s="14">
        <f t="shared" si="26"/>
        <v>62965.82213156842</v>
      </c>
      <c r="I85" s="15">
        <f t="shared" si="27"/>
        <v>0.24512511188411268</v>
      </c>
      <c r="J85" s="14">
        <f t="shared" si="28"/>
        <v>15434.504194875848</v>
      </c>
      <c r="K85" s="14">
        <f>SUM($J85:J$127)</f>
        <v>146943.37873510423</v>
      </c>
      <c r="L85" s="16">
        <f t="shared" si="29"/>
        <v>9.5204469725621923</v>
      </c>
      <c r="M85" s="16"/>
      <c r="N85" s="6">
        <v>71</v>
      </c>
      <c r="O85" s="6">
        <f t="shared" si="22"/>
        <v>71</v>
      </c>
      <c r="P85" s="6">
        <f t="shared" si="30"/>
        <v>62965.82213156842</v>
      </c>
      <c r="Q85" s="6">
        <f t="shared" si="31"/>
        <v>62965.82213156842</v>
      </c>
      <c r="R85" s="5">
        <f t="shared" si="32"/>
        <v>62965.82213156842</v>
      </c>
      <c r="S85" s="5">
        <f t="shared" si="33"/>
        <v>971846245.8234992</v>
      </c>
      <c r="T85" s="20">
        <f>SUM(S85:$S$136)</f>
        <v>6438643116.2412014</v>
      </c>
      <c r="U85" s="6">
        <f t="shared" si="34"/>
        <v>6.625166423095437</v>
      </c>
    </row>
    <row r="86" spans="1:21" x14ac:dyDescent="0.2">
      <c r="A86" s="21">
        <v>72</v>
      </c>
      <c r="B86" s="22">
        <f>Absterbeordnung!B80</f>
        <v>60269.655221831061</v>
      </c>
      <c r="C86" s="15">
        <f t="shared" si="23"/>
        <v>0.24031873714128693</v>
      </c>
      <c r="D86" s="14">
        <f t="shared" si="24"/>
        <v>14483.92743085121</v>
      </c>
      <c r="E86" s="14">
        <f>SUM(D86:$D$127)</f>
        <v>131508.87454022834</v>
      </c>
      <c r="F86" s="16">
        <f t="shared" si="25"/>
        <v>9.0796419112201843</v>
      </c>
      <c r="G86" s="5"/>
      <c r="H86" s="14">
        <f t="shared" si="26"/>
        <v>60269.655221831061</v>
      </c>
      <c r="I86" s="15">
        <f t="shared" si="27"/>
        <v>0.24031873714128693</v>
      </c>
      <c r="J86" s="14">
        <f t="shared" si="28"/>
        <v>14483.92743085121</v>
      </c>
      <c r="K86" s="14">
        <f>SUM($J86:J$127)</f>
        <v>131508.87454022834</v>
      </c>
      <c r="L86" s="16">
        <f t="shared" si="29"/>
        <v>9.0796419112201843</v>
      </c>
      <c r="M86" s="16"/>
      <c r="N86" s="6">
        <v>72</v>
      </c>
      <c r="O86" s="6">
        <f t="shared" si="22"/>
        <v>72</v>
      </c>
      <c r="P86" s="6">
        <f t="shared" si="30"/>
        <v>60269.655221831061</v>
      </c>
      <c r="Q86" s="6">
        <f t="shared" si="31"/>
        <v>60269.655221831061</v>
      </c>
      <c r="R86" s="5">
        <f t="shared" si="32"/>
        <v>60269.655221831061</v>
      </c>
      <c r="S86" s="5">
        <f t="shared" si="33"/>
        <v>872941312.51542377</v>
      </c>
      <c r="T86" s="20">
        <f>SUM(S86:$S$136)</f>
        <v>5466796870.4177027</v>
      </c>
      <c r="U86" s="6">
        <f t="shared" si="34"/>
        <v>6.2625021774543539</v>
      </c>
    </row>
    <row r="87" spans="1:21" x14ac:dyDescent="0.2">
      <c r="A87" s="21">
        <v>73</v>
      </c>
      <c r="B87" s="22">
        <f>Absterbeordnung!B81</f>
        <v>57419.102433183441</v>
      </c>
      <c r="C87" s="15">
        <f t="shared" si="23"/>
        <v>0.2356066050404774</v>
      </c>
      <c r="D87" s="14">
        <f t="shared" si="24"/>
        <v>13528.319788753766</v>
      </c>
      <c r="E87" s="14">
        <f>SUM(D87:$D$127)</f>
        <v>117024.94710937713</v>
      </c>
      <c r="F87" s="16">
        <f t="shared" si="25"/>
        <v>8.6503681859044459</v>
      </c>
      <c r="G87" s="5"/>
      <c r="H87" s="14">
        <f t="shared" si="26"/>
        <v>57419.102433183441</v>
      </c>
      <c r="I87" s="15">
        <f t="shared" si="27"/>
        <v>0.2356066050404774</v>
      </c>
      <c r="J87" s="14">
        <f t="shared" si="28"/>
        <v>13528.319788753766</v>
      </c>
      <c r="K87" s="14">
        <f>SUM($J87:J$127)</f>
        <v>117024.94710937713</v>
      </c>
      <c r="L87" s="16">
        <f t="shared" si="29"/>
        <v>8.6503681859044459</v>
      </c>
      <c r="M87" s="16"/>
      <c r="N87" s="6">
        <v>73</v>
      </c>
      <c r="O87" s="6">
        <f t="shared" si="22"/>
        <v>73</v>
      </c>
      <c r="P87" s="6">
        <f t="shared" si="30"/>
        <v>57419.102433183441</v>
      </c>
      <c r="Q87" s="6">
        <f t="shared" si="31"/>
        <v>57419.102433183441</v>
      </c>
      <c r="R87" s="5">
        <f t="shared" si="32"/>
        <v>57419.102433183441</v>
      </c>
      <c r="S87" s="5">
        <f t="shared" si="33"/>
        <v>776783979.69931507</v>
      </c>
      <c r="T87" s="20">
        <f>SUM(S87:$S$136)</f>
        <v>4593855557.9022789</v>
      </c>
      <c r="U87" s="6">
        <f t="shared" si="34"/>
        <v>5.9139422000959803</v>
      </c>
    </row>
    <row r="88" spans="1:21" x14ac:dyDescent="0.2">
      <c r="A88" s="21">
        <v>74</v>
      </c>
      <c r="B88" s="22">
        <f>Absterbeordnung!B82</f>
        <v>54417.381621833963</v>
      </c>
      <c r="C88" s="15">
        <f t="shared" si="23"/>
        <v>0.23098686768674251</v>
      </c>
      <c r="D88" s="14">
        <f t="shared" si="24"/>
        <v>12569.700528541534</v>
      </c>
      <c r="E88" s="14">
        <f>SUM(D88:$D$127)</f>
        <v>103496.62732062337</v>
      </c>
      <c r="F88" s="16">
        <f t="shared" si="25"/>
        <v>8.2338180679497945</v>
      </c>
      <c r="G88" s="5"/>
      <c r="H88" s="14">
        <f t="shared" si="26"/>
        <v>54417.381621833963</v>
      </c>
      <c r="I88" s="15">
        <f t="shared" si="27"/>
        <v>0.23098686768674251</v>
      </c>
      <c r="J88" s="14">
        <f t="shared" si="28"/>
        <v>12569.700528541534</v>
      </c>
      <c r="K88" s="14">
        <f>SUM($J88:J$127)</f>
        <v>103496.62732062337</v>
      </c>
      <c r="L88" s="16">
        <f t="shared" si="29"/>
        <v>8.2338180679497945</v>
      </c>
      <c r="M88" s="16"/>
      <c r="N88" s="6">
        <v>74</v>
      </c>
      <c r="O88" s="6">
        <f t="shared" si="22"/>
        <v>74</v>
      </c>
      <c r="P88" s="6">
        <f t="shared" si="30"/>
        <v>54417.381621833963</v>
      </c>
      <c r="Q88" s="6">
        <f t="shared" si="31"/>
        <v>54417.381621833963</v>
      </c>
      <c r="R88" s="5">
        <f t="shared" si="32"/>
        <v>54417.381621833963</v>
      </c>
      <c r="S88" s="5">
        <f t="shared" si="33"/>
        <v>684010190.53381288</v>
      </c>
      <c r="T88" s="20">
        <f>SUM(S88:$S$136)</f>
        <v>3817071578.2029634</v>
      </c>
      <c r="U88" s="6">
        <f t="shared" si="34"/>
        <v>5.5804308634993545</v>
      </c>
    </row>
    <row r="89" spans="1:21" x14ac:dyDescent="0.2">
      <c r="A89" s="21">
        <v>75</v>
      </c>
      <c r="B89" s="22">
        <f>Absterbeordnung!B83</f>
        <v>51272.990222186781</v>
      </c>
      <c r="C89" s="15">
        <f t="shared" si="23"/>
        <v>0.22645771341837509</v>
      </c>
      <c r="D89" s="14">
        <f t="shared" si="24"/>
        <v>11611.164125839123</v>
      </c>
      <c r="E89" s="14">
        <f>SUM(D89:$D$127)</f>
        <v>90926.926792081824</v>
      </c>
      <c r="F89" s="16">
        <f t="shared" si="25"/>
        <v>7.8309914326106096</v>
      </c>
      <c r="G89" s="5"/>
      <c r="H89" s="14">
        <f t="shared" si="26"/>
        <v>51272.990222186781</v>
      </c>
      <c r="I89" s="15">
        <f t="shared" si="27"/>
        <v>0.22645771341837509</v>
      </c>
      <c r="J89" s="14">
        <f t="shared" si="28"/>
        <v>11611.164125839123</v>
      </c>
      <c r="K89" s="14">
        <f>SUM($J89:J$127)</f>
        <v>90926.926792081824</v>
      </c>
      <c r="L89" s="16">
        <f t="shared" si="29"/>
        <v>7.8309914326106096</v>
      </c>
      <c r="M89" s="16"/>
      <c r="N89" s="6">
        <v>75</v>
      </c>
      <c r="O89" s="6">
        <f t="shared" si="22"/>
        <v>75</v>
      </c>
      <c r="P89" s="6">
        <f t="shared" si="30"/>
        <v>51272.990222186781</v>
      </c>
      <c r="Q89" s="6">
        <f t="shared" si="31"/>
        <v>51272.990222186781</v>
      </c>
      <c r="R89" s="5">
        <f t="shared" si="32"/>
        <v>51272.990222186781</v>
      </c>
      <c r="S89" s="5">
        <f t="shared" si="33"/>
        <v>595339104.69235528</v>
      </c>
      <c r="T89" s="20">
        <f>SUM(S89:$S$136)</f>
        <v>3133061387.6691499</v>
      </c>
      <c r="U89" s="6">
        <f t="shared" si="34"/>
        <v>5.2626500812308921</v>
      </c>
    </row>
    <row r="90" spans="1:21" x14ac:dyDescent="0.2">
      <c r="A90" s="21">
        <v>76</v>
      </c>
      <c r="B90" s="22">
        <f>Absterbeordnung!B84</f>
        <v>48000.250125471764</v>
      </c>
      <c r="C90" s="15">
        <f t="shared" si="23"/>
        <v>0.22201736609644609</v>
      </c>
      <c r="D90" s="14">
        <f t="shared" si="24"/>
        <v>10656.889104827847</v>
      </c>
      <c r="E90" s="14">
        <f>SUM(D90:$D$127)</f>
        <v>79315.762666242692</v>
      </c>
      <c r="F90" s="16">
        <f t="shared" si="25"/>
        <v>7.4426750514191422</v>
      </c>
      <c r="G90" s="5"/>
      <c r="H90" s="14">
        <f t="shared" si="26"/>
        <v>48000.250125471764</v>
      </c>
      <c r="I90" s="15">
        <f t="shared" si="27"/>
        <v>0.22201736609644609</v>
      </c>
      <c r="J90" s="14">
        <f t="shared" si="28"/>
        <v>10656.889104827847</v>
      </c>
      <c r="K90" s="14">
        <f>SUM($J90:J$127)</f>
        <v>79315.762666242692</v>
      </c>
      <c r="L90" s="16">
        <f t="shared" si="29"/>
        <v>7.4426750514191422</v>
      </c>
      <c r="M90" s="16"/>
      <c r="N90" s="6">
        <v>76</v>
      </c>
      <c r="O90" s="6">
        <f t="shared" si="22"/>
        <v>76</v>
      </c>
      <c r="P90" s="6">
        <f t="shared" si="30"/>
        <v>48000.250125471764</v>
      </c>
      <c r="Q90" s="6">
        <f t="shared" si="31"/>
        <v>48000.250125471764</v>
      </c>
      <c r="R90" s="5">
        <f t="shared" si="32"/>
        <v>48000.250125471764</v>
      </c>
      <c r="S90" s="5">
        <f t="shared" si="33"/>
        <v>511533342.59115154</v>
      </c>
      <c r="T90" s="20">
        <f>SUM(S90:$S$136)</f>
        <v>2537722282.9767942</v>
      </c>
      <c r="U90" s="6">
        <f t="shared" si="34"/>
        <v>4.9610104985963659</v>
      </c>
    </row>
    <row r="91" spans="1:21" x14ac:dyDescent="0.2">
      <c r="A91" s="21">
        <v>77</v>
      </c>
      <c r="B91" s="22">
        <f>Absterbeordnung!B85</f>
        <v>44619.628509322385</v>
      </c>
      <c r="C91" s="15">
        <f t="shared" si="23"/>
        <v>0.2176640844082805</v>
      </c>
      <c r="D91" s="14">
        <f t="shared" si="24"/>
        <v>9712.0905861192659</v>
      </c>
      <c r="E91" s="14">
        <f>SUM(D91:$D$127)</f>
        <v>68658.873561414832</v>
      </c>
      <c r="F91" s="16">
        <f t="shared" si="25"/>
        <v>7.069422690470331</v>
      </c>
      <c r="G91" s="5"/>
      <c r="H91" s="14">
        <f t="shared" si="26"/>
        <v>44619.628509322385</v>
      </c>
      <c r="I91" s="15">
        <f t="shared" si="27"/>
        <v>0.2176640844082805</v>
      </c>
      <c r="J91" s="14">
        <f t="shared" si="28"/>
        <v>9712.0905861192659</v>
      </c>
      <c r="K91" s="14">
        <f>SUM($J91:J$127)</f>
        <v>68658.873561414832</v>
      </c>
      <c r="L91" s="16">
        <f t="shared" si="29"/>
        <v>7.069422690470331</v>
      </c>
      <c r="M91" s="16"/>
      <c r="N91" s="6">
        <v>77</v>
      </c>
      <c r="O91" s="6">
        <f t="shared" si="22"/>
        <v>77</v>
      </c>
      <c r="P91" s="6">
        <f t="shared" si="30"/>
        <v>44619.628509322385</v>
      </c>
      <c r="Q91" s="6">
        <f t="shared" si="31"/>
        <v>44619.628509322385</v>
      </c>
      <c r="R91" s="5">
        <f t="shared" si="32"/>
        <v>44619.628509322385</v>
      </c>
      <c r="S91" s="5">
        <f t="shared" si="33"/>
        <v>433349874.00152874</v>
      </c>
      <c r="T91" s="20">
        <f>SUM(S91:$S$136)</f>
        <v>2026188940.3856421</v>
      </c>
      <c r="U91" s="6">
        <f t="shared" si="34"/>
        <v>4.6756421587848305</v>
      </c>
    </row>
    <row r="92" spans="1:21" x14ac:dyDescent="0.2">
      <c r="A92" s="21">
        <v>78</v>
      </c>
      <c r="B92" s="22">
        <f>Absterbeordnung!B86</f>
        <v>41157.452320043114</v>
      </c>
      <c r="C92" s="15">
        <f t="shared" si="23"/>
        <v>0.21339616118458871</v>
      </c>
      <c r="D92" s="14">
        <f t="shared" si="24"/>
        <v>8782.8423292349453</v>
      </c>
      <c r="E92" s="14">
        <f>SUM(D92:$D$127)</f>
        <v>58946.782975295595</v>
      </c>
      <c r="F92" s="16">
        <f t="shared" si="25"/>
        <v>6.7115838774746992</v>
      </c>
      <c r="G92" s="5"/>
      <c r="H92" s="14">
        <f t="shared" si="26"/>
        <v>41157.452320043114</v>
      </c>
      <c r="I92" s="15">
        <f t="shared" si="27"/>
        <v>0.21339616118458871</v>
      </c>
      <c r="J92" s="14">
        <f t="shared" si="28"/>
        <v>8782.8423292349453</v>
      </c>
      <c r="K92" s="14">
        <f>SUM($J92:J$127)</f>
        <v>58946.782975295595</v>
      </c>
      <c r="L92" s="16">
        <f t="shared" si="29"/>
        <v>6.7115838774746992</v>
      </c>
      <c r="M92" s="16"/>
      <c r="N92" s="6">
        <v>78</v>
      </c>
      <c r="O92" s="6">
        <f t="shared" si="22"/>
        <v>78</v>
      </c>
      <c r="P92" s="6">
        <f t="shared" si="30"/>
        <v>41157.452320043114</v>
      </c>
      <c r="Q92" s="6">
        <f t="shared" si="31"/>
        <v>41157.452320043114</v>
      </c>
      <c r="R92" s="5">
        <f t="shared" si="32"/>
        <v>41157.452320043114</v>
      </c>
      <c r="S92" s="5">
        <f t="shared" si="33"/>
        <v>361479414.39994365</v>
      </c>
      <c r="T92" s="20">
        <f>SUM(S92:$S$136)</f>
        <v>1592839066.3841133</v>
      </c>
      <c r="U92" s="6">
        <f t="shared" si="34"/>
        <v>4.4064447460396288</v>
      </c>
    </row>
    <row r="93" spans="1:21" x14ac:dyDescent="0.2">
      <c r="A93" s="21">
        <v>79</v>
      </c>
      <c r="B93" s="22">
        <f>Absterbeordnung!B87</f>
        <v>37645.233383667546</v>
      </c>
      <c r="C93" s="15">
        <f t="shared" si="23"/>
        <v>0.20921192272998898</v>
      </c>
      <c r="D93" s="14">
        <f t="shared" si="24"/>
        <v>7875.8316578162567</v>
      </c>
      <c r="E93" s="14">
        <f>SUM(D93:$D$127)</f>
        <v>50163.940646060655</v>
      </c>
      <c r="F93" s="16">
        <f t="shared" si="25"/>
        <v>6.3693515587368061</v>
      </c>
      <c r="G93" s="5"/>
      <c r="H93" s="14">
        <f t="shared" si="26"/>
        <v>37645.233383667546</v>
      </c>
      <c r="I93" s="15">
        <f t="shared" si="27"/>
        <v>0.20921192272998898</v>
      </c>
      <c r="J93" s="14">
        <f t="shared" si="28"/>
        <v>7875.8316578162567</v>
      </c>
      <c r="K93" s="14">
        <f>SUM($J93:J$127)</f>
        <v>50163.940646060655</v>
      </c>
      <c r="L93" s="16">
        <f t="shared" si="29"/>
        <v>6.3693515587368061</v>
      </c>
      <c r="M93" s="16"/>
      <c r="N93" s="6">
        <v>79</v>
      </c>
      <c r="O93" s="6">
        <f t="shared" si="22"/>
        <v>79</v>
      </c>
      <c r="P93" s="6">
        <f t="shared" si="30"/>
        <v>37645.233383667546</v>
      </c>
      <c r="Q93" s="6">
        <f t="shared" si="31"/>
        <v>37645.233383667546</v>
      </c>
      <c r="R93" s="5">
        <f t="shared" si="32"/>
        <v>37645.233383667546</v>
      </c>
      <c r="S93" s="5">
        <f t="shared" si="33"/>
        <v>296487520.84897023</v>
      </c>
      <c r="T93" s="20">
        <f>SUM(S93:$S$136)</f>
        <v>1231359651.98417</v>
      </c>
      <c r="U93" s="6">
        <f t="shared" si="34"/>
        <v>4.1531584481473693</v>
      </c>
    </row>
    <row r="94" spans="1:21" x14ac:dyDescent="0.2">
      <c r="A94" s="21">
        <v>80</v>
      </c>
      <c r="B94" s="22">
        <f>Absterbeordnung!B88</f>
        <v>34118.845509734529</v>
      </c>
      <c r="C94" s="15">
        <f t="shared" si="23"/>
        <v>0.20510972816665585</v>
      </c>
      <c r="D94" s="14">
        <f t="shared" si="24"/>
        <v>6998.1071278617756</v>
      </c>
      <c r="E94" s="14">
        <f>SUM(D94:$D$127)</f>
        <v>42288.108988244399</v>
      </c>
      <c r="F94" s="16">
        <f t="shared" si="25"/>
        <v>6.0427924602470675</v>
      </c>
      <c r="G94" s="5"/>
      <c r="H94" s="14">
        <f t="shared" si="26"/>
        <v>34118.845509734529</v>
      </c>
      <c r="I94" s="15">
        <f t="shared" si="27"/>
        <v>0.20510972816665585</v>
      </c>
      <c r="J94" s="14">
        <f t="shared" si="28"/>
        <v>6998.1071278617756</v>
      </c>
      <c r="K94" s="14">
        <f>SUM($J94:J$127)</f>
        <v>42288.108988244399</v>
      </c>
      <c r="L94" s="16">
        <f t="shared" si="29"/>
        <v>6.0427924602470675</v>
      </c>
      <c r="M94" s="16"/>
      <c r="N94" s="6">
        <v>80</v>
      </c>
      <c r="O94" s="6">
        <f t="shared" si="22"/>
        <v>80</v>
      </c>
      <c r="P94" s="6">
        <f t="shared" si="30"/>
        <v>34118.845509734529</v>
      </c>
      <c r="Q94" s="6">
        <f t="shared" si="31"/>
        <v>34118.845509734529</v>
      </c>
      <c r="R94" s="5">
        <f t="shared" si="32"/>
        <v>34118.845509734529</v>
      </c>
      <c r="S94" s="5">
        <f t="shared" si="33"/>
        <v>238767335.95608792</v>
      </c>
      <c r="T94" s="20">
        <f>SUM(S94:$S$136)</f>
        <v>934872131.13520038</v>
      </c>
      <c r="U94" s="6">
        <f t="shared" si="34"/>
        <v>3.9154104869149027</v>
      </c>
    </row>
    <row r="95" spans="1:21" x14ac:dyDescent="0.2">
      <c r="A95" s="21">
        <v>81</v>
      </c>
      <c r="B95" s="22">
        <f>Absterbeordnung!B89</f>
        <v>30617.538194187702</v>
      </c>
      <c r="C95" s="15">
        <f t="shared" si="23"/>
        <v>0.20108796879083907</v>
      </c>
      <c r="D95" s="14">
        <f t="shared" si="24"/>
        <v>6156.8185648451399</v>
      </c>
      <c r="E95" s="14">
        <f>SUM(D95:$D$127)</f>
        <v>35290.001860382617</v>
      </c>
      <c r="F95" s="16">
        <f t="shared" si="25"/>
        <v>5.7318567192941563</v>
      </c>
      <c r="G95" s="5"/>
      <c r="H95" s="14">
        <f t="shared" si="26"/>
        <v>30617.538194187702</v>
      </c>
      <c r="I95" s="15">
        <f t="shared" si="27"/>
        <v>0.20108796879083907</v>
      </c>
      <c r="J95" s="14">
        <f t="shared" si="28"/>
        <v>6156.8185648451399</v>
      </c>
      <c r="K95" s="14">
        <f>SUM($J95:J$127)</f>
        <v>35290.001860382617</v>
      </c>
      <c r="L95" s="16">
        <f t="shared" si="29"/>
        <v>5.7318567192941563</v>
      </c>
      <c r="M95" s="16"/>
      <c r="N95" s="6">
        <v>81</v>
      </c>
      <c r="O95" s="6">
        <f t="shared" si="22"/>
        <v>81</v>
      </c>
      <c r="P95" s="6">
        <f t="shared" si="30"/>
        <v>30617.538194187702</v>
      </c>
      <c r="Q95" s="6">
        <f t="shared" si="31"/>
        <v>30617.538194187702</v>
      </c>
      <c r="R95" s="5">
        <f t="shared" si="32"/>
        <v>30617.538194187702</v>
      </c>
      <c r="S95" s="5">
        <f t="shared" si="33"/>
        <v>188506627.56382999</v>
      </c>
      <c r="T95" s="20">
        <f>SUM(S95:$S$136)</f>
        <v>696104795.17911255</v>
      </c>
      <c r="U95" s="6">
        <f t="shared" si="34"/>
        <v>3.6927338002660166</v>
      </c>
    </row>
    <row r="96" spans="1:21" x14ac:dyDescent="0.2">
      <c r="A96" s="21">
        <v>82</v>
      </c>
      <c r="B96" s="22">
        <f>Absterbeordnung!B90</f>
        <v>27182.636189781086</v>
      </c>
      <c r="C96" s="15">
        <f t="shared" si="23"/>
        <v>0.19714506744199911</v>
      </c>
      <c r="D96" s="14">
        <f t="shared" si="24"/>
        <v>5358.922644885718</v>
      </c>
      <c r="E96" s="14">
        <f>SUM(D96:$D$127)</f>
        <v>29133.183295537485</v>
      </c>
      <c r="F96" s="16">
        <f t="shared" si="25"/>
        <v>5.4363881000112411</v>
      </c>
      <c r="G96" s="5"/>
      <c r="H96" s="14">
        <f t="shared" si="26"/>
        <v>27182.636189781086</v>
      </c>
      <c r="I96" s="15">
        <f t="shared" si="27"/>
        <v>0.19714506744199911</v>
      </c>
      <c r="J96" s="14">
        <f t="shared" si="28"/>
        <v>5358.922644885718</v>
      </c>
      <c r="K96" s="14">
        <f>SUM($J96:J$127)</f>
        <v>29133.183295537485</v>
      </c>
      <c r="L96" s="16">
        <f t="shared" si="29"/>
        <v>5.4363881000112411</v>
      </c>
      <c r="M96" s="16"/>
      <c r="N96" s="6">
        <v>82</v>
      </c>
      <c r="O96" s="6">
        <f t="shared" si="22"/>
        <v>82</v>
      </c>
      <c r="P96" s="6">
        <f t="shared" si="30"/>
        <v>27182.636189781086</v>
      </c>
      <c r="Q96" s="6">
        <f t="shared" si="31"/>
        <v>27182.636189781086</v>
      </c>
      <c r="R96" s="5">
        <f t="shared" si="32"/>
        <v>27182.636189781086</v>
      </c>
      <c r="S96" s="5">
        <f t="shared" si="33"/>
        <v>145669644.62510788</v>
      </c>
      <c r="T96" s="20">
        <f>SUM(S96:$S$136)</f>
        <v>507598167.6152823</v>
      </c>
      <c r="U96" s="6">
        <f t="shared" si="34"/>
        <v>3.4845843752940122</v>
      </c>
    </row>
    <row r="97" spans="1:21" x14ac:dyDescent="0.2">
      <c r="A97" s="21">
        <v>83</v>
      </c>
      <c r="B97" s="22">
        <f>Absterbeordnung!B91</f>
        <v>23856.03006575019</v>
      </c>
      <c r="C97" s="15">
        <f t="shared" si="23"/>
        <v>0.19327947788431285</v>
      </c>
      <c r="D97" s="14">
        <f t="shared" si="24"/>
        <v>4610.8810355006663</v>
      </c>
      <c r="E97" s="14">
        <f>SUM(D97:$D$127)</f>
        <v>23774.260650651762</v>
      </c>
      <c r="F97" s="16">
        <f t="shared" si="25"/>
        <v>5.1561210249420943</v>
      </c>
      <c r="G97" s="5"/>
      <c r="H97" s="14">
        <f t="shared" si="26"/>
        <v>23856.03006575019</v>
      </c>
      <c r="I97" s="15">
        <f t="shared" si="27"/>
        <v>0.19327947788431285</v>
      </c>
      <c r="J97" s="14">
        <f t="shared" si="28"/>
        <v>4610.8810355006663</v>
      </c>
      <c r="K97" s="14">
        <f>SUM($J97:J$127)</f>
        <v>23774.260650651762</v>
      </c>
      <c r="L97" s="16">
        <f t="shared" si="29"/>
        <v>5.1561210249420943</v>
      </c>
      <c r="M97" s="16"/>
      <c r="N97" s="6">
        <v>83</v>
      </c>
      <c r="O97" s="6">
        <f t="shared" si="22"/>
        <v>83</v>
      </c>
      <c r="P97" s="6">
        <f t="shared" si="30"/>
        <v>23856.03006575019</v>
      </c>
      <c r="Q97" s="6">
        <f t="shared" si="31"/>
        <v>23856.03006575019</v>
      </c>
      <c r="R97" s="5">
        <f t="shared" si="32"/>
        <v>23856.03006575019</v>
      </c>
      <c r="S97" s="5">
        <f t="shared" si="33"/>
        <v>109997316.61250126</v>
      </c>
      <c r="T97" s="20">
        <f>SUM(S97:$S$136)</f>
        <v>361928522.99017441</v>
      </c>
      <c r="U97" s="6">
        <f t="shared" si="34"/>
        <v>3.2903395658748371</v>
      </c>
    </row>
    <row r="98" spans="1:21" x14ac:dyDescent="0.2">
      <c r="A98" s="21">
        <v>84</v>
      </c>
      <c r="B98" s="22">
        <f>Absterbeordnung!B92</f>
        <v>20678.29664613336</v>
      </c>
      <c r="C98" s="15">
        <f t="shared" si="23"/>
        <v>0.18948968420030671</v>
      </c>
      <c r="D98" s="14">
        <f t="shared" si="24"/>
        <v>3918.3239012760719</v>
      </c>
      <c r="E98" s="14">
        <f>SUM(D98:$D$127)</f>
        <v>19163.379615151105</v>
      </c>
      <c r="F98" s="16">
        <f t="shared" si="25"/>
        <v>4.8907083993005811</v>
      </c>
      <c r="G98" s="5"/>
      <c r="H98" s="14">
        <f t="shared" si="26"/>
        <v>20678.29664613336</v>
      </c>
      <c r="I98" s="15">
        <f t="shared" si="27"/>
        <v>0.18948968420030671</v>
      </c>
      <c r="J98" s="14">
        <f t="shared" si="28"/>
        <v>3918.3239012760719</v>
      </c>
      <c r="K98" s="14">
        <f>SUM($J98:J$127)</f>
        <v>19163.379615151105</v>
      </c>
      <c r="L98" s="16">
        <f t="shared" si="29"/>
        <v>4.8907083993005811</v>
      </c>
      <c r="M98" s="16"/>
      <c r="N98" s="6">
        <v>84</v>
      </c>
      <c r="O98" s="6">
        <f t="shared" si="22"/>
        <v>84</v>
      </c>
      <c r="P98" s="6">
        <f t="shared" si="30"/>
        <v>20678.29664613336</v>
      </c>
      <c r="Q98" s="6">
        <f t="shared" si="31"/>
        <v>20678.29664613336</v>
      </c>
      <c r="R98" s="5">
        <f t="shared" si="32"/>
        <v>20678.29664613336</v>
      </c>
      <c r="S98" s="5">
        <f t="shared" si="33"/>
        <v>81024263.986221164</v>
      </c>
      <c r="T98" s="20">
        <f>SUM(S98:$S$136)</f>
        <v>251931206.37767321</v>
      </c>
      <c r="U98" s="6">
        <f t="shared" si="34"/>
        <v>3.1093303904681711</v>
      </c>
    </row>
    <row r="99" spans="1:21" x14ac:dyDescent="0.2">
      <c r="A99" s="21">
        <v>85</v>
      </c>
      <c r="B99" s="22">
        <f>Absterbeordnung!B93</f>
        <v>17686.77615522184</v>
      </c>
      <c r="C99" s="15">
        <f t="shared" si="23"/>
        <v>0.18577420019637911</v>
      </c>
      <c r="D99" s="14">
        <f t="shared" si="24"/>
        <v>3285.7466942887263</v>
      </c>
      <c r="E99" s="14">
        <f>SUM(D99:$D$127)</f>
        <v>15245.055713875021</v>
      </c>
      <c r="F99" s="16">
        <f t="shared" si="25"/>
        <v>4.6397538009773927</v>
      </c>
      <c r="G99" s="5"/>
      <c r="H99" s="14">
        <f t="shared" si="26"/>
        <v>17686.77615522184</v>
      </c>
      <c r="I99" s="15">
        <f t="shared" si="27"/>
        <v>0.18577420019637911</v>
      </c>
      <c r="J99" s="14">
        <f t="shared" si="28"/>
        <v>3285.7466942887263</v>
      </c>
      <c r="K99" s="14">
        <f>SUM($J99:J$127)</f>
        <v>15245.055713875021</v>
      </c>
      <c r="L99" s="16">
        <f t="shared" si="29"/>
        <v>4.6397538009773927</v>
      </c>
      <c r="M99" s="16"/>
      <c r="N99" s="6">
        <v>85</v>
      </c>
      <c r="O99" s="6">
        <f t="shared" si="22"/>
        <v>85</v>
      </c>
      <c r="P99" s="6">
        <f t="shared" si="30"/>
        <v>17686.77615522184</v>
      </c>
      <c r="Q99" s="6">
        <f t="shared" si="31"/>
        <v>17686.77615522184</v>
      </c>
      <c r="R99" s="5">
        <f t="shared" si="32"/>
        <v>17686.77615522184</v>
      </c>
      <c r="S99" s="5">
        <f t="shared" si="33"/>
        <v>58114266.284644835</v>
      </c>
      <c r="T99" s="20">
        <f>SUM(S99:$S$136)</f>
        <v>170906942.39145204</v>
      </c>
      <c r="U99" s="6">
        <f t="shared" si="34"/>
        <v>2.9408775730617753</v>
      </c>
    </row>
    <row r="100" spans="1:21" x14ac:dyDescent="0.2">
      <c r="A100" s="13">
        <v>86</v>
      </c>
      <c r="B100" s="22">
        <f>Absterbeordnung!B94</f>
        <v>14913.807662318326</v>
      </c>
      <c r="C100" s="15">
        <f t="shared" si="23"/>
        <v>0.18213156881997952</v>
      </c>
      <c r="D100" s="14">
        <f t="shared" si="24"/>
        <v>2716.2751866174681</v>
      </c>
      <c r="E100" s="14">
        <f>SUM(D100:$D$127)</f>
        <v>11959.309019586295</v>
      </c>
      <c r="F100" s="16">
        <f t="shared" si="25"/>
        <v>4.4028341010908481</v>
      </c>
      <c r="G100" s="5"/>
      <c r="H100" s="14">
        <f t="shared" si="26"/>
        <v>14913.807662318326</v>
      </c>
      <c r="I100" s="15">
        <f t="shared" si="27"/>
        <v>0.18213156881997952</v>
      </c>
      <c r="J100" s="14">
        <f t="shared" si="28"/>
        <v>2716.2751866174681</v>
      </c>
      <c r="K100" s="14">
        <f>SUM($J100:J$127)</f>
        <v>11959.309019586295</v>
      </c>
      <c r="L100" s="16">
        <f t="shared" si="29"/>
        <v>4.4028341010908481</v>
      </c>
      <c r="M100" s="16"/>
      <c r="N100" s="20">
        <v>86</v>
      </c>
      <c r="O100" s="6">
        <f t="shared" si="22"/>
        <v>86</v>
      </c>
      <c r="P100" s="6">
        <f t="shared" si="30"/>
        <v>14913.807662318326</v>
      </c>
      <c r="Q100" s="6">
        <f t="shared" si="31"/>
        <v>14913.807662318326</v>
      </c>
      <c r="R100" s="5">
        <f t="shared" si="32"/>
        <v>14913.807662318326</v>
      </c>
      <c r="S100" s="5">
        <f t="shared" si="33"/>
        <v>40510005.691140734</v>
      </c>
      <c r="T100" s="20">
        <f>SUM(S100:$S$136)</f>
        <v>112792676.10680716</v>
      </c>
      <c r="U100" s="6">
        <f t="shared" si="34"/>
        <v>2.7843164715100044</v>
      </c>
    </row>
    <row r="101" spans="1:21" x14ac:dyDescent="0.2">
      <c r="A101" s="13">
        <v>87</v>
      </c>
      <c r="B101" s="22">
        <f>Absterbeordnung!B95</f>
        <v>12385.259713775538</v>
      </c>
      <c r="C101" s="15">
        <f t="shared" si="23"/>
        <v>0.17856036158821526</v>
      </c>
      <c r="D101" s="14">
        <f t="shared" si="24"/>
        <v>2211.5164528557157</v>
      </c>
      <c r="E101" s="14">
        <f>SUM(D101:$D$127)</f>
        <v>9243.0338329688257</v>
      </c>
      <c r="F101" s="16">
        <f t="shared" si="25"/>
        <v>4.1795003699987676</v>
      </c>
      <c r="G101" s="5"/>
      <c r="H101" s="14">
        <f t="shared" si="26"/>
        <v>12385.259713775538</v>
      </c>
      <c r="I101" s="15">
        <f t="shared" si="27"/>
        <v>0.17856036158821526</v>
      </c>
      <c r="J101" s="14">
        <f t="shared" si="28"/>
        <v>2211.5164528557157</v>
      </c>
      <c r="K101" s="14">
        <f>SUM($J101:J$127)</f>
        <v>9243.0338329688257</v>
      </c>
      <c r="L101" s="16">
        <f t="shared" si="29"/>
        <v>4.1795003699987676</v>
      </c>
      <c r="M101" s="16"/>
      <c r="N101" s="20">
        <v>87</v>
      </c>
      <c r="O101" s="6">
        <f t="shared" si="22"/>
        <v>87</v>
      </c>
      <c r="P101" s="6">
        <f t="shared" si="30"/>
        <v>12385.259713775538</v>
      </c>
      <c r="Q101" s="6">
        <f t="shared" si="31"/>
        <v>12385.259713775538</v>
      </c>
      <c r="R101" s="5">
        <f t="shared" si="32"/>
        <v>12385.259713775538</v>
      </c>
      <c r="S101" s="5">
        <f t="shared" si="33"/>
        <v>27390205.629905675</v>
      </c>
      <c r="T101" s="20">
        <f>SUM(S101:$S$136)</f>
        <v>72282670.415666416</v>
      </c>
      <c r="U101" s="6">
        <f t="shared" si="34"/>
        <v>2.6389969974064535</v>
      </c>
    </row>
    <row r="102" spans="1:21" x14ac:dyDescent="0.2">
      <c r="A102" s="13">
        <v>88</v>
      </c>
      <c r="B102" s="22">
        <f>Absterbeordnung!B96</f>
        <v>10119.357004282554</v>
      </c>
      <c r="C102" s="15">
        <f t="shared" si="23"/>
        <v>0.17505917802766199</v>
      </c>
      <c r="D102" s="14">
        <f t="shared" si="24"/>
        <v>1771.486319338168</v>
      </c>
      <c r="E102" s="14">
        <f>SUM(D102:$D$127)</f>
        <v>7031.5173801131141</v>
      </c>
      <c r="F102" s="16">
        <f t="shared" si="25"/>
        <v>3.969275575743711</v>
      </c>
      <c r="G102" s="5"/>
      <c r="H102" s="14">
        <f t="shared" si="26"/>
        <v>10119.357004282554</v>
      </c>
      <c r="I102" s="15">
        <f t="shared" si="27"/>
        <v>0.17505917802766199</v>
      </c>
      <c r="J102" s="14">
        <f t="shared" si="28"/>
        <v>1771.486319338168</v>
      </c>
      <c r="K102" s="14">
        <f>SUM($J102:J$127)</f>
        <v>7031.5173801131141</v>
      </c>
      <c r="L102" s="16">
        <f t="shared" si="29"/>
        <v>3.969275575743711</v>
      </c>
      <c r="M102" s="16"/>
      <c r="N102" s="20">
        <v>88</v>
      </c>
      <c r="O102" s="6">
        <f t="shared" si="22"/>
        <v>88</v>
      </c>
      <c r="P102" s="6">
        <f t="shared" si="30"/>
        <v>10119.357004282554</v>
      </c>
      <c r="Q102" s="6">
        <f t="shared" si="31"/>
        <v>10119.357004282554</v>
      </c>
      <c r="R102" s="5">
        <f t="shared" si="32"/>
        <v>10119.357004282554</v>
      </c>
      <c r="S102" s="5">
        <f t="shared" si="33"/>
        <v>17926302.493585411</v>
      </c>
      <c r="T102" s="20">
        <f>SUM(S102:$S$136)</f>
        <v>44892464.785760753</v>
      </c>
      <c r="U102" s="6">
        <f t="shared" si="34"/>
        <v>2.5042791061806904</v>
      </c>
    </row>
    <row r="103" spans="1:21" x14ac:dyDescent="0.2">
      <c r="A103" s="13">
        <v>89</v>
      </c>
      <c r="B103" s="22">
        <f>Absterbeordnung!B97</f>
        <v>8125.8906282553899</v>
      </c>
      <c r="C103" s="15">
        <f t="shared" si="23"/>
        <v>0.17162664512515882</v>
      </c>
      <c r="D103" s="14">
        <f t="shared" si="24"/>
        <v>1394.6193471814418</v>
      </c>
      <c r="E103" s="14">
        <f>SUM(D103:$D$127)</f>
        <v>5260.031060774947</v>
      </c>
      <c r="F103" s="16">
        <f t="shared" si="25"/>
        <v>3.7716607556073223</v>
      </c>
      <c r="G103" s="5"/>
      <c r="H103" s="14">
        <f t="shared" si="26"/>
        <v>8125.8906282553899</v>
      </c>
      <c r="I103" s="15">
        <f t="shared" si="27"/>
        <v>0.17162664512515882</v>
      </c>
      <c r="J103" s="14">
        <f t="shared" si="28"/>
        <v>1394.6193471814418</v>
      </c>
      <c r="K103" s="14">
        <f>SUM($J103:J$127)</f>
        <v>5260.031060774947</v>
      </c>
      <c r="L103" s="16">
        <f t="shared" si="29"/>
        <v>3.7716607556073223</v>
      </c>
      <c r="M103" s="16"/>
      <c r="N103" s="20">
        <v>89</v>
      </c>
      <c r="O103" s="6">
        <f t="shared" si="22"/>
        <v>89</v>
      </c>
      <c r="P103" s="6">
        <f t="shared" si="30"/>
        <v>8125.8906282553899</v>
      </c>
      <c r="Q103" s="6">
        <f t="shared" si="31"/>
        <v>8125.8906282553899</v>
      </c>
      <c r="R103" s="5">
        <f t="shared" si="32"/>
        <v>8125.8906282553899</v>
      </c>
      <c r="S103" s="5">
        <f t="shared" si="33"/>
        <v>11332524.283245327</v>
      </c>
      <c r="T103" s="20">
        <f>SUM(S103:$S$136)</f>
        <v>26966162.29217536</v>
      </c>
      <c r="U103" s="6">
        <f t="shared" si="34"/>
        <v>2.3795371285498788</v>
      </c>
    </row>
    <row r="104" spans="1:21" x14ac:dyDescent="0.2">
      <c r="A104" s="13">
        <v>90</v>
      </c>
      <c r="B104" s="22">
        <f>Absterbeordnung!B98</f>
        <v>6405.9528353374426</v>
      </c>
      <c r="C104" s="15">
        <f t="shared" si="23"/>
        <v>0.16826141678937137</v>
      </c>
      <c r="D104" s="14">
        <f t="shared" si="24"/>
        <v>1077.8746999597688</v>
      </c>
      <c r="E104" s="14">
        <f>SUM(D104:$D$127)</f>
        <v>3865.4117135935026</v>
      </c>
      <c r="F104" s="16">
        <f t="shared" si="25"/>
        <v>3.5861419826792273</v>
      </c>
      <c r="G104" s="5"/>
      <c r="H104" s="14">
        <f t="shared" si="26"/>
        <v>6405.9528353374426</v>
      </c>
      <c r="I104" s="15">
        <f t="shared" si="27"/>
        <v>0.16826141678937137</v>
      </c>
      <c r="J104" s="14">
        <f t="shared" si="28"/>
        <v>1077.8746999597688</v>
      </c>
      <c r="K104" s="14">
        <f>SUM($J104:J$127)</f>
        <v>3865.4117135935026</v>
      </c>
      <c r="L104" s="16">
        <f t="shared" si="29"/>
        <v>3.5861419826792273</v>
      </c>
      <c r="M104" s="16"/>
      <c r="N104" s="20">
        <v>90</v>
      </c>
      <c r="O104" s="6">
        <f t="shared" si="22"/>
        <v>90</v>
      </c>
      <c r="P104" s="6">
        <f t="shared" si="30"/>
        <v>6405.9528353374426</v>
      </c>
      <c r="Q104" s="6">
        <f t="shared" si="31"/>
        <v>6405.9528353374426</v>
      </c>
      <c r="R104" s="5">
        <f t="shared" si="32"/>
        <v>6405.9528353374426</v>
      </c>
      <c r="S104" s="5">
        <f t="shared" si="33"/>
        <v>6904814.4903457751</v>
      </c>
      <c r="T104" s="20">
        <f>SUM(S104:$S$136)</f>
        <v>15633638.008930027</v>
      </c>
      <c r="U104" s="6">
        <f t="shared" si="34"/>
        <v>2.2641648129415763</v>
      </c>
    </row>
    <row r="105" spans="1:21" x14ac:dyDescent="0.2">
      <c r="A105" s="13">
        <v>91</v>
      </c>
      <c r="B105" s="22">
        <f>Absterbeordnung!B99</f>
        <v>4952.2436165210092</v>
      </c>
      <c r="C105" s="15">
        <f t="shared" si="23"/>
        <v>0.16496217332291313</v>
      </c>
      <c r="D105" s="14">
        <f t="shared" si="24"/>
        <v>816.93286980582889</v>
      </c>
      <c r="E105" s="14">
        <f>SUM(D105:$D$127)</f>
        <v>2787.5370136337342</v>
      </c>
      <c r="F105" s="16">
        <f t="shared" si="25"/>
        <v>3.412198378425249</v>
      </c>
      <c r="G105" s="5"/>
      <c r="H105" s="14">
        <f t="shared" si="26"/>
        <v>4952.2436165210092</v>
      </c>
      <c r="I105" s="15">
        <f t="shared" si="27"/>
        <v>0.16496217332291313</v>
      </c>
      <c r="J105" s="14">
        <f t="shared" si="28"/>
        <v>816.93286980582889</v>
      </c>
      <c r="K105" s="14">
        <f>SUM($J105:J$127)</f>
        <v>2787.5370136337342</v>
      </c>
      <c r="L105" s="16">
        <f t="shared" si="29"/>
        <v>3.412198378425249</v>
      </c>
      <c r="M105" s="16"/>
      <c r="N105" s="20">
        <v>91</v>
      </c>
      <c r="O105" s="6">
        <f t="shared" si="22"/>
        <v>91</v>
      </c>
      <c r="P105" s="6">
        <f t="shared" si="30"/>
        <v>4952.2436165210092</v>
      </c>
      <c r="Q105" s="6">
        <f t="shared" si="31"/>
        <v>4952.2436165210092</v>
      </c>
      <c r="R105" s="5">
        <f t="shared" si="32"/>
        <v>4952.2436165210092</v>
      </c>
      <c r="S105" s="5">
        <f t="shared" si="33"/>
        <v>4045650.589622105</v>
      </c>
      <c r="T105" s="20">
        <f>SUM(S105:$S$136)</f>
        <v>8728823.5185842551</v>
      </c>
      <c r="U105" s="6">
        <f t="shared" si="34"/>
        <v>2.1575821552596302</v>
      </c>
    </row>
    <row r="106" spans="1:21" x14ac:dyDescent="0.2">
      <c r="A106" s="13">
        <v>92</v>
      </c>
      <c r="B106" s="22">
        <f>Absterbeordnung!B100</f>
        <v>3749.9507376130055</v>
      </c>
      <c r="C106" s="15">
        <f t="shared" si="23"/>
        <v>0.16172762090481677</v>
      </c>
      <c r="D106" s="14">
        <f t="shared" si="24"/>
        <v>606.47061130441421</v>
      </c>
      <c r="E106" s="14">
        <f>SUM(D106:$D$127)</f>
        <v>1970.6041438279058</v>
      </c>
      <c r="F106" s="16">
        <f t="shared" si="25"/>
        <v>3.2492986586596082</v>
      </c>
      <c r="G106" s="5"/>
      <c r="H106" s="14">
        <f t="shared" si="26"/>
        <v>3749.9507376130055</v>
      </c>
      <c r="I106" s="15">
        <f t="shared" si="27"/>
        <v>0.16172762090481677</v>
      </c>
      <c r="J106" s="14">
        <f t="shared" si="28"/>
        <v>606.47061130441421</v>
      </c>
      <c r="K106" s="14">
        <f>SUM($J106:J$127)</f>
        <v>1970.6041438279058</v>
      </c>
      <c r="L106" s="16">
        <f t="shared" si="29"/>
        <v>3.2492986586596082</v>
      </c>
      <c r="M106" s="16"/>
      <c r="N106" s="20">
        <v>92</v>
      </c>
      <c r="O106" s="6">
        <f t="shared" si="22"/>
        <v>92</v>
      </c>
      <c r="P106" s="6">
        <f t="shared" si="30"/>
        <v>3749.9507376130055</v>
      </c>
      <c r="Q106" s="6">
        <f t="shared" si="31"/>
        <v>3749.9507376130055</v>
      </c>
      <c r="R106" s="5">
        <f t="shared" si="32"/>
        <v>3749.9507376130055</v>
      </c>
      <c r="S106" s="5">
        <f t="shared" si="33"/>
        <v>2274234.916201598</v>
      </c>
      <c r="T106" s="20">
        <f>SUM(S106:$S$136)</f>
        <v>4683172.9289621487</v>
      </c>
      <c r="U106" s="6">
        <f t="shared" si="34"/>
        <v>2.0592300714404352</v>
      </c>
    </row>
    <row r="107" spans="1:21" x14ac:dyDescent="0.2">
      <c r="A107" s="13">
        <v>93</v>
      </c>
      <c r="B107" s="22">
        <f>Absterbeordnung!B101</f>
        <v>2778.0823048630818</v>
      </c>
      <c r="C107" s="15">
        <f t="shared" si="23"/>
        <v>0.15855649108315373</v>
      </c>
      <c r="D107" s="14">
        <f t="shared" si="24"/>
        <v>440.4829821992904</v>
      </c>
      <c r="E107" s="14">
        <f>SUM(D107:$D$127)</f>
        <v>1364.1335325234913</v>
      </c>
      <c r="F107" s="16">
        <f t="shared" si="25"/>
        <v>3.0969040522575924</v>
      </c>
      <c r="G107" s="5"/>
      <c r="H107" s="14">
        <f t="shared" si="26"/>
        <v>2778.0823048630818</v>
      </c>
      <c r="I107" s="15">
        <f t="shared" si="27"/>
        <v>0.15855649108315373</v>
      </c>
      <c r="J107" s="14">
        <f t="shared" si="28"/>
        <v>440.4829821992904</v>
      </c>
      <c r="K107" s="14">
        <f>SUM($J107:J$127)</f>
        <v>1364.1335325234913</v>
      </c>
      <c r="L107" s="16">
        <f t="shared" si="29"/>
        <v>3.0969040522575924</v>
      </c>
      <c r="M107" s="16"/>
      <c r="N107" s="20">
        <v>93</v>
      </c>
      <c r="O107" s="6">
        <f t="shared" si="22"/>
        <v>93</v>
      </c>
      <c r="P107" s="6">
        <f t="shared" si="30"/>
        <v>2778.0823048630818</v>
      </c>
      <c r="Q107" s="6">
        <f t="shared" si="31"/>
        <v>2778.0823048630818</v>
      </c>
      <c r="R107" s="5">
        <f t="shared" si="32"/>
        <v>2778.0823048630818</v>
      </c>
      <c r="S107" s="5">
        <f t="shared" si="33"/>
        <v>1223697.9784411686</v>
      </c>
      <c r="T107" s="20">
        <f>SUM(S107:$S$136)</f>
        <v>2408938.0127605507</v>
      </c>
      <c r="U107" s="6">
        <f t="shared" si="34"/>
        <v>1.9685723562518451</v>
      </c>
    </row>
    <row r="108" spans="1:21" x14ac:dyDescent="0.2">
      <c r="A108" s="13">
        <v>94</v>
      </c>
      <c r="B108" s="22">
        <f>Absterbeordnung!B102</f>
        <v>2011.1493187408489</v>
      </c>
      <c r="C108" s="15">
        <f t="shared" si="23"/>
        <v>0.15544754027760166</v>
      </c>
      <c r="D108" s="14">
        <f t="shared" si="24"/>
        <v>312.62821472923923</v>
      </c>
      <c r="E108" s="14">
        <f>SUM(D108:$D$127)</f>
        <v>923.6505503242015</v>
      </c>
      <c r="F108" s="16">
        <f t="shared" si="25"/>
        <v>2.9544695801821854</v>
      </c>
      <c r="G108" s="5"/>
      <c r="H108" s="14">
        <f t="shared" si="26"/>
        <v>2011.1493187408489</v>
      </c>
      <c r="I108" s="15">
        <f t="shared" si="27"/>
        <v>0.15544754027760166</v>
      </c>
      <c r="J108" s="14">
        <f t="shared" si="28"/>
        <v>312.62821472923923</v>
      </c>
      <c r="K108" s="14">
        <f>SUM($J108:J$127)</f>
        <v>923.6505503242015</v>
      </c>
      <c r="L108" s="16">
        <f t="shared" si="29"/>
        <v>2.9544695801821854</v>
      </c>
      <c r="M108" s="16"/>
      <c r="N108" s="20">
        <v>94</v>
      </c>
      <c r="O108" s="6">
        <f t="shared" si="22"/>
        <v>94</v>
      </c>
      <c r="P108" s="6">
        <f t="shared" si="30"/>
        <v>2011.1493187408489</v>
      </c>
      <c r="Q108" s="6">
        <f t="shared" si="31"/>
        <v>2011.1493187408489</v>
      </c>
      <c r="R108" s="5">
        <f t="shared" si="32"/>
        <v>2011.1493187408489</v>
      </c>
      <c r="S108" s="5">
        <f t="shared" si="33"/>
        <v>628742.02107187733</v>
      </c>
      <c r="T108" s="20">
        <f>SUM(S108:$S$136)</f>
        <v>1185240.0343193808</v>
      </c>
      <c r="U108" s="6">
        <f t="shared" si="34"/>
        <v>1.8850975353910455</v>
      </c>
    </row>
    <row r="109" spans="1:21" x14ac:dyDescent="0.2">
      <c r="A109" s="13">
        <v>95</v>
      </c>
      <c r="B109" s="22">
        <f>Absterbeordnung!B103</f>
        <v>1421.0273069904924</v>
      </c>
      <c r="C109" s="15">
        <f t="shared" si="23"/>
        <v>0.15239954929176638</v>
      </c>
      <c r="D109" s="14">
        <f t="shared" si="24"/>
        <v>216.5639211166436</v>
      </c>
      <c r="E109" s="14">
        <f>SUM(D109:$D$127)</f>
        <v>611.02233559496221</v>
      </c>
      <c r="F109" s="16">
        <f t="shared" si="25"/>
        <v>2.8214410435700374</v>
      </c>
      <c r="G109" s="5"/>
      <c r="H109" s="14">
        <f t="shared" si="26"/>
        <v>1421.0273069904924</v>
      </c>
      <c r="I109" s="15">
        <f t="shared" si="27"/>
        <v>0.15239954929176638</v>
      </c>
      <c r="J109" s="14">
        <f t="shared" si="28"/>
        <v>216.5639211166436</v>
      </c>
      <c r="K109" s="14">
        <f>SUM($J109:J$127)</f>
        <v>611.02233559496221</v>
      </c>
      <c r="L109" s="16">
        <f t="shared" si="29"/>
        <v>2.8214410435700374</v>
      </c>
      <c r="M109" s="16"/>
      <c r="N109" s="20">
        <v>95</v>
      </c>
      <c r="O109" s="6">
        <f t="shared" si="22"/>
        <v>95</v>
      </c>
      <c r="P109" s="6">
        <f t="shared" si="30"/>
        <v>1421.0273069904924</v>
      </c>
      <c r="Q109" s="6">
        <f t="shared" si="31"/>
        <v>1421.0273069904924</v>
      </c>
      <c r="R109" s="5">
        <f t="shared" si="32"/>
        <v>1421.0273069904924</v>
      </c>
      <c r="S109" s="5">
        <f t="shared" si="33"/>
        <v>307743.24561568548</v>
      </c>
      <c r="T109" s="20">
        <f>SUM(S109:$S$136)</f>
        <v>556498.01324750367</v>
      </c>
      <c r="U109" s="6">
        <f t="shared" si="34"/>
        <v>1.8083191789770976</v>
      </c>
    </row>
    <row r="110" spans="1:21" x14ac:dyDescent="0.2">
      <c r="A110" s="13">
        <v>96</v>
      </c>
      <c r="B110" s="22">
        <f>Absterbeordnung!B104</f>
        <v>978.80484534880827</v>
      </c>
      <c r="C110" s="15">
        <f t="shared" si="23"/>
        <v>0.14941132283506506</v>
      </c>
      <c r="D110" s="14">
        <f t="shared" si="24"/>
        <v>146.24452674093672</v>
      </c>
      <c r="E110" s="14">
        <f>SUM(D110:$D$127)</f>
        <v>394.4584144783185</v>
      </c>
      <c r="F110" s="16">
        <f t="shared" si="25"/>
        <v>2.6972524939485605</v>
      </c>
      <c r="G110" s="5"/>
      <c r="H110" s="14">
        <f t="shared" si="26"/>
        <v>978.80484534880827</v>
      </c>
      <c r="I110" s="15">
        <f t="shared" si="27"/>
        <v>0.14941132283506506</v>
      </c>
      <c r="J110" s="14">
        <f t="shared" si="28"/>
        <v>146.24452674093672</v>
      </c>
      <c r="K110" s="14">
        <f>SUM($J110:J$127)</f>
        <v>394.4584144783185</v>
      </c>
      <c r="L110" s="16">
        <f t="shared" si="29"/>
        <v>2.6972524939485605</v>
      </c>
      <c r="M110" s="16"/>
      <c r="N110" s="20">
        <v>96</v>
      </c>
      <c r="O110" s="6">
        <f t="shared" ref="O110:O136" si="35">N110+$B$3</f>
        <v>96</v>
      </c>
      <c r="P110" s="6">
        <f t="shared" si="30"/>
        <v>978.80484534880827</v>
      </c>
      <c r="Q110" s="6">
        <f t="shared" si="31"/>
        <v>978.80484534880827</v>
      </c>
      <c r="R110" s="5">
        <f t="shared" si="32"/>
        <v>978.80484534880827</v>
      </c>
      <c r="S110" s="5">
        <f t="shared" si="33"/>
        <v>143144.85137977221</v>
      </c>
      <c r="T110" s="20">
        <f>SUM(S110:$S$136)</f>
        <v>248754.76763181828</v>
      </c>
      <c r="U110" s="6">
        <f t="shared" si="34"/>
        <v>1.7377835474630965</v>
      </c>
    </row>
    <row r="111" spans="1:21" x14ac:dyDescent="0.2">
      <c r="A111" s="13">
        <v>97</v>
      </c>
      <c r="B111" s="22">
        <f>Absterbeordnung!B105</f>
        <v>656.44997542098633</v>
      </c>
      <c r="C111" s="15">
        <f t="shared" ref="C111:C127" si="36">1/(((1+($B$5/100))^A111))</f>
        <v>0.14648168905398534</v>
      </c>
      <c r="D111" s="14">
        <f t="shared" ref="D111:D127" si="37">B111*C111</f>
        <v>96.157901179113239</v>
      </c>
      <c r="E111" s="14">
        <f>SUM(D111:$D$127)</f>
        <v>248.2138877373819</v>
      </c>
      <c r="F111" s="16">
        <f t="shared" ref="F111:F127" si="38">E111/D111</f>
        <v>2.581315572550134</v>
      </c>
      <c r="G111" s="5"/>
      <c r="H111" s="14">
        <f t="shared" si="26"/>
        <v>656.44997542098633</v>
      </c>
      <c r="I111" s="15">
        <f t="shared" ref="I111:I127" si="39">1/(((1+($B$5/100))^A111))</f>
        <v>0.14648168905398534</v>
      </c>
      <c r="J111" s="14">
        <f t="shared" ref="J111:J127" si="40">H111*I111</f>
        <v>96.157901179113239</v>
      </c>
      <c r="K111" s="14">
        <f>SUM($J111:J$127)</f>
        <v>248.2138877373819</v>
      </c>
      <c r="L111" s="16">
        <f t="shared" ref="L111:L127" si="41">K111/J111</f>
        <v>2.581315572550134</v>
      </c>
      <c r="M111" s="16"/>
      <c r="N111" s="20">
        <v>97</v>
      </c>
      <c r="O111" s="6">
        <f t="shared" si="35"/>
        <v>97</v>
      </c>
      <c r="P111" s="6">
        <f t="shared" si="30"/>
        <v>656.44997542098633</v>
      </c>
      <c r="Q111" s="6">
        <f t="shared" si="31"/>
        <v>656.44997542098633</v>
      </c>
      <c r="R111" s="5">
        <f t="shared" si="32"/>
        <v>656.44997542098633</v>
      </c>
      <c r="S111" s="5">
        <f t="shared" ref="S111:S136" si="42">P111*R111*I111</f>
        <v>63122.851865562523</v>
      </c>
      <c r="T111" s="20">
        <f>SUM(S111:$S$136)</f>
        <v>105609.91625204602</v>
      </c>
      <c r="U111" s="6">
        <f t="shared" ref="U111:U127" si="43">T111/S111</f>
        <v>1.6730853111163513</v>
      </c>
    </row>
    <row r="112" spans="1:21" x14ac:dyDescent="0.2">
      <c r="A112" s="13">
        <v>98</v>
      </c>
      <c r="B112" s="22">
        <f>Absterbeordnung!B106</f>
        <v>428.15144409401421</v>
      </c>
      <c r="C112" s="15">
        <f t="shared" si="36"/>
        <v>0.14360949907253467</v>
      </c>
      <c r="D112" s="14">
        <f t="shared" si="37"/>
        <v>61.486614413523718</v>
      </c>
      <c r="E112" s="14">
        <f>SUM(D112:$D$127)</f>
        <v>152.05598655826864</v>
      </c>
      <c r="F112" s="16">
        <f t="shared" si="38"/>
        <v>2.4729933174662579</v>
      </c>
      <c r="G112" s="5"/>
      <c r="H112" s="14">
        <f t="shared" si="26"/>
        <v>428.15144409401421</v>
      </c>
      <c r="I112" s="15">
        <f t="shared" si="39"/>
        <v>0.14360949907253467</v>
      </c>
      <c r="J112" s="14">
        <f t="shared" si="40"/>
        <v>61.486614413523718</v>
      </c>
      <c r="K112" s="14">
        <f>SUM($J112:J$127)</f>
        <v>152.05598655826864</v>
      </c>
      <c r="L112" s="16">
        <f t="shared" si="41"/>
        <v>2.4729933174662579</v>
      </c>
      <c r="M112" s="16"/>
      <c r="N112" s="20">
        <v>98</v>
      </c>
      <c r="O112" s="6">
        <f t="shared" si="35"/>
        <v>98</v>
      </c>
      <c r="P112" s="6">
        <f t="shared" si="30"/>
        <v>428.15144409401421</v>
      </c>
      <c r="Q112" s="6">
        <f t="shared" si="31"/>
        <v>428.15144409401421</v>
      </c>
      <c r="R112" s="5">
        <f t="shared" si="32"/>
        <v>428.15144409401421</v>
      </c>
      <c r="S112" s="5">
        <f t="shared" si="42"/>
        <v>26325.582753602004</v>
      </c>
      <c r="T112" s="20">
        <f>SUM(S112:$S$136)</f>
        <v>42487.064386483522</v>
      </c>
      <c r="U112" s="6">
        <f t="shared" si="43"/>
        <v>1.6139078395394768</v>
      </c>
    </row>
    <row r="113" spans="1:21" x14ac:dyDescent="0.2">
      <c r="A113" s="13">
        <v>99</v>
      </c>
      <c r="B113" s="22">
        <f>Absterbeordnung!B107</f>
        <v>271.24818443210302</v>
      </c>
      <c r="C113" s="15">
        <f t="shared" si="36"/>
        <v>0.14079362654170063</v>
      </c>
      <c r="D113" s="14">
        <f t="shared" si="37"/>
        <v>38.190015579047845</v>
      </c>
      <c r="E113" s="14">
        <f>SUM(D113:$D$127)</f>
        <v>90.569372144744875</v>
      </c>
      <c r="F113" s="16">
        <f t="shared" si="38"/>
        <v>2.3715458287069637</v>
      </c>
      <c r="G113" s="5"/>
      <c r="H113" s="14">
        <f t="shared" si="26"/>
        <v>271.24818443210302</v>
      </c>
      <c r="I113" s="15">
        <f t="shared" si="39"/>
        <v>0.14079362654170063</v>
      </c>
      <c r="J113" s="14">
        <f t="shared" si="40"/>
        <v>38.190015579047845</v>
      </c>
      <c r="K113" s="14">
        <f>SUM($J113:J$127)</f>
        <v>90.569372144744875</v>
      </c>
      <c r="L113" s="16">
        <f t="shared" si="41"/>
        <v>2.3715458287069637</v>
      </c>
      <c r="M113" s="16"/>
      <c r="N113" s="20">
        <v>99</v>
      </c>
      <c r="O113" s="6">
        <f t="shared" si="35"/>
        <v>99</v>
      </c>
      <c r="P113" s="6">
        <f t="shared" si="30"/>
        <v>271.24818443210302</v>
      </c>
      <c r="Q113" s="6">
        <f t="shared" si="31"/>
        <v>271.24818443210302</v>
      </c>
      <c r="R113" s="5">
        <f t="shared" si="32"/>
        <v>271.24818443210302</v>
      </c>
      <c r="S113" s="5">
        <f t="shared" si="42"/>
        <v>10358.972389250457</v>
      </c>
      <c r="T113" s="20">
        <f>SUM(S113:$S$136)</f>
        <v>16161.481632881509</v>
      </c>
      <c r="U113" s="6">
        <f t="shared" si="43"/>
        <v>1.5601433255727504</v>
      </c>
    </row>
    <row r="114" spans="1:21" x14ac:dyDescent="0.2">
      <c r="A114" s="13">
        <v>100</v>
      </c>
      <c r="B114" s="22">
        <f>Absterbeordnung!B108</f>
        <v>167</v>
      </c>
      <c r="C114" s="15">
        <f t="shared" si="36"/>
        <v>0.13803296719774574</v>
      </c>
      <c r="D114" s="14">
        <f t="shared" si="37"/>
        <v>23.05150552202354</v>
      </c>
      <c r="E114" s="14">
        <f>SUM(D114:$D$127)</f>
        <v>52.379356565697023</v>
      </c>
      <c r="F114" s="16">
        <f t="shared" si="38"/>
        <v>2.2722748635942014</v>
      </c>
      <c r="G114" s="5"/>
      <c r="H114" s="14">
        <f t="shared" si="26"/>
        <v>167</v>
      </c>
      <c r="I114" s="15">
        <f t="shared" si="39"/>
        <v>0.13803296719774574</v>
      </c>
      <c r="J114" s="14">
        <f t="shared" si="40"/>
        <v>23.05150552202354</v>
      </c>
      <c r="K114" s="14">
        <f>SUM($J114:J$127)</f>
        <v>52.379356565697023</v>
      </c>
      <c r="L114" s="16">
        <f t="shared" si="41"/>
        <v>2.2722748635942014</v>
      </c>
      <c r="M114" s="16"/>
      <c r="N114" s="20">
        <v>100</v>
      </c>
      <c r="O114" s="6">
        <f t="shared" si="35"/>
        <v>100</v>
      </c>
      <c r="P114" s="6">
        <f t="shared" si="30"/>
        <v>167</v>
      </c>
      <c r="Q114" s="6">
        <f t="shared" si="31"/>
        <v>167</v>
      </c>
      <c r="R114" s="5">
        <f t="shared" si="32"/>
        <v>167</v>
      </c>
      <c r="S114" s="5">
        <f t="shared" si="42"/>
        <v>3849.601422177931</v>
      </c>
      <c r="T114" s="20">
        <f>SUM(S114:$S$136)</f>
        <v>5802.5092436310533</v>
      </c>
      <c r="U114" s="6">
        <f t="shared" si="43"/>
        <v>1.5073013040264971</v>
      </c>
    </row>
    <row r="115" spans="1:21" x14ac:dyDescent="0.2">
      <c r="A115" s="13">
        <v>101</v>
      </c>
      <c r="B115" s="22">
        <f>Absterbeordnung!B109</f>
        <v>99.476031620000015</v>
      </c>
      <c r="C115" s="15">
        <f t="shared" si="36"/>
        <v>0.13532643842916248</v>
      </c>
      <c r="D115" s="14">
        <f t="shared" si="37"/>
        <v>13.461737068201352</v>
      </c>
      <c r="E115" s="14">
        <f>SUM(D115:$D$127)</f>
        <v>29.32785104367349</v>
      </c>
      <c r="F115" s="16">
        <f t="shared" si="38"/>
        <v>2.178608220847686</v>
      </c>
      <c r="G115" s="5"/>
      <c r="H115" s="14">
        <f t="shared" si="26"/>
        <v>99.476031620000015</v>
      </c>
      <c r="I115" s="15">
        <f t="shared" si="39"/>
        <v>0.13532643842916248</v>
      </c>
      <c r="J115" s="14">
        <f t="shared" si="40"/>
        <v>13.461737068201352</v>
      </c>
      <c r="K115" s="14">
        <f>SUM($J115:J$127)</f>
        <v>29.32785104367349</v>
      </c>
      <c r="L115" s="16">
        <f t="shared" si="41"/>
        <v>2.178608220847686</v>
      </c>
      <c r="M115" s="16"/>
      <c r="N115" s="20">
        <v>101</v>
      </c>
      <c r="O115" s="6">
        <f t="shared" si="35"/>
        <v>101</v>
      </c>
      <c r="P115" s="6">
        <f t="shared" si="30"/>
        <v>99.476031620000015</v>
      </c>
      <c r="Q115" s="6">
        <f t="shared" si="31"/>
        <v>99.476031620000015</v>
      </c>
      <c r="R115" s="5">
        <f t="shared" si="32"/>
        <v>99.476031620000015</v>
      </c>
      <c r="S115" s="5">
        <f t="shared" si="42"/>
        <v>1339.120182256524</v>
      </c>
      <c r="T115" s="20">
        <f>SUM(S115:$S$136)</f>
        <v>1952.9078214531223</v>
      </c>
      <c r="U115" s="6">
        <f t="shared" si="43"/>
        <v>1.458351421574662</v>
      </c>
    </row>
    <row r="116" spans="1:21" x14ac:dyDescent="0.2">
      <c r="A116" s="21">
        <v>102</v>
      </c>
      <c r="B116" s="22">
        <f>Absterbeordnung!B110</f>
        <v>57</v>
      </c>
      <c r="C116" s="15">
        <f t="shared" si="36"/>
        <v>0.13267297885212007</v>
      </c>
      <c r="D116" s="14">
        <f t="shared" si="37"/>
        <v>7.5623597945708436</v>
      </c>
      <c r="E116" s="14">
        <f>SUM(D116:$D$127)</f>
        <v>15.866113975472137</v>
      </c>
      <c r="F116" s="16">
        <f t="shared" si="38"/>
        <v>2.0980374389040191</v>
      </c>
      <c r="G116" s="5"/>
      <c r="H116" s="14">
        <f t="shared" si="26"/>
        <v>57</v>
      </c>
      <c r="I116" s="15">
        <f t="shared" si="39"/>
        <v>0.13267297885212007</v>
      </c>
      <c r="J116" s="14">
        <f t="shared" si="40"/>
        <v>7.5623597945708436</v>
      </c>
      <c r="K116" s="14">
        <f>SUM($J116:J$127)</f>
        <v>15.866113975472137</v>
      </c>
      <c r="L116" s="16">
        <f t="shared" si="41"/>
        <v>2.0980374389040191</v>
      </c>
      <c r="M116" s="16"/>
      <c r="N116" s="6">
        <v>102</v>
      </c>
      <c r="O116" s="6">
        <f t="shared" si="35"/>
        <v>102</v>
      </c>
      <c r="P116" s="6">
        <f t="shared" si="30"/>
        <v>57</v>
      </c>
      <c r="Q116" s="6">
        <f t="shared" si="31"/>
        <v>57</v>
      </c>
      <c r="R116" s="5">
        <f t="shared" si="32"/>
        <v>57</v>
      </c>
      <c r="S116" s="5">
        <f t="shared" si="42"/>
        <v>431.05450829053808</v>
      </c>
      <c r="T116" s="20">
        <f>SUM(S116:$S$136)</f>
        <v>613.78763919659832</v>
      </c>
      <c r="U116" s="6">
        <f t="shared" si="43"/>
        <v>1.4239211686492674</v>
      </c>
    </row>
    <row r="117" spans="1:21" x14ac:dyDescent="0.2">
      <c r="A117" s="21">
        <v>103</v>
      </c>
      <c r="B117" s="22">
        <f>Absterbeordnung!B111</f>
        <v>32</v>
      </c>
      <c r="C117" s="15">
        <f t="shared" si="36"/>
        <v>0.13007154789423539</v>
      </c>
      <c r="D117" s="14">
        <f t="shared" si="37"/>
        <v>4.1622895326155325</v>
      </c>
      <c r="E117" s="14">
        <f>SUM(D117:$D$127)</f>
        <v>8.3037541809012936</v>
      </c>
      <c r="F117" s="16">
        <f t="shared" si="38"/>
        <v>1.9949967718087394</v>
      </c>
      <c r="G117" s="5"/>
      <c r="H117" s="14">
        <f t="shared" si="26"/>
        <v>32</v>
      </c>
      <c r="I117" s="15">
        <f t="shared" si="39"/>
        <v>0.13007154789423539</v>
      </c>
      <c r="J117" s="14">
        <f t="shared" si="40"/>
        <v>4.1622895326155325</v>
      </c>
      <c r="K117" s="14">
        <f>SUM($J117:J$127)</f>
        <v>8.3037541809012936</v>
      </c>
      <c r="L117" s="16">
        <f t="shared" si="41"/>
        <v>1.9949967718087394</v>
      </c>
      <c r="M117" s="16"/>
      <c r="N117" s="6">
        <v>103</v>
      </c>
      <c r="O117" s="6">
        <f t="shared" si="35"/>
        <v>103</v>
      </c>
      <c r="P117" s="6">
        <f t="shared" si="30"/>
        <v>32</v>
      </c>
      <c r="Q117" s="6">
        <f t="shared" si="31"/>
        <v>32</v>
      </c>
      <c r="R117" s="5">
        <f t="shared" si="32"/>
        <v>32</v>
      </c>
      <c r="S117" s="5">
        <f t="shared" si="42"/>
        <v>133.19326504369704</v>
      </c>
      <c r="T117" s="20">
        <f>SUM(S117:$S$136)</f>
        <v>182.73313090606021</v>
      </c>
      <c r="U117" s="6">
        <f t="shared" si="43"/>
        <v>1.3719397211721667</v>
      </c>
    </row>
    <row r="118" spans="1:21" x14ac:dyDescent="0.2">
      <c r="A118" s="21">
        <v>104</v>
      </c>
      <c r="B118" s="22">
        <f>Absterbeordnung!B112</f>
        <v>17</v>
      </c>
      <c r="C118" s="15">
        <f t="shared" si="36"/>
        <v>0.12752112538650526</v>
      </c>
      <c r="D118" s="14">
        <f t="shared" si="37"/>
        <v>2.1678591315705895</v>
      </c>
      <c r="E118" s="14">
        <f>SUM(D118:$D$127)</f>
        <v>4.1414646482857602</v>
      </c>
      <c r="F118" s="16">
        <f t="shared" si="38"/>
        <v>1.9103938018727793</v>
      </c>
      <c r="G118" s="5"/>
      <c r="H118" s="14">
        <f t="shared" si="26"/>
        <v>17</v>
      </c>
      <c r="I118" s="15">
        <f t="shared" si="39"/>
        <v>0.12752112538650526</v>
      </c>
      <c r="J118" s="14">
        <f t="shared" si="40"/>
        <v>2.1678591315705895</v>
      </c>
      <c r="K118" s="14">
        <f>SUM($J118:J$127)</f>
        <v>4.1414646482857602</v>
      </c>
      <c r="L118" s="16">
        <f t="shared" si="41"/>
        <v>1.9103938018727793</v>
      </c>
      <c r="M118" s="16"/>
      <c r="N118" s="6">
        <v>104</v>
      </c>
      <c r="O118" s="6">
        <f t="shared" si="35"/>
        <v>104</v>
      </c>
      <c r="P118" s="6">
        <f t="shared" si="30"/>
        <v>17</v>
      </c>
      <c r="Q118" s="6">
        <f t="shared" si="31"/>
        <v>17</v>
      </c>
      <c r="R118" s="5">
        <f t="shared" si="32"/>
        <v>17</v>
      </c>
      <c r="S118" s="5">
        <f t="shared" si="42"/>
        <v>36.85360523670002</v>
      </c>
      <c r="T118" s="20">
        <f>SUM(S118:$S$136)</f>
        <v>49.539865862363186</v>
      </c>
      <c r="U118" s="6">
        <f t="shared" si="43"/>
        <v>1.3442339099304665</v>
      </c>
    </row>
    <row r="119" spans="1:21" x14ac:dyDescent="0.2">
      <c r="A119" s="21">
        <v>105</v>
      </c>
      <c r="B119" s="22">
        <f>Absterbeordnung!B113</f>
        <v>9</v>
      </c>
      <c r="C119" s="15">
        <f t="shared" si="36"/>
        <v>0.12502071116324046</v>
      </c>
      <c r="D119" s="14">
        <f t="shared" si="37"/>
        <v>1.1251864004691641</v>
      </c>
      <c r="E119" s="14">
        <f>SUM(D119:$D$127)</f>
        <v>1.9736055167151711</v>
      </c>
      <c r="F119" s="16">
        <f t="shared" si="38"/>
        <v>1.754025391608222</v>
      </c>
      <c r="G119" s="5"/>
      <c r="H119" s="14">
        <f t="shared" si="26"/>
        <v>9</v>
      </c>
      <c r="I119" s="15">
        <f t="shared" si="39"/>
        <v>0.12502071116324046</v>
      </c>
      <c r="J119" s="14">
        <f t="shared" si="40"/>
        <v>1.1251864004691641</v>
      </c>
      <c r="K119" s="14">
        <f>SUM($J119:J$127)</f>
        <v>1.9736055167151711</v>
      </c>
      <c r="L119" s="16">
        <f t="shared" si="41"/>
        <v>1.754025391608222</v>
      </c>
      <c r="M119" s="16"/>
      <c r="N119" s="6">
        <v>105</v>
      </c>
      <c r="O119" s="6">
        <f t="shared" si="35"/>
        <v>105</v>
      </c>
      <c r="P119" s="6">
        <f t="shared" si="30"/>
        <v>9</v>
      </c>
      <c r="Q119" s="6">
        <f t="shared" si="31"/>
        <v>9</v>
      </c>
      <c r="R119" s="5">
        <f t="shared" si="32"/>
        <v>9</v>
      </c>
      <c r="S119" s="5">
        <f t="shared" si="42"/>
        <v>10.126677604222477</v>
      </c>
      <c r="T119" s="20">
        <f>SUM(S119:$S$136)</f>
        <v>12.686260625663163</v>
      </c>
      <c r="U119" s="6">
        <f t="shared" si="43"/>
        <v>1.2527564440654679</v>
      </c>
    </row>
    <row r="120" spans="1:21" x14ac:dyDescent="0.2">
      <c r="A120" s="21">
        <v>106</v>
      </c>
      <c r="B120" s="22">
        <f>Absterbeordnung!B114</f>
        <v>4</v>
      </c>
      <c r="C120" s="15">
        <f t="shared" si="36"/>
        <v>0.12256932466984359</v>
      </c>
      <c r="D120" s="14">
        <f t="shared" si="37"/>
        <v>0.49027729867937436</v>
      </c>
      <c r="E120" s="14">
        <f>SUM(D120:$D$127)</f>
        <v>0.84841911624600685</v>
      </c>
      <c r="F120" s="16">
        <f t="shared" si="38"/>
        <v>1.7304882737408687</v>
      </c>
      <c r="G120" s="5"/>
      <c r="H120" s="14">
        <f t="shared" si="26"/>
        <v>4</v>
      </c>
      <c r="I120" s="15">
        <f t="shared" si="39"/>
        <v>0.12256932466984359</v>
      </c>
      <c r="J120" s="14">
        <f t="shared" si="40"/>
        <v>0.49027729867937436</v>
      </c>
      <c r="K120" s="14">
        <f>SUM($J120:J$127)</f>
        <v>0.84841911624600685</v>
      </c>
      <c r="L120" s="16">
        <f t="shared" si="41"/>
        <v>1.7304882737408687</v>
      </c>
      <c r="M120" s="16"/>
      <c r="N120" s="6">
        <v>106</v>
      </c>
      <c r="O120" s="6">
        <f t="shared" si="35"/>
        <v>106</v>
      </c>
      <c r="P120" s="6">
        <f t="shared" si="30"/>
        <v>4</v>
      </c>
      <c r="Q120" s="6">
        <f t="shared" si="31"/>
        <v>4</v>
      </c>
      <c r="R120" s="5">
        <f t="shared" si="32"/>
        <v>4</v>
      </c>
      <c r="S120" s="5">
        <f t="shared" si="42"/>
        <v>1.9611091947174975</v>
      </c>
      <c r="T120" s="20">
        <f>SUM(S120:$S$136)</f>
        <v>2.5595830214406861</v>
      </c>
      <c r="U120" s="6">
        <f t="shared" si="43"/>
        <v>1.3051710880430603</v>
      </c>
    </row>
    <row r="121" spans="1:21" x14ac:dyDescent="0.2">
      <c r="A121" s="21">
        <v>107</v>
      </c>
      <c r="B121" s="22">
        <f>Absterbeordnung!B115</f>
        <v>2</v>
      </c>
      <c r="C121" s="15">
        <f t="shared" si="36"/>
        <v>0.12016600457827803</v>
      </c>
      <c r="D121" s="14">
        <f t="shared" si="37"/>
        <v>0.24033200915655606</v>
      </c>
      <c r="E121" s="14">
        <f>SUM(D121:$D$127)</f>
        <v>0.35814181756663255</v>
      </c>
      <c r="F121" s="16">
        <f t="shared" si="38"/>
        <v>1.4901960784313726</v>
      </c>
      <c r="G121" s="5"/>
      <c r="H121" s="14">
        <f t="shared" si="26"/>
        <v>2</v>
      </c>
      <c r="I121" s="15">
        <f t="shared" si="39"/>
        <v>0.12016600457827803</v>
      </c>
      <c r="J121" s="14">
        <f t="shared" si="40"/>
        <v>0.24033200915655606</v>
      </c>
      <c r="K121" s="14">
        <f>SUM($J121:J$127)</f>
        <v>0.35814181756663255</v>
      </c>
      <c r="L121" s="16">
        <f t="shared" si="41"/>
        <v>1.4901960784313726</v>
      </c>
      <c r="M121" s="16"/>
      <c r="N121" s="6">
        <v>107</v>
      </c>
      <c r="O121" s="6">
        <f t="shared" si="35"/>
        <v>107</v>
      </c>
      <c r="P121" s="6">
        <f t="shared" si="30"/>
        <v>2</v>
      </c>
      <c r="Q121" s="6">
        <f t="shared" si="31"/>
        <v>2</v>
      </c>
      <c r="R121" s="5">
        <f t="shared" si="32"/>
        <v>2</v>
      </c>
      <c r="S121" s="5">
        <f t="shared" si="42"/>
        <v>0.48066401831311212</v>
      </c>
      <c r="T121" s="20">
        <f>SUM(S121:$S$136)</f>
        <v>0.59847382672318861</v>
      </c>
      <c r="U121" s="6">
        <f t="shared" si="43"/>
        <v>1.2450980392156863</v>
      </c>
    </row>
    <row r="122" spans="1:21" x14ac:dyDescent="0.2">
      <c r="A122" s="21">
        <v>108</v>
      </c>
      <c r="B122" s="22">
        <f>Absterbeordnung!B116</f>
        <v>1</v>
      </c>
      <c r="C122" s="15">
        <f t="shared" si="36"/>
        <v>0.11780980841007649</v>
      </c>
      <c r="D122" s="14">
        <f t="shared" si="37"/>
        <v>0.11780980841007649</v>
      </c>
      <c r="E122" s="14">
        <f>SUM(D122:$D$127)</f>
        <v>0.11780980841007649</v>
      </c>
      <c r="F122" s="16">
        <f t="shared" si="38"/>
        <v>1</v>
      </c>
      <c r="G122" s="5"/>
      <c r="H122" s="14">
        <f t="shared" si="26"/>
        <v>1</v>
      </c>
      <c r="I122" s="15">
        <f t="shared" si="39"/>
        <v>0.11780980841007649</v>
      </c>
      <c r="J122" s="14">
        <f t="shared" si="40"/>
        <v>0.11780980841007649</v>
      </c>
      <c r="K122" s="14">
        <f>SUM($J122:J$127)</f>
        <v>0.11780980841007649</v>
      </c>
      <c r="L122" s="16">
        <f t="shared" si="41"/>
        <v>1</v>
      </c>
      <c r="M122" s="16"/>
      <c r="N122" s="6">
        <v>108</v>
      </c>
      <c r="O122" s="6">
        <f t="shared" si="35"/>
        <v>108</v>
      </c>
      <c r="P122" s="6">
        <f t="shared" si="30"/>
        <v>1</v>
      </c>
      <c r="Q122" s="6">
        <f t="shared" si="31"/>
        <v>1</v>
      </c>
      <c r="R122" s="5">
        <f t="shared" si="32"/>
        <v>1</v>
      </c>
      <c r="S122" s="5">
        <f t="shared" si="42"/>
        <v>0.11780980841007649</v>
      </c>
      <c r="T122" s="20">
        <f>SUM(S122:$S$136)</f>
        <v>0.11780980841007649</v>
      </c>
      <c r="U122" s="6">
        <f t="shared" si="43"/>
        <v>1</v>
      </c>
    </row>
    <row r="123" spans="1:21" x14ac:dyDescent="0.2">
      <c r="A123" s="21">
        <v>109</v>
      </c>
      <c r="B123" s="22">
        <f>Absterbeordnung!B117</f>
        <v>0</v>
      </c>
      <c r="C123" s="15">
        <f t="shared" si="36"/>
        <v>0.11549981216674166</v>
      </c>
      <c r="D123" s="14">
        <f t="shared" si="37"/>
        <v>0</v>
      </c>
      <c r="E123" s="14">
        <f>SUM(D123:$D$127)</f>
        <v>0</v>
      </c>
      <c r="F123" s="16" t="e">
        <f t="shared" si="38"/>
        <v>#DIV/0!</v>
      </c>
      <c r="G123" s="5"/>
      <c r="H123" s="14">
        <f t="shared" si="26"/>
        <v>0</v>
      </c>
      <c r="I123" s="15">
        <f t="shared" si="39"/>
        <v>0.11549981216674166</v>
      </c>
      <c r="J123" s="14">
        <f t="shared" si="40"/>
        <v>0</v>
      </c>
      <c r="K123" s="14">
        <f>SUM($J123:J$127)</f>
        <v>0</v>
      </c>
      <c r="L123" s="16" t="e">
        <f t="shared" si="41"/>
        <v>#DIV/0!</v>
      </c>
      <c r="M123" s="16"/>
      <c r="N123" s="6">
        <v>109</v>
      </c>
      <c r="O123" s="6">
        <f t="shared" si="35"/>
        <v>109</v>
      </c>
      <c r="P123" s="6">
        <f t="shared" si="30"/>
        <v>0</v>
      </c>
      <c r="Q123" s="6">
        <f t="shared" si="31"/>
        <v>0</v>
      </c>
      <c r="R123" s="5">
        <f t="shared" si="32"/>
        <v>0</v>
      </c>
      <c r="S123" s="5">
        <f t="shared" si="42"/>
        <v>0</v>
      </c>
      <c r="T123" s="20">
        <f>SUM(S123:$S$136)</f>
        <v>0</v>
      </c>
      <c r="U123" s="6" t="e">
        <f t="shared" si="43"/>
        <v>#DIV/0!</v>
      </c>
    </row>
    <row r="124" spans="1:21" x14ac:dyDescent="0.2">
      <c r="A124" s="21">
        <v>110</v>
      </c>
      <c r="B124" s="22">
        <f>Absterbeordnung!B118</f>
        <v>0</v>
      </c>
      <c r="C124" s="15">
        <f t="shared" si="36"/>
        <v>0.11323510996739378</v>
      </c>
      <c r="D124" s="14">
        <f t="shared" si="37"/>
        <v>0</v>
      </c>
      <c r="E124" s="14">
        <f>SUM(D124:$D$127)</f>
        <v>0</v>
      </c>
      <c r="F124" s="16" t="e">
        <f t="shared" si="38"/>
        <v>#DIV/0!</v>
      </c>
      <c r="G124" s="5"/>
      <c r="H124" s="14">
        <f t="shared" si="26"/>
        <v>0</v>
      </c>
      <c r="I124" s="15">
        <f t="shared" si="39"/>
        <v>0.11323510996739378</v>
      </c>
      <c r="J124" s="14">
        <f t="shared" si="40"/>
        <v>0</v>
      </c>
      <c r="K124" s="14">
        <f>SUM($J124:J$127)</f>
        <v>0</v>
      </c>
      <c r="L124" s="16" t="e">
        <f t="shared" si="41"/>
        <v>#DIV/0!</v>
      </c>
      <c r="M124" s="16"/>
      <c r="N124" s="6">
        <v>110</v>
      </c>
      <c r="O124" s="6">
        <f t="shared" si="35"/>
        <v>110</v>
      </c>
      <c r="P124" s="6">
        <f t="shared" si="30"/>
        <v>0</v>
      </c>
      <c r="Q124" s="6">
        <f t="shared" si="31"/>
        <v>0</v>
      </c>
      <c r="R124" s="5">
        <f t="shared" si="32"/>
        <v>0</v>
      </c>
      <c r="S124" s="5">
        <f t="shared" si="42"/>
        <v>0</v>
      </c>
      <c r="T124" s="20">
        <f>SUM(S124:$S$136)</f>
        <v>0</v>
      </c>
      <c r="U124" s="6" t="e">
        <f t="shared" si="43"/>
        <v>#DIV/0!</v>
      </c>
    </row>
    <row r="125" spans="1:21" x14ac:dyDescent="0.2">
      <c r="A125" s="21">
        <v>111</v>
      </c>
      <c r="B125" s="22">
        <f>Absterbeordnung!B119</f>
        <v>0</v>
      </c>
      <c r="C125" s="15">
        <f t="shared" si="36"/>
        <v>0.11101481369352335</v>
      </c>
      <c r="D125" s="14">
        <f t="shared" si="37"/>
        <v>0</v>
      </c>
      <c r="E125" s="14">
        <f>SUM(D125:$D$127)</f>
        <v>0</v>
      </c>
      <c r="F125" s="16" t="e">
        <f t="shared" si="38"/>
        <v>#DIV/0!</v>
      </c>
      <c r="G125" s="25"/>
      <c r="H125" s="14">
        <f t="shared" si="26"/>
        <v>0</v>
      </c>
      <c r="I125" s="15">
        <f t="shared" si="39"/>
        <v>0.11101481369352335</v>
      </c>
      <c r="J125" s="14">
        <f t="shared" si="40"/>
        <v>0</v>
      </c>
      <c r="K125" s="14">
        <f>SUM($J125:J$127)</f>
        <v>0</v>
      </c>
      <c r="L125" s="16" t="e">
        <f t="shared" si="41"/>
        <v>#DIV/0!</v>
      </c>
      <c r="M125" s="16"/>
      <c r="N125" s="6">
        <v>111</v>
      </c>
      <c r="O125" s="6">
        <f t="shared" si="35"/>
        <v>111</v>
      </c>
      <c r="P125" s="6">
        <f t="shared" si="30"/>
        <v>0</v>
      </c>
      <c r="Q125" s="6">
        <f t="shared" si="31"/>
        <v>0</v>
      </c>
      <c r="R125" s="5">
        <f t="shared" si="32"/>
        <v>0</v>
      </c>
      <c r="S125" s="5">
        <f t="shared" si="42"/>
        <v>0</v>
      </c>
      <c r="T125" s="20">
        <f>SUM(S125:$S$136)</f>
        <v>0</v>
      </c>
      <c r="U125" s="6" t="e">
        <f t="shared" si="43"/>
        <v>#DIV/0!</v>
      </c>
    </row>
    <row r="126" spans="1:21" x14ac:dyDescent="0.2">
      <c r="A126" s="21">
        <v>112</v>
      </c>
      <c r="B126" s="22">
        <f>Absterbeordnung!B120</f>
        <v>0</v>
      </c>
      <c r="C126" s="15">
        <f t="shared" si="36"/>
        <v>0.10883805264070914</v>
      </c>
      <c r="D126" s="14">
        <f t="shared" si="37"/>
        <v>0</v>
      </c>
      <c r="E126" s="14">
        <f>SUM(D126:$D$127)</f>
        <v>0</v>
      </c>
      <c r="F126" s="16" t="e">
        <f t="shared" si="38"/>
        <v>#DIV/0!</v>
      </c>
      <c r="G126" s="5"/>
      <c r="H126" s="14">
        <f t="shared" si="26"/>
        <v>0</v>
      </c>
      <c r="I126" s="15">
        <f t="shared" si="39"/>
        <v>0.10883805264070914</v>
      </c>
      <c r="J126" s="14">
        <f t="shared" si="40"/>
        <v>0</v>
      </c>
      <c r="K126" s="14">
        <f>SUM($J126:J$127)</f>
        <v>0</v>
      </c>
      <c r="L126" s="16" t="e">
        <f t="shared" si="41"/>
        <v>#DIV/0!</v>
      </c>
      <c r="M126" s="16"/>
      <c r="N126" s="6">
        <v>112</v>
      </c>
      <c r="O126" s="6">
        <f t="shared" si="35"/>
        <v>112</v>
      </c>
      <c r="P126" s="6">
        <f t="shared" si="30"/>
        <v>0</v>
      </c>
      <c r="Q126" s="6">
        <f t="shared" si="31"/>
        <v>0</v>
      </c>
      <c r="R126" s="5">
        <f t="shared" si="32"/>
        <v>0</v>
      </c>
      <c r="S126" s="5">
        <f t="shared" si="42"/>
        <v>0</v>
      </c>
      <c r="T126" s="20">
        <f>SUM(S126:$S$136)</f>
        <v>0</v>
      </c>
      <c r="U126" s="6" t="e">
        <f t="shared" si="43"/>
        <v>#DIV/0!</v>
      </c>
    </row>
    <row r="127" spans="1:21" x14ac:dyDescent="0.2">
      <c r="A127" s="26">
        <v>113</v>
      </c>
      <c r="B127" s="22">
        <f>Absterbeordnung!B121</f>
        <v>0</v>
      </c>
      <c r="C127" s="15">
        <f t="shared" si="36"/>
        <v>0.10670397317716583</v>
      </c>
      <c r="D127" s="14">
        <f t="shared" si="37"/>
        <v>0</v>
      </c>
      <c r="E127" s="14">
        <f>SUM(D127:$D$127)</f>
        <v>0</v>
      </c>
      <c r="F127" s="16" t="e">
        <f t="shared" si="38"/>
        <v>#DIV/0!</v>
      </c>
      <c r="G127" s="27"/>
      <c r="H127" s="14">
        <f t="shared" si="26"/>
        <v>0</v>
      </c>
      <c r="I127" s="15">
        <f t="shared" si="39"/>
        <v>0.10670397317716583</v>
      </c>
      <c r="J127" s="14">
        <f t="shared" si="40"/>
        <v>0</v>
      </c>
      <c r="K127" s="14">
        <f>SUM($J127:J$127)</f>
        <v>0</v>
      </c>
      <c r="L127" s="16" t="e">
        <f t="shared" si="41"/>
        <v>#DIV/0!</v>
      </c>
      <c r="M127" s="16"/>
      <c r="N127" s="28">
        <v>113</v>
      </c>
      <c r="O127" s="6">
        <f t="shared" si="35"/>
        <v>113</v>
      </c>
      <c r="P127" s="6">
        <f t="shared" si="30"/>
        <v>0</v>
      </c>
      <c r="Q127" s="6">
        <f t="shared" si="31"/>
        <v>0</v>
      </c>
      <c r="R127" s="5">
        <f t="shared" si="32"/>
        <v>0</v>
      </c>
      <c r="S127" s="5">
        <f t="shared" si="42"/>
        <v>0</v>
      </c>
      <c r="T127" s="20">
        <f>SUM(S127:$S$136)</f>
        <v>0</v>
      </c>
      <c r="U127" s="6" t="e">
        <f t="shared" si="43"/>
        <v>#DIV/0!</v>
      </c>
    </row>
    <row r="128" spans="1:21" x14ac:dyDescent="0.2">
      <c r="A128" s="26">
        <v>114</v>
      </c>
      <c r="B128" s="22">
        <f>Absterbeordnung!B122</f>
        <v>0</v>
      </c>
      <c r="C128" s="15">
        <f t="shared" ref="C128:C136" si="44">1/(((1+($B$5/100))^A128))</f>
        <v>0.10461173840898609</v>
      </c>
      <c r="D128" s="14">
        <f t="shared" ref="D128:D136" si="45">B128*C128</f>
        <v>0</v>
      </c>
      <c r="E128" s="14">
        <f>SUM(D$127:$D128)</f>
        <v>0</v>
      </c>
      <c r="F128" s="16" t="e">
        <f t="shared" ref="F128:F136" si="46">E128/D128</f>
        <v>#DIV/0!</v>
      </c>
      <c r="G128" s="27"/>
      <c r="H128" s="14">
        <f t="shared" ref="H128:H136" si="47">B128</f>
        <v>0</v>
      </c>
      <c r="I128" s="15">
        <f t="shared" ref="I128:I136" si="48">1/(((1+($B$5/100))^A128))</f>
        <v>0.10461173840898609</v>
      </c>
      <c r="J128" s="14">
        <f t="shared" ref="J128:J136" si="49">H128*I128</f>
        <v>0</v>
      </c>
      <c r="K128" s="14">
        <f>SUM($J$127:J128)</f>
        <v>0</v>
      </c>
      <c r="L128" s="16" t="e">
        <f t="shared" ref="L128:L136" si="50">K128/J128</f>
        <v>#DIV/0!</v>
      </c>
      <c r="M128" s="16"/>
      <c r="N128" s="6">
        <v>114</v>
      </c>
      <c r="O128" s="6">
        <f t="shared" si="35"/>
        <v>114</v>
      </c>
      <c r="P128" s="6">
        <f t="shared" ref="P128:P136" si="51">B128</f>
        <v>0</v>
      </c>
      <c r="Q128" s="6">
        <f t="shared" ref="Q128:Q136" si="52">B128</f>
        <v>0</v>
      </c>
      <c r="R128" s="5">
        <f t="shared" si="32"/>
        <v>0</v>
      </c>
      <c r="S128" s="5">
        <f t="shared" si="42"/>
        <v>0</v>
      </c>
      <c r="T128" s="20">
        <f>SUM(S128:$S$136)</f>
        <v>0</v>
      </c>
      <c r="U128" s="6" t="e">
        <f t="shared" ref="U128:U136" si="53">T128/S128</f>
        <v>#DIV/0!</v>
      </c>
    </row>
    <row r="129" spans="1:21" x14ac:dyDescent="0.2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47"/>
        <v>0</v>
      </c>
      <c r="I129" s="15">
        <f t="shared" si="48"/>
        <v>0.10256052785194716</v>
      </c>
      <c r="J129" s="14">
        <f t="shared" si="49"/>
        <v>0</v>
      </c>
      <c r="K129" s="14">
        <f>SUM($J$127:J129)</f>
        <v>0</v>
      </c>
      <c r="L129" s="16" t="e">
        <f t="shared" si="50"/>
        <v>#DIV/0!</v>
      </c>
      <c r="M129" s="16"/>
      <c r="N129" s="6">
        <v>115</v>
      </c>
      <c r="O129" s="6">
        <f t="shared" si="35"/>
        <v>115</v>
      </c>
      <c r="P129" s="6">
        <f t="shared" si="51"/>
        <v>0</v>
      </c>
      <c r="Q129" s="6">
        <f t="shared" si="52"/>
        <v>0</v>
      </c>
      <c r="R129" s="5">
        <f t="shared" si="32"/>
        <v>0</v>
      </c>
      <c r="S129" s="5">
        <f t="shared" si="42"/>
        <v>0</v>
      </c>
      <c r="T129" s="20">
        <f>SUM(S129:$S$136)</f>
        <v>0</v>
      </c>
      <c r="U129" s="6" t="e">
        <f t="shared" si="53"/>
        <v>#DIV/0!</v>
      </c>
    </row>
    <row r="130" spans="1:21" x14ac:dyDescent="0.2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47"/>
        <v>0</v>
      </c>
      <c r="I130" s="15">
        <f t="shared" si="48"/>
        <v>0.1005495371097521</v>
      </c>
      <c r="J130" s="14">
        <f t="shared" si="49"/>
        <v>0</v>
      </c>
      <c r="K130" s="14">
        <f>SUM($J$127:J130)</f>
        <v>0</v>
      </c>
      <c r="L130" s="16" t="e">
        <f t="shared" si="50"/>
        <v>#DIV/0!</v>
      </c>
      <c r="M130" s="16"/>
      <c r="N130" s="28">
        <v>116</v>
      </c>
      <c r="O130" s="6">
        <f t="shared" si="35"/>
        <v>116</v>
      </c>
      <c r="P130" s="6">
        <f t="shared" si="51"/>
        <v>0</v>
      </c>
      <c r="Q130" s="6">
        <f t="shared" si="52"/>
        <v>0</v>
      </c>
      <c r="R130" s="5">
        <f t="shared" si="32"/>
        <v>0</v>
      </c>
      <c r="S130" s="5">
        <f t="shared" si="42"/>
        <v>0</v>
      </c>
      <c r="T130" s="20">
        <f>SUM(S130:$S$136)</f>
        <v>0</v>
      </c>
      <c r="U130" s="6" t="e">
        <f t="shared" si="53"/>
        <v>#DIV/0!</v>
      </c>
    </row>
    <row r="131" spans="1:21" x14ac:dyDescent="0.2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47"/>
        <v>0</v>
      </c>
      <c r="I131" s="15">
        <f t="shared" si="48"/>
        <v>9.8577977558580526E-2</v>
      </c>
      <c r="J131" s="14">
        <f t="shared" si="49"/>
        <v>0</v>
      </c>
      <c r="K131" s="14">
        <f>SUM($J$127:J131)</f>
        <v>0</v>
      </c>
      <c r="L131" s="16" t="e">
        <f t="shared" si="50"/>
        <v>#DIV/0!</v>
      </c>
      <c r="M131" s="16"/>
      <c r="N131" s="6">
        <v>117</v>
      </c>
      <c r="O131" s="6">
        <f t="shared" si="35"/>
        <v>117</v>
      </c>
      <c r="P131" s="6">
        <f t="shared" si="51"/>
        <v>0</v>
      </c>
      <c r="Q131" s="6">
        <f t="shared" si="52"/>
        <v>0</v>
      </c>
      <c r="R131" s="5">
        <f t="shared" si="32"/>
        <v>0</v>
      </c>
      <c r="S131" s="5">
        <f t="shared" si="42"/>
        <v>0</v>
      </c>
      <c r="T131" s="20">
        <f>SUM(S131:$S$136)</f>
        <v>0</v>
      </c>
      <c r="U131" s="6" t="e">
        <f t="shared" si="53"/>
        <v>#DIV/0!</v>
      </c>
    </row>
    <row r="132" spans="1:21" x14ac:dyDescent="0.2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47"/>
        <v>0</v>
      </c>
      <c r="I132" s="15">
        <f t="shared" si="48"/>
        <v>9.6645076037824032E-2</v>
      </c>
      <c r="J132" s="14">
        <f t="shared" si="49"/>
        <v>0</v>
      </c>
      <c r="K132" s="14">
        <f>SUM($J$127:J132)</f>
        <v>0</v>
      </c>
      <c r="L132" s="16" t="e">
        <f t="shared" si="50"/>
        <v>#DIV/0!</v>
      </c>
      <c r="M132" s="16"/>
      <c r="N132" s="6">
        <v>118</v>
      </c>
      <c r="O132" s="6">
        <f t="shared" si="35"/>
        <v>118</v>
      </c>
      <c r="P132" s="6">
        <f t="shared" si="51"/>
        <v>0</v>
      </c>
      <c r="Q132" s="6">
        <f t="shared" si="52"/>
        <v>0</v>
      </c>
      <c r="R132" s="5">
        <f t="shared" si="32"/>
        <v>0</v>
      </c>
      <c r="S132" s="5">
        <f t="shared" si="42"/>
        <v>0</v>
      </c>
      <c r="T132" s="20">
        <f>SUM(S132:$S$136)</f>
        <v>0</v>
      </c>
      <c r="U132" s="6" t="e">
        <f t="shared" si="53"/>
        <v>#DIV/0!</v>
      </c>
    </row>
    <row r="133" spans="1:21" x14ac:dyDescent="0.2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47"/>
        <v>0</v>
      </c>
      <c r="I133" s="15">
        <f t="shared" si="48"/>
        <v>9.4750074546886331E-2</v>
      </c>
      <c r="J133" s="14">
        <f t="shared" si="49"/>
        <v>0</v>
      </c>
      <c r="K133" s="14">
        <f>SUM($J$127:J133)</f>
        <v>0</v>
      </c>
      <c r="L133" s="16" t="e">
        <f t="shared" si="50"/>
        <v>#DIV/0!</v>
      </c>
      <c r="M133" s="16"/>
      <c r="N133" s="28">
        <v>119</v>
      </c>
      <c r="O133" s="6">
        <f t="shared" si="35"/>
        <v>119</v>
      </c>
      <c r="P133" s="6">
        <f t="shared" si="51"/>
        <v>0</v>
      </c>
      <c r="Q133" s="6">
        <f t="shared" si="52"/>
        <v>0</v>
      </c>
      <c r="R133" s="5">
        <f t="shared" si="32"/>
        <v>0</v>
      </c>
      <c r="S133" s="5">
        <f t="shared" si="42"/>
        <v>0</v>
      </c>
      <c r="T133" s="20">
        <f>SUM(S133:$S$136)</f>
        <v>0</v>
      </c>
      <c r="U133" s="6" t="e">
        <f t="shared" si="53"/>
        <v>#DIV/0!</v>
      </c>
    </row>
    <row r="134" spans="1:21" x14ac:dyDescent="0.2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47"/>
        <v>0</v>
      </c>
      <c r="I134" s="15">
        <f t="shared" si="48"/>
        <v>9.2892229947927757E-2</v>
      </c>
      <c r="J134" s="14">
        <f t="shared" si="49"/>
        <v>0</v>
      </c>
      <c r="K134" s="14">
        <f>SUM($J$127:J134)</f>
        <v>0</v>
      </c>
      <c r="L134" s="16" t="e">
        <f t="shared" si="50"/>
        <v>#DIV/0!</v>
      </c>
      <c r="M134" s="16"/>
      <c r="N134" s="6">
        <v>120</v>
      </c>
      <c r="O134" s="6">
        <f t="shared" si="35"/>
        <v>120</v>
      </c>
      <c r="P134" s="6">
        <f t="shared" si="51"/>
        <v>0</v>
      </c>
      <c r="Q134" s="6">
        <f t="shared" si="52"/>
        <v>0</v>
      </c>
      <c r="R134" s="5">
        <f t="shared" si="32"/>
        <v>0</v>
      </c>
      <c r="S134" s="5">
        <f t="shared" si="42"/>
        <v>0</v>
      </c>
      <c r="T134" s="20">
        <f>SUM(S134:$S$136)</f>
        <v>0</v>
      </c>
      <c r="U134" s="6" t="e">
        <f t="shared" si="53"/>
        <v>#DIV/0!</v>
      </c>
    </row>
    <row r="135" spans="1:21" x14ac:dyDescent="0.2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47"/>
        <v>0</v>
      </c>
      <c r="I135" s="15">
        <f t="shared" si="48"/>
        <v>1</v>
      </c>
      <c r="J135" s="14">
        <f t="shared" si="49"/>
        <v>0</v>
      </c>
      <c r="K135" s="14">
        <f>SUM($J$127:J135)</f>
        <v>0</v>
      </c>
      <c r="L135" s="16" t="e">
        <f t="shared" si="50"/>
        <v>#DIV/0!</v>
      </c>
      <c r="M135" s="16"/>
      <c r="N135" s="6">
        <v>121</v>
      </c>
      <c r="O135" s="6">
        <f t="shared" si="35"/>
        <v>121</v>
      </c>
      <c r="P135" s="6">
        <f t="shared" si="51"/>
        <v>0</v>
      </c>
      <c r="Q135" s="6">
        <f t="shared" si="52"/>
        <v>0</v>
      </c>
      <c r="R135" s="5">
        <f t="shared" si="32"/>
        <v>0</v>
      </c>
      <c r="S135" s="5">
        <f t="shared" si="42"/>
        <v>0</v>
      </c>
      <c r="T135" s="20">
        <f>SUM(S135:$S$136)</f>
        <v>0</v>
      </c>
      <c r="U135" s="6" t="e">
        <f t="shared" si="53"/>
        <v>#DIV/0!</v>
      </c>
    </row>
    <row r="136" spans="1:21" x14ac:dyDescent="0.2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47"/>
        <v>0</v>
      </c>
      <c r="I136" s="15">
        <f t="shared" si="48"/>
        <v>1</v>
      </c>
      <c r="J136" s="14">
        <f t="shared" si="49"/>
        <v>0</v>
      </c>
      <c r="K136" s="14">
        <f>SUM($J$127:J136)</f>
        <v>0</v>
      </c>
      <c r="L136" s="16" t="e">
        <f t="shared" si="50"/>
        <v>#DIV/0!</v>
      </c>
      <c r="M136" s="16"/>
      <c r="N136" s="28">
        <v>122</v>
      </c>
      <c r="O136" s="6">
        <f t="shared" si="35"/>
        <v>122</v>
      </c>
      <c r="P136" s="6">
        <f t="shared" si="51"/>
        <v>0</v>
      </c>
      <c r="Q136" s="6">
        <f t="shared" si="52"/>
        <v>0</v>
      </c>
      <c r="R136" s="5">
        <f t="shared" si="32"/>
        <v>0</v>
      </c>
      <c r="S136" s="5">
        <f t="shared" si="42"/>
        <v>0</v>
      </c>
      <c r="T136" s="20">
        <f>SUM(S136:$S$136)</f>
        <v>0</v>
      </c>
      <c r="U136" s="6" t="e">
        <f t="shared" si="53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B233"/>
  <sheetViews>
    <sheetView workbookViewId="0">
      <selection activeCell="A30" sqref="A30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'Mann-Frau'!D5</f>
        <v>50</v>
      </c>
    </row>
    <row r="2" spans="1:21" x14ac:dyDescent="0.2">
      <c r="A2" s="2" t="s">
        <v>7</v>
      </c>
      <c r="B2" s="2">
        <f>'Mann-Frau'!D6</f>
        <v>50</v>
      </c>
    </row>
    <row r="3" spans="1:21" x14ac:dyDescent="0.2">
      <c r="A3" s="2" t="s">
        <v>14</v>
      </c>
      <c r="B3" s="2">
        <f>B1-B2</f>
        <v>0</v>
      </c>
    </row>
    <row r="4" spans="1:21" x14ac:dyDescent="0.2">
      <c r="M4" s="7"/>
    </row>
    <row r="5" spans="1:21" x14ac:dyDescent="0.2">
      <c r="A5" s="2" t="s">
        <v>3</v>
      </c>
      <c r="B5" s="2">
        <f>'Mann-Frau'!D8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63" t="s">
        <v>1</v>
      </c>
      <c r="C11" s="263"/>
      <c r="D11" s="263"/>
      <c r="E11" s="263"/>
      <c r="F11" s="263"/>
      <c r="H11" s="267" t="s">
        <v>0</v>
      </c>
      <c r="I11" s="268"/>
      <c r="J11" s="268"/>
      <c r="K11" s="268"/>
      <c r="L11" s="269"/>
      <c r="M11" s="7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1</v>
      </c>
      <c r="Q12" s="12" t="s">
        <v>0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4">
        <f>Absterbeordnung!B8</f>
        <v>100000</v>
      </c>
      <c r="C14" s="15"/>
      <c r="D14" s="22"/>
      <c r="E14" s="22"/>
      <c r="F14" s="16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>N14+$B$3</f>
        <v>0</v>
      </c>
      <c r="P14" s="20">
        <f>B14</f>
        <v>100000</v>
      </c>
      <c r="Q14" s="20">
        <f>H14</f>
        <v>100000</v>
      </c>
      <c r="R14" s="5">
        <f>LOOKUP(N14,$O$14:$O$136,$Q$14:$Q$136)</f>
        <v>100000</v>
      </c>
      <c r="T14" s="20">
        <f>SUM(S14:$S$136)</f>
        <v>357315495502.5517</v>
      </c>
    </row>
    <row r="15" spans="1:21" x14ac:dyDescent="0.2">
      <c r="A15" s="21">
        <v>1</v>
      </c>
      <c r="B15" s="14">
        <f>Absterbeordnung!B9</f>
        <v>99074.726999999999</v>
      </c>
      <c r="C15" s="15">
        <f t="shared" ref="C15:C46" si="0">1/(((1+($B$5/100))^A15))</f>
        <v>0.98039215686274506</v>
      </c>
      <c r="D15" s="14">
        <f>B15*C15</f>
        <v>97132.085294117642</v>
      </c>
      <c r="E15" s="14">
        <f>SUM(D15:$D$136)</f>
        <v>3715690.2872082014</v>
      </c>
      <c r="F15" s="16">
        <f>E15/D15</f>
        <v>38.253994814967953</v>
      </c>
      <c r="G15" s="5"/>
      <c r="H15" s="17">
        <f>Absterbeordnung!C9</f>
        <v>99298.383000000002</v>
      </c>
      <c r="I15" s="18">
        <f t="shared" ref="I15:I46" si="1">1/(((1+($B$5/100))^A15))</f>
        <v>0.98039215686274506</v>
      </c>
      <c r="J15" s="17">
        <f>H15*I15</f>
        <v>97351.355882352946</v>
      </c>
      <c r="K15" s="17">
        <f>SUM($J15:J$136)</f>
        <v>3878631.6918962556</v>
      </c>
      <c r="L15" s="19">
        <f>K15/J15</f>
        <v>39.841578545485284</v>
      </c>
      <c r="N15" s="6">
        <v>1</v>
      </c>
      <c r="O15" s="6">
        <f t="shared" ref="O15:O78" si="2">N15+$B$3</f>
        <v>1</v>
      </c>
      <c r="P15" s="20">
        <f t="shared" ref="P15:P78" si="3">B15</f>
        <v>99074.726999999999</v>
      </c>
      <c r="Q15" s="20">
        <f t="shared" ref="Q15:Q78" si="4">H15</f>
        <v>99298.383000000002</v>
      </c>
      <c r="R15" s="5">
        <f t="shared" ref="R15:R78" si="5">LOOKUP(N15,$O$14:$O$136,$Q$14:$Q$136)</f>
        <v>99298.383000000002</v>
      </c>
      <c r="S15" s="5">
        <f t="shared" ref="S15:S46" si="6">P15*R15*I15</f>
        <v>9645059007.1239624</v>
      </c>
      <c r="T15" s="20">
        <f>SUM(S15:$S$136)</f>
        <v>357315495502.5517</v>
      </c>
      <c r="U15" s="6">
        <f>T15/S15</f>
        <v>37.046481026050124</v>
      </c>
    </row>
    <row r="16" spans="1:21" x14ac:dyDescent="0.2">
      <c r="A16" s="21">
        <v>2</v>
      </c>
      <c r="B16" s="14">
        <f>Absterbeordnung!B10</f>
        <v>99004.850585794178</v>
      </c>
      <c r="C16" s="15">
        <f t="shared" si="0"/>
        <v>0.96116878123798544</v>
      </c>
      <c r="D16" s="14">
        <f t="shared" ref="D16:D79" si="7">B16*C16</f>
        <v>95160.371574196644</v>
      </c>
      <c r="E16" s="14">
        <f>SUM(D16:$D$136)</f>
        <v>3618558.2019140832</v>
      </c>
      <c r="F16" s="16">
        <f t="shared" ref="F16:F79" si="8">E16/D16</f>
        <v>38.025893994042356</v>
      </c>
      <c r="G16" s="5"/>
      <c r="H16" s="17">
        <f>Absterbeordnung!C10</f>
        <v>99240.581411255698</v>
      </c>
      <c r="I16" s="18">
        <f t="shared" si="1"/>
        <v>0.96116878123798544</v>
      </c>
      <c r="J16" s="17">
        <f t="shared" ref="J16:J79" si="9">H16*I16</f>
        <v>95386.94868440571</v>
      </c>
      <c r="K16" s="17">
        <f>SUM($J16:J$136)</f>
        <v>3781280.3360139024</v>
      </c>
      <c r="L16" s="19">
        <f t="shared" ref="L16:L79" si="10">K16/J16</f>
        <v>39.641485425060914</v>
      </c>
      <c r="N16" s="6">
        <v>2</v>
      </c>
      <c r="O16" s="6">
        <f t="shared" si="2"/>
        <v>2</v>
      </c>
      <c r="P16" s="20">
        <f t="shared" si="3"/>
        <v>99004.850585794178</v>
      </c>
      <c r="Q16" s="20">
        <f t="shared" si="4"/>
        <v>99240.581411255698</v>
      </c>
      <c r="R16" s="5">
        <f t="shared" si="5"/>
        <v>99240.581411255698</v>
      </c>
      <c r="S16" s="5">
        <f t="shared" si="6"/>
        <v>9443770602.334404</v>
      </c>
      <c r="T16" s="20">
        <f>SUM(S16:$S$136)</f>
        <v>347670436495.42773</v>
      </c>
      <c r="U16" s="6">
        <f t="shared" ref="U16:U79" si="11">T16/S16</f>
        <v>36.814790525458882</v>
      </c>
    </row>
    <row r="17" spans="1:21" x14ac:dyDescent="0.2">
      <c r="A17" s="21">
        <v>3</v>
      </c>
      <c r="B17" s="14">
        <f>Absterbeordnung!B11</f>
        <v>98956.034264115835</v>
      </c>
      <c r="C17" s="15">
        <f t="shared" si="0"/>
        <v>0.94232233454704462</v>
      </c>
      <c r="D17" s="14">
        <f t="shared" si="7"/>
        <v>93248.481225278971</v>
      </c>
      <c r="E17" s="14">
        <f>SUM(D17:$D$136)</f>
        <v>3523397.8303398867</v>
      </c>
      <c r="F17" s="16">
        <f t="shared" si="8"/>
        <v>37.785042544850796</v>
      </c>
      <c r="G17" s="5"/>
      <c r="H17" s="17">
        <f>Absterbeordnung!C11</f>
        <v>99200.655932948139</v>
      </c>
      <c r="I17" s="18">
        <f t="shared" si="1"/>
        <v>0.94232233454704462</v>
      </c>
      <c r="J17" s="17">
        <f t="shared" si="9"/>
        <v>93478.993687333816</v>
      </c>
      <c r="K17" s="17">
        <f>SUM($J17:J$136)</f>
        <v>3685893.3873294969</v>
      </c>
      <c r="L17" s="19">
        <f t="shared" si="10"/>
        <v>39.430178288589417</v>
      </c>
      <c r="N17" s="6">
        <v>3</v>
      </c>
      <c r="O17" s="6">
        <f t="shared" si="2"/>
        <v>3</v>
      </c>
      <c r="P17" s="20">
        <f t="shared" si="3"/>
        <v>98956.034264115835</v>
      </c>
      <c r="Q17" s="20">
        <f t="shared" si="4"/>
        <v>99200.655932948139</v>
      </c>
      <c r="R17" s="5">
        <f t="shared" si="5"/>
        <v>99200.655932948139</v>
      </c>
      <c r="S17" s="5">
        <f t="shared" si="6"/>
        <v>9250310502.2988739</v>
      </c>
      <c r="T17" s="20">
        <f>SUM(S17:$S$136)</f>
        <v>338226665893.09326</v>
      </c>
      <c r="U17" s="6">
        <f t="shared" si="11"/>
        <v>36.563817593910784</v>
      </c>
    </row>
    <row r="18" spans="1:21" x14ac:dyDescent="0.2">
      <c r="A18" s="21">
        <v>4</v>
      </c>
      <c r="B18" s="14">
        <f>Absterbeordnung!B12</f>
        <v>98920.875185141806</v>
      </c>
      <c r="C18" s="15">
        <f t="shared" si="0"/>
        <v>0.9238454260265142</v>
      </c>
      <c r="D18" s="14">
        <f t="shared" si="7"/>
        <v>91387.598078332972</v>
      </c>
      <c r="E18" s="14">
        <f>SUM(D18:$D$136)</f>
        <v>3430149.349114608</v>
      </c>
      <c r="F18" s="16">
        <f t="shared" si="8"/>
        <v>37.5340792541068</v>
      </c>
      <c r="G18" s="5"/>
      <c r="H18" s="17">
        <f>Absterbeordnung!C12</f>
        <v>99173.587049963724</v>
      </c>
      <c r="I18" s="18">
        <f t="shared" si="1"/>
        <v>0.9238454260265142</v>
      </c>
      <c r="J18" s="17">
        <f t="shared" si="9"/>
        <v>91621.06477875133</v>
      </c>
      <c r="K18" s="17">
        <f>SUM($J18:J$136)</f>
        <v>3592414.3936421624</v>
      </c>
      <c r="L18" s="19">
        <f t="shared" si="10"/>
        <v>39.209480945426776</v>
      </c>
      <c r="N18" s="6">
        <v>4</v>
      </c>
      <c r="O18" s="6">
        <f t="shared" si="2"/>
        <v>4</v>
      </c>
      <c r="P18" s="20">
        <f t="shared" si="3"/>
        <v>98920.875185141806</v>
      </c>
      <c r="Q18" s="20">
        <f t="shared" si="4"/>
        <v>99173.587049963724</v>
      </c>
      <c r="R18" s="5">
        <f t="shared" si="5"/>
        <v>99173.587049963724</v>
      </c>
      <c r="S18" s="5">
        <f t="shared" si="6"/>
        <v>9063235913.3086529</v>
      </c>
      <c r="T18" s="20">
        <f>SUM(S18:$S$136)</f>
        <v>328976355390.79437</v>
      </c>
      <c r="U18" s="6">
        <f t="shared" si="11"/>
        <v>36.297891673294998</v>
      </c>
    </row>
    <row r="19" spans="1:21" x14ac:dyDescent="0.2">
      <c r="A19" s="21">
        <v>5</v>
      </c>
      <c r="B19" s="14">
        <f>Absterbeordnung!B13</f>
        <v>98890.616278631423</v>
      </c>
      <c r="C19" s="15">
        <f t="shared" si="0"/>
        <v>0.90573080982991594</v>
      </c>
      <c r="D19" s="14">
        <f t="shared" si="7"/>
        <v>89568.2779666243</v>
      </c>
      <c r="E19" s="14">
        <f>SUM(D19:$D$136)</f>
        <v>3338761.7510362747</v>
      </c>
      <c r="F19" s="16">
        <f t="shared" si="8"/>
        <v>37.276163244763872</v>
      </c>
      <c r="G19" s="5"/>
      <c r="H19" s="17">
        <f>Absterbeordnung!C13</f>
        <v>99153.330844808763</v>
      </c>
      <c r="I19" s="18">
        <f t="shared" si="1"/>
        <v>0.90573080982991594</v>
      </c>
      <c r="J19" s="17">
        <f t="shared" si="9"/>
        <v>89806.226643402217</v>
      </c>
      <c r="K19" s="17">
        <f>SUM($J19:J$136)</f>
        <v>3500793.3288634107</v>
      </c>
      <c r="L19" s="19">
        <f t="shared" si="10"/>
        <v>38.98163256278626</v>
      </c>
      <c r="N19" s="6">
        <v>5</v>
      </c>
      <c r="O19" s="6">
        <f t="shared" si="2"/>
        <v>5</v>
      </c>
      <c r="P19" s="20">
        <f t="shared" si="3"/>
        <v>98890.616278631423</v>
      </c>
      <c r="Q19" s="20">
        <f t="shared" si="4"/>
        <v>99153.330844808763</v>
      </c>
      <c r="R19" s="5">
        <f t="shared" si="5"/>
        <v>99153.330844808763</v>
      </c>
      <c r="S19" s="5">
        <f t="shared" si="6"/>
        <v>8880993098.4244938</v>
      </c>
      <c r="T19" s="20">
        <f>SUM(S19:$S$136)</f>
        <v>319913119477.48572</v>
      </c>
      <c r="U19" s="6">
        <f t="shared" si="11"/>
        <v>36.022223633327556</v>
      </c>
    </row>
    <row r="20" spans="1:21" x14ac:dyDescent="0.2">
      <c r="A20" s="21">
        <v>6</v>
      </c>
      <c r="B20" s="14">
        <f>Absterbeordnung!B14</f>
        <v>98861.842076012836</v>
      </c>
      <c r="C20" s="15">
        <f t="shared" si="0"/>
        <v>0.88797138218619198</v>
      </c>
      <c r="D20" s="14">
        <f t="shared" si="7"/>
        <v>87786.486553710143</v>
      </c>
      <c r="E20" s="14">
        <f>SUM(D20:$D$136)</f>
        <v>3249193.4730696506</v>
      </c>
      <c r="F20" s="16">
        <f t="shared" si="8"/>
        <v>37.012456023988456</v>
      </c>
      <c r="G20" s="5"/>
      <c r="H20" s="17">
        <f>Absterbeordnung!C14</f>
        <v>99135.599254653789</v>
      </c>
      <c r="I20" s="18">
        <f t="shared" si="1"/>
        <v>0.88797138218619198</v>
      </c>
      <c r="J20" s="17">
        <f t="shared" si="9"/>
        <v>88029.57509401135</v>
      </c>
      <c r="K20" s="17">
        <f>SUM($J20:J$136)</f>
        <v>3410987.1022200086</v>
      </c>
      <c r="L20" s="19">
        <f t="shared" si="10"/>
        <v>38.748194553674018</v>
      </c>
      <c r="N20" s="6">
        <v>6</v>
      </c>
      <c r="O20" s="6">
        <f t="shared" si="2"/>
        <v>6</v>
      </c>
      <c r="P20" s="20">
        <f t="shared" si="3"/>
        <v>98861.842076012836</v>
      </c>
      <c r="Q20" s="20">
        <f t="shared" si="4"/>
        <v>99135.599254653789</v>
      </c>
      <c r="R20" s="5">
        <f t="shared" si="5"/>
        <v>99135.599254653789</v>
      </c>
      <c r="S20" s="5">
        <f t="shared" si="6"/>
        <v>8702765950.9626637</v>
      </c>
      <c r="T20" s="20">
        <f>SUM(S20:$S$136)</f>
        <v>311032126379.06128</v>
      </c>
      <c r="U20" s="6">
        <f t="shared" si="11"/>
        <v>35.739456643052222</v>
      </c>
    </row>
    <row r="21" spans="1:21" x14ac:dyDescent="0.2">
      <c r="A21" s="21">
        <v>7</v>
      </c>
      <c r="B21" s="14">
        <f>Absterbeordnung!B15</f>
        <v>98834.515674244598</v>
      </c>
      <c r="C21" s="15">
        <f t="shared" si="0"/>
        <v>0.87056017861391388</v>
      </c>
      <c r="D21" s="14">
        <f t="shared" si="7"/>
        <v>86041.393618590053</v>
      </c>
      <c r="E21" s="14">
        <f>SUM(D21:$D$136)</f>
        <v>3161406.9865159402</v>
      </c>
      <c r="F21" s="16">
        <f t="shared" si="8"/>
        <v>36.742861238743217</v>
      </c>
      <c r="G21" s="5"/>
      <c r="H21" s="17">
        <f>Absterbeordnung!C15</f>
        <v>99118.845338379761</v>
      </c>
      <c r="I21" s="18">
        <f t="shared" si="1"/>
        <v>0.87056017861391388</v>
      </c>
      <c r="J21" s="17">
        <f t="shared" si="9"/>
        <v>86288.919701784791</v>
      </c>
      <c r="K21" s="17">
        <f>SUM($J21:J$136)</f>
        <v>3322957.5271259979</v>
      </c>
      <c r="L21" s="19">
        <f t="shared" si="10"/>
        <v>38.509666578399248</v>
      </c>
      <c r="N21" s="6">
        <v>7</v>
      </c>
      <c r="O21" s="6">
        <f t="shared" si="2"/>
        <v>7</v>
      </c>
      <c r="P21" s="20">
        <f t="shared" si="3"/>
        <v>98834.515674244598</v>
      </c>
      <c r="Q21" s="20">
        <f t="shared" si="4"/>
        <v>99118.845338379761</v>
      </c>
      <c r="R21" s="5">
        <f t="shared" si="5"/>
        <v>99118.845338379761</v>
      </c>
      <c r="S21" s="5">
        <f t="shared" si="6"/>
        <v>8528323586.7796812</v>
      </c>
      <c r="T21" s="20">
        <f>SUM(S21:$S$136)</f>
        <v>302329360428.09869</v>
      </c>
      <c r="U21" s="6">
        <f t="shared" si="11"/>
        <v>35.450033919533666</v>
      </c>
    </row>
    <row r="22" spans="1:21" x14ac:dyDescent="0.2">
      <c r="A22" s="21">
        <v>8</v>
      </c>
      <c r="B22" s="14">
        <f>Absterbeordnung!B16</f>
        <v>98809.041077829563</v>
      </c>
      <c r="C22" s="15">
        <f t="shared" si="0"/>
        <v>0.85349037119011162</v>
      </c>
      <c r="D22" s="14">
        <f t="shared" si="7"/>
        <v>84332.565146455745</v>
      </c>
      <c r="E22" s="14">
        <f>SUM(D22:$D$136)</f>
        <v>3075365.59289735</v>
      </c>
      <c r="F22" s="16">
        <f t="shared" si="8"/>
        <v>36.467117863147301</v>
      </c>
      <c r="G22" s="5"/>
      <c r="H22" s="17">
        <f>Absterbeordnung!C16</f>
        <v>99102.895133787912</v>
      </c>
      <c r="I22" s="18">
        <f t="shared" si="1"/>
        <v>0.85349037119011162</v>
      </c>
      <c r="J22" s="17">
        <f t="shared" si="9"/>
        <v>84583.366753751354</v>
      </c>
      <c r="K22" s="17">
        <f>SUM($J22:J$136)</f>
        <v>3236668.6074242122</v>
      </c>
      <c r="L22" s="19">
        <f t="shared" si="10"/>
        <v>38.266017677531885</v>
      </c>
      <c r="N22" s="6">
        <v>8</v>
      </c>
      <c r="O22" s="6">
        <f t="shared" si="2"/>
        <v>8</v>
      </c>
      <c r="P22" s="20">
        <f t="shared" si="3"/>
        <v>98809.041077829563</v>
      </c>
      <c r="Q22" s="20">
        <f t="shared" si="4"/>
        <v>99102.895133787912</v>
      </c>
      <c r="R22" s="5">
        <f t="shared" si="5"/>
        <v>99102.895133787912</v>
      </c>
      <c r="S22" s="5">
        <f t="shared" si="6"/>
        <v>8357601360.0725412</v>
      </c>
      <c r="T22" s="20">
        <f>SUM(S22:$S$136)</f>
        <v>293801036841.31903</v>
      </c>
      <c r="U22" s="6">
        <f t="shared" si="11"/>
        <v>35.153750960762373</v>
      </c>
    </row>
    <row r="23" spans="1:21" x14ac:dyDescent="0.2">
      <c r="A23" s="21">
        <v>9</v>
      </c>
      <c r="B23" s="14">
        <f>Absterbeordnung!B17</f>
        <v>98785.745858305047</v>
      </c>
      <c r="C23" s="15">
        <f t="shared" si="0"/>
        <v>0.83675526587265847</v>
      </c>
      <c r="D23" s="14">
        <f t="shared" si="7"/>
        <v>82659.493040094909</v>
      </c>
      <c r="E23" s="14">
        <f>SUM(D23:$D$136)</f>
        <v>2991033.027750894</v>
      </c>
      <c r="F23" s="16">
        <f t="shared" si="8"/>
        <v>36.184991193934131</v>
      </c>
      <c r="G23" s="5"/>
      <c r="H23" s="17">
        <f>Absterbeordnung!C17</f>
        <v>99087.540131215879</v>
      </c>
      <c r="I23" s="18">
        <f t="shared" si="1"/>
        <v>0.83675526587265847</v>
      </c>
      <c r="J23" s="17">
        <f t="shared" si="9"/>
        <v>82912.020987163254</v>
      </c>
      <c r="K23" s="17">
        <f>SUM($J23:J$136)</f>
        <v>3152085.2406704607</v>
      </c>
      <c r="L23" s="19">
        <f t="shared" si="10"/>
        <v>38.017228420453989</v>
      </c>
      <c r="N23" s="6">
        <v>9</v>
      </c>
      <c r="O23" s="6">
        <f t="shared" si="2"/>
        <v>9</v>
      </c>
      <c r="P23" s="20">
        <f t="shared" si="3"/>
        <v>98785.745858305047</v>
      </c>
      <c r="Q23" s="20">
        <f t="shared" si="4"/>
        <v>99087.540131215879</v>
      </c>
      <c r="R23" s="5">
        <f t="shared" si="5"/>
        <v>99087.540131215879</v>
      </c>
      <c r="S23" s="5">
        <f t="shared" si="6"/>
        <v>8190525833.8363638</v>
      </c>
      <c r="T23" s="20">
        <f>SUM(S23:$S$136)</f>
        <v>285443435481.24646</v>
      </c>
      <c r="U23" s="6">
        <f t="shared" si="11"/>
        <v>34.850440774148382</v>
      </c>
    </row>
    <row r="24" spans="1:21" x14ac:dyDescent="0.2">
      <c r="A24" s="21">
        <v>10</v>
      </c>
      <c r="B24" s="14">
        <f>Absterbeordnung!B18</f>
        <v>98764.340962892471</v>
      </c>
      <c r="C24" s="15">
        <f t="shared" si="0"/>
        <v>0.82034829987515534</v>
      </c>
      <c r="D24" s="14">
        <f t="shared" si="7"/>
        <v>81021.159197198998</v>
      </c>
      <c r="E24" s="14">
        <f>SUM(D24:$D$136)</f>
        <v>2908373.5347107993</v>
      </c>
      <c r="F24" s="16">
        <f t="shared" si="8"/>
        <v>35.896469064729764</v>
      </c>
      <c r="G24" s="5"/>
      <c r="H24" s="17">
        <f>Absterbeordnung!C18</f>
        <v>99072.65520093737</v>
      </c>
      <c r="I24" s="18">
        <f t="shared" si="1"/>
        <v>0.82034829987515534</v>
      </c>
      <c r="J24" s="17">
        <f t="shared" si="9"/>
        <v>81274.084258206436</v>
      </c>
      <c r="K24" s="17">
        <f>SUM($J24:J$136)</f>
        <v>3069173.2196832984</v>
      </c>
      <c r="L24" s="19">
        <f t="shared" si="10"/>
        <v>37.763245783644699</v>
      </c>
      <c r="N24" s="6">
        <v>10</v>
      </c>
      <c r="O24" s="6">
        <f t="shared" si="2"/>
        <v>10</v>
      </c>
      <c r="P24" s="20">
        <f t="shared" si="3"/>
        <v>98764.340962892471</v>
      </c>
      <c r="Q24" s="20">
        <f t="shared" si="4"/>
        <v>99072.65520093737</v>
      </c>
      <c r="R24" s="5">
        <f t="shared" si="5"/>
        <v>99072.65520093737</v>
      </c>
      <c r="S24" s="5">
        <f t="shared" si="6"/>
        <v>8026981369.1243515</v>
      </c>
      <c r="T24" s="20">
        <f>SUM(S24:$S$136)</f>
        <v>277252909647.41016</v>
      </c>
      <c r="U24" s="6">
        <f t="shared" si="11"/>
        <v>34.540121235843252</v>
      </c>
    </row>
    <row r="25" spans="1:21" x14ac:dyDescent="0.2">
      <c r="A25" s="21">
        <v>11</v>
      </c>
      <c r="B25" s="14">
        <f>Absterbeordnung!B19</f>
        <v>98744.130815801225</v>
      </c>
      <c r="C25" s="15">
        <f t="shared" si="0"/>
        <v>0.80426303909328967</v>
      </c>
      <c r="D25" s="14">
        <f t="shared" si="7"/>
        <v>79416.254742541656</v>
      </c>
      <c r="E25" s="14">
        <f>SUM(D25:$D$136)</f>
        <v>2827352.3755136007</v>
      </c>
      <c r="F25" s="16">
        <f t="shared" si="8"/>
        <v>35.60168361854322</v>
      </c>
      <c r="G25" s="5"/>
      <c r="H25" s="17">
        <f>Absterbeordnung!C19</f>
        <v>99058.234185246329</v>
      </c>
      <c r="I25" s="18">
        <f t="shared" si="1"/>
        <v>0.80426303909328967</v>
      </c>
      <c r="J25" s="17">
        <f t="shared" si="9"/>
        <v>79668.876473041004</v>
      </c>
      <c r="K25" s="17">
        <f>SUM($J25:J$136)</f>
        <v>2987899.1354250913</v>
      </c>
      <c r="L25" s="19">
        <f t="shared" si="10"/>
        <v>37.503969777158346</v>
      </c>
      <c r="N25" s="6">
        <v>11</v>
      </c>
      <c r="O25" s="6">
        <f t="shared" si="2"/>
        <v>11</v>
      </c>
      <c r="P25" s="20">
        <f t="shared" si="3"/>
        <v>98744.130815801225</v>
      </c>
      <c r="Q25" s="20">
        <f t="shared" si="4"/>
        <v>99058.234185246329</v>
      </c>
      <c r="R25" s="5">
        <f t="shared" si="5"/>
        <v>99058.234185246329</v>
      </c>
      <c r="S25" s="5">
        <f t="shared" si="6"/>
        <v>7866833960.4018707</v>
      </c>
      <c r="T25" s="20">
        <f>SUM(S25:$S$136)</f>
        <v>269225928278.28589</v>
      </c>
      <c r="U25" s="6">
        <f t="shared" si="11"/>
        <v>34.222907161057293</v>
      </c>
    </row>
    <row r="26" spans="1:21" x14ac:dyDescent="0.2">
      <c r="A26" s="21">
        <v>12</v>
      </c>
      <c r="B26" s="14">
        <f>Absterbeordnung!B20</f>
        <v>98724.166727432879</v>
      </c>
      <c r="C26" s="15">
        <f t="shared" si="0"/>
        <v>0.78849317558165644</v>
      </c>
      <c r="D26" s="14">
        <f t="shared" si="7"/>
        <v>77843.33172956646</v>
      </c>
      <c r="E26" s="14">
        <f>SUM(D26:$D$136)</f>
        <v>2747936.1207710588</v>
      </c>
      <c r="F26" s="16">
        <f t="shared" si="8"/>
        <v>35.300854417660254</v>
      </c>
      <c r="G26" s="5"/>
      <c r="H26" s="17">
        <f>Absterbeordnung!C20</f>
        <v>99043.830127413457</v>
      </c>
      <c r="I26" s="18">
        <f t="shared" si="1"/>
        <v>0.78849317558165644</v>
      </c>
      <c r="J26" s="17">
        <f t="shared" si="9"/>
        <v>78095.384138934372</v>
      </c>
      <c r="K26" s="17">
        <f>SUM($J26:J$136)</f>
        <v>2908230.25895205</v>
      </c>
      <c r="L26" s="19">
        <f t="shared" si="10"/>
        <v>37.239464163185474</v>
      </c>
      <c r="N26" s="6">
        <v>12</v>
      </c>
      <c r="O26" s="6">
        <f t="shared" si="2"/>
        <v>12</v>
      </c>
      <c r="P26" s="20">
        <f t="shared" si="3"/>
        <v>98724.166727432879</v>
      </c>
      <c r="Q26" s="20">
        <f t="shared" si="4"/>
        <v>99043.830127413457</v>
      </c>
      <c r="R26" s="5">
        <f t="shared" si="5"/>
        <v>99043.830127413457</v>
      </c>
      <c r="S26" s="5">
        <f t="shared" si="6"/>
        <v>7709901724.3750744</v>
      </c>
      <c r="T26" s="20">
        <f>SUM(S26:$S$136)</f>
        <v>261359094317.88397</v>
      </c>
      <c r="U26" s="6">
        <f t="shared" si="11"/>
        <v>33.899147312291895</v>
      </c>
    </row>
    <row r="27" spans="1:21" x14ac:dyDescent="0.2">
      <c r="A27" s="21">
        <v>13</v>
      </c>
      <c r="B27" s="14">
        <f>Absterbeordnung!B21</f>
        <v>98703.507708303499</v>
      </c>
      <c r="C27" s="15">
        <f t="shared" si="0"/>
        <v>0.77303252508005538</v>
      </c>
      <c r="D27" s="14">
        <f t="shared" si="7"/>
        <v>76301.021798008558</v>
      </c>
      <c r="E27" s="14">
        <f>SUM(D27:$D$136)</f>
        <v>2670092.7890414926</v>
      </c>
      <c r="F27" s="16">
        <f t="shared" si="8"/>
        <v>34.994194391131749</v>
      </c>
      <c r="G27" s="5"/>
      <c r="H27" s="17">
        <f>Absterbeordnung!C21</f>
        <v>99028.921059664382</v>
      </c>
      <c r="I27" s="18">
        <f t="shared" si="1"/>
        <v>0.77303252508005538</v>
      </c>
      <c r="J27" s="17">
        <f t="shared" si="9"/>
        <v>76552.576902705827</v>
      </c>
      <c r="K27" s="17">
        <f>SUM($J27:J$136)</f>
        <v>2830134.8748131157</v>
      </c>
      <c r="L27" s="19">
        <f t="shared" si="10"/>
        <v>36.969818513229981</v>
      </c>
      <c r="N27" s="6">
        <v>13</v>
      </c>
      <c r="O27" s="6">
        <f t="shared" si="2"/>
        <v>13</v>
      </c>
      <c r="P27" s="20">
        <f t="shared" si="3"/>
        <v>98703.507708303499</v>
      </c>
      <c r="Q27" s="20">
        <f t="shared" si="4"/>
        <v>99028.921059664382</v>
      </c>
      <c r="R27" s="5">
        <f t="shared" si="5"/>
        <v>99028.921059664382</v>
      </c>
      <c r="S27" s="5">
        <f t="shared" si="6"/>
        <v>7556007864.4067211</v>
      </c>
      <c r="T27" s="20">
        <f>SUM(S27:$S$136)</f>
        <v>253649192593.50891</v>
      </c>
      <c r="U27" s="6">
        <f t="shared" si="11"/>
        <v>33.56920706612113</v>
      </c>
    </row>
    <row r="28" spans="1:21" x14ac:dyDescent="0.2">
      <c r="A28" s="21">
        <v>14</v>
      </c>
      <c r="B28" s="14">
        <f>Absterbeordnung!B22</f>
        <v>98680.526570603775</v>
      </c>
      <c r="C28" s="15">
        <f t="shared" si="0"/>
        <v>0.75787502458828948</v>
      </c>
      <c r="D28" s="14">
        <f t="shared" si="7"/>
        <v>74787.506501081691</v>
      </c>
      <c r="E28" s="14">
        <f>SUM(D28:$D$136)</f>
        <v>2593791.7672434836</v>
      </c>
      <c r="F28" s="16">
        <f t="shared" si="8"/>
        <v>34.682153324712978</v>
      </c>
      <c r="G28" s="5"/>
      <c r="H28" s="17">
        <f>Absterbeordnung!C22</f>
        <v>99012.932840359295</v>
      </c>
      <c r="I28" s="18">
        <f t="shared" si="1"/>
        <v>0.75787502458828948</v>
      </c>
      <c r="J28" s="17">
        <f t="shared" si="9"/>
        <v>75039.42891094595</v>
      </c>
      <c r="K28" s="17">
        <f>SUM($J28:J$136)</f>
        <v>2753582.2979104095</v>
      </c>
      <c r="L28" s="19">
        <f t="shared" si="10"/>
        <v>36.695139313736789</v>
      </c>
      <c r="N28" s="6">
        <v>14</v>
      </c>
      <c r="O28" s="6">
        <f t="shared" si="2"/>
        <v>14</v>
      </c>
      <c r="P28" s="20">
        <f t="shared" si="3"/>
        <v>98680.526570603775</v>
      </c>
      <c r="Q28" s="20">
        <f t="shared" si="4"/>
        <v>99012.932840359295</v>
      </c>
      <c r="R28" s="5">
        <f t="shared" si="5"/>
        <v>99012.932840359295</v>
      </c>
      <c r="S28" s="5">
        <f t="shared" si="6"/>
        <v>7404930358.4895353</v>
      </c>
      <c r="T28" s="20">
        <f>SUM(S28:$S$136)</f>
        <v>246093184729.10223</v>
      </c>
      <c r="U28" s="6">
        <f t="shared" si="11"/>
        <v>33.233693338785237</v>
      </c>
    </row>
    <row r="29" spans="1:21" x14ac:dyDescent="0.2">
      <c r="A29" s="21">
        <v>15</v>
      </c>
      <c r="B29" s="14">
        <f>Absterbeordnung!B23</f>
        <v>98651.569756886893</v>
      </c>
      <c r="C29" s="15">
        <f t="shared" si="0"/>
        <v>0.74301472998851925</v>
      </c>
      <c r="D29" s="14">
        <f t="shared" si="7"/>
        <v>73299.569465856883</v>
      </c>
      <c r="E29" s="14">
        <f>SUM(D29:$D$136)</f>
        <v>2519004.2607424017</v>
      </c>
      <c r="F29" s="16">
        <f t="shared" si="8"/>
        <v>34.365880715244309</v>
      </c>
      <c r="G29" s="5"/>
      <c r="H29" s="17">
        <f>Absterbeordnung!C23</f>
        <v>98994.96892395406</v>
      </c>
      <c r="I29" s="18">
        <f t="shared" si="1"/>
        <v>0.74301472998851925</v>
      </c>
      <c r="J29" s="17">
        <f t="shared" si="9"/>
        <v>73554.720105253582</v>
      </c>
      <c r="K29" s="17">
        <f>SUM($J29:J$136)</f>
        <v>2678542.868999464</v>
      </c>
      <c r="L29" s="19">
        <f t="shared" si="10"/>
        <v>36.415648991207995</v>
      </c>
      <c r="N29" s="6">
        <v>15</v>
      </c>
      <c r="O29" s="6">
        <f t="shared" si="2"/>
        <v>15</v>
      </c>
      <c r="P29" s="20">
        <f t="shared" si="3"/>
        <v>98651.569756886893</v>
      </c>
      <c r="Q29" s="20">
        <f t="shared" si="4"/>
        <v>98994.96892395406</v>
      </c>
      <c r="R29" s="5">
        <f t="shared" si="5"/>
        <v>98994.96892395406</v>
      </c>
      <c r="S29" s="5">
        <f t="shared" si="6"/>
        <v>7256288601.4117136</v>
      </c>
      <c r="T29" s="20">
        <f>SUM(S29:$S$136)</f>
        <v>238688254370.61267</v>
      </c>
      <c r="U29" s="6">
        <f t="shared" si="11"/>
        <v>32.893985821370968</v>
      </c>
    </row>
    <row r="30" spans="1:21" x14ac:dyDescent="0.2">
      <c r="A30" s="21">
        <v>16</v>
      </c>
      <c r="B30" s="14">
        <f>Absterbeordnung!B24</f>
        <v>98611.911825844625</v>
      </c>
      <c r="C30" s="15">
        <f t="shared" si="0"/>
        <v>0.72844581371423445</v>
      </c>
      <c r="D30" s="14">
        <f t="shared" si="7"/>
        <v>71833.434351893724</v>
      </c>
      <c r="E30" s="14">
        <f>SUM(D30:$D$136)</f>
        <v>2445704.6912765447</v>
      </c>
      <c r="F30" s="16">
        <f t="shared" si="8"/>
        <v>34.046885177390507</v>
      </c>
      <c r="G30" s="5"/>
      <c r="H30" s="17">
        <f>Absterbeordnung!C24</f>
        <v>98973.544432779541</v>
      </c>
      <c r="I30" s="18">
        <f t="shared" si="1"/>
        <v>0.72844581371423445</v>
      </c>
      <c r="J30" s="17">
        <f t="shared" si="9"/>
        <v>72096.864110518029</v>
      </c>
      <c r="K30" s="17">
        <f>SUM($J30:J$136)</f>
        <v>2604988.1488942099</v>
      </c>
      <c r="L30" s="19">
        <f t="shared" si="10"/>
        <v>36.131781611208453</v>
      </c>
      <c r="N30" s="6">
        <v>16</v>
      </c>
      <c r="O30" s="6">
        <f t="shared" si="2"/>
        <v>16</v>
      </c>
      <c r="P30" s="20">
        <f t="shared" si="3"/>
        <v>98611.911825844625</v>
      </c>
      <c r="Q30" s="20">
        <f t="shared" si="4"/>
        <v>98973.544432779541</v>
      </c>
      <c r="R30" s="5">
        <f t="shared" si="5"/>
        <v>98973.544432779541</v>
      </c>
      <c r="S30" s="5">
        <f t="shared" si="6"/>
        <v>7109609606.5863056</v>
      </c>
      <c r="T30" s="20">
        <f>SUM(S30:$S$136)</f>
        <v>231431965769.20099</v>
      </c>
      <c r="U30" s="6">
        <f t="shared" si="11"/>
        <v>32.551993509573805</v>
      </c>
    </row>
    <row r="31" spans="1:21" x14ac:dyDescent="0.2">
      <c r="A31" s="21">
        <v>17</v>
      </c>
      <c r="B31" s="14">
        <f>Absterbeordnung!B25</f>
        <v>98557.050074819432</v>
      </c>
      <c r="C31" s="15">
        <f t="shared" si="0"/>
        <v>0.7141625624649357</v>
      </c>
      <c r="D31" s="14">
        <f t="shared" si="7"/>
        <v>70385.755430418023</v>
      </c>
      <c r="E31" s="14">
        <f>SUM(D31:$D$136)</f>
        <v>2373871.2569246506</v>
      </c>
      <c r="F31" s="16">
        <f t="shared" si="8"/>
        <v>33.726586329977138</v>
      </c>
      <c r="G31" s="5"/>
      <c r="H31" s="17">
        <f>Absterbeordnung!C25</f>
        <v>98947.351084245412</v>
      </c>
      <c r="I31" s="18">
        <f t="shared" si="1"/>
        <v>0.7141625624649357</v>
      </c>
      <c r="J31" s="17">
        <f t="shared" si="9"/>
        <v>70664.493799442338</v>
      </c>
      <c r="K31" s="17">
        <f>SUM($J31:J$136)</f>
        <v>2532891.2847836916</v>
      </c>
      <c r="L31" s="19">
        <f t="shared" si="10"/>
        <v>35.84390333244955</v>
      </c>
      <c r="N31" s="6">
        <v>17</v>
      </c>
      <c r="O31" s="6">
        <f t="shared" si="2"/>
        <v>17</v>
      </c>
      <c r="P31" s="20">
        <f t="shared" si="3"/>
        <v>98557.050074819432</v>
      </c>
      <c r="Q31" s="20">
        <f t="shared" si="4"/>
        <v>98947.351084245412</v>
      </c>
      <c r="R31" s="5">
        <f t="shared" si="5"/>
        <v>98947.351084245412</v>
      </c>
      <c r="S31" s="5">
        <f t="shared" si="6"/>
        <v>6964484053.9034052</v>
      </c>
      <c r="T31" s="20">
        <f>SUM(S31:$S$136)</f>
        <v>224322356162.61469</v>
      </c>
      <c r="U31" s="6">
        <f t="shared" si="11"/>
        <v>32.209472292048403</v>
      </c>
    </row>
    <row r="32" spans="1:21" x14ac:dyDescent="0.2">
      <c r="A32" s="21">
        <v>18</v>
      </c>
      <c r="B32" s="14">
        <f>Absterbeordnung!B26</f>
        <v>98483.009090950727</v>
      </c>
      <c r="C32" s="15">
        <f t="shared" si="0"/>
        <v>0.7001593749656233</v>
      </c>
      <c r="D32" s="14">
        <f t="shared" si="7"/>
        <v>68953.802089853853</v>
      </c>
      <c r="E32" s="14">
        <f>SUM(D32:$D$136)</f>
        <v>2303485.501494233</v>
      </c>
      <c r="F32" s="16">
        <f t="shared" si="8"/>
        <v>33.406214475201182</v>
      </c>
      <c r="G32" s="5"/>
      <c r="H32" s="17">
        <f>Absterbeordnung!C26</f>
        <v>98916.25490022017</v>
      </c>
      <c r="I32" s="18">
        <f t="shared" si="1"/>
        <v>0.7001593749656233</v>
      </c>
      <c r="J32" s="17">
        <f t="shared" si="9"/>
        <v>69257.143204878434</v>
      </c>
      <c r="K32" s="17">
        <f>SUM($J32:J$136)</f>
        <v>2462226.7909842501</v>
      </c>
      <c r="L32" s="19">
        <f t="shared" si="10"/>
        <v>35.551954311780108</v>
      </c>
      <c r="N32" s="6">
        <v>18</v>
      </c>
      <c r="O32" s="6">
        <f t="shared" si="2"/>
        <v>18</v>
      </c>
      <c r="P32" s="20">
        <f t="shared" si="3"/>
        <v>98483.009090950727</v>
      </c>
      <c r="Q32" s="20">
        <f t="shared" si="4"/>
        <v>98916.25490022017</v>
      </c>
      <c r="R32" s="5">
        <f t="shared" si="5"/>
        <v>98916.25490022017</v>
      </c>
      <c r="S32" s="5">
        <f t="shared" si="6"/>
        <v>6820651863.8593187</v>
      </c>
      <c r="T32" s="20">
        <f>SUM(S32:$S$136)</f>
        <v>217357872108.71124</v>
      </c>
      <c r="U32" s="6">
        <f t="shared" si="11"/>
        <v>31.867609789678369</v>
      </c>
    </row>
    <row r="33" spans="1:21" x14ac:dyDescent="0.2">
      <c r="A33" s="21">
        <v>19</v>
      </c>
      <c r="B33" s="14">
        <f>Absterbeordnung!B27</f>
        <v>98388.81501690569</v>
      </c>
      <c r="C33" s="15">
        <f t="shared" si="0"/>
        <v>0.68643075977021895</v>
      </c>
      <c r="D33" s="14">
        <f t="shared" si="7"/>
        <v>67537.109044946104</v>
      </c>
      <c r="E33" s="14">
        <f>SUM(D33:$D$136)</f>
        <v>2234531.6994043789</v>
      </c>
      <c r="F33" s="16">
        <f t="shared" si="8"/>
        <v>33.085983853962311</v>
      </c>
      <c r="G33" s="5"/>
      <c r="H33" s="17">
        <f>Absterbeordnung!C27</f>
        <v>98880.655929244123</v>
      </c>
      <c r="I33" s="18">
        <f t="shared" si="1"/>
        <v>0.68643075977021895</v>
      </c>
      <c r="J33" s="17">
        <f t="shared" si="9"/>
        <v>67874.723776088649</v>
      </c>
      <c r="K33" s="17">
        <f>SUM($J33:J$136)</f>
        <v>2392969.6477793716</v>
      </c>
      <c r="L33" s="19">
        <f t="shared" si="10"/>
        <v>35.255681565254228</v>
      </c>
      <c r="N33" s="6">
        <v>19</v>
      </c>
      <c r="O33" s="6">
        <f t="shared" si="2"/>
        <v>19</v>
      </c>
      <c r="P33" s="20">
        <f t="shared" si="3"/>
        <v>98388.81501690569</v>
      </c>
      <c r="Q33" s="20">
        <f t="shared" si="4"/>
        <v>98880.655929244123</v>
      </c>
      <c r="R33" s="5">
        <f t="shared" si="5"/>
        <v>98880.655929244123</v>
      </c>
      <c r="S33" s="5">
        <f t="shared" si="6"/>
        <v>6678113641.9291563</v>
      </c>
      <c r="T33" s="20">
        <f>SUM(S33:$S$136)</f>
        <v>210537220244.85193</v>
      </c>
      <c r="U33" s="6">
        <f t="shared" si="11"/>
        <v>31.526450661602169</v>
      </c>
    </row>
    <row r="34" spans="1:21" x14ac:dyDescent="0.2">
      <c r="A34" s="21">
        <v>20</v>
      </c>
      <c r="B34" s="14">
        <f>Absterbeordnung!B28</f>
        <v>98283.624583106663</v>
      </c>
      <c r="C34" s="15">
        <f t="shared" si="0"/>
        <v>0.67297133310805779</v>
      </c>
      <c r="D34" s="14">
        <f t="shared" si="7"/>
        <v>66142.061858385176</v>
      </c>
      <c r="E34" s="14">
        <f>SUM(D34:$D$136)</f>
        <v>2166994.5903594326</v>
      </c>
      <c r="F34" s="16">
        <f t="shared" si="8"/>
        <v>32.762731149795741</v>
      </c>
      <c r="G34" s="5"/>
      <c r="H34" s="17">
        <f>Absterbeordnung!C28</f>
        <v>98843.150496450166</v>
      </c>
      <c r="I34" s="18">
        <f t="shared" si="1"/>
        <v>0.67297133310805779</v>
      </c>
      <c r="J34" s="17">
        <f t="shared" si="9"/>
        <v>66518.606758196445</v>
      </c>
      <c r="K34" s="17">
        <f>SUM($J34:J$136)</f>
        <v>2325094.924003283</v>
      </c>
      <c r="L34" s="19">
        <f t="shared" si="10"/>
        <v>34.954053268964238</v>
      </c>
      <c r="N34" s="6">
        <v>20</v>
      </c>
      <c r="O34" s="6">
        <f t="shared" si="2"/>
        <v>20</v>
      </c>
      <c r="P34" s="20">
        <f t="shared" si="3"/>
        <v>98283.624583106663</v>
      </c>
      <c r="Q34" s="20">
        <f t="shared" si="4"/>
        <v>98843.150496450166</v>
      </c>
      <c r="R34" s="5">
        <f t="shared" si="5"/>
        <v>98843.150496450166</v>
      </c>
      <c r="S34" s="5">
        <f t="shared" si="6"/>
        <v>6537689774.4138823</v>
      </c>
      <c r="T34" s="20">
        <f>SUM(S34:$S$136)</f>
        <v>203859106602.92279</v>
      </c>
      <c r="U34" s="6">
        <f t="shared" si="11"/>
        <v>31.182132165517014</v>
      </c>
    </row>
    <row r="35" spans="1:21" x14ac:dyDescent="0.2">
      <c r="A35" s="21">
        <v>21</v>
      </c>
      <c r="B35" s="14">
        <f>Absterbeordnung!B29</f>
        <v>98175.321925833559</v>
      </c>
      <c r="C35" s="15">
        <f t="shared" si="0"/>
        <v>0.65977581677260566</v>
      </c>
      <c r="D35" s="14">
        <f t="shared" si="7"/>
        <v>64773.703210530337</v>
      </c>
      <c r="E35" s="14">
        <f>SUM(D35:$D$136)</f>
        <v>2100852.5285010473</v>
      </c>
      <c r="F35" s="16">
        <f t="shared" si="8"/>
        <v>32.433725792591538</v>
      </c>
      <c r="G35" s="5"/>
      <c r="H35" s="17">
        <f>Absterbeordnung!C29</f>
        <v>98805.569342199917</v>
      </c>
      <c r="I35" s="18">
        <f t="shared" si="1"/>
        <v>0.65977581677260566</v>
      </c>
      <c r="J35" s="17">
        <f t="shared" si="9"/>
        <v>65189.525214432273</v>
      </c>
      <c r="K35" s="17">
        <f>SUM($J35:J$136)</f>
        <v>2258576.3172450871</v>
      </c>
      <c r="L35" s="19">
        <f t="shared" si="10"/>
        <v>34.646307206806625</v>
      </c>
      <c r="N35" s="6">
        <v>21</v>
      </c>
      <c r="O35" s="6">
        <f t="shared" si="2"/>
        <v>21</v>
      </c>
      <c r="P35" s="20">
        <f t="shared" si="3"/>
        <v>98175.321925833559</v>
      </c>
      <c r="Q35" s="20">
        <f t="shared" si="4"/>
        <v>98805.569342199917</v>
      </c>
      <c r="R35" s="5">
        <f t="shared" si="5"/>
        <v>98805.569342199917</v>
      </c>
      <c r="S35" s="5">
        <f t="shared" si="6"/>
        <v>6400002624.119133</v>
      </c>
      <c r="T35" s="20">
        <f>SUM(S35:$S$136)</f>
        <v>197321416828.50897</v>
      </c>
      <c r="U35" s="6">
        <f t="shared" si="11"/>
        <v>30.83145873798253</v>
      </c>
    </row>
    <row r="36" spans="1:21" x14ac:dyDescent="0.2">
      <c r="A36" s="21">
        <v>22</v>
      </c>
      <c r="B36" s="14">
        <f>Absterbeordnung!B30</f>
        <v>98068.174361236917</v>
      </c>
      <c r="C36" s="15">
        <f t="shared" si="0"/>
        <v>0.64683903605157411</v>
      </c>
      <c r="D36" s="14">
        <f t="shared" si="7"/>
        <v>63434.323371160179</v>
      </c>
      <c r="E36" s="14">
        <f>SUM(D36:$D$136)</f>
        <v>2036078.8252905165</v>
      </c>
      <c r="F36" s="16">
        <f t="shared" si="8"/>
        <v>32.09743112379757</v>
      </c>
      <c r="G36" s="5"/>
      <c r="H36" s="17">
        <f>Absterbeordnung!C30</f>
        <v>98768.383866177974</v>
      </c>
      <c r="I36" s="18">
        <f t="shared" si="1"/>
        <v>0.64683903605157411</v>
      </c>
      <c r="J36" s="17">
        <f t="shared" si="9"/>
        <v>63887.246212370403</v>
      </c>
      <c r="K36" s="17">
        <f>SUM($J36:J$136)</f>
        <v>2193386.7920306553</v>
      </c>
      <c r="L36" s="19">
        <f t="shared" si="10"/>
        <v>34.332154257197466</v>
      </c>
      <c r="N36" s="6">
        <v>22</v>
      </c>
      <c r="O36" s="6">
        <f t="shared" si="2"/>
        <v>22</v>
      </c>
      <c r="P36" s="20">
        <f t="shared" si="3"/>
        <v>98068.174361236917</v>
      </c>
      <c r="Q36" s="20">
        <f t="shared" si="4"/>
        <v>98768.383866177974</v>
      </c>
      <c r="R36" s="5">
        <f t="shared" si="5"/>
        <v>98768.383866177974</v>
      </c>
      <c r="S36" s="5">
        <f t="shared" si="6"/>
        <v>6265305601.0140142</v>
      </c>
      <c r="T36" s="20">
        <f>SUM(S36:$S$136)</f>
        <v>190921414204.38983</v>
      </c>
      <c r="U36" s="6">
        <f t="shared" si="11"/>
        <v>30.472801545943742</v>
      </c>
    </row>
    <row r="37" spans="1:21" x14ac:dyDescent="0.2">
      <c r="A37" s="21">
        <v>23</v>
      </c>
      <c r="B37" s="14">
        <f>Absterbeordnung!B31</f>
        <v>97963.728813496971</v>
      </c>
      <c r="C37" s="15">
        <f t="shared" si="0"/>
        <v>0.63415591769762181</v>
      </c>
      <c r="D37" s="14">
        <f t="shared" si="7"/>
        <v>62124.278346804131</v>
      </c>
      <c r="E37" s="14">
        <f>SUM(D37:$D$136)</f>
        <v>1972644.5019193562</v>
      </c>
      <c r="F37" s="16">
        <f t="shared" si="8"/>
        <v>31.753197854584581</v>
      </c>
      <c r="G37" s="5"/>
      <c r="H37" s="17">
        <f>Absterbeordnung!C31</f>
        <v>98731.493874803957</v>
      </c>
      <c r="I37" s="18">
        <f t="shared" si="1"/>
        <v>0.63415591769762181</v>
      </c>
      <c r="J37" s="17">
        <f t="shared" si="9"/>
        <v>62611.16110383343</v>
      </c>
      <c r="K37" s="17">
        <f>SUM($J37:J$136)</f>
        <v>2129499.5458182856</v>
      </c>
      <c r="L37" s="19">
        <f t="shared" si="10"/>
        <v>34.011500637829648</v>
      </c>
      <c r="N37" s="6">
        <v>23</v>
      </c>
      <c r="O37" s="6">
        <f t="shared" si="2"/>
        <v>23</v>
      </c>
      <c r="P37" s="20">
        <f t="shared" si="3"/>
        <v>97963.728813496971</v>
      </c>
      <c r="Q37" s="20">
        <f t="shared" si="4"/>
        <v>98731.493874803957</v>
      </c>
      <c r="R37" s="5">
        <f t="shared" si="5"/>
        <v>98731.493874803957</v>
      </c>
      <c r="S37" s="5">
        <f t="shared" si="6"/>
        <v>6133622807.0741081</v>
      </c>
      <c r="T37" s="20">
        <f>SUM(S37:$S$136)</f>
        <v>184656108603.37579</v>
      </c>
      <c r="U37" s="6">
        <f t="shared" si="11"/>
        <v>30.105553342863839</v>
      </c>
    </row>
    <row r="38" spans="1:21" x14ac:dyDescent="0.2">
      <c r="A38" s="21">
        <v>24</v>
      </c>
      <c r="B38" s="14">
        <f>Absterbeordnung!B32</f>
        <v>97862.029727703819</v>
      </c>
      <c r="C38" s="15">
        <f t="shared" si="0"/>
        <v>0.62172148793884485</v>
      </c>
      <c r="D38" s="14">
        <f t="shared" si="7"/>
        <v>60842.926735023488</v>
      </c>
      <c r="E38" s="14">
        <f>SUM(D38:$D$136)</f>
        <v>1910520.2235725522</v>
      </c>
      <c r="F38" s="16">
        <f t="shared" si="8"/>
        <v>31.400859986454012</v>
      </c>
      <c r="G38" s="5"/>
      <c r="H38" s="17">
        <f>Absterbeordnung!C32</f>
        <v>98694.483387010056</v>
      </c>
      <c r="I38" s="18">
        <f t="shared" si="1"/>
        <v>0.62172148793884485</v>
      </c>
      <c r="J38" s="17">
        <f t="shared" si="9"/>
        <v>61360.481062727493</v>
      </c>
      <c r="K38" s="17">
        <f>SUM($J38:J$136)</f>
        <v>2066888.3847144535</v>
      </c>
      <c r="L38" s="19">
        <f t="shared" si="10"/>
        <v>33.684357568864527</v>
      </c>
      <c r="N38" s="6">
        <v>24</v>
      </c>
      <c r="O38" s="6">
        <f t="shared" si="2"/>
        <v>24</v>
      </c>
      <c r="P38" s="20">
        <f t="shared" si="3"/>
        <v>97862.029727703819</v>
      </c>
      <c r="Q38" s="20">
        <f t="shared" si="4"/>
        <v>98694.483387010056</v>
      </c>
      <c r="R38" s="5">
        <f t="shared" si="5"/>
        <v>98694.483387010056</v>
      </c>
      <c r="S38" s="5">
        <f t="shared" si="6"/>
        <v>6004861221.8668451</v>
      </c>
      <c r="T38" s="20">
        <f>SUM(S38:$S$136)</f>
        <v>178522485796.30164</v>
      </c>
      <c r="U38" s="6">
        <f t="shared" si="11"/>
        <v>29.729660553387603</v>
      </c>
    </row>
    <row r="39" spans="1:21" x14ac:dyDescent="0.2">
      <c r="A39" s="21">
        <v>25</v>
      </c>
      <c r="B39" s="14">
        <f>Absterbeordnung!B33</f>
        <v>97762.557867587093</v>
      </c>
      <c r="C39" s="15">
        <f t="shared" si="0"/>
        <v>0.60953087052827937</v>
      </c>
      <c r="D39" s="14">
        <f t="shared" si="7"/>
        <v>59589.297002101644</v>
      </c>
      <c r="E39" s="14">
        <f>SUM(D39:$D$136)</f>
        <v>1849677.2968375287</v>
      </c>
      <c r="F39" s="16">
        <f t="shared" si="8"/>
        <v>31.040428229456925</v>
      </c>
      <c r="G39" s="5"/>
      <c r="H39" s="17">
        <f>Absterbeordnung!C33</f>
        <v>98656.949874977974</v>
      </c>
      <c r="I39" s="18">
        <f t="shared" si="1"/>
        <v>0.60953087052827937</v>
      </c>
      <c r="J39" s="17">
        <f t="shared" si="9"/>
        <v>60134.456540960149</v>
      </c>
      <c r="K39" s="17">
        <f>SUM($J39:J$136)</f>
        <v>2005527.9036517262</v>
      </c>
      <c r="L39" s="19">
        <f t="shared" si="10"/>
        <v>33.350728002101015</v>
      </c>
      <c r="N39" s="6">
        <v>25</v>
      </c>
      <c r="O39" s="6">
        <f t="shared" si="2"/>
        <v>25</v>
      </c>
      <c r="P39" s="20">
        <f t="shared" si="3"/>
        <v>97762.557867587093</v>
      </c>
      <c r="Q39" s="20">
        <f t="shared" si="4"/>
        <v>98656.949874977974</v>
      </c>
      <c r="R39" s="5">
        <f t="shared" si="5"/>
        <v>98656.949874977974</v>
      </c>
      <c r="S39" s="5">
        <f t="shared" si="6"/>
        <v>5878898287.4215174</v>
      </c>
      <c r="T39" s="20">
        <f>SUM(S39:$S$136)</f>
        <v>172517624574.43481</v>
      </c>
      <c r="U39" s="6">
        <f t="shared" si="11"/>
        <v>29.345230371403648</v>
      </c>
    </row>
    <row r="40" spans="1:21" x14ac:dyDescent="0.2">
      <c r="A40" s="21">
        <v>26</v>
      </c>
      <c r="B40" s="14">
        <f>Absterbeordnung!B34</f>
        <v>97664.477581406434</v>
      </c>
      <c r="C40" s="15">
        <f t="shared" si="0"/>
        <v>0.59757928483164635</v>
      </c>
      <c r="D40" s="14">
        <f t="shared" si="7"/>
        <v>58362.268666553216</v>
      </c>
      <c r="E40" s="14">
        <f>SUM(D40:$D$136)</f>
        <v>1790087.9998354272</v>
      </c>
      <c r="F40" s="16">
        <f t="shared" si="8"/>
        <v>30.672008486560209</v>
      </c>
      <c r="G40" s="5"/>
      <c r="H40" s="17">
        <f>Absterbeordnung!C34</f>
        <v>98618.628555938034</v>
      </c>
      <c r="I40" s="18">
        <f t="shared" si="1"/>
        <v>0.59757928483164635</v>
      </c>
      <c r="J40" s="17">
        <f t="shared" si="9"/>
        <v>58932.44952353523</v>
      </c>
      <c r="K40" s="17">
        <f>SUM($J40:J$136)</f>
        <v>1945393.4471107661</v>
      </c>
      <c r="L40" s="19">
        <f t="shared" si="10"/>
        <v>33.010564855849999</v>
      </c>
      <c r="N40" s="6">
        <v>26</v>
      </c>
      <c r="O40" s="6">
        <f t="shared" si="2"/>
        <v>26</v>
      </c>
      <c r="P40" s="20">
        <f t="shared" si="3"/>
        <v>97664.477581406434</v>
      </c>
      <c r="Q40" s="20">
        <f t="shared" si="4"/>
        <v>98618.628555938034</v>
      </c>
      <c r="R40" s="5">
        <f t="shared" si="5"/>
        <v>98618.628555938034</v>
      </c>
      <c r="S40" s="5">
        <f t="shared" si="6"/>
        <v>5755606895.3086729</v>
      </c>
      <c r="T40" s="20">
        <f>SUM(S40:$S$136)</f>
        <v>166638726287.01331</v>
      </c>
      <c r="U40" s="6">
        <f t="shared" si="11"/>
        <v>28.952416194865318</v>
      </c>
    </row>
    <row r="41" spans="1:21" x14ac:dyDescent="0.2">
      <c r="A41" s="21">
        <v>27</v>
      </c>
      <c r="B41" s="14">
        <f>Absterbeordnung!B35</f>
        <v>97566.686140004167</v>
      </c>
      <c r="C41" s="15">
        <f t="shared" si="0"/>
        <v>0.58586204395259456</v>
      </c>
      <c r="D41" s="14">
        <f t="shared" si="7"/>
        <v>57160.618163664119</v>
      </c>
      <c r="E41" s="14">
        <f>SUM(D41:$D$136)</f>
        <v>1731725.7311688738</v>
      </c>
      <c r="F41" s="16">
        <f t="shared" si="8"/>
        <v>30.295783824635013</v>
      </c>
      <c r="G41" s="5"/>
      <c r="H41" s="17">
        <f>Absterbeordnung!C35</f>
        <v>98579.035148945404</v>
      </c>
      <c r="I41" s="18">
        <f t="shared" si="1"/>
        <v>0.58586204395259456</v>
      </c>
      <c r="J41" s="17">
        <f t="shared" si="9"/>
        <v>57753.715023235818</v>
      </c>
      <c r="K41" s="17">
        <f>SUM($J41:J$136)</f>
        <v>1886460.9975872308</v>
      </c>
      <c r="L41" s="19">
        <f t="shared" si="10"/>
        <v>32.663890051544882</v>
      </c>
      <c r="N41" s="6">
        <v>27</v>
      </c>
      <c r="O41" s="6">
        <f t="shared" si="2"/>
        <v>27</v>
      </c>
      <c r="P41" s="20">
        <f t="shared" si="3"/>
        <v>97566.686140004167</v>
      </c>
      <c r="Q41" s="20">
        <f t="shared" si="4"/>
        <v>98579.035148945404</v>
      </c>
      <c r="R41" s="5">
        <f t="shared" si="5"/>
        <v>98579.035148945404</v>
      </c>
      <c r="S41" s="5">
        <f t="shared" si="6"/>
        <v>5634838587.0912924</v>
      </c>
      <c r="T41" s="20">
        <f>SUM(S41:$S$136)</f>
        <v>160883119391.70465</v>
      </c>
      <c r="U41" s="6">
        <f t="shared" si="11"/>
        <v>28.551504520514158</v>
      </c>
    </row>
    <row r="42" spans="1:21" x14ac:dyDescent="0.2">
      <c r="A42" s="21">
        <v>28</v>
      </c>
      <c r="B42" s="14">
        <f>Absterbeordnung!B36</f>
        <v>97467.865721947266</v>
      </c>
      <c r="C42" s="15">
        <f t="shared" si="0"/>
        <v>0.57437455289470041</v>
      </c>
      <c r="D42" s="14">
        <f t="shared" si="7"/>
        <v>55983.061795644157</v>
      </c>
      <c r="E42" s="14">
        <f>SUM(D42:$D$136)</f>
        <v>1674565.1130052095</v>
      </c>
      <c r="F42" s="16">
        <f t="shared" si="8"/>
        <v>29.911995866140739</v>
      </c>
      <c r="G42" s="5"/>
      <c r="H42" s="17">
        <f>Absterbeordnung!C36</f>
        <v>98537.526474615239</v>
      </c>
      <c r="I42" s="18">
        <f t="shared" si="1"/>
        <v>0.57437455289470041</v>
      </c>
      <c r="J42" s="17">
        <f t="shared" si="9"/>
        <v>56597.447712206835</v>
      </c>
      <c r="K42" s="17">
        <f>SUM($J42:J$136)</f>
        <v>1828707.2825639951</v>
      </c>
      <c r="L42" s="19">
        <f t="shared" si="10"/>
        <v>32.31077294974174</v>
      </c>
      <c r="N42" s="6">
        <v>28</v>
      </c>
      <c r="O42" s="6">
        <f t="shared" si="2"/>
        <v>28</v>
      </c>
      <c r="P42" s="20">
        <f t="shared" si="3"/>
        <v>97467.865721947266</v>
      </c>
      <c r="Q42" s="20">
        <f t="shared" si="4"/>
        <v>98537.526474615239</v>
      </c>
      <c r="R42" s="5">
        <f t="shared" si="5"/>
        <v>98537.526474615239</v>
      </c>
      <c r="S42" s="5">
        <f t="shared" si="6"/>
        <v>5516432433.8183069</v>
      </c>
      <c r="T42" s="20">
        <f>SUM(S42:$S$136)</f>
        <v>155248280804.6134</v>
      </c>
      <c r="U42" s="6">
        <f t="shared" si="11"/>
        <v>28.142877243065453</v>
      </c>
    </row>
    <row r="43" spans="1:21" x14ac:dyDescent="0.2">
      <c r="A43" s="21">
        <v>29</v>
      </c>
      <c r="B43" s="14">
        <f>Absterbeordnung!B37</f>
        <v>97366.658988896219</v>
      </c>
      <c r="C43" s="15">
        <f t="shared" si="0"/>
        <v>0.56311230675951029</v>
      </c>
      <c r="D43" s="14">
        <f t="shared" si="7"/>
        <v>54828.36394470396</v>
      </c>
      <c r="E43" s="14">
        <f>SUM(D43:$D$136)</f>
        <v>1618582.0512095655</v>
      </c>
      <c r="F43" s="16">
        <f t="shared" si="8"/>
        <v>29.520889093863055</v>
      </c>
      <c r="G43" s="5"/>
      <c r="H43" s="17">
        <f>Absterbeordnung!C37</f>
        <v>98493.486112532672</v>
      </c>
      <c r="I43" s="18">
        <f t="shared" si="1"/>
        <v>0.56311230675951029</v>
      </c>
      <c r="J43" s="17">
        <f t="shared" si="9"/>
        <v>55462.894165614067</v>
      </c>
      <c r="K43" s="17">
        <f>SUM($J43:J$136)</f>
        <v>1772109.8348517881</v>
      </c>
      <c r="L43" s="19">
        <f t="shared" si="10"/>
        <v>31.951268708773267</v>
      </c>
      <c r="N43" s="6">
        <v>29</v>
      </c>
      <c r="O43" s="6">
        <f t="shared" si="2"/>
        <v>29</v>
      </c>
      <c r="P43" s="20">
        <f t="shared" si="3"/>
        <v>97366.658988896219</v>
      </c>
      <c r="Q43" s="20">
        <f t="shared" si="4"/>
        <v>98493.486112532672</v>
      </c>
      <c r="R43" s="5">
        <f t="shared" si="5"/>
        <v>98493.486112532672</v>
      </c>
      <c r="S43" s="5">
        <f t="shared" si="6"/>
        <v>5400236702.7605867</v>
      </c>
      <c r="T43" s="20">
        <f>SUM(S43:$S$136)</f>
        <v>149731848370.7951</v>
      </c>
      <c r="U43" s="6">
        <f t="shared" si="11"/>
        <v>27.726904691835561</v>
      </c>
    </row>
    <row r="44" spans="1:21" x14ac:dyDescent="0.2">
      <c r="A44" s="21">
        <v>30</v>
      </c>
      <c r="B44" s="14">
        <f>Absterbeordnung!B38</f>
        <v>97261.850596160803</v>
      </c>
      <c r="C44" s="15">
        <f t="shared" si="0"/>
        <v>0.55207088897991197</v>
      </c>
      <c r="D44" s="14">
        <f t="shared" si="7"/>
        <v>53695.436322453876</v>
      </c>
      <c r="E44" s="14">
        <f>SUM(D44:$D$136)</f>
        <v>1563753.6872648615</v>
      </c>
      <c r="F44" s="16">
        <f t="shared" si="8"/>
        <v>29.122655375666351</v>
      </c>
      <c r="G44" s="5"/>
      <c r="H44" s="17">
        <f>Absterbeordnung!C38</f>
        <v>98446.273259964626</v>
      </c>
      <c r="I44" s="18">
        <f t="shared" si="1"/>
        <v>0.55207088897991197</v>
      </c>
      <c r="J44" s="17">
        <f t="shared" si="9"/>
        <v>54349.321595388006</v>
      </c>
      <c r="K44" s="17">
        <f>SUM($J44:J$136)</f>
        <v>1716646.9406861742</v>
      </c>
      <c r="L44" s="19">
        <f t="shared" si="10"/>
        <v>31.58543456100556</v>
      </c>
      <c r="N44" s="6">
        <v>30</v>
      </c>
      <c r="O44" s="6">
        <f t="shared" si="2"/>
        <v>30</v>
      </c>
      <c r="P44" s="20">
        <f t="shared" si="3"/>
        <v>97261.850596160803</v>
      </c>
      <c r="Q44" s="20">
        <f t="shared" si="4"/>
        <v>98446.273259964626</v>
      </c>
      <c r="R44" s="5">
        <f t="shared" si="5"/>
        <v>98446.273259964626</v>
      </c>
      <c r="S44" s="5">
        <f t="shared" si="6"/>
        <v>5286115597.0133238</v>
      </c>
      <c r="T44" s="20">
        <f>SUM(S44:$S$136)</f>
        <v>144331611668.03445</v>
      </c>
      <c r="U44" s="6">
        <f t="shared" si="11"/>
        <v>27.303907570538637</v>
      </c>
    </row>
    <row r="45" spans="1:21" x14ac:dyDescent="0.2">
      <c r="A45" s="21">
        <v>31</v>
      </c>
      <c r="B45" s="14">
        <f>Absterbeordnung!B39</f>
        <v>97152.72863550295</v>
      </c>
      <c r="C45" s="15">
        <f t="shared" si="0"/>
        <v>0.54124596958814919</v>
      </c>
      <c r="D45" s="14">
        <f t="shared" si="7"/>
        <v>52583.522808457143</v>
      </c>
      <c r="E45" s="14">
        <f>SUM(D45:$D$136)</f>
        <v>1510058.2509424079</v>
      </c>
      <c r="F45" s="16">
        <f t="shared" si="8"/>
        <v>28.71732760170913</v>
      </c>
      <c r="G45" s="5"/>
      <c r="H45" s="17">
        <f>Absterbeordnung!C39</f>
        <v>98395.240680832125</v>
      </c>
      <c r="I45" s="18">
        <f t="shared" si="1"/>
        <v>0.54124596958814919</v>
      </c>
      <c r="J45" s="17">
        <f t="shared" si="9"/>
        <v>53256.027445156287</v>
      </c>
      <c r="K45" s="17">
        <f>SUM($J45:J$136)</f>
        <v>1662297.6190907862</v>
      </c>
      <c r="L45" s="19">
        <f t="shared" si="10"/>
        <v>31.213323614921162</v>
      </c>
      <c r="N45" s="6">
        <v>31</v>
      </c>
      <c r="O45" s="6">
        <f t="shared" si="2"/>
        <v>31</v>
      </c>
      <c r="P45" s="20">
        <f t="shared" si="3"/>
        <v>97152.72863550295</v>
      </c>
      <c r="Q45" s="20">
        <f t="shared" si="4"/>
        <v>98395.240680832125</v>
      </c>
      <c r="R45" s="5">
        <f t="shared" si="5"/>
        <v>98395.240680832125</v>
      </c>
      <c r="S45" s="5">
        <f t="shared" si="6"/>
        <v>5173968382.5841656</v>
      </c>
      <c r="T45" s="20">
        <f>SUM(S45:$S$136)</f>
        <v>139045496071.02112</v>
      </c>
      <c r="U45" s="6">
        <f t="shared" si="11"/>
        <v>26.874052137437708</v>
      </c>
    </row>
    <row r="46" spans="1:21" x14ac:dyDescent="0.2">
      <c r="A46" s="21">
        <v>32</v>
      </c>
      <c r="B46" s="14">
        <f>Absterbeordnung!B40</f>
        <v>97038.819975759689</v>
      </c>
      <c r="C46" s="15">
        <f t="shared" si="0"/>
        <v>0.53063330351779314</v>
      </c>
      <c r="D46" s="14">
        <f t="shared" si="7"/>
        <v>51492.029613205777</v>
      </c>
      <c r="E46" s="14">
        <f>SUM(D46:$D$136)</f>
        <v>1457474.7281339506</v>
      </c>
      <c r="F46" s="16">
        <f t="shared" si="8"/>
        <v>28.304860753831363</v>
      </c>
      <c r="G46" s="5"/>
      <c r="H46" s="17">
        <f>Absterbeordnung!C40</f>
        <v>98340.028159428883</v>
      </c>
      <c r="I46" s="18">
        <f t="shared" si="1"/>
        <v>0.53063330351779314</v>
      </c>
      <c r="J46" s="17">
        <f t="shared" si="9"/>
        <v>52182.494010270551</v>
      </c>
      <c r="K46" s="17">
        <f>SUM($J46:J$136)</f>
        <v>1609041.5916456298</v>
      </c>
      <c r="L46" s="19">
        <f t="shared" si="10"/>
        <v>30.83489247043153</v>
      </c>
      <c r="N46" s="6">
        <v>32</v>
      </c>
      <c r="O46" s="6">
        <f t="shared" si="2"/>
        <v>32</v>
      </c>
      <c r="P46" s="20">
        <f t="shared" si="3"/>
        <v>97038.819975759689</v>
      </c>
      <c r="Q46" s="20">
        <f t="shared" si="4"/>
        <v>98340.028159428883</v>
      </c>
      <c r="R46" s="5">
        <f t="shared" si="5"/>
        <v>98340.028159428883</v>
      </c>
      <c r="S46" s="5">
        <f t="shared" si="6"/>
        <v>5063727642.1488018</v>
      </c>
      <c r="T46" s="20">
        <f>SUM(S46:$S$136)</f>
        <v>133871527688.437</v>
      </c>
      <c r="U46" s="6">
        <f t="shared" si="11"/>
        <v>26.437347572593453</v>
      </c>
    </row>
    <row r="47" spans="1:21" x14ac:dyDescent="0.2">
      <c r="A47" s="21">
        <v>33</v>
      </c>
      <c r="B47" s="14">
        <f>Absterbeordnung!B41</f>
        <v>96919.509776211285</v>
      </c>
      <c r="C47" s="15">
        <f t="shared" ref="C47:C78" si="12">1/(((1+($B$5/100))^A47))</f>
        <v>0.52022872893901284</v>
      </c>
      <c r="D47" s="14">
        <f t="shared" si="7"/>
        <v>50420.313380270629</v>
      </c>
      <c r="E47" s="14">
        <f>SUM(D47:$D$136)</f>
        <v>1405982.6985207449</v>
      </c>
      <c r="F47" s="16">
        <f t="shared" si="8"/>
        <v>27.885243154218539</v>
      </c>
      <c r="G47" s="5"/>
      <c r="H47" s="17">
        <f>Absterbeordnung!C41</f>
        <v>98280.417384559492</v>
      </c>
      <c r="I47" s="18">
        <f t="shared" ref="I47:I78" si="13">1/(((1+($B$5/100))^A47))</f>
        <v>0.52022872893901284</v>
      </c>
      <c r="J47" s="17">
        <f t="shared" si="9"/>
        <v>51128.296615565043</v>
      </c>
      <c r="K47" s="17">
        <f>SUM($J47:J$136)</f>
        <v>1556859.0976353595</v>
      </c>
      <c r="L47" s="19">
        <f t="shared" si="10"/>
        <v>30.450048225573063</v>
      </c>
      <c r="N47" s="6">
        <v>33</v>
      </c>
      <c r="O47" s="6">
        <f t="shared" si="2"/>
        <v>33</v>
      </c>
      <c r="P47" s="20">
        <f t="shared" si="3"/>
        <v>96919.509776211285</v>
      </c>
      <c r="Q47" s="20">
        <f t="shared" si="4"/>
        <v>98280.417384559492</v>
      </c>
      <c r="R47" s="5">
        <f t="shared" si="5"/>
        <v>98280.417384559492</v>
      </c>
      <c r="S47" s="5">
        <f t="shared" ref="S47:S78" si="14">P47*R47*I47</f>
        <v>4955329443.6732864</v>
      </c>
      <c r="T47" s="20">
        <f>SUM(S47:$S$136)</f>
        <v>128807800046.28818</v>
      </c>
      <c r="U47" s="6">
        <f t="shared" si="11"/>
        <v>25.993791434138341</v>
      </c>
    </row>
    <row r="48" spans="1:21" x14ac:dyDescent="0.2">
      <c r="A48" s="21">
        <v>34</v>
      </c>
      <c r="B48" s="14">
        <f>Absterbeordnung!B42</f>
        <v>96794.000949441295</v>
      </c>
      <c r="C48" s="15">
        <f t="shared" si="12"/>
        <v>0.51002816562648323</v>
      </c>
      <c r="D48" s="14">
        <f t="shared" si="7"/>
        <v>49367.666747891621</v>
      </c>
      <c r="E48" s="14">
        <f>SUM(D48:$D$136)</f>
        <v>1355562.3851404742</v>
      </c>
      <c r="F48" s="16">
        <f t="shared" si="8"/>
        <v>27.458506233705428</v>
      </c>
      <c r="G48" s="5"/>
      <c r="H48" s="17">
        <f>Absterbeordnung!C42</f>
        <v>98216.094816989644</v>
      </c>
      <c r="I48" s="18">
        <f t="shared" si="13"/>
        <v>0.51002816562648323</v>
      </c>
      <c r="J48" s="17">
        <f t="shared" si="9"/>
        <v>50092.974674505975</v>
      </c>
      <c r="K48" s="17">
        <f>SUM($J48:J$136)</f>
        <v>1505730.8010197941</v>
      </c>
      <c r="L48" s="19">
        <f t="shared" si="10"/>
        <v>30.058722022473781</v>
      </c>
      <c r="N48" s="6">
        <v>34</v>
      </c>
      <c r="O48" s="6">
        <f t="shared" si="2"/>
        <v>34</v>
      </c>
      <c r="P48" s="20">
        <f t="shared" si="3"/>
        <v>96794.000949441295</v>
      </c>
      <c r="Q48" s="20">
        <f t="shared" si="4"/>
        <v>98216.094816989644</v>
      </c>
      <c r="R48" s="5">
        <f t="shared" si="5"/>
        <v>98216.094816989644</v>
      </c>
      <c r="S48" s="5">
        <f t="shared" si="14"/>
        <v>4848699438.2044706</v>
      </c>
      <c r="T48" s="20">
        <f>SUM(S48:$S$136)</f>
        <v>123852470602.6149</v>
      </c>
      <c r="U48" s="6">
        <f t="shared" si="11"/>
        <v>25.543441531298317</v>
      </c>
    </row>
    <row r="49" spans="1:21" x14ac:dyDescent="0.2">
      <c r="A49" s="21">
        <v>35</v>
      </c>
      <c r="B49" s="14">
        <f>Absterbeordnung!B43</f>
        <v>96661.058260897276</v>
      </c>
      <c r="C49" s="15">
        <f t="shared" si="12"/>
        <v>0.50002761335929735</v>
      </c>
      <c r="D49" s="14">
        <f t="shared" si="7"/>
        <v>48333.198266980457</v>
      </c>
      <c r="E49" s="14">
        <f>SUM(D49:$D$136)</f>
        <v>1306194.7183925828</v>
      </c>
      <c r="F49" s="16">
        <f t="shared" si="8"/>
        <v>27.024793831715648</v>
      </c>
      <c r="G49" s="5"/>
      <c r="H49" s="17">
        <f>Absterbeordnung!C43</f>
        <v>98146.450766315873</v>
      </c>
      <c r="I49" s="18">
        <f t="shared" si="13"/>
        <v>0.50002761335929735</v>
      </c>
      <c r="J49" s="17">
        <f t="shared" si="9"/>
        <v>49075.935536366705</v>
      </c>
      <c r="K49" s="17">
        <f>SUM($J49:J$136)</f>
        <v>1455637.8263452884</v>
      </c>
      <c r="L49" s="19">
        <f t="shared" si="10"/>
        <v>29.660928730877036</v>
      </c>
      <c r="N49" s="6">
        <v>35</v>
      </c>
      <c r="O49" s="6">
        <f t="shared" si="2"/>
        <v>35</v>
      </c>
      <c r="P49" s="20">
        <f t="shared" si="3"/>
        <v>96661.058260897276</v>
      </c>
      <c r="Q49" s="20">
        <f t="shared" si="4"/>
        <v>98146.450766315873</v>
      </c>
      <c r="R49" s="5">
        <f t="shared" si="5"/>
        <v>98146.450766315873</v>
      </c>
      <c r="S49" s="5">
        <f t="shared" si="14"/>
        <v>4743731864.0887814</v>
      </c>
      <c r="T49" s="20">
        <f>SUM(S49:$S$136)</f>
        <v>119003771164.41043</v>
      </c>
      <c r="U49" s="6">
        <f t="shared" si="11"/>
        <v>25.086529882790867</v>
      </c>
    </row>
    <row r="50" spans="1:21" x14ac:dyDescent="0.2">
      <c r="A50" s="21">
        <v>36</v>
      </c>
      <c r="B50" s="14">
        <f>Absterbeordnung!B44</f>
        <v>96519.218790615821</v>
      </c>
      <c r="C50" s="15">
        <f t="shared" si="12"/>
        <v>0.49022315035225233</v>
      </c>
      <c r="D50" s="14">
        <f t="shared" si="7"/>
        <v>47315.955505074002</v>
      </c>
      <c r="E50" s="14">
        <f>SUM(D50:$D$136)</f>
        <v>1257861.5201256021</v>
      </c>
      <c r="F50" s="16">
        <f t="shared" si="8"/>
        <v>26.584299243216453</v>
      </c>
      <c r="G50" s="5"/>
      <c r="H50" s="17">
        <f>Absterbeordnung!C44</f>
        <v>98070.606133557187</v>
      </c>
      <c r="I50" s="18">
        <f t="shared" si="13"/>
        <v>0.49022315035225233</v>
      </c>
      <c r="J50" s="17">
        <f t="shared" si="9"/>
        <v>48076.481495747328</v>
      </c>
      <c r="K50" s="17">
        <f>SUM($J50:J$136)</f>
        <v>1406561.8908089215</v>
      </c>
      <c r="L50" s="19">
        <f t="shared" si="10"/>
        <v>29.25675604886645</v>
      </c>
      <c r="N50" s="6">
        <v>36</v>
      </c>
      <c r="O50" s="6">
        <f t="shared" si="2"/>
        <v>36</v>
      </c>
      <c r="P50" s="20">
        <f t="shared" si="3"/>
        <v>96519.218790615821</v>
      </c>
      <c r="Q50" s="20">
        <f t="shared" si="4"/>
        <v>98070.606133557187</v>
      </c>
      <c r="R50" s="5">
        <f t="shared" si="5"/>
        <v>98070.606133557187</v>
      </c>
      <c r="S50" s="5">
        <f t="shared" si="14"/>
        <v>4640304436.1710291</v>
      </c>
      <c r="T50" s="20">
        <f>SUM(S50:$S$136)</f>
        <v>114260039300.32166</v>
      </c>
      <c r="U50" s="6">
        <f t="shared" si="11"/>
        <v>24.62339289846334</v>
      </c>
    </row>
    <row r="51" spans="1:21" x14ac:dyDescent="0.2">
      <c r="A51" s="21">
        <v>37</v>
      </c>
      <c r="B51" s="14">
        <f>Absterbeordnung!B45</f>
        <v>96367.062998537731</v>
      </c>
      <c r="C51" s="15">
        <f t="shared" si="12"/>
        <v>0.48061093171789437</v>
      </c>
      <c r="D51" s="14">
        <f t="shared" si="7"/>
        <v>46315.06393464424</v>
      </c>
      <c r="E51" s="14">
        <f>SUM(D51:$D$136)</f>
        <v>1210545.5646205281</v>
      </c>
      <c r="F51" s="16">
        <f t="shared" si="8"/>
        <v>26.137188676425968</v>
      </c>
      <c r="G51" s="5"/>
      <c r="H51" s="17">
        <f>Absterbeordnung!C45</f>
        <v>97987.506986155975</v>
      </c>
      <c r="I51" s="18">
        <f t="shared" si="13"/>
        <v>0.48061093171789437</v>
      </c>
      <c r="J51" s="17">
        <f t="shared" si="9"/>
        <v>47093.867029330104</v>
      </c>
      <c r="K51" s="17">
        <f>SUM($J51:J$136)</f>
        <v>1358485.4093131742</v>
      </c>
      <c r="L51" s="19">
        <f t="shared" si="10"/>
        <v>28.846333822344814</v>
      </c>
      <c r="N51" s="6">
        <v>37</v>
      </c>
      <c r="O51" s="6">
        <f t="shared" si="2"/>
        <v>37</v>
      </c>
      <c r="P51" s="20">
        <f t="shared" si="3"/>
        <v>96367.062998537731</v>
      </c>
      <c r="Q51" s="20">
        <f t="shared" si="4"/>
        <v>97987.506986155975</v>
      </c>
      <c r="R51" s="5">
        <f t="shared" si="5"/>
        <v>97987.506986155975</v>
      </c>
      <c r="S51" s="5">
        <f t="shared" si="14"/>
        <v>4538297650.8602133</v>
      </c>
      <c r="T51" s="20">
        <f>SUM(S51:$S$136)</f>
        <v>109619734864.15062</v>
      </c>
      <c r="U51" s="6">
        <f t="shared" si="11"/>
        <v>24.154373136670024</v>
      </c>
    </row>
    <row r="52" spans="1:21" x14ac:dyDescent="0.2">
      <c r="A52" s="21">
        <v>38</v>
      </c>
      <c r="B52" s="14">
        <f>Absterbeordnung!B46</f>
        <v>96203.207190309418</v>
      </c>
      <c r="C52" s="15">
        <f t="shared" si="12"/>
        <v>0.47118718795871989</v>
      </c>
      <c r="D52" s="14">
        <f t="shared" si="7"/>
        <v>45329.718668611997</v>
      </c>
      <c r="E52" s="14">
        <f>SUM(D52:$D$136)</f>
        <v>1164230.5006858839</v>
      </c>
      <c r="F52" s="16">
        <f t="shared" si="8"/>
        <v>25.68360305072974</v>
      </c>
      <c r="G52" s="5"/>
      <c r="H52" s="17">
        <f>Absterbeordnung!C46</f>
        <v>97896.14049501688</v>
      </c>
      <c r="I52" s="18">
        <f t="shared" si="13"/>
        <v>0.47118718795871989</v>
      </c>
      <c r="J52" s="17">
        <f t="shared" si="9"/>
        <v>46127.407151858766</v>
      </c>
      <c r="K52" s="17">
        <f>SUM($J52:J$136)</f>
        <v>1311391.5422838442</v>
      </c>
      <c r="L52" s="19">
        <f t="shared" si="10"/>
        <v>28.429769268550789</v>
      </c>
      <c r="N52" s="6">
        <v>38</v>
      </c>
      <c r="O52" s="6">
        <f t="shared" si="2"/>
        <v>38</v>
      </c>
      <c r="P52" s="20">
        <f t="shared" si="3"/>
        <v>96203.207190309418</v>
      </c>
      <c r="Q52" s="20">
        <f t="shared" si="4"/>
        <v>97896.14049501688</v>
      </c>
      <c r="R52" s="5">
        <f t="shared" si="5"/>
        <v>97896.14049501688</v>
      </c>
      <c r="S52" s="5">
        <f t="shared" si="14"/>
        <v>4437604507.3820295</v>
      </c>
      <c r="T52" s="20">
        <f>SUM(S52:$S$136)</f>
        <v>105081437213.29041</v>
      </c>
      <c r="U52" s="6">
        <f t="shared" si="11"/>
        <v>23.679766197840674</v>
      </c>
    </row>
    <row r="53" spans="1:21" x14ac:dyDescent="0.2">
      <c r="A53" s="21">
        <v>39</v>
      </c>
      <c r="B53" s="14">
        <f>Absterbeordnung!B47</f>
        <v>96026.072073038187</v>
      </c>
      <c r="C53" s="15">
        <f t="shared" si="12"/>
        <v>0.46194822348894127</v>
      </c>
      <c r="D53" s="14">
        <f t="shared" si="7"/>
        <v>44359.073402761023</v>
      </c>
      <c r="E53" s="14">
        <f>SUM(D53:$D$136)</f>
        <v>1118900.782017272</v>
      </c>
      <c r="F53" s="16">
        <f t="shared" si="8"/>
        <v>25.223718535735436</v>
      </c>
      <c r="G53" s="5"/>
      <c r="H53" s="17">
        <f>Absterbeordnung!C47</f>
        <v>97795.59822184428</v>
      </c>
      <c r="I53" s="18">
        <f t="shared" si="13"/>
        <v>0.46194822348894127</v>
      </c>
      <c r="J53" s="17">
        <f t="shared" si="9"/>
        <v>45176.502863619229</v>
      </c>
      <c r="K53" s="17">
        <f>SUM($J53:J$136)</f>
        <v>1265264.1351319854</v>
      </c>
      <c r="L53" s="19">
        <f t="shared" si="10"/>
        <v>28.007128815429102</v>
      </c>
      <c r="N53" s="6">
        <v>39</v>
      </c>
      <c r="O53" s="6">
        <f t="shared" si="2"/>
        <v>39</v>
      </c>
      <c r="P53" s="20">
        <f t="shared" si="3"/>
        <v>96026.072073038187</v>
      </c>
      <c r="Q53" s="20">
        <f t="shared" si="4"/>
        <v>97795.59822184428</v>
      </c>
      <c r="R53" s="5">
        <f t="shared" si="5"/>
        <v>97795.59822184428</v>
      </c>
      <c r="S53" s="5">
        <f t="shared" si="14"/>
        <v>4338122119.9897165</v>
      </c>
      <c r="T53" s="20">
        <f>SUM(S53:$S$136)</f>
        <v>100643832705.90837</v>
      </c>
      <c r="U53" s="6">
        <f t="shared" si="11"/>
        <v>23.199861581155062</v>
      </c>
    </row>
    <row r="54" spans="1:21" x14ac:dyDescent="0.2">
      <c r="A54" s="21">
        <v>40</v>
      </c>
      <c r="B54" s="14">
        <f>Absterbeordnung!B48</f>
        <v>95833.739532761654</v>
      </c>
      <c r="C54" s="15">
        <f t="shared" si="12"/>
        <v>0.45289041518523643</v>
      </c>
      <c r="D54" s="14">
        <f t="shared" si="7"/>
        <v>43402.18208574623</v>
      </c>
      <c r="E54" s="14">
        <f>SUM(D54:$D$136)</f>
        <v>1074541.7086145107</v>
      </c>
      <c r="F54" s="16">
        <f t="shared" si="8"/>
        <v>24.75778076069135</v>
      </c>
      <c r="G54" s="5"/>
      <c r="H54" s="17">
        <f>Absterbeordnung!C48</f>
        <v>97685.091151765562</v>
      </c>
      <c r="I54" s="18">
        <f t="shared" si="13"/>
        <v>0.45289041518523643</v>
      </c>
      <c r="J54" s="17">
        <f t="shared" si="9"/>
        <v>44240.641489130772</v>
      </c>
      <c r="K54" s="17">
        <f>SUM($J54:J$136)</f>
        <v>1220087.6322683662</v>
      </c>
      <c r="L54" s="19">
        <f t="shared" si="10"/>
        <v>27.578434471121366</v>
      </c>
      <c r="N54" s="6">
        <v>40</v>
      </c>
      <c r="O54" s="6">
        <f t="shared" si="2"/>
        <v>40</v>
      </c>
      <c r="P54" s="20">
        <f t="shared" si="3"/>
        <v>95833.739532761654</v>
      </c>
      <c r="Q54" s="20">
        <f t="shared" si="4"/>
        <v>97685.091151765562</v>
      </c>
      <c r="R54" s="5">
        <f t="shared" si="5"/>
        <v>97685.091151765562</v>
      </c>
      <c r="S54" s="5">
        <f t="shared" si="14"/>
        <v>4239746113.2316465</v>
      </c>
      <c r="T54" s="20">
        <f>SUM(S54:$S$136)</f>
        <v>96305710585.918671</v>
      </c>
      <c r="U54" s="6">
        <f t="shared" si="11"/>
        <v>22.714971135974913</v>
      </c>
    </row>
    <row r="55" spans="1:21" x14ac:dyDescent="0.2">
      <c r="A55" s="21">
        <v>41</v>
      </c>
      <c r="B55" s="14">
        <f>Absterbeordnung!B49</f>
        <v>95623.929768465183</v>
      </c>
      <c r="C55" s="15">
        <f t="shared" si="12"/>
        <v>0.44401021096591808</v>
      </c>
      <c r="D55" s="14">
        <f t="shared" si="7"/>
        <v>42458.001229886358</v>
      </c>
      <c r="E55" s="14">
        <f>SUM(D55:$D$136)</f>
        <v>1031139.526528765</v>
      </c>
      <c r="F55" s="16">
        <f t="shared" si="8"/>
        <v>24.286106191050315</v>
      </c>
      <c r="G55" s="5"/>
      <c r="H55" s="17">
        <f>Absterbeordnung!C49</f>
        <v>97563.834648118878</v>
      </c>
      <c r="I55" s="18">
        <f t="shared" si="13"/>
        <v>0.44401021096591808</v>
      </c>
      <c r="J55" s="17">
        <f t="shared" si="9"/>
        <v>43319.338804755214</v>
      </c>
      <c r="K55" s="17">
        <f>SUM($J55:J$136)</f>
        <v>1175846.9907792355</v>
      </c>
      <c r="L55" s="19">
        <f t="shared" si="10"/>
        <v>27.143696631172066</v>
      </c>
      <c r="N55" s="6">
        <v>41</v>
      </c>
      <c r="O55" s="6">
        <f t="shared" si="2"/>
        <v>41</v>
      </c>
      <c r="P55" s="20">
        <f t="shared" si="3"/>
        <v>95623.929768465183</v>
      </c>
      <c r="Q55" s="20">
        <f t="shared" si="4"/>
        <v>97563.834648118878</v>
      </c>
      <c r="R55" s="5">
        <f t="shared" si="5"/>
        <v>97563.834648118878</v>
      </c>
      <c r="S55" s="5">
        <f t="shared" si="14"/>
        <v>4142365411.4822612</v>
      </c>
      <c r="T55" s="20">
        <f>SUM(S55:$S$136)</f>
        <v>92065964472.687012</v>
      </c>
      <c r="U55" s="6">
        <f t="shared" si="11"/>
        <v>22.225457034159398</v>
      </c>
    </row>
    <row r="56" spans="1:21" x14ac:dyDescent="0.2">
      <c r="A56" s="21">
        <v>42</v>
      </c>
      <c r="B56" s="14">
        <f>Absterbeordnung!B50</f>
        <v>95393.938917543259</v>
      </c>
      <c r="C56" s="15">
        <f t="shared" si="12"/>
        <v>0.4353041283979589</v>
      </c>
      <c r="D56" s="14">
        <f t="shared" si="7"/>
        <v>41525.375434949303</v>
      </c>
      <c r="E56" s="14">
        <f>SUM(D56:$D$136)</f>
        <v>988681.52529887855</v>
      </c>
      <c r="F56" s="16">
        <f t="shared" si="8"/>
        <v>23.8090929929743</v>
      </c>
      <c r="G56" s="5"/>
      <c r="H56" s="17">
        <f>Absterbeordnung!C50</f>
        <v>97430.970266818375</v>
      </c>
      <c r="I56" s="18">
        <f t="shared" si="13"/>
        <v>0.4353041283979589</v>
      </c>
      <c r="J56" s="17">
        <f t="shared" si="9"/>
        <v>42412.10359096482</v>
      </c>
      <c r="K56" s="17">
        <f>SUM($J56:J$136)</f>
        <v>1132527.6519744799</v>
      </c>
      <c r="L56" s="19">
        <f t="shared" si="10"/>
        <v>26.702935154948214</v>
      </c>
      <c r="N56" s="6">
        <v>42</v>
      </c>
      <c r="O56" s="6">
        <f t="shared" si="2"/>
        <v>42</v>
      </c>
      <c r="P56" s="20">
        <f t="shared" si="3"/>
        <v>95393.938917543259</v>
      </c>
      <c r="Q56" s="20">
        <f t="shared" si="4"/>
        <v>97430.970266818375</v>
      </c>
      <c r="R56" s="5">
        <f t="shared" si="5"/>
        <v>97430.970266818375</v>
      </c>
      <c r="S56" s="5">
        <f t="shared" si="14"/>
        <v>4045857619.3210149</v>
      </c>
      <c r="T56" s="20">
        <f>SUM(S56:$S$136)</f>
        <v>87923599061.204758</v>
      </c>
      <c r="U56" s="6">
        <f t="shared" si="11"/>
        <v>21.731758092851596</v>
      </c>
    </row>
    <row r="57" spans="1:21" x14ac:dyDescent="0.2">
      <c r="A57" s="21">
        <v>43</v>
      </c>
      <c r="B57" s="14">
        <f>Absterbeordnung!B51</f>
        <v>95141.106821836191</v>
      </c>
      <c r="C57" s="15">
        <f t="shared" si="12"/>
        <v>0.4267687533313323</v>
      </c>
      <c r="D57" s="14">
        <f t="shared" si="7"/>
        <v>40603.251548918146</v>
      </c>
      <c r="E57" s="14">
        <f>SUM(D57:$D$136)</f>
        <v>947156.14986392902</v>
      </c>
      <c r="F57" s="16">
        <f t="shared" si="8"/>
        <v>23.327101001327701</v>
      </c>
      <c r="G57" s="5"/>
      <c r="H57" s="17">
        <f>Absterbeordnung!C51</f>
        <v>97285.637360019886</v>
      </c>
      <c r="I57" s="18">
        <f t="shared" si="13"/>
        <v>0.4267687533313323</v>
      </c>
      <c r="J57" s="17">
        <f t="shared" si="9"/>
        <v>41518.470173179776</v>
      </c>
      <c r="K57" s="17">
        <f>SUM($J57:J$136)</f>
        <v>1090115.5483835151</v>
      </c>
      <c r="L57" s="19">
        <f t="shared" si="10"/>
        <v>26.25615885740682</v>
      </c>
      <c r="N57" s="6">
        <v>43</v>
      </c>
      <c r="O57" s="6">
        <f t="shared" si="2"/>
        <v>43</v>
      </c>
      <c r="P57" s="20">
        <f t="shared" si="3"/>
        <v>95141.106821836191</v>
      </c>
      <c r="Q57" s="20">
        <f t="shared" si="4"/>
        <v>97285.637360019886</v>
      </c>
      <c r="R57" s="5">
        <f t="shared" si="5"/>
        <v>97285.637360019886</v>
      </c>
      <c r="S57" s="5">
        <f t="shared" si="14"/>
        <v>3950113205.8257165</v>
      </c>
      <c r="T57" s="20">
        <f>SUM(S57:$S$136)</f>
        <v>83877741441.883728</v>
      </c>
      <c r="U57" s="6">
        <f t="shared" si="11"/>
        <v>21.234262683453967</v>
      </c>
    </row>
    <row r="58" spans="1:21" x14ac:dyDescent="0.2">
      <c r="A58" s="21">
        <v>44</v>
      </c>
      <c r="B58" s="14">
        <f>Absterbeordnung!B52</f>
        <v>94862.57647455993</v>
      </c>
      <c r="C58" s="15">
        <f t="shared" si="12"/>
        <v>0.41840073856012966</v>
      </c>
      <c r="D58" s="14">
        <f t="shared" si="7"/>
        <v>39690.572058672653</v>
      </c>
      <c r="E58" s="14">
        <f>SUM(D58:$D$136)</f>
        <v>906552.89831501106</v>
      </c>
      <c r="F58" s="16">
        <f t="shared" si="8"/>
        <v>22.840509755689531</v>
      </c>
      <c r="G58" s="5"/>
      <c r="H58" s="17">
        <f>Absterbeordnung!C52</f>
        <v>97126.950865496459</v>
      </c>
      <c r="I58" s="18">
        <f t="shared" si="13"/>
        <v>0.41840073856012966</v>
      </c>
      <c r="J58" s="17">
        <f t="shared" si="9"/>
        <v>40637.98797621714</v>
      </c>
      <c r="K58" s="17">
        <f>SUM($J58:J$136)</f>
        <v>1048597.0782103348</v>
      </c>
      <c r="L58" s="19">
        <f t="shared" si="10"/>
        <v>25.803370945038242</v>
      </c>
      <c r="N58" s="6">
        <v>44</v>
      </c>
      <c r="O58" s="6">
        <f t="shared" si="2"/>
        <v>44</v>
      </c>
      <c r="P58" s="20">
        <f t="shared" si="3"/>
        <v>94862.57647455993</v>
      </c>
      <c r="Q58" s="20">
        <f t="shared" si="4"/>
        <v>97126.950865496459</v>
      </c>
      <c r="R58" s="5">
        <f t="shared" si="5"/>
        <v>97126.950865496459</v>
      </c>
      <c r="S58" s="5">
        <f t="shared" si="14"/>
        <v>3855024242.1661458</v>
      </c>
      <c r="T58" s="20">
        <f>SUM(S58:$S$136)</f>
        <v>79927628236.058014</v>
      </c>
      <c r="U58" s="6">
        <f t="shared" si="11"/>
        <v>20.733365918121056</v>
      </c>
    </row>
    <row r="59" spans="1:21" x14ac:dyDescent="0.2">
      <c r="A59" s="21">
        <v>45</v>
      </c>
      <c r="B59" s="14">
        <f>Absterbeordnung!B53</f>
        <v>94555.270106696364</v>
      </c>
      <c r="C59" s="15">
        <f t="shared" si="12"/>
        <v>0.41019680250993107</v>
      </c>
      <c r="D59" s="14">
        <f t="shared" si="7"/>
        <v>38786.269458229719</v>
      </c>
      <c r="E59" s="14">
        <f>SUM(D59:$D$136)</f>
        <v>866862.32625633827</v>
      </c>
      <c r="F59" s="16">
        <f t="shared" si="8"/>
        <v>22.349721650593192</v>
      </c>
      <c r="G59" s="5"/>
      <c r="H59" s="17">
        <f>Absterbeordnung!C53</f>
        <v>96954.061007877841</v>
      </c>
      <c r="I59" s="18">
        <f t="shared" si="13"/>
        <v>0.41019680250993107</v>
      </c>
      <c r="J59" s="17">
        <f t="shared" si="9"/>
        <v>39770.245815784278</v>
      </c>
      <c r="K59" s="17">
        <f>SUM($J59:J$136)</f>
        <v>1007959.0902341177</v>
      </c>
      <c r="L59" s="19">
        <f t="shared" si="10"/>
        <v>25.344552681494172</v>
      </c>
      <c r="N59" s="6">
        <v>45</v>
      </c>
      <c r="O59" s="6">
        <f t="shared" si="2"/>
        <v>45</v>
      </c>
      <c r="P59" s="20">
        <f t="shared" si="3"/>
        <v>94555.270106696364</v>
      </c>
      <c r="Q59" s="20">
        <f t="shared" si="4"/>
        <v>96954.061007877841</v>
      </c>
      <c r="R59" s="5">
        <f t="shared" si="5"/>
        <v>96954.061007877841</v>
      </c>
      <c r="S59" s="5">
        <f t="shared" si="14"/>
        <v>3760486335.3211932</v>
      </c>
      <c r="T59" s="20">
        <f>SUM(S59:$S$136)</f>
        <v>76072603993.891876</v>
      </c>
      <c r="U59" s="6">
        <f t="shared" si="11"/>
        <v>20.229458961029387</v>
      </c>
    </row>
    <row r="60" spans="1:21" x14ac:dyDescent="0.2">
      <c r="A60" s="21">
        <v>46</v>
      </c>
      <c r="B60" s="14">
        <f>Absterbeordnung!B54</f>
        <v>94215.98215873602</v>
      </c>
      <c r="C60" s="15">
        <f t="shared" si="12"/>
        <v>0.40215372795091275</v>
      </c>
      <c r="D60" s="14">
        <f t="shared" si="7"/>
        <v>37889.308457692372</v>
      </c>
      <c r="E60" s="14">
        <f>SUM(D60:$D$136)</f>
        <v>828076.05679810862</v>
      </c>
      <c r="F60" s="16">
        <f t="shared" si="8"/>
        <v>21.855137781750429</v>
      </c>
      <c r="G60" s="5"/>
      <c r="H60" s="17">
        <f>Absterbeordnung!C54</f>
        <v>96766.131073263823</v>
      </c>
      <c r="I60" s="18">
        <f t="shared" si="13"/>
        <v>0.40215372795091275</v>
      </c>
      <c r="J60" s="17">
        <f t="shared" si="9"/>
        <v>38914.860350499708</v>
      </c>
      <c r="K60" s="17">
        <f>SUM($J60:J$136)</f>
        <v>968188.84441833349</v>
      </c>
      <c r="L60" s="19">
        <f t="shared" si="10"/>
        <v>24.879668992719409</v>
      </c>
      <c r="N60" s="6">
        <v>46</v>
      </c>
      <c r="O60" s="6">
        <f t="shared" si="2"/>
        <v>46</v>
      </c>
      <c r="P60" s="20">
        <f t="shared" si="3"/>
        <v>94215.98215873602</v>
      </c>
      <c r="Q60" s="20">
        <f t="shared" si="4"/>
        <v>96766.131073263823</v>
      </c>
      <c r="R60" s="5">
        <f t="shared" si="5"/>
        <v>96766.131073263823</v>
      </c>
      <c r="S60" s="5">
        <f t="shared" si="14"/>
        <v>3666401788.492384</v>
      </c>
      <c r="T60" s="20">
        <f>SUM(S60:$S$136)</f>
        <v>72312117658.570679</v>
      </c>
      <c r="U60" s="6">
        <f t="shared" si="11"/>
        <v>19.722911407455225</v>
      </c>
    </row>
    <row r="61" spans="1:21" x14ac:dyDescent="0.2">
      <c r="A61" s="21">
        <v>47</v>
      </c>
      <c r="B61" s="14">
        <f>Absterbeordnung!B55</f>
        <v>93841.458555097895</v>
      </c>
      <c r="C61" s="15">
        <f t="shared" si="12"/>
        <v>0.39426836073618909</v>
      </c>
      <c r="D61" s="14">
        <f t="shared" si="7"/>
        <v>36998.718033611476</v>
      </c>
      <c r="E61" s="14">
        <f>SUM(D61:$D$136)</f>
        <v>790186.74834041623</v>
      </c>
      <c r="F61" s="16">
        <f t="shared" si="8"/>
        <v>21.357138580384632</v>
      </c>
      <c r="G61" s="5"/>
      <c r="H61" s="17">
        <f>Absterbeordnung!C55</f>
        <v>96562.213869930507</v>
      </c>
      <c r="I61" s="18">
        <f t="shared" si="13"/>
        <v>0.39426836073618909</v>
      </c>
      <c r="J61" s="17">
        <f t="shared" si="9"/>
        <v>38071.425771554801</v>
      </c>
      <c r="K61" s="17">
        <f>SUM($J61:J$136)</f>
        <v>929273.98406783387</v>
      </c>
      <c r="L61" s="19">
        <f t="shared" si="10"/>
        <v>24.408699312809667</v>
      </c>
      <c r="N61" s="6">
        <v>47</v>
      </c>
      <c r="O61" s="6">
        <f t="shared" si="2"/>
        <v>47</v>
      </c>
      <c r="P61" s="20">
        <f t="shared" si="3"/>
        <v>93841.458555097895</v>
      </c>
      <c r="Q61" s="20">
        <f t="shared" si="4"/>
        <v>96562.213869930507</v>
      </c>
      <c r="R61" s="5">
        <f t="shared" si="5"/>
        <v>96562.213869930507</v>
      </c>
      <c r="S61" s="5">
        <f t="shared" si="14"/>
        <v>3572678123.6748457</v>
      </c>
      <c r="T61" s="20">
        <f>SUM(S61:$S$136)</f>
        <v>68645715870.078285</v>
      </c>
      <c r="U61" s="6">
        <f t="shared" si="11"/>
        <v>19.214077925237081</v>
      </c>
    </row>
    <row r="62" spans="1:21" x14ac:dyDescent="0.2">
      <c r="A62" s="21">
        <v>48</v>
      </c>
      <c r="B62" s="14">
        <f>Absterbeordnung!B56</f>
        <v>93428.430389900997</v>
      </c>
      <c r="C62" s="15">
        <f t="shared" si="12"/>
        <v>0.38653760856489122</v>
      </c>
      <c r="D62" s="14">
        <f t="shared" si="7"/>
        <v>36113.60205488374</v>
      </c>
      <c r="E62" s="14">
        <f>SUM(D62:$D$136)</f>
        <v>753188.03030680469</v>
      </c>
      <c r="F62" s="16">
        <f t="shared" si="8"/>
        <v>20.856076033682413</v>
      </c>
      <c r="G62" s="5"/>
      <c r="H62" s="17">
        <f>Absterbeordnung!C56</f>
        <v>96341.173306160839</v>
      </c>
      <c r="I62" s="18">
        <f t="shared" si="13"/>
        <v>0.38653760856489122</v>
      </c>
      <c r="J62" s="17">
        <f t="shared" si="9"/>
        <v>37239.486736099148</v>
      </c>
      <c r="K62" s="17">
        <f>SUM($J62:J$136)</f>
        <v>891202.55829627893</v>
      </c>
      <c r="L62" s="19">
        <f t="shared" si="10"/>
        <v>23.931655251101152</v>
      </c>
      <c r="N62" s="6">
        <v>48</v>
      </c>
      <c r="O62" s="6">
        <f t="shared" si="2"/>
        <v>48</v>
      </c>
      <c r="P62" s="20">
        <f t="shared" si="3"/>
        <v>93428.430389900997</v>
      </c>
      <c r="Q62" s="20">
        <f t="shared" si="4"/>
        <v>96341.173306160839</v>
      </c>
      <c r="R62" s="5">
        <f t="shared" si="5"/>
        <v>96341.173306160839</v>
      </c>
      <c r="S62" s="5">
        <f t="shared" si="14"/>
        <v>3479226794.2792807</v>
      </c>
      <c r="T62" s="20">
        <f>SUM(S62:$S$136)</f>
        <v>65073037746.403435</v>
      </c>
      <c r="U62" s="6">
        <f t="shared" si="11"/>
        <v>18.703304381709117</v>
      </c>
    </row>
    <row r="63" spans="1:21" x14ac:dyDescent="0.2">
      <c r="A63" s="21">
        <v>49</v>
      </c>
      <c r="B63" s="14">
        <f>Absterbeordnung!B57</f>
        <v>92973.107868680119</v>
      </c>
      <c r="C63" s="15">
        <f t="shared" si="12"/>
        <v>0.37895843976950117</v>
      </c>
      <c r="D63" s="14">
        <f t="shared" si="7"/>
        <v>35232.943898436548</v>
      </c>
      <c r="E63" s="14">
        <f>SUM(D63:$D$136)</f>
        <v>717074.42825192097</v>
      </c>
      <c r="F63" s="16">
        <f t="shared" si="8"/>
        <v>20.352384697656245</v>
      </c>
      <c r="G63" s="5"/>
      <c r="H63" s="17">
        <f>Absterbeordnung!C57</f>
        <v>96101.522710738296</v>
      </c>
      <c r="I63" s="18">
        <f t="shared" si="13"/>
        <v>0.37895843976950117</v>
      </c>
      <c r="J63" s="17">
        <f t="shared" si="9"/>
        <v>36418.483105934669</v>
      </c>
      <c r="K63" s="17">
        <f>SUM($J63:J$136)</f>
        <v>853963.07156017993</v>
      </c>
      <c r="L63" s="19">
        <f t="shared" si="10"/>
        <v>23.448617260531101</v>
      </c>
      <c r="N63" s="6">
        <v>49</v>
      </c>
      <c r="O63" s="6">
        <f t="shared" si="2"/>
        <v>49</v>
      </c>
      <c r="P63" s="20">
        <f t="shared" si="3"/>
        <v>92973.107868680119</v>
      </c>
      <c r="Q63" s="20">
        <f t="shared" si="4"/>
        <v>96101.522710738296</v>
      </c>
      <c r="R63" s="5">
        <f t="shared" si="5"/>
        <v>96101.522710738296</v>
      </c>
      <c r="S63" s="5">
        <f t="shared" si="14"/>
        <v>3385939558.2217684</v>
      </c>
      <c r="T63" s="20">
        <f>SUM(S63:$S$136)</f>
        <v>61593810952.124138</v>
      </c>
      <c r="U63" s="6">
        <f t="shared" si="11"/>
        <v>18.191054474838896</v>
      </c>
    </row>
    <row r="64" spans="1:21" x14ac:dyDescent="0.2">
      <c r="A64" s="21">
        <v>50</v>
      </c>
      <c r="B64" s="14">
        <f>Absterbeordnung!B58</f>
        <v>92470.978707702947</v>
      </c>
      <c r="C64" s="15">
        <f t="shared" si="12"/>
        <v>0.37152788212696192</v>
      </c>
      <c r="D64" s="14">
        <f t="shared" si="7"/>
        <v>34355.546877480265</v>
      </c>
      <c r="E64" s="14">
        <f>SUM(D64:$D$136)</f>
        <v>681841.48435348459</v>
      </c>
      <c r="F64" s="16">
        <f t="shared" si="8"/>
        <v>19.846620016997175</v>
      </c>
      <c r="G64" s="5"/>
      <c r="H64" s="17">
        <f>Absterbeordnung!C58</f>
        <v>95841.512352922582</v>
      </c>
      <c r="I64" s="18">
        <f t="shared" si="13"/>
        <v>0.37152788212696192</v>
      </c>
      <c r="J64" s="17">
        <f t="shared" si="9"/>
        <v>35607.794104326385</v>
      </c>
      <c r="K64" s="17">
        <f>SUM($J64:J$136)</f>
        <v>817544.58845424524</v>
      </c>
      <c r="L64" s="19">
        <f t="shared" si="10"/>
        <v>22.959708935042194</v>
      </c>
      <c r="N64" s="6">
        <v>50</v>
      </c>
      <c r="O64" s="6">
        <f t="shared" si="2"/>
        <v>50</v>
      </c>
      <c r="P64" s="20">
        <f t="shared" si="3"/>
        <v>92470.978707702947</v>
      </c>
      <c r="Q64" s="20">
        <f t="shared" si="4"/>
        <v>95841.512352922582</v>
      </c>
      <c r="R64" s="5">
        <f t="shared" si="5"/>
        <v>95841.512352922582</v>
      </c>
      <c r="S64" s="5">
        <f t="shared" si="14"/>
        <v>3292687570.4494357</v>
      </c>
      <c r="T64" s="20">
        <f>SUM(S64:$S$136)</f>
        <v>58207871393.902382</v>
      </c>
      <c r="U64" s="6">
        <f t="shared" si="11"/>
        <v>17.677921196136229</v>
      </c>
    </row>
    <row r="65" spans="1:21" x14ac:dyDescent="0.2">
      <c r="A65" s="21">
        <v>51</v>
      </c>
      <c r="B65" s="14">
        <f>Absterbeordnung!B59</f>
        <v>91916.827873601302</v>
      </c>
      <c r="C65" s="15">
        <f t="shared" si="12"/>
        <v>0.36424302169309997</v>
      </c>
      <c r="D65" s="14">
        <f t="shared" si="7"/>
        <v>33480.063129125097</v>
      </c>
      <c r="E65" s="14">
        <f>SUM(D65:$D$136)</f>
        <v>647485.93747600424</v>
      </c>
      <c r="F65" s="16">
        <f t="shared" si="8"/>
        <v>19.339447926928816</v>
      </c>
      <c r="G65" s="5"/>
      <c r="H65" s="17">
        <f>Absterbeordnung!C59</f>
        <v>95559.121087265434</v>
      </c>
      <c r="I65" s="18">
        <f t="shared" si="13"/>
        <v>0.36424302169309997</v>
      </c>
      <c r="J65" s="17">
        <f t="shared" si="9"/>
        <v>34806.743015162392</v>
      </c>
      <c r="K65" s="17">
        <f>SUM($J65:J$136)</f>
        <v>781936.79434991872</v>
      </c>
      <c r="L65" s="19">
        <f t="shared" si="10"/>
        <v>22.465095168752047</v>
      </c>
      <c r="N65" s="6">
        <v>51</v>
      </c>
      <c r="O65" s="6">
        <f t="shared" si="2"/>
        <v>51</v>
      </c>
      <c r="P65" s="20">
        <f t="shared" si="3"/>
        <v>91916.827873601302</v>
      </c>
      <c r="Q65" s="20">
        <f t="shared" si="4"/>
        <v>95559.121087265434</v>
      </c>
      <c r="R65" s="5">
        <f t="shared" si="5"/>
        <v>95559.121087265434</v>
      </c>
      <c r="S65" s="5">
        <f t="shared" si="14"/>
        <v>3199325406.5653553</v>
      </c>
      <c r="T65" s="20">
        <f>SUM(S65:$S$136)</f>
        <v>54915183823.45295</v>
      </c>
      <c r="U65" s="6">
        <f t="shared" si="11"/>
        <v>17.164613424680454</v>
      </c>
    </row>
    <row r="66" spans="1:21" x14ac:dyDescent="0.2">
      <c r="A66" s="21">
        <v>52</v>
      </c>
      <c r="B66" s="14">
        <f>Absterbeordnung!B60</f>
        <v>91305.149878319135</v>
      </c>
      <c r="C66" s="15">
        <f t="shared" si="12"/>
        <v>0.35710100165990188</v>
      </c>
      <c r="D66" s="14">
        <f t="shared" si="7"/>
        <v>32605.160478255231</v>
      </c>
      <c r="E66" s="14">
        <f>SUM(D66:$D$136)</f>
        <v>614005.87434687908</v>
      </c>
      <c r="F66" s="16">
        <f t="shared" si="8"/>
        <v>18.831555046519917</v>
      </c>
      <c r="G66" s="5"/>
      <c r="H66" s="17">
        <f>Absterbeordnung!C60</f>
        <v>95252.044718425139</v>
      </c>
      <c r="I66" s="18">
        <f t="shared" si="13"/>
        <v>0.35710100165990188</v>
      </c>
      <c r="J66" s="17">
        <f t="shared" si="9"/>
        <v>34014.600579103382</v>
      </c>
      <c r="K66" s="17">
        <f>SUM($J66:J$136)</f>
        <v>747130.05133475631</v>
      </c>
      <c r="L66" s="19">
        <f t="shared" si="10"/>
        <v>21.964980879233082</v>
      </c>
      <c r="N66" s="6">
        <v>52</v>
      </c>
      <c r="O66" s="6">
        <f t="shared" si="2"/>
        <v>52</v>
      </c>
      <c r="P66" s="20">
        <f t="shared" si="3"/>
        <v>91305.149878319135</v>
      </c>
      <c r="Q66" s="20">
        <f t="shared" si="4"/>
        <v>95252.044718425139</v>
      </c>
      <c r="R66" s="5">
        <f t="shared" si="5"/>
        <v>95252.044718425139</v>
      </c>
      <c r="S66" s="5">
        <f t="shared" si="14"/>
        <v>3105708203.9261956</v>
      </c>
      <c r="T66" s="20">
        <f>SUM(S66:$S$136)</f>
        <v>51715858416.887589</v>
      </c>
      <c r="U66" s="6">
        <f t="shared" si="11"/>
        <v>16.651872945278335</v>
      </c>
    </row>
    <row r="67" spans="1:21" x14ac:dyDescent="0.2">
      <c r="A67" s="21">
        <v>53</v>
      </c>
      <c r="B67" s="14">
        <f>Absterbeordnung!B61</f>
        <v>90630.330863546958</v>
      </c>
      <c r="C67" s="15">
        <f t="shared" si="12"/>
        <v>0.35009902123519798</v>
      </c>
      <c r="D67" s="14">
        <f t="shared" si="7"/>
        <v>31729.590129549946</v>
      </c>
      <c r="E67" s="14">
        <f>SUM(D67:$D$136)</f>
        <v>581400.71386862383</v>
      </c>
      <c r="F67" s="16">
        <f t="shared" si="8"/>
        <v>18.323612485846834</v>
      </c>
      <c r="G67" s="5"/>
      <c r="H67" s="17">
        <f>Absterbeordnung!C61</f>
        <v>94917.650032675301</v>
      </c>
      <c r="I67" s="18">
        <f t="shared" si="13"/>
        <v>0.35009902123519798</v>
      </c>
      <c r="J67" s="17">
        <f t="shared" si="9"/>
        <v>33230.576374384684</v>
      </c>
      <c r="K67" s="17">
        <f>SUM($J67:J$136)</f>
        <v>713115.45075565286</v>
      </c>
      <c r="L67" s="19">
        <f t="shared" si="10"/>
        <v>21.459617273004863</v>
      </c>
      <c r="N67" s="6">
        <v>53</v>
      </c>
      <c r="O67" s="6">
        <f t="shared" si="2"/>
        <v>53</v>
      </c>
      <c r="P67" s="20">
        <f t="shared" si="3"/>
        <v>90630.330863546958</v>
      </c>
      <c r="Q67" s="20">
        <f t="shared" si="4"/>
        <v>94917.650032675301</v>
      </c>
      <c r="R67" s="5">
        <f t="shared" si="5"/>
        <v>94917.650032675301</v>
      </c>
      <c r="S67" s="5">
        <f t="shared" si="14"/>
        <v>3011698131.5968499</v>
      </c>
      <c r="T67" s="20">
        <f>SUM(S67:$S$136)</f>
        <v>48610150212.961395</v>
      </c>
      <c r="U67" s="6">
        <f t="shared" si="11"/>
        <v>16.140445718305614</v>
      </c>
    </row>
    <row r="68" spans="1:21" x14ac:dyDescent="0.2">
      <c r="A68" s="21">
        <v>54</v>
      </c>
      <c r="B68" s="14">
        <f>Absterbeordnung!B62</f>
        <v>89886.997203263702</v>
      </c>
      <c r="C68" s="15">
        <f t="shared" si="12"/>
        <v>0.34323433454431168</v>
      </c>
      <c r="D68" s="14">
        <f t="shared" si="7"/>
        <v>30852.30366924862</v>
      </c>
      <c r="E68" s="14">
        <f>SUM(D68:$D$136)</f>
        <v>549671.12373907387</v>
      </c>
      <c r="F68" s="16">
        <f t="shared" si="8"/>
        <v>17.8162100837529</v>
      </c>
      <c r="G68" s="5"/>
      <c r="H68" s="17">
        <f>Absterbeordnung!C62</f>
        <v>94553.197579374348</v>
      </c>
      <c r="I68" s="18">
        <f t="shared" si="13"/>
        <v>0.34323433454431168</v>
      </c>
      <c r="J68" s="17">
        <f t="shared" si="9"/>
        <v>32453.903850193376</v>
      </c>
      <c r="K68" s="17">
        <f>SUM($J68:J$136)</f>
        <v>679884.87438126816</v>
      </c>
      <c r="L68" s="19">
        <f t="shared" si="10"/>
        <v>20.949247816829811</v>
      </c>
      <c r="N68" s="6">
        <v>54</v>
      </c>
      <c r="O68" s="6">
        <f t="shared" si="2"/>
        <v>54</v>
      </c>
      <c r="P68" s="20">
        <f t="shared" si="3"/>
        <v>89886.997203263702</v>
      </c>
      <c r="Q68" s="20">
        <f t="shared" si="4"/>
        <v>94553.197579374348</v>
      </c>
      <c r="R68" s="5">
        <f t="shared" si="5"/>
        <v>94553.197579374348</v>
      </c>
      <c r="S68" s="5">
        <f t="shared" si="14"/>
        <v>2917183964.617321</v>
      </c>
      <c r="T68" s="20">
        <f>SUM(S68:$S$136)</f>
        <v>45598452081.364548</v>
      </c>
      <c r="U68" s="6">
        <f t="shared" si="11"/>
        <v>15.630982699216295</v>
      </c>
    </row>
    <row r="69" spans="1:21" x14ac:dyDescent="0.2">
      <c r="A69" s="21">
        <v>55</v>
      </c>
      <c r="B69" s="14">
        <f>Absterbeordnung!B63</f>
        <v>89070.658775453194</v>
      </c>
      <c r="C69" s="15">
        <f t="shared" si="12"/>
        <v>0.33650424955324687</v>
      </c>
      <c r="D69" s="14">
        <f t="shared" si="7"/>
        <v>29972.655188447199</v>
      </c>
      <c r="E69" s="14">
        <f>SUM(D69:$D$136)</f>
        <v>518818.82006982487</v>
      </c>
      <c r="F69" s="16">
        <f t="shared" si="8"/>
        <v>17.309738386801342</v>
      </c>
      <c r="G69" s="5"/>
      <c r="H69" s="17">
        <f>Absterbeordnung!C63</f>
        <v>94156.039164857881</v>
      </c>
      <c r="I69" s="18">
        <f t="shared" si="13"/>
        <v>0.33650424955324687</v>
      </c>
      <c r="J69" s="17">
        <f t="shared" si="9"/>
        <v>31683.907300076622</v>
      </c>
      <c r="K69" s="17">
        <f>SUM($J69:J$136)</f>
        <v>647430.97053107468</v>
      </c>
      <c r="L69" s="19">
        <f t="shared" si="10"/>
        <v>20.434063400050061</v>
      </c>
      <c r="N69" s="6">
        <v>55</v>
      </c>
      <c r="O69" s="6">
        <f t="shared" si="2"/>
        <v>55</v>
      </c>
      <c r="P69" s="20">
        <f t="shared" si="3"/>
        <v>89070.658775453194</v>
      </c>
      <c r="Q69" s="20">
        <f t="shared" si="4"/>
        <v>94156.039164857881</v>
      </c>
      <c r="R69" s="5">
        <f t="shared" si="5"/>
        <v>94156.039164857881</v>
      </c>
      <c r="S69" s="5">
        <f t="shared" si="14"/>
        <v>2822106495.7982154</v>
      </c>
      <c r="T69" s="20">
        <f>SUM(S69:$S$136)</f>
        <v>42681268116.747223</v>
      </c>
      <c r="U69" s="6">
        <f t="shared" si="11"/>
        <v>15.123904140504482</v>
      </c>
    </row>
    <row r="70" spans="1:21" x14ac:dyDescent="0.2">
      <c r="A70" s="21">
        <v>56</v>
      </c>
      <c r="B70" s="14">
        <f>Absterbeordnung!B64</f>
        <v>88177.372701420521</v>
      </c>
      <c r="C70" s="15">
        <f t="shared" si="12"/>
        <v>0.3299061270129871</v>
      </c>
      <c r="D70" s="14">
        <f t="shared" si="7"/>
        <v>29090.25551810634</v>
      </c>
      <c r="E70" s="14">
        <f>SUM(D70:$D$136)</f>
        <v>488846.16488137766</v>
      </c>
      <c r="F70" s="16">
        <f t="shared" si="8"/>
        <v>16.804464456391944</v>
      </c>
      <c r="G70" s="5"/>
      <c r="H70" s="17">
        <f>Absterbeordnung!C64</f>
        <v>93723.346969996564</v>
      </c>
      <c r="I70" s="18">
        <f t="shared" si="13"/>
        <v>0.3299061270129871</v>
      </c>
      <c r="J70" s="17">
        <f t="shared" si="9"/>
        <v>30919.906409565945</v>
      </c>
      <c r="K70" s="17">
        <f>SUM($J70:J$136)</f>
        <v>615747.06323099812</v>
      </c>
      <c r="L70" s="19">
        <f t="shared" si="10"/>
        <v>19.914260252757408</v>
      </c>
      <c r="N70" s="6">
        <v>56</v>
      </c>
      <c r="O70" s="6">
        <f t="shared" si="2"/>
        <v>56</v>
      </c>
      <c r="P70" s="20">
        <f t="shared" si="3"/>
        <v>88177.372701420521</v>
      </c>
      <c r="Q70" s="20">
        <f t="shared" si="4"/>
        <v>93723.346969996564</v>
      </c>
      <c r="R70" s="5">
        <f t="shared" si="5"/>
        <v>93723.346969996564</v>
      </c>
      <c r="S70" s="5">
        <f t="shared" si="14"/>
        <v>2726436111.3693376</v>
      </c>
      <c r="T70" s="20">
        <f>SUM(S70:$S$136)</f>
        <v>39859161620.949005</v>
      </c>
      <c r="U70" s="6">
        <f t="shared" si="11"/>
        <v>14.61951059653841</v>
      </c>
    </row>
    <row r="71" spans="1:21" x14ac:dyDescent="0.2">
      <c r="A71" s="21">
        <v>57</v>
      </c>
      <c r="B71" s="14">
        <f>Absterbeordnung!B65</f>
        <v>87203.56472342294</v>
      </c>
      <c r="C71" s="15">
        <f t="shared" si="12"/>
        <v>0.32343737942449713</v>
      </c>
      <c r="D71" s="14">
        <f t="shared" si="7"/>
        <v>28204.892450618438</v>
      </c>
      <c r="E71" s="14">
        <f>SUM(D71:$D$136)</f>
        <v>459755.90936327138</v>
      </c>
      <c r="F71" s="16">
        <f t="shared" si="8"/>
        <v>16.300573035980165</v>
      </c>
      <c r="G71" s="5"/>
      <c r="H71" s="17">
        <f>Absterbeordnung!C65</f>
        <v>93251.989764481172</v>
      </c>
      <c r="I71" s="18">
        <f t="shared" si="13"/>
        <v>0.32343737942449713</v>
      </c>
      <c r="J71" s="17">
        <f t="shared" si="9"/>
        <v>30161.17919554382</v>
      </c>
      <c r="K71" s="17">
        <f>SUM($J71:J$136)</f>
        <v>584827.15682143217</v>
      </c>
      <c r="L71" s="19">
        <f t="shared" si="10"/>
        <v>19.390062736931643</v>
      </c>
      <c r="N71" s="6">
        <v>57</v>
      </c>
      <c r="O71" s="6">
        <f t="shared" si="2"/>
        <v>57</v>
      </c>
      <c r="P71" s="20">
        <f t="shared" si="3"/>
        <v>87203.56472342294</v>
      </c>
      <c r="Q71" s="20">
        <f t="shared" si="4"/>
        <v>93251.989764481172</v>
      </c>
      <c r="R71" s="5">
        <f t="shared" si="5"/>
        <v>93251.989764481172</v>
      </c>
      <c r="S71" s="5">
        <f t="shared" si="14"/>
        <v>2630162342.1133633</v>
      </c>
      <c r="T71" s="20">
        <f>SUM(S71:$S$136)</f>
        <v>37132725509.579681</v>
      </c>
      <c r="U71" s="6">
        <f t="shared" si="11"/>
        <v>14.118035573326301</v>
      </c>
    </row>
    <row r="72" spans="1:21" x14ac:dyDescent="0.2">
      <c r="A72" s="21">
        <v>58</v>
      </c>
      <c r="B72" s="14">
        <f>Absterbeordnung!B66</f>
        <v>86146.042733843758</v>
      </c>
      <c r="C72" s="15">
        <f t="shared" si="12"/>
        <v>0.31709547002401678</v>
      </c>
      <c r="D72" s="14">
        <f t="shared" si="7"/>
        <v>27316.519911397223</v>
      </c>
      <c r="E72" s="14">
        <f>SUM(D72:$D$136)</f>
        <v>431551.01691265294</v>
      </c>
      <c r="F72" s="16">
        <f t="shared" si="8"/>
        <v>15.798169690444267</v>
      </c>
      <c r="G72" s="5"/>
      <c r="H72" s="17">
        <f>Absterbeordnung!C66</f>
        <v>92738.491155203767</v>
      </c>
      <c r="I72" s="18">
        <f t="shared" si="13"/>
        <v>0.31709547002401678</v>
      </c>
      <c r="J72" s="17">
        <f t="shared" si="9"/>
        <v>29406.955442177463</v>
      </c>
      <c r="K72" s="17">
        <f>SUM($J72:J$136)</f>
        <v>554665.97762588842</v>
      </c>
      <c r="L72" s="19">
        <f t="shared" si="10"/>
        <v>18.86172741399637</v>
      </c>
      <c r="N72" s="6">
        <v>58</v>
      </c>
      <c r="O72" s="6">
        <f t="shared" si="2"/>
        <v>58</v>
      </c>
      <c r="P72" s="20">
        <f t="shared" si="3"/>
        <v>86146.042733843758</v>
      </c>
      <c r="Q72" s="20">
        <f t="shared" si="4"/>
        <v>92738.491155203767</v>
      </c>
      <c r="R72" s="5">
        <f t="shared" si="5"/>
        <v>92738.491155203767</v>
      </c>
      <c r="S72" s="5">
        <f t="shared" si="14"/>
        <v>2533292840.1940589</v>
      </c>
      <c r="T72" s="20">
        <f>SUM(S72:$S$136)</f>
        <v>34502563167.466316</v>
      </c>
      <c r="U72" s="6">
        <f t="shared" si="11"/>
        <v>13.619650527581053</v>
      </c>
    </row>
    <row r="73" spans="1:21" x14ac:dyDescent="0.2">
      <c r="A73" s="21">
        <v>59</v>
      </c>
      <c r="B73" s="14">
        <f>Absterbeordnung!B67</f>
        <v>85001.798445166787</v>
      </c>
      <c r="C73" s="15">
        <f t="shared" si="12"/>
        <v>0.3108779117882518</v>
      </c>
      <c r="D73" s="14">
        <f t="shared" si="7"/>
        <v>26425.181598879321</v>
      </c>
      <c r="E73" s="14">
        <f>SUM(D73:$D$136)</f>
        <v>404234.49700125575</v>
      </c>
      <c r="F73" s="16">
        <f t="shared" si="8"/>
        <v>15.297321438971649</v>
      </c>
      <c r="G73" s="5"/>
      <c r="H73" s="17">
        <f>Absterbeordnung!C67</f>
        <v>92178.817143236854</v>
      </c>
      <c r="I73" s="18">
        <f t="shared" si="13"/>
        <v>0.3108779117882518</v>
      </c>
      <c r="J73" s="17">
        <f t="shared" si="9"/>
        <v>28656.35818460058</v>
      </c>
      <c r="K73" s="17">
        <f>SUM($J73:J$136)</f>
        <v>525259.02218371117</v>
      </c>
      <c r="L73" s="19">
        <f t="shared" si="10"/>
        <v>18.329580430285663</v>
      </c>
      <c r="N73" s="6">
        <v>59</v>
      </c>
      <c r="O73" s="6">
        <f t="shared" si="2"/>
        <v>59</v>
      </c>
      <c r="P73" s="20">
        <f t="shared" si="3"/>
        <v>85001.798445166787</v>
      </c>
      <c r="Q73" s="20">
        <f t="shared" si="4"/>
        <v>92178.817143236854</v>
      </c>
      <c r="R73" s="5">
        <f t="shared" si="5"/>
        <v>92178.817143236854</v>
      </c>
      <c r="S73" s="5">
        <f t="shared" si="14"/>
        <v>2435841982.5799241</v>
      </c>
      <c r="T73" s="20">
        <f>SUM(S73:$S$136)</f>
        <v>31969270327.272259</v>
      </c>
      <c r="U73" s="6">
        <f t="shared" si="11"/>
        <v>13.124525546362404</v>
      </c>
    </row>
    <row r="74" spans="1:21" x14ac:dyDescent="0.2">
      <c r="A74" s="21">
        <v>60</v>
      </c>
      <c r="B74" s="14">
        <f>Absterbeordnung!B68</f>
        <v>83767.488179962515</v>
      </c>
      <c r="C74" s="15">
        <f t="shared" si="12"/>
        <v>0.30478226645907031</v>
      </c>
      <c r="D74" s="14">
        <f t="shared" si="7"/>
        <v>25530.844903072357</v>
      </c>
      <c r="E74" s="14">
        <f>SUM(D74:$D$136)</f>
        <v>377809.31540237647</v>
      </c>
      <c r="F74" s="16">
        <f t="shared" si="8"/>
        <v>14.798151680319489</v>
      </c>
      <c r="G74" s="5"/>
      <c r="H74" s="17">
        <f>Absterbeordnung!C68</f>
        <v>91568.633010639998</v>
      </c>
      <c r="I74" s="18">
        <f t="shared" si="13"/>
        <v>0.30478226645907031</v>
      </c>
      <c r="J74" s="17">
        <f t="shared" si="9"/>
        <v>27908.495505541701</v>
      </c>
      <c r="K74" s="17">
        <f>SUM($J74:J$136)</f>
        <v>496602.66399911029</v>
      </c>
      <c r="L74" s="19">
        <f t="shared" si="10"/>
        <v>17.793960405371958</v>
      </c>
      <c r="N74" s="6">
        <v>60</v>
      </c>
      <c r="O74" s="6">
        <f t="shared" si="2"/>
        <v>60</v>
      </c>
      <c r="P74" s="20">
        <f t="shared" si="3"/>
        <v>83767.488179962515</v>
      </c>
      <c r="Q74" s="20">
        <f t="shared" si="4"/>
        <v>91568.633010639998</v>
      </c>
      <c r="R74" s="5">
        <f t="shared" si="5"/>
        <v>91568.633010639998</v>
      </c>
      <c r="S74" s="5">
        <f t="shared" si="14"/>
        <v>2337824567.3810015</v>
      </c>
      <c r="T74" s="20">
        <f>SUM(S74:$S$136)</f>
        <v>29533428344.692333</v>
      </c>
      <c r="U74" s="6">
        <f t="shared" si="11"/>
        <v>12.632867648310238</v>
      </c>
    </row>
    <row r="75" spans="1:21" x14ac:dyDescent="0.2">
      <c r="A75" s="21">
        <v>61</v>
      </c>
      <c r="B75" s="14">
        <f>Absterbeordnung!B69</f>
        <v>82439.414967460703</v>
      </c>
      <c r="C75" s="15">
        <f t="shared" si="12"/>
        <v>0.29880614358732388</v>
      </c>
      <c r="D75" s="14">
        <f t="shared" si="7"/>
        <v>24633.403666022041</v>
      </c>
      <c r="E75" s="14">
        <f>SUM(D75:$D$136)</f>
        <v>352278.47049930407</v>
      </c>
      <c r="F75" s="16">
        <f t="shared" si="8"/>
        <v>14.300844303753994</v>
      </c>
      <c r="G75" s="5"/>
      <c r="H75" s="17">
        <f>Absterbeordnung!C69</f>
        <v>90903.257780045155</v>
      </c>
      <c r="I75" s="18">
        <f t="shared" si="13"/>
        <v>0.29880614358732388</v>
      </c>
      <c r="J75" s="17">
        <f t="shared" si="9"/>
        <v>27162.45189677969</v>
      </c>
      <c r="K75" s="17">
        <f>SUM($J75:J$136)</f>
        <v>468694.16849356861</v>
      </c>
      <c r="L75" s="19">
        <f t="shared" si="10"/>
        <v>17.255223139452141</v>
      </c>
      <c r="N75" s="6">
        <v>61</v>
      </c>
      <c r="O75" s="6">
        <f t="shared" si="2"/>
        <v>61</v>
      </c>
      <c r="P75" s="20">
        <f t="shared" si="3"/>
        <v>82439.414967460703</v>
      </c>
      <c r="Q75" s="20">
        <f t="shared" si="4"/>
        <v>90903.257780045155</v>
      </c>
      <c r="R75" s="5">
        <f t="shared" si="5"/>
        <v>90903.257780045155</v>
      </c>
      <c r="S75" s="5">
        <f t="shared" si="14"/>
        <v>2239256643.452311</v>
      </c>
      <c r="T75" s="20">
        <f>SUM(S75:$S$136)</f>
        <v>27195603777.311329</v>
      </c>
      <c r="U75" s="6">
        <f t="shared" si="11"/>
        <v>12.144924904803798</v>
      </c>
    </row>
    <row r="76" spans="1:21" x14ac:dyDescent="0.2">
      <c r="A76" s="21">
        <v>62</v>
      </c>
      <c r="B76" s="14">
        <f>Absterbeordnung!B70</f>
        <v>81013.579119526083</v>
      </c>
      <c r="C76" s="15">
        <f t="shared" si="12"/>
        <v>0.29294719959541554</v>
      </c>
      <c r="D76" s="14">
        <f t="shared" si="7"/>
        <v>23732.701132266797</v>
      </c>
      <c r="E76" s="14">
        <f>SUM(D76:$D$136)</f>
        <v>327645.06683328206</v>
      </c>
      <c r="F76" s="16">
        <f t="shared" si="8"/>
        <v>13.805637420167836</v>
      </c>
      <c r="G76" s="5"/>
      <c r="H76" s="17">
        <f>Absterbeordnung!C70</f>
        <v>90177.817057787586</v>
      </c>
      <c r="I76" s="18">
        <f t="shared" si="13"/>
        <v>0.29294719959541554</v>
      </c>
      <c r="J76" s="17">
        <f t="shared" si="9"/>
        <v>26417.33897270657</v>
      </c>
      <c r="K76" s="17">
        <f>SUM($J76:J$136)</f>
        <v>441531.7165967889</v>
      </c>
      <c r="L76" s="19">
        <f t="shared" si="10"/>
        <v>16.713709017133155</v>
      </c>
      <c r="N76" s="6">
        <v>62</v>
      </c>
      <c r="O76" s="6">
        <f t="shared" si="2"/>
        <v>62</v>
      </c>
      <c r="P76" s="20">
        <f t="shared" si="3"/>
        <v>81013.579119526083</v>
      </c>
      <c r="Q76" s="20">
        <f t="shared" si="4"/>
        <v>90177.817057787586</v>
      </c>
      <c r="R76" s="5">
        <f t="shared" si="5"/>
        <v>90177.817057787586</v>
      </c>
      <c r="S76" s="5">
        <f t="shared" si="14"/>
        <v>2140163180.9927037</v>
      </c>
      <c r="T76" s="20">
        <f>SUM(S76:$S$136)</f>
        <v>24956347133.85902</v>
      </c>
      <c r="U76" s="6">
        <f t="shared" si="11"/>
        <v>11.660955274580113</v>
      </c>
    </row>
    <row r="77" spans="1:21" x14ac:dyDescent="0.2">
      <c r="A77" s="21">
        <v>63</v>
      </c>
      <c r="B77" s="14">
        <f>Absterbeordnung!B71</f>
        <v>79485.699473442422</v>
      </c>
      <c r="C77" s="15">
        <f t="shared" si="12"/>
        <v>0.28720313685825061</v>
      </c>
      <c r="D77" s="14">
        <f t="shared" si="7"/>
        <v>22828.542224144861</v>
      </c>
      <c r="E77" s="14">
        <f>SUM(D77:$D$136)</f>
        <v>303912.36570101528</v>
      </c>
      <c r="F77" s="16">
        <f t="shared" si="8"/>
        <v>13.312824039179295</v>
      </c>
      <c r="G77" s="5"/>
      <c r="H77" s="17">
        <f>Absterbeordnung!C71</f>
        <v>89387.140663159415</v>
      </c>
      <c r="I77" s="18">
        <f t="shared" si="13"/>
        <v>0.28720313685825061</v>
      </c>
      <c r="J77" s="17">
        <f t="shared" si="9"/>
        <v>25672.26719324907</v>
      </c>
      <c r="K77" s="17">
        <f>SUM($J77:J$136)</f>
        <v>415114.37762408238</v>
      </c>
      <c r="L77" s="19">
        <f t="shared" si="10"/>
        <v>16.169759160704096</v>
      </c>
      <c r="N77" s="6">
        <v>63</v>
      </c>
      <c r="O77" s="6">
        <f t="shared" si="2"/>
        <v>63</v>
      </c>
      <c r="P77" s="20">
        <f t="shared" si="3"/>
        <v>79485.699473442422</v>
      </c>
      <c r="Q77" s="20">
        <f t="shared" si="4"/>
        <v>89387.140663159415</v>
      </c>
      <c r="R77" s="5">
        <f t="shared" si="5"/>
        <v>89387.140663159415</v>
      </c>
      <c r="S77" s="5">
        <f t="shared" si="14"/>
        <v>2040578114.924511</v>
      </c>
      <c r="T77" s="20">
        <f>SUM(S77:$S$136)</f>
        <v>22816183952.866314</v>
      </c>
      <c r="U77" s="6">
        <f t="shared" si="11"/>
        <v>11.181235251908195</v>
      </c>
    </row>
    <row r="78" spans="1:21" x14ac:dyDescent="0.2">
      <c r="A78" s="21">
        <v>64</v>
      </c>
      <c r="B78" s="14">
        <f>Absterbeordnung!B72</f>
        <v>77851.427390562749</v>
      </c>
      <c r="C78" s="15">
        <f t="shared" si="12"/>
        <v>0.28157170280220639</v>
      </c>
      <c r="D78" s="14">
        <f t="shared" si="7"/>
        <v>21920.758975943085</v>
      </c>
      <c r="E78" s="14">
        <f>SUM(D78:$D$136)</f>
        <v>281083.82347687043</v>
      </c>
      <c r="F78" s="16">
        <f t="shared" si="8"/>
        <v>12.822723145003582</v>
      </c>
      <c r="G78" s="5"/>
      <c r="H78" s="17">
        <f>Absterbeordnung!C72</f>
        <v>88525.624719833664</v>
      </c>
      <c r="I78" s="18">
        <f t="shared" si="13"/>
        <v>0.28157170280220639</v>
      </c>
      <c r="J78" s="17">
        <f t="shared" si="9"/>
        <v>24926.310893992661</v>
      </c>
      <c r="K78" s="17">
        <f>SUM($J78:J$136)</f>
        <v>389442.11043083324</v>
      </c>
      <c r="L78" s="19">
        <f t="shared" si="10"/>
        <v>15.623736383898281</v>
      </c>
      <c r="N78" s="6">
        <v>64</v>
      </c>
      <c r="O78" s="6">
        <f t="shared" si="2"/>
        <v>64</v>
      </c>
      <c r="P78" s="20">
        <f t="shared" si="3"/>
        <v>77851.427390562749</v>
      </c>
      <c r="Q78" s="20">
        <f t="shared" si="4"/>
        <v>88525.624719833664</v>
      </c>
      <c r="R78" s="5">
        <f t="shared" si="5"/>
        <v>88525.624719833664</v>
      </c>
      <c r="S78" s="5">
        <f t="shared" si="14"/>
        <v>1940548882.6782629</v>
      </c>
      <c r="T78" s="20">
        <f>SUM(S78:$S$136)</f>
        <v>20775605837.941807</v>
      </c>
      <c r="U78" s="6">
        <f t="shared" si="11"/>
        <v>10.706046120965631</v>
      </c>
    </row>
    <row r="79" spans="1:21" x14ac:dyDescent="0.2">
      <c r="A79" s="21">
        <v>65</v>
      </c>
      <c r="B79" s="14">
        <f>Absterbeordnung!B73</f>
        <v>76106.287995776234</v>
      </c>
      <c r="C79" s="15">
        <f t="shared" ref="C79:C110" si="15">1/(((1+($B$5/100))^A79))</f>
        <v>0.27605068902177099</v>
      </c>
      <c r="D79" s="14">
        <f t="shared" si="7"/>
        <v>21009.193240123368</v>
      </c>
      <c r="E79" s="14">
        <f>SUM(D79:$D$136)</f>
        <v>259163.06450092743</v>
      </c>
      <c r="F79" s="16">
        <f t="shared" si="8"/>
        <v>12.33569806983248</v>
      </c>
      <c r="G79" s="5"/>
      <c r="H79" s="17">
        <f>Absterbeordnung!C73</f>
        <v>87587.084899116453</v>
      </c>
      <c r="I79" s="18">
        <f t="shared" ref="I79:I110" si="16">1/(((1+($B$5/100))^A79))</f>
        <v>0.27605068902177099</v>
      </c>
      <c r="J79" s="17">
        <f t="shared" si="9"/>
        <v>24178.475135809451</v>
      </c>
      <c r="K79" s="17">
        <f>SUM($J79:J$136)</f>
        <v>364515.79953684064</v>
      </c>
      <c r="L79" s="19">
        <f t="shared" si="10"/>
        <v>15.076045841988426</v>
      </c>
      <c r="N79" s="6">
        <v>65</v>
      </c>
      <c r="O79" s="6">
        <f t="shared" ref="O79:O136" si="17">N79+$B$3</f>
        <v>65</v>
      </c>
      <c r="P79" s="20">
        <f t="shared" ref="P79:P127" si="18">B79</f>
        <v>76106.287995776234</v>
      </c>
      <c r="Q79" s="20">
        <f t="shared" ref="Q79:Q127" si="19">H79</f>
        <v>87587.084899116453</v>
      </c>
      <c r="R79" s="5">
        <f t="shared" ref="R79:R136" si="20">LOOKUP(N79,$O$14:$O$136,$Q$14:$Q$136)</f>
        <v>87587.084899116453</v>
      </c>
      <c r="S79" s="5">
        <f t="shared" ref="S79:S110" si="21">P79*R79*I79</f>
        <v>1840133991.9846289</v>
      </c>
      <c r="T79" s="20">
        <f>SUM(S79:$S$136)</f>
        <v>18835056955.263542</v>
      </c>
      <c r="U79" s="6">
        <f t="shared" si="11"/>
        <v>10.235698616136904</v>
      </c>
    </row>
    <row r="80" spans="1:21" x14ac:dyDescent="0.2">
      <c r="A80" s="21">
        <v>66</v>
      </c>
      <c r="B80" s="14">
        <f>Absterbeordnung!B74</f>
        <v>74245.111767091046</v>
      </c>
      <c r="C80" s="15">
        <f t="shared" si="15"/>
        <v>0.27063793041350098</v>
      </c>
      <c r="D80" s="14">
        <f t="shared" ref="D80:D127" si="22">B80*C80</f>
        <v>20093.543391964591</v>
      </c>
      <c r="E80" s="14">
        <f>SUM(D80:$D$136)</f>
        <v>238153.87126080407</v>
      </c>
      <c r="F80" s="16">
        <f t="shared" ref="F80:F127" si="23">E80/D80</f>
        <v>11.852258539727831</v>
      </c>
      <c r="G80" s="5"/>
      <c r="H80" s="17">
        <f>Absterbeordnung!C74</f>
        <v>86564.630932450673</v>
      </c>
      <c r="I80" s="18">
        <f t="shared" si="16"/>
        <v>0.27063793041350098</v>
      </c>
      <c r="J80" s="17">
        <f t="shared" ref="J80:J127" si="24">H80*I80</f>
        <v>23427.672562566979</v>
      </c>
      <c r="K80" s="17">
        <f>SUM($J80:J$136)</f>
        <v>340337.32440103119</v>
      </c>
      <c r="L80" s="19">
        <f t="shared" ref="L80:L127" si="25">K80/J80</f>
        <v>14.527150466701773</v>
      </c>
      <c r="N80" s="6">
        <v>66</v>
      </c>
      <c r="O80" s="6">
        <f t="shared" si="17"/>
        <v>66</v>
      </c>
      <c r="P80" s="20">
        <f t="shared" si="18"/>
        <v>74245.111767091046</v>
      </c>
      <c r="Q80" s="20">
        <f t="shared" si="19"/>
        <v>86564.630932450673</v>
      </c>
      <c r="R80" s="5">
        <f t="shared" si="20"/>
        <v>86564.630932450673</v>
      </c>
      <c r="S80" s="5">
        <f t="shared" si="21"/>
        <v>1739390167.8505976</v>
      </c>
      <c r="T80" s="20">
        <f>SUM(S80:$S$136)</f>
        <v>16994922963.278902</v>
      </c>
      <c r="U80" s="6">
        <f t="shared" ref="U80:U127" si="26">T80/S80</f>
        <v>9.7706214956244697</v>
      </c>
    </row>
    <row r="81" spans="1:21" x14ac:dyDescent="0.2">
      <c r="A81" s="21">
        <v>67</v>
      </c>
      <c r="B81" s="14">
        <f>Absterbeordnung!B75</f>
        <v>72261.98845168727</v>
      </c>
      <c r="C81" s="15">
        <f t="shared" si="15"/>
        <v>0.26533130432696173</v>
      </c>
      <c r="D81" s="14">
        <f t="shared" si="22"/>
        <v>19173.367649146028</v>
      </c>
      <c r="E81" s="14">
        <f>SUM(D81:$D$136)</f>
        <v>218060.32786883949</v>
      </c>
      <c r="F81" s="16">
        <f t="shared" si="23"/>
        <v>11.373084366770163</v>
      </c>
      <c r="G81" s="5"/>
      <c r="H81" s="17">
        <f>Absterbeordnung!C75</f>
        <v>85450.525088131224</v>
      </c>
      <c r="I81" s="18">
        <f t="shared" si="16"/>
        <v>0.26533130432696173</v>
      </c>
      <c r="J81" s="17">
        <f t="shared" si="24"/>
        <v>22672.699277057625</v>
      </c>
      <c r="K81" s="17">
        <f>SUM($J81:J$136)</f>
        <v>316909.6518384642</v>
      </c>
      <c r="L81" s="19">
        <f t="shared" si="25"/>
        <v>13.977588110081946</v>
      </c>
      <c r="N81" s="6">
        <v>67</v>
      </c>
      <c r="O81" s="6">
        <f t="shared" si="17"/>
        <v>67</v>
      </c>
      <c r="P81" s="20">
        <f t="shared" si="18"/>
        <v>72261.98845168727</v>
      </c>
      <c r="Q81" s="20">
        <f t="shared" si="19"/>
        <v>85450.525088131224</v>
      </c>
      <c r="R81" s="5">
        <f t="shared" si="20"/>
        <v>85450.525088131224</v>
      </c>
      <c r="S81" s="5">
        <f t="shared" si="21"/>
        <v>1638374333.3273163</v>
      </c>
      <c r="T81" s="20">
        <f>SUM(S81:$S$136)</f>
        <v>15255532795.428305</v>
      </c>
      <c r="U81" s="6">
        <f t="shared" si="26"/>
        <v>9.3113841477523547</v>
      </c>
    </row>
    <row r="82" spans="1:21" x14ac:dyDescent="0.2">
      <c r="A82" s="21">
        <v>68</v>
      </c>
      <c r="B82" s="14">
        <f>Absterbeordnung!B76</f>
        <v>70149.882535326557</v>
      </c>
      <c r="C82" s="15">
        <f t="shared" si="15"/>
        <v>0.26012872973231543</v>
      </c>
      <c r="D82" s="14">
        <f t="shared" si="22"/>
        <v>18247.999834785638</v>
      </c>
      <c r="E82" s="14">
        <f>SUM(D82:$D$136)</f>
        <v>198886.96021969343</v>
      </c>
      <c r="F82" s="16">
        <f t="shared" si="23"/>
        <v>10.899110150174428</v>
      </c>
      <c r="G82" s="5"/>
      <c r="H82" s="17">
        <f>Absterbeordnung!C76</f>
        <v>84235.663009879747</v>
      </c>
      <c r="I82" s="18">
        <f t="shared" si="16"/>
        <v>0.26012872973231543</v>
      </c>
      <c r="J82" s="17">
        <f t="shared" si="24"/>
        <v>21912.116016919408</v>
      </c>
      <c r="K82" s="17">
        <f>SUM($J82:J$136)</f>
        <v>294236.95256140659</v>
      </c>
      <c r="L82" s="19">
        <f t="shared" si="25"/>
        <v>13.428048315106217</v>
      </c>
      <c r="N82" s="6">
        <v>68</v>
      </c>
      <c r="O82" s="6">
        <f t="shared" si="17"/>
        <v>68</v>
      </c>
      <c r="P82" s="20">
        <f t="shared" si="18"/>
        <v>70149.882535326557</v>
      </c>
      <c r="Q82" s="20">
        <f t="shared" si="19"/>
        <v>84235.663009879747</v>
      </c>
      <c r="R82" s="5">
        <f t="shared" si="20"/>
        <v>84235.663009879747</v>
      </c>
      <c r="S82" s="5">
        <f t="shared" si="21"/>
        <v>1537132364.6873441</v>
      </c>
      <c r="T82" s="20">
        <f>SUM(S82:$S$136)</f>
        <v>13617158462.100988</v>
      </c>
      <c r="U82" s="6">
        <f t="shared" si="26"/>
        <v>8.8588066811479482</v>
      </c>
    </row>
    <row r="83" spans="1:21" x14ac:dyDescent="0.2">
      <c r="A83" s="21">
        <v>69</v>
      </c>
      <c r="B83" s="14">
        <f>Absterbeordnung!B77</f>
        <v>67901.066705926831</v>
      </c>
      <c r="C83" s="15">
        <f t="shared" si="15"/>
        <v>0.25502816640423082</v>
      </c>
      <c r="D83" s="14">
        <f t="shared" si="22"/>
        <v>17316.684538903886</v>
      </c>
      <c r="E83" s="14">
        <f>SUM(D83:$D$136)</f>
        <v>180638.96038490784</v>
      </c>
      <c r="F83" s="16">
        <f t="shared" si="23"/>
        <v>10.431498014477427</v>
      </c>
      <c r="G83" s="5"/>
      <c r="H83" s="17">
        <f>Absterbeordnung!C77</f>
        <v>82909.213290386106</v>
      </c>
      <c r="I83" s="18">
        <f t="shared" si="16"/>
        <v>0.25502816640423082</v>
      </c>
      <c r="J83" s="17">
        <f t="shared" si="24"/>
        <v>21144.184643464454</v>
      </c>
      <c r="K83" s="17">
        <f>SUM($J83:J$136)</f>
        <v>272324.83654448716</v>
      </c>
      <c r="L83" s="19">
        <f t="shared" si="25"/>
        <v>12.879420092874625</v>
      </c>
      <c r="N83" s="6">
        <v>69</v>
      </c>
      <c r="O83" s="6">
        <f t="shared" si="17"/>
        <v>69</v>
      </c>
      <c r="P83" s="20">
        <f t="shared" si="18"/>
        <v>67901.066705926831</v>
      </c>
      <c r="Q83" s="20">
        <f t="shared" si="19"/>
        <v>82909.213290386106</v>
      </c>
      <c r="R83" s="5">
        <f t="shared" si="20"/>
        <v>82909.213290386106</v>
      </c>
      <c r="S83" s="5">
        <f t="shared" si="21"/>
        <v>1435712691.9183135</v>
      </c>
      <c r="T83" s="20">
        <f>SUM(S83:$S$136)</f>
        <v>12080026097.413647</v>
      </c>
      <c r="U83" s="6">
        <f t="shared" si="26"/>
        <v>8.4139578659523018</v>
      </c>
    </row>
    <row r="84" spans="1:21" x14ac:dyDescent="0.2">
      <c r="A84" s="21">
        <v>70</v>
      </c>
      <c r="B84" s="14">
        <f>Absterbeordnung!B78</f>
        <v>65508.352621087375</v>
      </c>
      <c r="C84" s="15">
        <f t="shared" si="15"/>
        <v>0.25002761412179492</v>
      </c>
      <c r="D84" s="14">
        <f t="shared" si="22"/>
        <v>16378.897110899707</v>
      </c>
      <c r="E84" s="14">
        <f>SUM(D84:$D$136)</f>
        <v>163322.27584600393</v>
      </c>
      <c r="F84" s="16">
        <f t="shared" si="23"/>
        <v>9.9715063071809293</v>
      </c>
      <c r="G84" s="5"/>
      <c r="H84" s="17">
        <f>Absterbeordnung!C78</f>
        <v>81458.582290945269</v>
      </c>
      <c r="I84" s="18">
        <f t="shared" si="16"/>
        <v>0.25002761412179492</v>
      </c>
      <c r="J84" s="17">
        <f t="shared" si="24"/>
        <v>20366.894979948942</v>
      </c>
      <c r="K84" s="17">
        <f>SUM($J84:J$136)</f>
        <v>251180.65190102271</v>
      </c>
      <c r="L84" s="19">
        <f t="shared" si="25"/>
        <v>12.332790646208379</v>
      </c>
      <c r="N84" s="6">
        <v>70</v>
      </c>
      <c r="O84" s="6">
        <f t="shared" si="17"/>
        <v>70</v>
      </c>
      <c r="P84" s="20">
        <f t="shared" si="18"/>
        <v>65508.352621087375</v>
      </c>
      <c r="Q84" s="20">
        <f t="shared" si="19"/>
        <v>81458.582290945269</v>
      </c>
      <c r="R84" s="5">
        <f t="shared" si="20"/>
        <v>81458.582290945269</v>
      </c>
      <c r="S84" s="5">
        <f t="shared" si="21"/>
        <v>1334201738.1431494</v>
      </c>
      <c r="T84" s="20">
        <f>SUM(S84:$S$136)</f>
        <v>10644313405.495333</v>
      </c>
      <c r="U84" s="6">
        <f t="shared" si="26"/>
        <v>7.9780389285876359</v>
      </c>
    </row>
    <row r="85" spans="1:21" x14ac:dyDescent="0.2">
      <c r="A85" s="21">
        <v>71</v>
      </c>
      <c r="B85" s="14">
        <f>Absterbeordnung!B79</f>
        <v>62965.82213156842</v>
      </c>
      <c r="C85" s="15">
        <f t="shared" si="15"/>
        <v>0.24512511188411268</v>
      </c>
      <c r="D85" s="14">
        <f t="shared" si="22"/>
        <v>15434.504194875848</v>
      </c>
      <c r="E85" s="14">
        <f>SUM(D85:$D$136)</f>
        <v>146943.37873510423</v>
      </c>
      <c r="F85" s="16">
        <f t="shared" si="23"/>
        <v>9.5204469725621923</v>
      </c>
      <c r="G85" s="5"/>
      <c r="H85" s="17">
        <f>Absterbeordnung!C79</f>
        <v>79869.199089646369</v>
      </c>
      <c r="I85" s="18">
        <f t="shared" si="16"/>
        <v>0.24512511188411268</v>
      </c>
      <c r="J85" s="17">
        <f t="shared" si="24"/>
        <v>19577.946362944036</v>
      </c>
      <c r="K85" s="17">
        <f>SUM($J85:J$136)</f>
        <v>230813.75692107377</v>
      </c>
      <c r="L85" s="19">
        <f t="shared" si="25"/>
        <v>11.789477437630753</v>
      </c>
      <c r="N85" s="6">
        <v>71</v>
      </c>
      <c r="O85" s="6">
        <f t="shared" si="17"/>
        <v>71</v>
      </c>
      <c r="P85" s="20">
        <f t="shared" si="18"/>
        <v>62965.82213156842</v>
      </c>
      <c r="Q85" s="20">
        <f t="shared" si="19"/>
        <v>79869.199089646369</v>
      </c>
      <c r="R85" s="5">
        <f t="shared" si="20"/>
        <v>79869.199089646369</v>
      </c>
      <c r="S85" s="5">
        <f t="shared" si="21"/>
        <v>1232741488.390521</v>
      </c>
      <c r="T85" s="20">
        <f>SUM(S85:$S$136)</f>
        <v>9310111667.3521843</v>
      </c>
      <c r="U85" s="6">
        <f t="shared" si="26"/>
        <v>7.5523633746662933</v>
      </c>
    </row>
    <row r="86" spans="1:21" x14ac:dyDescent="0.2">
      <c r="A86" s="21">
        <v>72</v>
      </c>
      <c r="B86" s="14">
        <f>Absterbeordnung!B80</f>
        <v>60269.655221831061</v>
      </c>
      <c r="C86" s="15">
        <f t="shared" si="15"/>
        <v>0.24031873714128693</v>
      </c>
      <c r="D86" s="14">
        <f t="shared" si="22"/>
        <v>14483.92743085121</v>
      </c>
      <c r="E86" s="14">
        <f>SUM(D86:$D$136)</f>
        <v>131508.87454022834</v>
      </c>
      <c r="F86" s="16">
        <f t="shared" si="23"/>
        <v>9.0796419112201843</v>
      </c>
      <c r="G86" s="5"/>
      <c r="H86" s="17">
        <f>Absterbeordnung!C80</f>
        <v>78124.487584520684</v>
      </c>
      <c r="I86" s="18">
        <f t="shared" si="16"/>
        <v>0.24031873714128693</v>
      </c>
      <c r="J86" s="17">
        <f t="shared" si="24"/>
        <v>18774.778196122159</v>
      </c>
      <c r="K86" s="17">
        <f>SUM($J86:J$136)</f>
        <v>211235.81055812974</v>
      </c>
      <c r="L86" s="19">
        <f t="shared" si="25"/>
        <v>11.251041602278928</v>
      </c>
      <c r="N86" s="6">
        <v>72</v>
      </c>
      <c r="O86" s="6">
        <f t="shared" si="17"/>
        <v>72</v>
      </c>
      <c r="P86" s="20">
        <f t="shared" si="18"/>
        <v>60269.655221831061</v>
      </c>
      <c r="Q86" s="20">
        <f t="shared" si="19"/>
        <v>78124.487584520684</v>
      </c>
      <c r="R86" s="5">
        <f t="shared" si="20"/>
        <v>78124.487584520684</v>
      </c>
      <c r="S86" s="5">
        <f t="shared" si="21"/>
        <v>1131549408.746634</v>
      </c>
      <c r="T86" s="20">
        <f>SUM(S86:$S$136)</f>
        <v>8077370178.9616632</v>
      </c>
      <c r="U86" s="6">
        <f t="shared" si="26"/>
        <v>7.1383274265580683</v>
      </c>
    </row>
    <row r="87" spans="1:21" x14ac:dyDescent="0.2">
      <c r="A87" s="21">
        <v>73</v>
      </c>
      <c r="B87" s="14">
        <f>Absterbeordnung!B81</f>
        <v>57419.102433183441</v>
      </c>
      <c r="C87" s="15">
        <f t="shared" si="15"/>
        <v>0.2356066050404774</v>
      </c>
      <c r="D87" s="14">
        <f t="shared" si="22"/>
        <v>13528.319788753766</v>
      </c>
      <c r="E87" s="14">
        <f>SUM(D87:$D$136)</f>
        <v>117024.94710937713</v>
      </c>
      <c r="F87" s="16">
        <f t="shared" si="23"/>
        <v>8.6503681859044459</v>
      </c>
      <c r="G87" s="5"/>
      <c r="H87" s="17">
        <f>Absterbeordnung!C81</f>
        <v>76206.326728163229</v>
      </c>
      <c r="I87" s="18">
        <f t="shared" si="16"/>
        <v>0.2356066050404774</v>
      </c>
      <c r="J87" s="17">
        <f t="shared" si="24"/>
        <v>17954.713923027928</v>
      </c>
      <c r="K87" s="17">
        <f>SUM($J87:J$136)</f>
        <v>192461.03236200762</v>
      </c>
      <c r="L87" s="19">
        <f t="shared" si="25"/>
        <v>10.719248058592877</v>
      </c>
      <c r="N87" s="6">
        <v>73</v>
      </c>
      <c r="O87" s="6">
        <f t="shared" si="17"/>
        <v>73</v>
      </c>
      <c r="P87" s="20">
        <f t="shared" si="18"/>
        <v>57419.102433183441</v>
      </c>
      <c r="Q87" s="20">
        <f t="shared" si="19"/>
        <v>76206.326728163229</v>
      </c>
      <c r="R87" s="5">
        <f t="shared" si="20"/>
        <v>76206.326728163229</v>
      </c>
      <c r="S87" s="5">
        <f t="shared" si="21"/>
        <v>1030943557.9048457</v>
      </c>
      <c r="T87" s="20">
        <f>SUM(S87:$S$136)</f>
        <v>6945820770.2150288</v>
      </c>
      <c r="U87" s="6">
        <f t="shared" si="26"/>
        <v>6.7373433947546095</v>
      </c>
    </row>
    <row r="88" spans="1:21" x14ac:dyDescent="0.2">
      <c r="A88" s="21">
        <v>74</v>
      </c>
      <c r="B88" s="14">
        <f>Absterbeordnung!B82</f>
        <v>54417.381621833963</v>
      </c>
      <c r="C88" s="15">
        <f t="shared" si="15"/>
        <v>0.23098686768674251</v>
      </c>
      <c r="D88" s="14">
        <f t="shared" si="22"/>
        <v>12569.700528541534</v>
      </c>
      <c r="E88" s="14">
        <f>SUM(D88:$D$136)</f>
        <v>103496.62732062337</v>
      </c>
      <c r="F88" s="16">
        <f t="shared" si="23"/>
        <v>8.2338180679497945</v>
      </c>
      <c r="G88" s="5"/>
      <c r="H88" s="17">
        <f>Absterbeordnung!C82</f>
        <v>74095.887767335167</v>
      </c>
      <c r="I88" s="18">
        <f t="shared" si="16"/>
        <v>0.23098686768674251</v>
      </c>
      <c r="J88" s="17">
        <f t="shared" si="24"/>
        <v>17115.177023845172</v>
      </c>
      <c r="K88" s="17">
        <f>SUM($J88:J$136)</f>
        <v>174506.31843897968</v>
      </c>
      <c r="L88" s="19">
        <f t="shared" si="25"/>
        <v>10.195998451891812</v>
      </c>
      <c r="N88" s="6">
        <v>74</v>
      </c>
      <c r="O88" s="6">
        <f t="shared" si="17"/>
        <v>74</v>
      </c>
      <c r="P88" s="20">
        <f t="shared" si="18"/>
        <v>54417.381621833963</v>
      </c>
      <c r="Q88" s="20">
        <f t="shared" si="19"/>
        <v>74095.887767335167</v>
      </c>
      <c r="R88" s="5">
        <f t="shared" si="20"/>
        <v>74095.887767335167</v>
      </c>
      <c r="S88" s="5">
        <f t="shared" si="21"/>
        <v>931363119.63182712</v>
      </c>
      <c r="T88" s="20">
        <f>SUM(S88:$S$136)</f>
        <v>5914877212.3101835</v>
      </c>
      <c r="U88" s="6">
        <f t="shared" si="26"/>
        <v>6.3507745664745308</v>
      </c>
    </row>
    <row r="89" spans="1:21" x14ac:dyDescent="0.2">
      <c r="A89" s="21">
        <v>75</v>
      </c>
      <c r="B89" s="14">
        <f>Absterbeordnung!B83</f>
        <v>51272.990222186781</v>
      </c>
      <c r="C89" s="15">
        <f t="shared" si="15"/>
        <v>0.22645771341837509</v>
      </c>
      <c r="D89" s="14">
        <f t="shared" si="22"/>
        <v>11611.164125839123</v>
      </c>
      <c r="E89" s="14">
        <f>SUM(D89:$D$136)</f>
        <v>90926.926792081824</v>
      </c>
      <c r="F89" s="16">
        <f t="shared" si="23"/>
        <v>7.8309914326106096</v>
      </c>
      <c r="G89" s="5"/>
      <c r="H89" s="17">
        <f>Absterbeordnung!C83</f>
        <v>71775.451301768495</v>
      </c>
      <c r="I89" s="18">
        <f t="shared" si="16"/>
        <v>0.22645771341837509</v>
      </c>
      <c r="J89" s="17">
        <f t="shared" si="24"/>
        <v>16254.104581370428</v>
      </c>
      <c r="K89" s="17">
        <f>SUM($J89:J$136)</f>
        <v>157391.14141513451</v>
      </c>
      <c r="L89" s="19">
        <f t="shared" si="25"/>
        <v>9.683162836021598</v>
      </c>
      <c r="N89" s="6">
        <v>75</v>
      </c>
      <c r="O89" s="6">
        <f t="shared" si="17"/>
        <v>75</v>
      </c>
      <c r="P89" s="20">
        <f t="shared" si="18"/>
        <v>51272.990222186781</v>
      </c>
      <c r="Q89" s="20">
        <f t="shared" si="19"/>
        <v>71775.451301768495</v>
      </c>
      <c r="R89" s="5">
        <f t="shared" si="20"/>
        <v>71775.451301768495</v>
      </c>
      <c r="S89" s="5">
        <f t="shared" si="21"/>
        <v>833396545.2710073</v>
      </c>
      <c r="T89" s="20">
        <f>SUM(S89:$S$136)</f>
        <v>4983514092.6783562</v>
      </c>
      <c r="U89" s="6">
        <f t="shared" si="26"/>
        <v>5.9797633203024576</v>
      </c>
    </row>
    <row r="90" spans="1:21" x14ac:dyDescent="0.2">
      <c r="A90" s="21">
        <v>76</v>
      </c>
      <c r="B90" s="14">
        <f>Absterbeordnung!B84</f>
        <v>48000.250125471764</v>
      </c>
      <c r="C90" s="15">
        <f t="shared" si="15"/>
        <v>0.22201736609644609</v>
      </c>
      <c r="D90" s="14">
        <f t="shared" si="22"/>
        <v>10656.889104827847</v>
      </c>
      <c r="E90" s="14">
        <f>SUM(D90:$D$136)</f>
        <v>79315.762666242692</v>
      </c>
      <c r="F90" s="16">
        <f t="shared" si="23"/>
        <v>7.4426750514191422</v>
      </c>
      <c r="G90" s="5"/>
      <c r="H90" s="17">
        <f>Absterbeordnung!C84</f>
        <v>69229.625569156167</v>
      </c>
      <c r="I90" s="18">
        <f t="shared" si="16"/>
        <v>0.22201736609644609</v>
      </c>
      <c r="J90" s="17">
        <f t="shared" si="24"/>
        <v>15370.179124707231</v>
      </c>
      <c r="K90" s="17">
        <f>SUM($J90:J$136)</f>
        <v>141137.03683376405</v>
      </c>
      <c r="L90" s="19">
        <f t="shared" si="25"/>
        <v>9.1825238787809127</v>
      </c>
      <c r="N90" s="6">
        <v>76</v>
      </c>
      <c r="O90" s="6">
        <f t="shared" si="17"/>
        <v>76</v>
      </c>
      <c r="P90" s="20">
        <f t="shared" si="18"/>
        <v>48000.250125471764</v>
      </c>
      <c r="Q90" s="20">
        <f t="shared" si="19"/>
        <v>69229.625569156167</v>
      </c>
      <c r="R90" s="5">
        <f t="shared" si="20"/>
        <v>69229.625569156167</v>
      </c>
      <c r="S90" s="5">
        <f t="shared" si="21"/>
        <v>737772442.45925164</v>
      </c>
      <c r="T90" s="20">
        <f>SUM(S90:$S$136)</f>
        <v>4150117547.4073458</v>
      </c>
      <c r="U90" s="6">
        <f t="shared" si="26"/>
        <v>5.6252000055377014</v>
      </c>
    </row>
    <row r="91" spans="1:21" x14ac:dyDescent="0.2">
      <c r="A91" s="21">
        <v>77</v>
      </c>
      <c r="B91" s="14">
        <f>Absterbeordnung!B85</f>
        <v>44619.628509322385</v>
      </c>
      <c r="C91" s="15">
        <f t="shared" si="15"/>
        <v>0.2176640844082805</v>
      </c>
      <c r="D91" s="14">
        <f t="shared" si="22"/>
        <v>9712.0905861192659</v>
      </c>
      <c r="E91" s="14">
        <f>SUM(D91:$D$136)</f>
        <v>68658.873561414832</v>
      </c>
      <c r="F91" s="16">
        <f t="shared" si="23"/>
        <v>7.069422690470331</v>
      </c>
      <c r="G91" s="5"/>
      <c r="H91" s="17">
        <f>Absterbeordnung!C85</f>
        <v>66446.538545279385</v>
      </c>
      <c r="I91" s="18">
        <f t="shared" si="16"/>
        <v>0.2176640844082805</v>
      </c>
      <c r="J91" s="17">
        <f t="shared" si="24"/>
        <v>14463.024974557757</v>
      </c>
      <c r="K91" s="17">
        <f>SUM($J91:J$136)</f>
        <v>125766.85770905677</v>
      </c>
      <c r="L91" s="19">
        <f t="shared" si="25"/>
        <v>8.6957505729469577</v>
      </c>
      <c r="N91" s="6">
        <v>77</v>
      </c>
      <c r="O91" s="6">
        <f t="shared" si="17"/>
        <v>77</v>
      </c>
      <c r="P91" s="20">
        <f t="shared" si="18"/>
        <v>44619.628509322385</v>
      </c>
      <c r="Q91" s="20">
        <f t="shared" si="19"/>
        <v>66446.538545279385</v>
      </c>
      <c r="R91" s="5">
        <f t="shared" si="20"/>
        <v>66446.538545279385</v>
      </c>
      <c r="S91" s="5">
        <f t="shared" si="21"/>
        <v>645334801.48581886</v>
      </c>
      <c r="T91" s="20">
        <f>SUM(S91:$S$136)</f>
        <v>3412345104.9480944</v>
      </c>
      <c r="U91" s="6">
        <f t="shared" si="26"/>
        <v>5.2877128230052231</v>
      </c>
    </row>
    <row r="92" spans="1:21" x14ac:dyDescent="0.2">
      <c r="A92" s="21">
        <v>78</v>
      </c>
      <c r="B92" s="14">
        <f>Absterbeordnung!B86</f>
        <v>41157.452320043114</v>
      </c>
      <c r="C92" s="15">
        <f t="shared" si="15"/>
        <v>0.21339616118458871</v>
      </c>
      <c r="D92" s="14">
        <f t="shared" si="22"/>
        <v>8782.8423292349453</v>
      </c>
      <c r="E92" s="14">
        <f>SUM(D92:$D$136)</f>
        <v>58946.782975295595</v>
      </c>
      <c r="F92" s="16">
        <f t="shared" si="23"/>
        <v>6.7115838774746992</v>
      </c>
      <c r="G92" s="5"/>
      <c r="H92" s="17">
        <f>Absterbeordnung!C86</f>
        <v>63419.420299464386</v>
      </c>
      <c r="I92" s="18">
        <f t="shared" si="16"/>
        <v>0.21339616118458871</v>
      </c>
      <c r="J92" s="17">
        <f t="shared" si="24"/>
        <v>13533.46083645768</v>
      </c>
      <c r="K92" s="17">
        <f>SUM($J92:J$136)</f>
        <v>111303.83273449901</v>
      </c>
      <c r="L92" s="19">
        <f t="shared" si="25"/>
        <v>8.2243436530778968</v>
      </c>
      <c r="N92" s="6">
        <v>78</v>
      </c>
      <c r="O92" s="6">
        <f t="shared" si="17"/>
        <v>78</v>
      </c>
      <c r="P92" s="20">
        <f t="shared" si="18"/>
        <v>41157.452320043114</v>
      </c>
      <c r="Q92" s="20">
        <f t="shared" si="19"/>
        <v>63419.420299464386</v>
      </c>
      <c r="R92" s="5">
        <f t="shared" si="20"/>
        <v>63419.420299464386</v>
      </c>
      <c r="S92" s="5">
        <f t="shared" si="21"/>
        <v>557002769.10167778</v>
      </c>
      <c r="T92" s="20">
        <f>SUM(S92:$S$136)</f>
        <v>2767010303.4622755</v>
      </c>
      <c r="U92" s="6">
        <f t="shared" si="26"/>
        <v>4.9676778230830898</v>
      </c>
    </row>
    <row r="93" spans="1:21" x14ac:dyDescent="0.2">
      <c r="A93" s="21">
        <v>79</v>
      </c>
      <c r="B93" s="14">
        <f>Absterbeordnung!B87</f>
        <v>37645.233383667546</v>
      </c>
      <c r="C93" s="15">
        <f t="shared" si="15"/>
        <v>0.20921192272998898</v>
      </c>
      <c r="D93" s="14">
        <f t="shared" si="22"/>
        <v>7875.8316578162567</v>
      </c>
      <c r="E93" s="14">
        <f>SUM(D93:$D$136)</f>
        <v>50163.940646060655</v>
      </c>
      <c r="F93" s="16">
        <f t="shared" si="23"/>
        <v>6.3693515587368061</v>
      </c>
      <c r="G93" s="5"/>
      <c r="H93" s="17">
        <f>Absterbeordnung!C87</f>
        <v>60148.011948562904</v>
      </c>
      <c r="I93" s="18">
        <f t="shared" si="16"/>
        <v>0.20921192272998898</v>
      </c>
      <c r="J93" s="17">
        <f t="shared" si="24"/>
        <v>12583.681228145197</v>
      </c>
      <c r="K93" s="17">
        <f>SUM($J93:J$136)</f>
        <v>97770.37189804134</v>
      </c>
      <c r="L93" s="19">
        <f t="shared" si="25"/>
        <v>7.7696160706426642</v>
      </c>
      <c r="N93" s="6">
        <v>79</v>
      </c>
      <c r="O93" s="6">
        <f t="shared" si="17"/>
        <v>79</v>
      </c>
      <c r="P93" s="20">
        <f t="shared" si="18"/>
        <v>37645.233383667546</v>
      </c>
      <c r="Q93" s="20">
        <f t="shared" si="19"/>
        <v>60148.011948562904</v>
      </c>
      <c r="R93" s="5">
        <f t="shared" si="20"/>
        <v>60148.011948562904</v>
      </c>
      <c r="S93" s="5">
        <f t="shared" si="21"/>
        <v>473715616.65920216</v>
      </c>
      <c r="T93" s="20">
        <f>SUM(S93:$S$136)</f>
        <v>2210007534.3605981</v>
      </c>
      <c r="U93" s="6">
        <f t="shared" si="26"/>
        <v>4.6652621459817931</v>
      </c>
    </row>
    <row r="94" spans="1:21" x14ac:dyDescent="0.2">
      <c r="A94" s="21">
        <v>80</v>
      </c>
      <c r="B94" s="14">
        <f>Absterbeordnung!B88</f>
        <v>34118.845509734529</v>
      </c>
      <c r="C94" s="15">
        <f t="shared" si="15"/>
        <v>0.20510972816665585</v>
      </c>
      <c r="D94" s="14">
        <f t="shared" si="22"/>
        <v>6998.1071278617756</v>
      </c>
      <c r="E94" s="14">
        <f>SUM(D94:$D$136)</f>
        <v>42288.108988244399</v>
      </c>
      <c r="F94" s="16">
        <f t="shared" si="23"/>
        <v>6.0427924602470675</v>
      </c>
      <c r="G94" s="5"/>
      <c r="H94" s="17">
        <f>Absterbeordnung!C88</f>
        <v>56639.948321876713</v>
      </c>
      <c r="I94" s="18">
        <f t="shared" si="16"/>
        <v>0.20510972816665585</v>
      </c>
      <c r="J94" s="17">
        <f t="shared" si="24"/>
        <v>11617.404403673567</v>
      </c>
      <c r="K94" s="17">
        <f>SUM($J94:J$136)</f>
        <v>85186.690669896139</v>
      </c>
      <c r="L94" s="19">
        <f t="shared" si="25"/>
        <v>7.3326784288372586</v>
      </c>
      <c r="N94" s="6">
        <v>80</v>
      </c>
      <c r="O94" s="6">
        <f t="shared" si="17"/>
        <v>80</v>
      </c>
      <c r="P94" s="20">
        <f t="shared" si="18"/>
        <v>34118.845509734529</v>
      </c>
      <c r="Q94" s="20">
        <f t="shared" si="19"/>
        <v>56639.948321876713</v>
      </c>
      <c r="R94" s="5">
        <f t="shared" si="20"/>
        <v>56639.948321876713</v>
      </c>
      <c r="S94" s="5">
        <f t="shared" si="21"/>
        <v>396372426.07304806</v>
      </c>
      <c r="T94" s="20">
        <f>SUM(S94:$S$136)</f>
        <v>1736291917.7013972</v>
      </c>
      <c r="U94" s="6">
        <f t="shared" si="26"/>
        <v>4.3804558629449506</v>
      </c>
    </row>
    <row r="95" spans="1:21" x14ac:dyDescent="0.2">
      <c r="A95" s="21">
        <v>81</v>
      </c>
      <c r="B95" s="14">
        <f>Absterbeordnung!B89</f>
        <v>30617.538194187702</v>
      </c>
      <c r="C95" s="15">
        <f t="shared" si="15"/>
        <v>0.20108796879083907</v>
      </c>
      <c r="D95" s="14">
        <f t="shared" si="22"/>
        <v>6156.8185648451399</v>
      </c>
      <c r="E95" s="14">
        <f>SUM(D95:$D$136)</f>
        <v>35290.001860382617</v>
      </c>
      <c r="F95" s="16">
        <f t="shared" si="23"/>
        <v>5.7318567192941563</v>
      </c>
      <c r="G95" s="5"/>
      <c r="H95" s="17">
        <f>Absterbeordnung!C89</f>
        <v>52912.07571037679</v>
      </c>
      <c r="I95" s="18">
        <f t="shared" si="16"/>
        <v>0.20108796879083907</v>
      </c>
      <c r="J95" s="17">
        <f t="shared" si="24"/>
        <v>10639.981829106762</v>
      </c>
      <c r="K95" s="17">
        <f>SUM($J95:J$136)</f>
        <v>73569.286266222596</v>
      </c>
      <c r="L95" s="19">
        <f t="shared" si="25"/>
        <v>6.9144184123478727</v>
      </c>
      <c r="N95" s="6">
        <v>81</v>
      </c>
      <c r="O95" s="6">
        <f t="shared" si="17"/>
        <v>81</v>
      </c>
      <c r="P95" s="20">
        <f t="shared" si="18"/>
        <v>30617.538194187702</v>
      </c>
      <c r="Q95" s="20">
        <f t="shared" si="19"/>
        <v>52912.07571037679</v>
      </c>
      <c r="R95" s="5">
        <f t="shared" si="20"/>
        <v>52912.07571037679</v>
      </c>
      <c r="S95" s="5">
        <f t="shared" si="21"/>
        <v>325770050.0381394</v>
      </c>
      <c r="T95" s="20">
        <f>SUM(S95:$S$136)</f>
        <v>1339919491.6283491</v>
      </c>
      <c r="U95" s="6">
        <f t="shared" si="26"/>
        <v>4.1130837272225564</v>
      </c>
    </row>
    <row r="96" spans="1:21" x14ac:dyDescent="0.2">
      <c r="A96" s="21">
        <v>82</v>
      </c>
      <c r="B96" s="14">
        <f>Absterbeordnung!B90</f>
        <v>27182.636189781086</v>
      </c>
      <c r="C96" s="15">
        <f t="shared" si="15"/>
        <v>0.19714506744199911</v>
      </c>
      <c r="D96" s="14">
        <f t="shared" si="22"/>
        <v>5358.922644885718</v>
      </c>
      <c r="E96" s="14">
        <f>SUM(D96:$D$136)</f>
        <v>29133.183295537485</v>
      </c>
      <c r="F96" s="16">
        <f t="shared" si="23"/>
        <v>5.4363881000112411</v>
      </c>
      <c r="G96" s="5"/>
      <c r="H96" s="17">
        <f>Absterbeordnung!C90</f>
        <v>48991.582974895791</v>
      </c>
      <c r="I96" s="18">
        <f t="shared" si="16"/>
        <v>0.19714506744199911</v>
      </c>
      <c r="J96" s="17">
        <f t="shared" si="24"/>
        <v>9658.4489296761258</v>
      </c>
      <c r="K96" s="17">
        <f>SUM($J96:J$136)</f>
        <v>62929.304437115854</v>
      </c>
      <c r="L96" s="19">
        <f t="shared" si="25"/>
        <v>6.5154669135084449</v>
      </c>
      <c r="N96" s="6">
        <v>82</v>
      </c>
      <c r="O96" s="6">
        <f t="shared" si="17"/>
        <v>82</v>
      </c>
      <c r="P96" s="20">
        <f t="shared" si="18"/>
        <v>27182.636189781086</v>
      </c>
      <c r="Q96" s="20">
        <f t="shared" si="19"/>
        <v>48991.582974895791</v>
      </c>
      <c r="R96" s="5">
        <f t="shared" si="20"/>
        <v>48991.582974895791</v>
      </c>
      <c r="S96" s="5">
        <f t="shared" si="21"/>
        <v>262542103.4129667</v>
      </c>
      <c r="T96" s="20">
        <f>SUM(S96:$S$136)</f>
        <v>1014149441.5902097</v>
      </c>
      <c r="U96" s="6">
        <f t="shared" si="26"/>
        <v>3.8628068732846219</v>
      </c>
    </row>
    <row r="97" spans="1:21" x14ac:dyDescent="0.2">
      <c r="A97" s="21">
        <v>83</v>
      </c>
      <c r="B97" s="14">
        <f>Absterbeordnung!B91</f>
        <v>23856.03006575019</v>
      </c>
      <c r="C97" s="15">
        <f t="shared" si="15"/>
        <v>0.19327947788431285</v>
      </c>
      <c r="D97" s="14">
        <f t="shared" si="22"/>
        <v>4610.8810355006663</v>
      </c>
      <c r="E97" s="14">
        <f>SUM(D97:$D$136)</f>
        <v>23774.260650651762</v>
      </c>
      <c r="F97" s="16">
        <f t="shared" si="23"/>
        <v>5.1561210249420943</v>
      </c>
      <c r="G97" s="5"/>
      <c r="H97" s="17">
        <f>Absterbeordnung!C91</f>
        <v>44916.257338395466</v>
      </c>
      <c r="I97" s="18">
        <f t="shared" si="16"/>
        <v>0.19327947788431285</v>
      </c>
      <c r="J97" s="17">
        <f t="shared" si="24"/>
        <v>8681.3907668825104</v>
      </c>
      <c r="K97" s="17">
        <f>SUM($J97:J$136)</f>
        <v>53270.855507439723</v>
      </c>
      <c r="L97" s="19">
        <f t="shared" si="25"/>
        <v>6.1362121505526126</v>
      </c>
      <c r="N97" s="6">
        <v>83</v>
      </c>
      <c r="O97" s="6">
        <f t="shared" si="17"/>
        <v>83</v>
      </c>
      <c r="P97" s="20">
        <f t="shared" si="18"/>
        <v>23856.03006575019</v>
      </c>
      <c r="Q97" s="20">
        <f t="shared" si="19"/>
        <v>44916.257338395466</v>
      </c>
      <c r="R97" s="5">
        <f t="shared" si="20"/>
        <v>44916.257338395466</v>
      </c>
      <c r="S97" s="5">
        <f t="shared" si="21"/>
        <v>207103519.14727527</v>
      </c>
      <c r="T97" s="20">
        <f>SUM(S97:$S$136)</f>
        <v>751607338.17724323</v>
      </c>
      <c r="U97" s="6">
        <f t="shared" si="26"/>
        <v>3.6291384196265679</v>
      </c>
    </row>
    <row r="98" spans="1:21" x14ac:dyDescent="0.2">
      <c r="A98" s="21">
        <v>84</v>
      </c>
      <c r="B98" s="14">
        <f>Absterbeordnung!B92</f>
        <v>20678.29664613336</v>
      </c>
      <c r="C98" s="15">
        <f t="shared" si="15"/>
        <v>0.18948968420030671</v>
      </c>
      <c r="D98" s="14">
        <f t="shared" si="22"/>
        <v>3918.3239012760719</v>
      </c>
      <c r="E98" s="14">
        <f>SUM(D98:$D$136)</f>
        <v>19163.379615151105</v>
      </c>
      <c r="F98" s="16">
        <f t="shared" si="23"/>
        <v>4.8907083993005811</v>
      </c>
      <c r="G98" s="5"/>
      <c r="H98" s="17">
        <f>Absterbeordnung!C92</f>
        <v>40733.908782735474</v>
      </c>
      <c r="I98" s="18">
        <f t="shared" si="16"/>
        <v>0.18948968420030671</v>
      </c>
      <c r="J98" s="17">
        <f t="shared" si="24"/>
        <v>7718.6555114846451</v>
      </c>
      <c r="K98" s="17">
        <f>SUM($J98:J$136)</f>
        <v>44589.46474055721</v>
      </c>
      <c r="L98" s="19">
        <f t="shared" si="25"/>
        <v>5.7768434767184793</v>
      </c>
      <c r="N98" s="6">
        <v>84</v>
      </c>
      <c r="O98" s="6">
        <f t="shared" si="17"/>
        <v>84</v>
      </c>
      <c r="P98" s="20">
        <f t="shared" si="18"/>
        <v>20678.29664613336</v>
      </c>
      <c r="Q98" s="20">
        <f t="shared" si="19"/>
        <v>40733.908782735474</v>
      </c>
      <c r="R98" s="5">
        <f t="shared" si="20"/>
        <v>40733.908782735474</v>
      </c>
      <c r="S98" s="5">
        <f t="shared" si="21"/>
        <v>159608648.3757917</v>
      </c>
      <c r="T98" s="20">
        <f>SUM(S98:$S$136)</f>
        <v>544503819.02996767</v>
      </c>
      <c r="U98" s="6">
        <f t="shared" si="26"/>
        <v>3.4114932027239329</v>
      </c>
    </row>
    <row r="99" spans="1:21" x14ac:dyDescent="0.2">
      <c r="A99" s="21">
        <v>85</v>
      </c>
      <c r="B99" s="14">
        <f>Absterbeordnung!B93</f>
        <v>17686.77615522184</v>
      </c>
      <c r="C99" s="15">
        <f t="shared" si="15"/>
        <v>0.18577420019637911</v>
      </c>
      <c r="D99" s="14">
        <f t="shared" si="22"/>
        <v>3285.7466942887263</v>
      </c>
      <c r="E99" s="14">
        <f>SUM(D99:$D$136)</f>
        <v>15245.055713875021</v>
      </c>
      <c r="F99" s="16">
        <f t="shared" si="23"/>
        <v>4.6397538009773927</v>
      </c>
      <c r="G99" s="5"/>
      <c r="H99" s="17">
        <f>Absterbeordnung!C93</f>
        <v>36501.326530226295</v>
      </c>
      <c r="I99" s="18">
        <f t="shared" si="16"/>
        <v>0.18577420019637911</v>
      </c>
      <c r="J99" s="17">
        <f t="shared" si="24"/>
        <v>6781.0047422596635</v>
      </c>
      <c r="K99" s="17">
        <f>SUM($J99:J$136)</f>
        <v>36870.809229072569</v>
      </c>
      <c r="L99" s="19">
        <f t="shared" si="25"/>
        <v>5.437366678022105</v>
      </c>
      <c r="N99" s="6">
        <v>85</v>
      </c>
      <c r="O99" s="6">
        <f t="shared" si="17"/>
        <v>85</v>
      </c>
      <c r="P99" s="20">
        <f t="shared" si="18"/>
        <v>17686.77615522184</v>
      </c>
      <c r="Q99" s="20">
        <f t="shared" si="19"/>
        <v>36501.326530226295</v>
      </c>
      <c r="R99" s="5">
        <f t="shared" si="20"/>
        <v>36501.326530226295</v>
      </c>
      <c r="S99" s="5">
        <f t="shared" si="21"/>
        <v>119934112.98384444</v>
      </c>
      <c r="T99" s="20">
        <f>SUM(S99:$S$136)</f>
        <v>384895170.65417594</v>
      </c>
      <c r="U99" s="6">
        <f t="shared" si="26"/>
        <v>3.2092218058595448</v>
      </c>
    </row>
    <row r="100" spans="1:21" x14ac:dyDescent="0.2">
      <c r="A100" s="13">
        <v>86</v>
      </c>
      <c r="B100" s="14">
        <f>Absterbeordnung!B94</f>
        <v>14913.807662318326</v>
      </c>
      <c r="C100" s="15">
        <f t="shared" si="15"/>
        <v>0.18213156881997952</v>
      </c>
      <c r="D100" s="14">
        <f t="shared" si="22"/>
        <v>2716.2751866174681</v>
      </c>
      <c r="E100" s="14">
        <f>SUM(D100:$D$136)</f>
        <v>11959.309019586295</v>
      </c>
      <c r="F100" s="16">
        <f t="shared" si="23"/>
        <v>4.4028341010908481</v>
      </c>
      <c r="G100" s="5"/>
      <c r="H100" s="17">
        <f>Absterbeordnung!C94</f>
        <v>32282.443347687229</v>
      </c>
      <c r="I100" s="18">
        <f t="shared" si="16"/>
        <v>0.18213156881997952</v>
      </c>
      <c r="J100" s="17">
        <f t="shared" si="24"/>
        <v>5879.6520522563869</v>
      </c>
      <c r="K100" s="17">
        <f>SUM($J100:J$136)</f>
        <v>30089.804486812893</v>
      </c>
      <c r="L100" s="19">
        <f t="shared" si="25"/>
        <v>5.117616522097693</v>
      </c>
      <c r="N100" s="20">
        <v>86</v>
      </c>
      <c r="O100" s="6">
        <f t="shared" si="17"/>
        <v>86</v>
      </c>
      <c r="P100" s="20">
        <f t="shared" si="18"/>
        <v>14913.807662318326</v>
      </c>
      <c r="Q100" s="20">
        <f t="shared" si="19"/>
        <v>32282.443347687229</v>
      </c>
      <c r="R100" s="5">
        <f t="shared" si="20"/>
        <v>32282.443347687229</v>
      </c>
      <c r="S100" s="5">
        <f t="shared" si="21"/>
        <v>87687999.82870698</v>
      </c>
      <c r="T100" s="20">
        <f>SUM(S100:$S$136)</f>
        <v>264961057.67033145</v>
      </c>
      <c r="U100" s="6">
        <f t="shared" si="26"/>
        <v>3.0216341824185329</v>
      </c>
    </row>
    <row r="101" spans="1:21" x14ac:dyDescent="0.2">
      <c r="A101" s="13">
        <v>87</v>
      </c>
      <c r="B101" s="14">
        <f>Absterbeordnung!B95</f>
        <v>12385.259713775538</v>
      </c>
      <c r="C101" s="15">
        <f t="shared" si="15"/>
        <v>0.17856036158821526</v>
      </c>
      <c r="D101" s="14">
        <f t="shared" si="22"/>
        <v>2211.5164528557157</v>
      </c>
      <c r="E101" s="14">
        <f>SUM(D101:$D$136)</f>
        <v>9243.0338329688257</v>
      </c>
      <c r="F101" s="16">
        <f t="shared" si="23"/>
        <v>4.1795003699987676</v>
      </c>
      <c r="G101" s="5"/>
      <c r="H101" s="17">
        <f>Absterbeordnung!C95</f>
        <v>28145.618038333119</v>
      </c>
      <c r="I101" s="18">
        <f t="shared" si="16"/>
        <v>0.17856036158821526</v>
      </c>
      <c r="J101" s="17">
        <f t="shared" si="24"/>
        <v>5025.6917340485552</v>
      </c>
      <c r="K101" s="17">
        <f>SUM($J101:J$136)</f>
        <v>24210.152434556505</v>
      </c>
      <c r="L101" s="19">
        <f t="shared" si="25"/>
        <v>4.8172776436993061</v>
      </c>
      <c r="N101" s="20">
        <v>87</v>
      </c>
      <c r="O101" s="6">
        <f t="shared" si="17"/>
        <v>87</v>
      </c>
      <c r="P101" s="20">
        <f t="shared" si="18"/>
        <v>12385.259713775538</v>
      </c>
      <c r="Q101" s="20">
        <f t="shared" si="19"/>
        <v>28145.618038333119</v>
      </c>
      <c r="R101" s="5">
        <f t="shared" si="20"/>
        <v>28145.618038333119</v>
      </c>
      <c r="S101" s="5">
        <f t="shared" si="21"/>
        <v>62244497.367566302</v>
      </c>
      <c r="T101" s="20">
        <f>SUM(S101:$S$136)</f>
        <v>177273057.8416245</v>
      </c>
      <c r="U101" s="6">
        <f t="shared" si="26"/>
        <v>2.8480117173216351</v>
      </c>
    </row>
    <row r="102" spans="1:21" x14ac:dyDescent="0.2">
      <c r="A102" s="13">
        <v>88</v>
      </c>
      <c r="B102" s="14">
        <f>Absterbeordnung!B96</f>
        <v>10119.357004282554</v>
      </c>
      <c r="C102" s="15">
        <f t="shared" si="15"/>
        <v>0.17505917802766199</v>
      </c>
      <c r="D102" s="14">
        <f t="shared" si="22"/>
        <v>1771.486319338168</v>
      </c>
      <c r="E102" s="14">
        <f>SUM(D102:$D$136)</f>
        <v>7031.5173801131141</v>
      </c>
      <c r="F102" s="16">
        <f t="shared" si="23"/>
        <v>3.969275575743711</v>
      </c>
      <c r="G102" s="5"/>
      <c r="H102" s="17">
        <f>Absterbeordnung!C96</f>
        <v>24160.214567107432</v>
      </c>
      <c r="I102" s="18">
        <f t="shared" si="16"/>
        <v>0.17505917802766199</v>
      </c>
      <c r="J102" s="17">
        <f t="shared" si="24"/>
        <v>4229.4673030897729</v>
      </c>
      <c r="K102" s="17">
        <f>SUM($J102:J$136)</f>
        <v>19184.460700507945</v>
      </c>
      <c r="L102" s="19">
        <f t="shared" si="25"/>
        <v>4.5359047193704578</v>
      </c>
      <c r="N102" s="20">
        <v>88</v>
      </c>
      <c r="O102" s="6">
        <f t="shared" si="17"/>
        <v>88</v>
      </c>
      <c r="P102" s="20">
        <f t="shared" si="18"/>
        <v>10119.357004282554</v>
      </c>
      <c r="Q102" s="20">
        <f t="shared" si="19"/>
        <v>24160.214567107432</v>
      </c>
      <c r="R102" s="5">
        <f t="shared" si="20"/>
        <v>24160.214567107432</v>
      </c>
      <c r="S102" s="5">
        <f t="shared" si="21"/>
        <v>42799489.577905536</v>
      </c>
      <c r="T102" s="20">
        <f>SUM(S102:$S$136)</f>
        <v>115028560.47405823</v>
      </c>
      <c r="U102" s="6">
        <f t="shared" si="26"/>
        <v>2.6876152404733267</v>
      </c>
    </row>
    <row r="103" spans="1:21" x14ac:dyDescent="0.2">
      <c r="A103" s="13">
        <v>89</v>
      </c>
      <c r="B103" s="14">
        <f>Absterbeordnung!B97</f>
        <v>8125.8906282553899</v>
      </c>
      <c r="C103" s="15">
        <f t="shared" si="15"/>
        <v>0.17162664512515882</v>
      </c>
      <c r="D103" s="14">
        <f t="shared" si="22"/>
        <v>1394.6193471814418</v>
      </c>
      <c r="E103" s="14">
        <f>SUM(D103:$D$136)</f>
        <v>5260.031060774947</v>
      </c>
      <c r="F103" s="16">
        <f t="shared" si="23"/>
        <v>3.7716607556073223</v>
      </c>
      <c r="G103" s="5"/>
      <c r="H103" s="17">
        <f>Absterbeordnung!C97</f>
        <v>20392.706706232402</v>
      </c>
      <c r="I103" s="18">
        <f t="shared" si="16"/>
        <v>0.17162664512515882</v>
      </c>
      <c r="J103" s="17">
        <f t="shared" si="24"/>
        <v>3499.931837011995</v>
      </c>
      <c r="K103" s="17">
        <f>SUM($J103:J$136)</f>
        <v>14954.993397418175</v>
      </c>
      <c r="L103" s="19">
        <f t="shared" si="25"/>
        <v>4.27293847247772</v>
      </c>
      <c r="N103" s="20">
        <v>89</v>
      </c>
      <c r="O103" s="6">
        <f t="shared" si="17"/>
        <v>89</v>
      </c>
      <c r="P103" s="20">
        <f t="shared" si="18"/>
        <v>8125.8906282553899</v>
      </c>
      <c r="Q103" s="20">
        <f t="shared" si="19"/>
        <v>20392.706706232402</v>
      </c>
      <c r="R103" s="5">
        <f t="shared" si="20"/>
        <v>20392.706706232402</v>
      </c>
      <c r="S103" s="5">
        <f t="shared" si="21"/>
        <v>28440063.313908439</v>
      </c>
      <c r="T103" s="20">
        <f>SUM(S103:$S$136)</f>
        <v>72229070.89615266</v>
      </c>
      <c r="U103" s="6">
        <f t="shared" si="26"/>
        <v>2.5396944478963053</v>
      </c>
    </row>
    <row r="104" spans="1:21" x14ac:dyDescent="0.2">
      <c r="A104" s="13">
        <v>90</v>
      </c>
      <c r="B104" s="14">
        <f>Absterbeordnung!B98</f>
        <v>6405.9528353374426</v>
      </c>
      <c r="C104" s="15">
        <f t="shared" si="15"/>
        <v>0.16826141678937137</v>
      </c>
      <c r="D104" s="14">
        <f t="shared" si="22"/>
        <v>1077.8746999597688</v>
      </c>
      <c r="E104" s="14">
        <f>SUM(D104:$D$136)</f>
        <v>3865.4117135935026</v>
      </c>
      <c r="F104" s="16">
        <f t="shared" si="23"/>
        <v>3.5861419826792273</v>
      </c>
      <c r="G104" s="5"/>
      <c r="H104" s="17">
        <f>Absterbeordnung!C98</f>
        <v>16902.56469651766</v>
      </c>
      <c r="I104" s="18">
        <f t="shared" si="16"/>
        <v>0.16826141678937137</v>
      </c>
      <c r="J104" s="17">
        <f t="shared" si="24"/>
        <v>2844.0494832100726</v>
      </c>
      <c r="K104" s="17">
        <f>SUM($J104:J$136)</f>
        <v>11455.06156040618</v>
      </c>
      <c r="L104" s="19">
        <f t="shared" si="25"/>
        <v>4.027729344384289</v>
      </c>
      <c r="N104" s="20">
        <v>90</v>
      </c>
      <c r="O104" s="6">
        <f t="shared" si="17"/>
        <v>90</v>
      </c>
      <c r="P104" s="20">
        <f t="shared" si="18"/>
        <v>6405.9528353374426</v>
      </c>
      <c r="Q104" s="20">
        <f t="shared" si="19"/>
        <v>16902.56469651766</v>
      </c>
      <c r="R104" s="5">
        <f t="shared" si="20"/>
        <v>16902.56469651766</v>
      </c>
      <c r="S104" s="5">
        <f t="shared" si="21"/>
        <v>18218846.850809552</v>
      </c>
      <c r="T104" s="20">
        <f>SUM(S104:$S$136)</f>
        <v>43789007.58224424</v>
      </c>
      <c r="U104" s="6">
        <f t="shared" si="26"/>
        <v>2.4035005036720247</v>
      </c>
    </row>
    <row r="105" spans="1:21" x14ac:dyDescent="0.2">
      <c r="A105" s="13">
        <v>91</v>
      </c>
      <c r="B105" s="14">
        <f>Absterbeordnung!B99</f>
        <v>4952.2436165210092</v>
      </c>
      <c r="C105" s="15">
        <f t="shared" si="15"/>
        <v>0.16496217332291313</v>
      </c>
      <c r="D105" s="14">
        <f t="shared" si="22"/>
        <v>816.93286980582889</v>
      </c>
      <c r="E105" s="14">
        <f>SUM(D105:$D$136)</f>
        <v>2787.5370136337342</v>
      </c>
      <c r="F105" s="16">
        <f t="shared" si="23"/>
        <v>3.412198378425249</v>
      </c>
      <c r="G105" s="5"/>
      <c r="H105" s="17">
        <f>Absterbeordnung!C99</f>
        <v>13738.406275586025</v>
      </c>
      <c r="I105" s="18">
        <f t="shared" si="16"/>
        <v>0.16496217332291313</v>
      </c>
      <c r="J105" s="17">
        <f t="shared" si="24"/>
        <v>2266.3173572138194</v>
      </c>
      <c r="K105" s="17">
        <f>SUM($J105:J$136)</f>
        <v>8611.0120771961065</v>
      </c>
      <c r="L105" s="19">
        <f t="shared" si="25"/>
        <v>3.7995614558511659</v>
      </c>
      <c r="N105" s="20">
        <v>91</v>
      </c>
      <c r="O105" s="6">
        <f t="shared" si="17"/>
        <v>91</v>
      </c>
      <c r="P105" s="20">
        <f t="shared" si="18"/>
        <v>4952.2436165210092</v>
      </c>
      <c r="Q105" s="20">
        <f t="shared" si="19"/>
        <v>13738.406275586025</v>
      </c>
      <c r="R105" s="5">
        <f t="shared" si="20"/>
        <v>13738.406275586025</v>
      </c>
      <c r="S105" s="5">
        <f t="shared" si="21"/>
        <v>11223355.665272901</v>
      </c>
      <c r="T105" s="20">
        <f>SUM(S105:$S$136)</f>
        <v>25570160.731434677</v>
      </c>
      <c r="U105" s="6">
        <f t="shared" si="26"/>
        <v>2.2782990661655136</v>
      </c>
    </row>
    <row r="106" spans="1:21" x14ac:dyDescent="0.2">
      <c r="A106" s="13">
        <v>92</v>
      </c>
      <c r="B106" s="14">
        <f>Absterbeordnung!B100</f>
        <v>3749.9507376130055</v>
      </c>
      <c r="C106" s="15">
        <f t="shared" si="15"/>
        <v>0.16172762090481677</v>
      </c>
      <c r="D106" s="14">
        <f t="shared" si="22"/>
        <v>606.47061130441421</v>
      </c>
      <c r="E106" s="14">
        <f>SUM(D106:$D$136)</f>
        <v>1970.6041438279058</v>
      </c>
      <c r="F106" s="16">
        <f t="shared" si="23"/>
        <v>3.2492986586596082</v>
      </c>
      <c r="G106" s="5"/>
      <c r="H106" s="17">
        <f>Absterbeordnung!C100</f>
        <v>10934.878673726687</v>
      </c>
      <c r="I106" s="18">
        <f t="shared" si="16"/>
        <v>0.16172762090481677</v>
      </c>
      <c r="J106" s="17">
        <f t="shared" si="24"/>
        <v>1768.4719127846352</v>
      </c>
      <c r="K106" s="17">
        <f>SUM($J106:J$136)</f>
        <v>6344.694719982288</v>
      </c>
      <c r="L106" s="19">
        <f t="shared" si="25"/>
        <v>3.5876706178453999</v>
      </c>
      <c r="N106" s="20">
        <v>92</v>
      </c>
      <c r="O106" s="6">
        <f t="shared" si="17"/>
        <v>92</v>
      </c>
      <c r="P106" s="20">
        <f t="shared" si="18"/>
        <v>3749.9507376130055</v>
      </c>
      <c r="Q106" s="20">
        <f t="shared" si="19"/>
        <v>10934.878673726687</v>
      </c>
      <c r="R106" s="5">
        <f t="shared" si="20"/>
        <v>10934.878673726687</v>
      </c>
      <c r="S106" s="5">
        <f t="shared" si="21"/>
        <v>6631682.5537946252</v>
      </c>
      <c r="T106" s="20">
        <f>SUM(S106:$S$136)</f>
        <v>14346805.066161785</v>
      </c>
      <c r="U106" s="6">
        <f t="shared" si="26"/>
        <v>2.1633733143563383</v>
      </c>
    </row>
    <row r="107" spans="1:21" x14ac:dyDescent="0.2">
      <c r="A107" s="13">
        <v>93</v>
      </c>
      <c r="B107" s="14">
        <f>Absterbeordnung!B101</f>
        <v>2778.0823048630818</v>
      </c>
      <c r="C107" s="15">
        <f t="shared" si="15"/>
        <v>0.15855649108315373</v>
      </c>
      <c r="D107" s="14">
        <f t="shared" si="22"/>
        <v>440.4829821992904</v>
      </c>
      <c r="E107" s="14">
        <f>SUM(D107:$D$136)</f>
        <v>1364.1335325234913</v>
      </c>
      <c r="F107" s="16">
        <f t="shared" si="23"/>
        <v>3.0969040522575924</v>
      </c>
      <c r="G107" s="5"/>
      <c r="H107" s="17">
        <f>Absterbeordnung!C101</f>
        <v>8510.6320366843447</v>
      </c>
      <c r="I107" s="18">
        <f t="shared" si="16"/>
        <v>0.15855649108315373</v>
      </c>
      <c r="J107" s="17">
        <f t="shared" si="24"/>
        <v>1349.4159526365438</v>
      </c>
      <c r="K107" s="17">
        <f>SUM($J107:J$136)</f>
        <v>4576.2228071976533</v>
      </c>
      <c r="L107" s="19">
        <f t="shared" si="25"/>
        <v>3.3912618257227827</v>
      </c>
      <c r="N107" s="20">
        <v>93</v>
      </c>
      <c r="O107" s="6">
        <f t="shared" si="17"/>
        <v>93</v>
      </c>
      <c r="P107" s="20">
        <f t="shared" si="18"/>
        <v>2778.0823048630818</v>
      </c>
      <c r="Q107" s="20">
        <f t="shared" si="19"/>
        <v>8510.6320366843447</v>
      </c>
      <c r="R107" s="5">
        <f t="shared" si="20"/>
        <v>8510.6320366843447</v>
      </c>
      <c r="S107" s="5">
        <f t="shared" si="21"/>
        <v>3748788.5799195403</v>
      </c>
      <c r="T107" s="20">
        <f>SUM(S107:$S$136)</f>
        <v>7715122.5123671647</v>
      </c>
      <c r="U107" s="6">
        <f t="shared" si="26"/>
        <v>2.05803084060098</v>
      </c>
    </row>
    <row r="108" spans="1:21" x14ac:dyDescent="0.2">
      <c r="A108" s="13">
        <v>94</v>
      </c>
      <c r="B108" s="14">
        <f>Absterbeordnung!B102</f>
        <v>2011.1493187408489</v>
      </c>
      <c r="C108" s="15">
        <f t="shared" si="15"/>
        <v>0.15544754027760166</v>
      </c>
      <c r="D108" s="14">
        <f t="shared" si="22"/>
        <v>312.62821472923923</v>
      </c>
      <c r="E108" s="14">
        <f>SUM(D108:$D$136)</f>
        <v>923.6505503242015</v>
      </c>
      <c r="F108" s="16">
        <f t="shared" si="23"/>
        <v>2.9544695801821854</v>
      </c>
      <c r="G108" s="5"/>
      <c r="H108" s="17">
        <f>Absterbeordnung!C102</f>
        <v>6467.6872417863278</v>
      </c>
      <c r="I108" s="18">
        <f t="shared" si="16"/>
        <v>0.15544754027760166</v>
      </c>
      <c r="J108" s="17">
        <f t="shared" si="24"/>
        <v>1005.3860730205106</v>
      </c>
      <c r="K108" s="17">
        <f>SUM($J108:J$136)</f>
        <v>3226.8068545611081</v>
      </c>
      <c r="L108" s="19">
        <f t="shared" si="25"/>
        <v>3.2095201447009489</v>
      </c>
      <c r="N108" s="20">
        <v>94</v>
      </c>
      <c r="O108" s="6">
        <f t="shared" si="17"/>
        <v>94</v>
      </c>
      <c r="P108" s="20">
        <f t="shared" si="18"/>
        <v>2011.1493187408489</v>
      </c>
      <c r="Q108" s="20">
        <f t="shared" si="19"/>
        <v>6467.6872417863278</v>
      </c>
      <c r="R108" s="5">
        <f t="shared" si="20"/>
        <v>6467.6872417863278</v>
      </c>
      <c r="S108" s="5">
        <f t="shared" si="21"/>
        <v>2021981.5158267373</v>
      </c>
      <c r="T108" s="20">
        <f>SUM(S108:$S$136)</f>
        <v>3966333.9324476211</v>
      </c>
      <c r="U108" s="6">
        <f t="shared" si="26"/>
        <v>1.9616074140152993</v>
      </c>
    </row>
    <row r="109" spans="1:21" x14ac:dyDescent="0.2">
      <c r="A109" s="13">
        <v>95</v>
      </c>
      <c r="B109" s="14">
        <f>Absterbeordnung!B103</f>
        <v>1421.0273069904924</v>
      </c>
      <c r="C109" s="15">
        <f t="shared" si="15"/>
        <v>0.15239954929176638</v>
      </c>
      <c r="D109" s="14">
        <f t="shared" si="22"/>
        <v>216.5639211166436</v>
      </c>
      <c r="E109" s="14">
        <f>SUM(D109:$D$136)</f>
        <v>611.02233559496221</v>
      </c>
      <c r="F109" s="16">
        <f t="shared" si="23"/>
        <v>2.8214410435700374</v>
      </c>
      <c r="G109" s="5"/>
      <c r="H109" s="17">
        <f>Absterbeordnung!C103</f>
        <v>4792.2838271770452</v>
      </c>
      <c r="I109" s="18">
        <f t="shared" si="16"/>
        <v>0.15239954929176638</v>
      </c>
      <c r="J109" s="17">
        <f t="shared" si="24"/>
        <v>730.34189534000291</v>
      </c>
      <c r="K109" s="17">
        <f>SUM($J109:J$136)</f>
        <v>2221.4207815405975</v>
      </c>
      <c r="L109" s="19">
        <f t="shared" si="25"/>
        <v>3.0416176255456886</v>
      </c>
      <c r="N109" s="20">
        <v>95</v>
      </c>
      <c r="O109" s="6">
        <f t="shared" si="17"/>
        <v>95</v>
      </c>
      <c r="P109" s="20">
        <f t="shared" si="18"/>
        <v>1421.0273069904924</v>
      </c>
      <c r="Q109" s="20">
        <f t="shared" si="19"/>
        <v>4792.2838271770452</v>
      </c>
      <c r="R109" s="5">
        <f t="shared" si="20"/>
        <v>4792.2838271770452</v>
      </c>
      <c r="S109" s="5">
        <f t="shared" si="21"/>
        <v>1037835.7767173365</v>
      </c>
      <c r="T109" s="20">
        <f>SUM(S109:$S$136)</f>
        <v>1944352.4166208836</v>
      </c>
      <c r="U109" s="6">
        <f t="shared" si="26"/>
        <v>1.8734682887603371</v>
      </c>
    </row>
    <row r="110" spans="1:21" x14ac:dyDescent="0.2">
      <c r="A110" s="13">
        <v>96</v>
      </c>
      <c r="B110" s="14">
        <f>Absterbeordnung!B104</f>
        <v>978.80484534880827</v>
      </c>
      <c r="C110" s="15">
        <f t="shared" si="15"/>
        <v>0.14941132283506506</v>
      </c>
      <c r="D110" s="14">
        <f t="shared" si="22"/>
        <v>146.24452674093672</v>
      </c>
      <c r="E110" s="14">
        <f>SUM(D110:$D$136)</f>
        <v>394.4584144783185</v>
      </c>
      <c r="F110" s="16">
        <f t="shared" si="23"/>
        <v>2.6972524939485605</v>
      </c>
      <c r="G110" s="5"/>
      <c r="H110" s="17">
        <f>Absterbeordnung!C104</f>
        <v>3457.1059176242784</v>
      </c>
      <c r="I110" s="18">
        <f t="shared" si="16"/>
        <v>0.14941132283506506</v>
      </c>
      <c r="J110" s="17">
        <f t="shared" si="24"/>
        <v>516.53076833317493</v>
      </c>
      <c r="K110" s="17">
        <f>SUM($J110:J$136)</f>
        <v>1491.0788862005952</v>
      </c>
      <c r="L110" s="19">
        <f t="shared" si="25"/>
        <v>2.8867184253364999</v>
      </c>
      <c r="N110" s="20">
        <v>96</v>
      </c>
      <c r="O110" s="6">
        <f t="shared" si="17"/>
        <v>96</v>
      </c>
      <c r="P110" s="20">
        <f t="shared" si="18"/>
        <v>978.80484534880827</v>
      </c>
      <c r="Q110" s="20">
        <f t="shared" si="19"/>
        <v>3457.1059176242784</v>
      </c>
      <c r="R110" s="5">
        <f t="shared" si="20"/>
        <v>3457.1059176242784</v>
      </c>
      <c r="S110" s="5">
        <f t="shared" si="21"/>
        <v>505582.81881625438</v>
      </c>
      <c r="T110" s="20">
        <f>SUM(S110:$S$136)</f>
        <v>906516.63990354759</v>
      </c>
      <c r="U110" s="6">
        <f t="shared" si="26"/>
        <v>1.7930131447623538</v>
      </c>
    </row>
    <row r="111" spans="1:21" x14ac:dyDescent="0.2">
      <c r="A111" s="13">
        <v>97</v>
      </c>
      <c r="B111" s="14">
        <f>Absterbeordnung!B105</f>
        <v>656.44997542098633</v>
      </c>
      <c r="C111" s="15">
        <f t="shared" ref="C111:C127" si="27">1/(((1+($B$5/100))^A111))</f>
        <v>0.14648168905398534</v>
      </c>
      <c r="D111" s="14">
        <f t="shared" si="22"/>
        <v>96.157901179113239</v>
      </c>
      <c r="E111" s="14">
        <f>SUM(D111:$D$136)</f>
        <v>248.2138877373819</v>
      </c>
      <c r="F111" s="16">
        <f t="shared" si="23"/>
        <v>2.581315572550134</v>
      </c>
      <c r="G111" s="5"/>
      <c r="H111" s="17">
        <f>Absterbeordnung!C105</f>
        <v>2424.5933544088284</v>
      </c>
      <c r="I111" s="18">
        <f t="shared" ref="I111:I127" si="28">1/(((1+($B$5/100))^A111))</f>
        <v>0.14648168905398534</v>
      </c>
      <c r="J111" s="17">
        <f t="shared" si="24"/>
        <v>355.15852982287328</v>
      </c>
      <c r="K111" s="17">
        <f>SUM($J111:J$136)</f>
        <v>974.54811786742039</v>
      </c>
      <c r="L111" s="19">
        <f t="shared" si="25"/>
        <v>2.7439806059380092</v>
      </c>
      <c r="N111" s="20">
        <v>97</v>
      </c>
      <c r="O111" s="6">
        <f t="shared" si="17"/>
        <v>97</v>
      </c>
      <c r="P111" s="20">
        <f t="shared" si="18"/>
        <v>656.44997542098633</v>
      </c>
      <c r="Q111" s="20">
        <f t="shared" si="19"/>
        <v>2424.5933544088284</v>
      </c>
      <c r="R111" s="5">
        <f t="shared" si="20"/>
        <v>2424.5933544088284</v>
      </c>
      <c r="S111" s="5">
        <f t="shared" ref="S111:S136" si="29">P111*R111*I111</f>
        <v>233143.80817277881</v>
      </c>
      <c r="T111" s="20">
        <f>SUM(S111:$S$136)</f>
        <v>400933.82108729315</v>
      </c>
      <c r="U111" s="6">
        <f t="shared" si="26"/>
        <v>1.7196846196754585</v>
      </c>
    </row>
    <row r="112" spans="1:21" x14ac:dyDescent="0.2">
      <c r="A112" s="13">
        <v>98</v>
      </c>
      <c r="B112" s="14">
        <f>Absterbeordnung!B106</f>
        <v>428.15144409401421</v>
      </c>
      <c r="C112" s="15">
        <f t="shared" si="27"/>
        <v>0.14360949907253467</v>
      </c>
      <c r="D112" s="14">
        <f t="shared" si="22"/>
        <v>61.486614413523718</v>
      </c>
      <c r="E112" s="14">
        <f>SUM(D112:$D$136)</f>
        <v>152.05598655826864</v>
      </c>
      <c r="F112" s="16">
        <f t="shared" si="23"/>
        <v>2.4729933174662579</v>
      </c>
      <c r="G112" s="5"/>
      <c r="H112" s="17">
        <f>Absterbeordnung!C106</f>
        <v>1650.8813448374938</v>
      </c>
      <c r="I112" s="18">
        <f t="shared" si="28"/>
        <v>0.14360949907253467</v>
      </c>
      <c r="J112" s="17">
        <f t="shared" si="24"/>
        <v>237.08224296030485</v>
      </c>
      <c r="K112" s="17">
        <f>SUM($J112:J$136)</f>
        <v>619.38958804454705</v>
      </c>
      <c r="L112" s="19">
        <f t="shared" si="25"/>
        <v>2.6125515783493438</v>
      </c>
      <c r="N112" s="20">
        <v>98</v>
      </c>
      <c r="O112" s="6">
        <f t="shared" si="17"/>
        <v>98</v>
      </c>
      <c r="P112" s="20">
        <f t="shared" si="18"/>
        <v>428.15144409401421</v>
      </c>
      <c r="Q112" s="20">
        <f t="shared" si="19"/>
        <v>1650.8813448374938</v>
      </c>
      <c r="R112" s="5">
        <f t="shared" si="20"/>
        <v>1650.8813448374938</v>
      </c>
      <c r="S112" s="5">
        <f t="shared" si="29"/>
        <v>101507.10469250246</v>
      </c>
      <c r="T112" s="20">
        <f>SUM(S112:$S$136)</f>
        <v>167790.01291451434</v>
      </c>
      <c r="U112" s="6">
        <f t="shared" si="26"/>
        <v>1.6529878713692412</v>
      </c>
    </row>
    <row r="113" spans="1:21" x14ac:dyDescent="0.2">
      <c r="A113" s="13">
        <v>99</v>
      </c>
      <c r="B113" s="14">
        <f>Absterbeordnung!B107</f>
        <v>271.24818443210302</v>
      </c>
      <c r="C113" s="15">
        <f t="shared" si="27"/>
        <v>0.14079362654170063</v>
      </c>
      <c r="D113" s="14">
        <f t="shared" si="22"/>
        <v>38.190015579047845</v>
      </c>
      <c r="E113" s="14">
        <f>SUM(D113:$D$136)</f>
        <v>90.569372144744875</v>
      </c>
      <c r="F113" s="16">
        <f t="shared" si="23"/>
        <v>2.3715458287069637</v>
      </c>
      <c r="G113" s="5"/>
      <c r="H113" s="17">
        <f>Absterbeordnung!C107</f>
        <v>1089.8325555219074</v>
      </c>
      <c r="I113" s="18">
        <f t="shared" si="28"/>
        <v>0.14079362654170063</v>
      </c>
      <c r="J113" s="17">
        <f t="shared" si="24"/>
        <v>153.44147781513865</v>
      </c>
      <c r="K113" s="17">
        <f>SUM($J113:J$136)</f>
        <v>382.30734508424206</v>
      </c>
      <c r="L113" s="19">
        <f t="shared" si="25"/>
        <v>2.4915515056811017</v>
      </c>
      <c r="N113" s="20">
        <v>99</v>
      </c>
      <c r="O113" s="6">
        <f t="shared" si="17"/>
        <v>99</v>
      </c>
      <c r="P113" s="20">
        <f t="shared" si="18"/>
        <v>271.24818443210302</v>
      </c>
      <c r="Q113" s="20">
        <f t="shared" si="19"/>
        <v>1089.8325555219074</v>
      </c>
      <c r="R113" s="5">
        <f t="shared" si="20"/>
        <v>1089.8325555219074</v>
      </c>
      <c r="S113" s="5">
        <f t="shared" si="29"/>
        <v>41620.722273935171</v>
      </c>
      <c r="T113" s="20">
        <f>SUM(S113:$S$136)</f>
        <v>66282.908222011873</v>
      </c>
      <c r="U113" s="6">
        <f t="shared" si="26"/>
        <v>1.592545842567497</v>
      </c>
    </row>
    <row r="114" spans="1:21" x14ac:dyDescent="0.2">
      <c r="A114" s="13">
        <v>100</v>
      </c>
      <c r="B114" s="14">
        <f>Absterbeordnung!B108</f>
        <v>167</v>
      </c>
      <c r="C114" s="15">
        <f t="shared" si="27"/>
        <v>0.13803296719774574</v>
      </c>
      <c r="D114" s="14">
        <f t="shared" si="22"/>
        <v>23.05150552202354</v>
      </c>
      <c r="E114" s="14">
        <f>SUM(D114:$D$136)</f>
        <v>52.379356565697023</v>
      </c>
      <c r="F114" s="16">
        <f t="shared" si="23"/>
        <v>2.2722748635942014</v>
      </c>
      <c r="G114" s="5"/>
      <c r="H114" s="17">
        <f>Absterbeordnung!C108</f>
        <v>696.65082000329903</v>
      </c>
      <c r="I114" s="18">
        <f t="shared" si="28"/>
        <v>0.13803296719774574</v>
      </c>
      <c r="J114" s="17">
        <f t="shared" si="24"/>
        <v>96.160779785798056</v>
      </c>
      <c r="K114" s="17">
        <f>SUM($J114:J$136)</f>
        <v>228.86586726910355</v>
      </c>
      <c r="L114" s="19">
        <f t="shared" si="25"/>
        <v>2.3800333959324305</v>
      </c>
      <c r="N114" s="20">
        <v>100</v>
      </c>
      <c r="O114" s="6">
        <f t="shared" si="17"/>
        <v>100</v>
      </c>
      <c r="P114" s="20">
        <f t="shared" si="18"/>
        <v>167</v>
      </c>
      <c r="Q114" s="20">
        <f t="shared" si="19"/>
        <v>696.65082000329903</v>
      </c>
      <c r="R114" s="5">
        <f t="shared" si="20"/>
        <v>696.65082000329903</v>
      </c>
      <c r="S114" s="5">
        <f t="shared" si="29"/>
        <v>16058.850224228274</v>
      </c>
      <c r="T114" s="20">
        <f>SUM(S114:$S$136)</f>
        <v>24662.185948076694</v>
      </c>
      <c r="U114" s="6">
        <f t="shared" si="26"/>
        <v>1.5357379640335902</v>
      </c>
    </row>
    <row r="115" spans="1:21" x14ac:dyDescent="0.2">
      <c r="A115" s="13">
        <v>101</v>
      </c>
      <c r="B115" s="14">
        <f>Absterbeordnung!B109</f>
        <v>99.476031620000015</v>
      </c>
      <c r="C115" s="15">
        <f t="shared" si="27"/>
        <v>0.13532643842916248</v>
      </c>
      <c r="D115" s="14">
        <f t="shared" si="22"/>
        <v>13.461737068201352</v>
      </c>
      <c r="E115" s="14">
        <f>SUM(D115:$D$136)</f>
        <v>29.32785104367349</v>
      </c>
      <c r="F115" s="16">
        <f t="shared" si="23"/>
        <v>2.178608220847686</v>
      </c>
      <c r="G115" s="5"/>
      <c r="H115" s="17">
        <f>Absterbeordnung!C109</f>
        <v>431</v>
      </c>
      <c r="I115" s="18">
        <f t="shared" si="28"/>
        <v>0.13532643842916248</v>
      </c>
      <c r="J115" s="17">
        <f t="shared" si="24"/>
        <v>58.325694962969024</v>
      </c>
      <c r="K115" s="17">
        <f>SUM($J115:J$136)</f>
        <v>132.7050874833055</v>
      </c>
      <c r="L115" s="19">
        <f t="shared" si="25"/>
        <v>2.2752422850265215</v>
      </c>
      <c r="N115" s="20">
        <v>101</v>
      </c>
      <c r="O115" s="6">
        <f t="shared" si="17"/>
        <v>101</v>
      </c>
      <c r="P115" s="20">
        <f t="shared" si="18"/>
        <v>99.476031620000015</v>
      </c>
      <c r="Q115" s="20">
        <f t="shared" si="19"/>
        <v>431</v>
      </c>
      <c r="R115" s="5">
        <f t="shared" si="20"/>
        <v>431</v>
      </c>
      <c r="S115" s="5">
        <f t="shared" si="29"/>
        <v>5802.0086763947829</v>
      </c>
      <c r="T115" s="20">
        <f>SUM(S115:$S$136)</f>
        <v>8603.3357238484186</v>
      </c>
      <c r="U115" s="6">
        <f t="shared" si="26"/>
        <v>1.482820209981883</v>
      </c>
    </row>
    <row r="116" spans="1:21" x14ac:dyDescent="0.2">
      <c r="A116" s="21">
        <v>102</v>
      </c>
      <c r="B116" s="14">
        <f>Absterbeordnung!B110</f>
        <v>57</v>
      </c>
      <c r="C116" s="15">
        <f t="shared" si="27"/>
        <v>0.13267297885212007</v>
      </c>
      <c r="D116" s="14">
        <f t="shared" si="22"/>
        <v>7.5623597945708436</v>
      </c>
      <c r="E116" s="14">
        <f>SUM(D116:$D$136)</f>
        <v>15.866113975472137</v>
      </c>
      <c r="F116" s="16">
        <f t="shared" si="23"/>
        <v>2.0980374389040191</v>
      </c>
      <c r="G116" s="5"/>
      <c r="H116" s="17">
        <f>Absterbeordnung!C110</f>
        <v>257</v>
      </c>
      <c r="I116" s="18">
        <f t="shared" si="28"/>
        <v>0.13267297885212007</v>
      </c>
      <c r="J116" s="17">
        <f t="shared" si="24"/>
        <v>34.096955564994857</v>
      </c>
      <c r="K116" s="17">
        <f>SUM($J116:J$136)</f>
        <v>74.37939252033641</v>
      </c>
      <c r="L116" s="19">
        <f t="shared" si="25"/>
        <v>2.1814086122309679</v>
      </c>
      <c r="N116" s="6">
        <v>102</v>
      </c>
      <c r="O116" s="6">
        <f t="shared" si="17"/>
        <v>102</v>
      </c>
      <c r="P116" s="20">
        <f t="shared" si="18"/>
        <v>57</v>
      </c>
      <c r="Q116" s="20">
        <f t="shared" si="19"/>
        <v>257</v>
      </c>
      <c r="R116" s="5">
        <f t="shared" si="20"/>
        <v>257</v>
      </c>
      <c r="S116" s="5">
        <f t="shared" si="29"/>
        <v>1943.5264672047069</v>
      </c>
      <c r="T116" s="20">
        <f>SUM(S116:$S$136)</f>
        <v>2801.3270474536357</v>
      </c>
      <c r="U116" s="6">
        <f t="shared" si="26"/>
        <v>1.4413629527169072</v>
      </c>
    </row>
    <row r="117" spans="1:21" x14ac:dyDescent="0.2">
      <c r="A117" s="21">
        <v>103</v>
      </c>
      <c r="B117" s="14">
        <f>Absterbeordnung!B111</f>
        <v>32</v>
      </c>
      <c r="C117" s="15">
        <f t="shared" si="27"/>
        <v>0.13007154789423539</v>
      </c>
      <c r="D117" s="14">
        <f t="shared" si="22"/>
        <v>4.1622895326155325</v>
      </c>
      <c r="E117" s="14">
        <f>SUM(D117:$D$136)</f>
        <v>8.3037541809012936</v>
      </c>
      <c r="F117" s="16">
        <f t="shared" si="23"/>
        <v>1.9949967718087394</v>
      </c>
      <c r="G117" s="5"/>
      <c r="H117" s="17">
        <f>Absterbeordnung!C111</f>
        <v>148</v>
      </c>
      <c r="I117" s="18">
        <f t="shared" si="28"/>
        <v>0.13007154789423539</v>
      </c>
      <c r="J117" s="17">
        <f t="shared" si="24"/>
        <v>19.250589088346839</v>
      </c>
      <c r="K117" s="17">
        <f>SUM($J117:J$136)</f>
        <v>40.282436955341574</v>
      </c>
      <c r="L117" s="19">
        <f t="shared" si="25"/>
        <v>2.0925300919609864</v>
      </c>
      <c r="N117" s="6">
        <v>103</v>
      </c>
      <c r="O117" s="6">
        <f t="shared" si="17"/>
        <v>103</v>
      </c>
      <c r="P117" s="20">
        <f t="shared" si="18"/>
        <v>32</v>
      </c>
      <c r="Q117" s="20">
        <f t="shared" si="19"/>
        <v>148</v>
      </c>
      <c r="R117" s="5">
        <f t="shared" si="20"/>
        <v>148</v>
      </c>
      <c r="S117" s="5">
        <f t="shared" si="29"/>
        <v>616.01885082709885</v>
      </c>
      <c r="T117" s="20">
        <f>SUM(S117:$S$136)</f>
        <v>857.80058024892867</v>
      </c>
      <c r="U117" s="6">
        <f t="shared" si="26"/>
        <v>1.3924907965027387</v>
      </c>
    </row>
    <row r="118" spans="1:21" x14ac:dyDescent="0.2">
      <c r="A118" s="21">
        <v>104</v>
      </c>
      <c r="B118" s="14">
        <f>Absterbeordnung!B112</f>
        <v>17</v>
      </c>
      <c r="C118" s="15">
        <f t="shared" si="27"/>
        <v>0.12752112538650526</v>
      </c>
      <c r="D118" s="14">
        <f t="shared" si="22"/>
        <v>2.1678591315705895</v>
      </c>
      <c r="E118" s="14">
        <f>SUM(D118:$D$136)</f>
        <v>4.1414646482857602</v>
      </c>
      <c r="F118" s="16">
        <f t="shared" si="23"/>
        <v>1.9103938018727793</v>
      </c>
      <c r="G118" s="5"/>
      <c r="H118" s="17">
        <f>Absterbeordnung!C112</f>
        <v>82</v>
      </c>
      <c r="I118" s="18">
        <f t="shared" si="28"/>
        <v>0.12752112538650526</v>
      </c>
      <c r="J118" s="17">
        <f t="shared" si="24"/>
        <v>10.456732281693432</v>
      </c>
      <c r="K118" s="17">
        <f>SUM($J118:J$136)</f>
        <v>21.031847866994735</v>
      </c>
      <c r="L118" s="19">
        <f t="shared" si="25"/>
        <v>2.011321252224763</v>
      </c>
      <c r="N118" s="6">
        <v>104</v>
      </c>
      <c r="O118" s="6">
        <f t="shared" si="17"/>
        <v>104</v>
      </c>
      <c r="P118" s="20">
        <f t="shared" si="18"/>
        <v>17</v>
      </c>
      <c r="Q118" s="20">
        <f t="shared" si="19"/>
        <v>82</v>
      </c>
      <c r="R118" s="5">
        <f t="shared" si="20"/>
        <v>82</v>
      </c>
      <c r="S118" s="5">
        <f t="shared" si="29"/>
        <v>177.76444878878834</v>
      </c>
      <c r="T118" s="20">
        <f>SUM(S118:$S$136)</f>
        <v>241.78172942182965</v>
      </c>
      <c r="U118" s="6">
        <f t="shared" si="26"/>
        <v>1.3601242040758315</v>
      </c>
    </row>
    <row r="119" spans="1:21" x14ac:dyDescent="0.2">
      <c r="A119" s="21">
        <v>105</v>
      </c>
      <c r="B119" s="14">
        <f>Absterbeordnung!B113</f>
        <v>9</v>
      </c>
      <c r="C119" s="15">
        <f t="shared" si="27"/>
        <v>0.12502071116324046</v>
      </c>
      <c r="D119" s="14">
        <f t="shared" si="22"/>
        <v>1.1251864004691641</v>
      </c>
      <c r="E119" s="14">
        <f>SUM(D119:$D$136)</f>
        <v>1.9736055167151711</v>
      </c>
      <c r="F119" s="16">
        <f t="shared" si="23"/>
        <v>1.754025391608222</v>
      </c>
      <c r="G119" s="5"/>
      <c r="H119" s="17">
        <f>Absterbeordnung!C113</f>
        <v>44</v>
      </c>
      <c r="I119" s="18">
        <f t="shared" si="28"/>
        <v>0.12502071116324046</v>
      </c>
      <c r="J119" s="17">
        <f t="shared" si="24"/>
        <v>5.5009112911825797</v>
      </c>
      <c r="K119" s="17">
        <f>SUM($J119:J$136)</f>
        <v>10.575115585301299</v>
      </c>
      <c r="L119" s="19">
        <f t="shared" si="25"/>
        <v>1.9224297621836168</v>
      </c>
      <c r="N119" s="6">
        <v>105</v>
      </c>
      <c r="O119" s="6">
        <f t="shared" si="17"/>
        <v>105</v>
      </c>
      <c r="P119" s="20">
        <f t="shared" si="18"/>
        <v>9</v>
      </c>
      <c r="Q119" s="20">
        <f t="shared" si="19"/>
        <v>44</v>
      </c>
      <c r="R119" s="5">
        <f t="shared" si="20"/>
        <v>44</v>
      </c>
      <c r="S119" s="5">
        <f t="shared" si="29"/>
        <v>49.50820162064322</v>
      </c>
      <c r="T119" s="20">
        <f>SUM(S119:$S$136)</f>
        <v>64.017280633041324</v>
      </c>
      <c r="U119" s="6">
        <f t="shared" si="26"/>
        <v>1.2930641497256146</v>
      </c>
    </row>
    <row r="120" spans="1:21" x14ac:dyDescent="0.2">
      <c r="A120" s="21">
        <v>106</v>
      </c>
      <c r="B120" s="14">
        <f>Absterbeordnung!B114</f>
        <v>4</v>
      </c>
      <c r="C120" s="15">
        <f t="shared" si="27"/>
        <v>0.12256932466984359</v>
      </c>
      <c r="D120" s="14">
        <f t="shared" si="22"/>
        <v>0.49027729867937436</v>
      </c>
      <c r="E120" s="14">
        <f>SUM(D120:$D$136)</f>
        <v>0.84841911624600685</v>
      </c>
      <c r="F120" s="16">
        <f t="shared" si="23"/>
        <v>1.7304882737408687</v>
      </c>
      <c r="G120" s="5"/>
      <c r="H120" s="17">
        <f>Absterbeordnung!C114</f>
        <v>23</v>
      </c>
      <c r="I120" s="18">
        <f t="shared" si="28"/>
        <v>0.12256932466984359</v>
      </c>
      <c r="J120" s="17">
        <f t="shared" si="24"/>
        <v>2.8190944674064027</v>
      </c>
      <c r="K120" s="17">
        <f>SUM($J120:J$136)</f>
        <v>5.0742042941187213</v>
      </c>
      <c r="L120" s="19">
        <f t="shared" si="25"/>
        <v>1.7999412055130752</v>
      </c>
      <c r="N120" s="6">
        <v>106</v>
      </c>
      <c r="O120" s="6">
        <f t="shared" si="17"/>
        <v>106</v>
      </c>
      <c r="P120" s="20">
        <f t="shared" si="18"/>
        <v>4</v>
      </c>
      <c r="Q120" s="20">
        <f t="shared" si="19"/>
        <v>23</v>
      </c>
      <c r="R120" s="5">
        <f t="shared" si="20"/>
        <v>23</v>
      </c>
      <c r="S120" s="5">
        <f t="shared" si="29"/>
        <v>11.276377869625611</v>
      </c>
      <c r="T120" s="20">
        <f>SUM(S120:$S$136)</f>
        <v>14.509079012398109</v>
      </c>
      <c r="U120" s="6">
        <f t="shared" si="26"/>
        <v>1.2866790364909817</v>
      </c>
    </row>
    <row r="121" spans="1:21" x14ac:dyDescent="0.2">
      <c r="A121" s="21">
        <v>107</v>
      </c>
      <c r="B121" s="14">
        <f>Absterbeordnung!B115</f>
        <v>2</v>
      </c>
      <c r="C121" s="15">
        <f t="shared" si="27"/>
        <v>0.12016600457827803</v>
      </c>
      <c r="D121" s="14">
        <f t="shared" si="22"/>
        <v>0.24033200915655606</v>
      </c>
      <c r="E121" s="14">
        <f>SUM(D121:$D$136)</f>
        <v>0.35814181756663255</v>
      </c>
      <c r="F121" s="16">
        <f t="shared" si="23"/>
        <v>1.4901960784313726</v>
      </c>
      <c r="G121" s="5"/>
      <c r="H121" s="17">
        <f>Absterbeordnung!C115</f>
        <v>11</v>
      </c>
      <c r="I121" s="18">
        <f t="shared" si="28"/>
        <v>0.12016600457827803</v>
      </c>
      <c r="J121" s="17">
        <f t="shared" si="24"/>
        <v>1.3218260503610584</v>
      </c>
      <c r="K121" s="17">
        <f>SUM($J121:J$136)</f>
        <v>2.2551098267123182</v>
      </c>
      <c r="L121" s="19">
        <f t="shared" si="25"/>
        <v>1.7060564255760675</v>
      </c>
      <c r="N121" s="6">
        <v>107</v>
      </c>
      <c r="O121" s="6">
        <f t="shared" si="17"/>
        <v>107</v>
      </c>
      <c r="P121" s="20">
        <f t="shared" si="18"/>
        <v>2</v>
      </c>
      <c r="Q121" s="20">
        <f t="shared" si="19"/>
        <v>11</v>
      </c>
      <c r="R121" s="5">
        <f t="shared" si="20"/>
        <v>11</v>
      </c>
      <c r="S121" s="5">
        <f t="shared" si="29"/>
        <v>2.6436521007221168</v>
      </c>
      <c r="T121" s="20">
        <f>SUM(S121:$S$136)</f>
        <v>3.2327011427724992</v>
      </c>
      <c r="U121" s="6">
        <f t="shared" si="26"/>
        <v>1.2228163992869876</v>
      </c>
    </row>
    <row r="122" spans="1:21" x14ac:dyDescent="0.2">
      <c r="A122" s="21">
        <v>108</v>
      </c>
      <c r="B122" s="14">
        <f>Absterbeordnung!B116</f>
        <v>1</v>
      </c>
      <c r="C122" s="15">
        <f t="shared" si="27"/>
        <v>0.11780980841007649</v>
      </c>
      <c r="D122" s="14">
        <f t="shared" si="22"/>
        <v>0.11780980841007649</v>
      </c>
      <c r="E122" s="14">
        <f>SUM(D122:$D$136)</f>
        <v>0.11780980841007649</v>
      </c>
      <c r="F122" s="16">
        <f t="shared" si="23"/>
        <v>1</v>
      </c>
      <c r="G122" s="5"/>
      <c r="H122" s="17">
        <f>Absterbeordnung!C116</f>
        <v>5</v>
      </c>
      <c r="I122" s="18">
        <f t="shared" si="28"/>
        <v>0.11780980841007649</v>
      </c>
      <c r="J122" s="17">
        <f t="shared" si="24"/>
        <v>0.58904904205038244</v>
      </c>
      <c r="K122" s="17">
        <f>SUM($J122:J$136)</f>
        <v>0.93328377635125959</v>
      </c>
      <c r="L122" s="19">
        <f t="shared" si="25"/>
        <v>1.5843906189926953</v>
      </c>
      <c r="N122" s="6">
        <v>108</v>
      </c>
      <c r="O122" s="6">
        <f t="shared" si="17"/>
        <v>108</v>
      </c>
      <c r="P122" s="20">
        <f t="shared" si="18"/>
        <v>1</v>
      </c>
      <c r="Q122" s="20">
        <f t="shared" si="19"/>
        <v>5</v>
      </c>
      <c r="R122" s="5">
        <f t="shared" si="20"/>
        <v>5</v>
      </c>
      <c r="S122" s="5">
        <f t="shared" si="29"/>
        <v>0.58904904205038244</v>
      </c>
      <c r="T122" s="20">
        <f>SUM(S122:$S$136)</f>
        <v>0.58904904205038244</v>
      </c>
      <c r="U122" s="6">
        <f t="shared" si="26"/>
        <v>1</v>
      </c>
    </row>
    <row r="123" spans="1:21" x14ac:dyDescent="0.2">
      <c r="A123" s="21">
        <v>109</v>
      </c>
      <c r="B123" s="14">
        <f>Absterbeordnung!B117</f>
        <v>0</v>
      </c>
      <c r="C123" s="15">
        <f t="shared" si="27"/>
        <v>0.11549981216674166</v>
      </c>
      <c r="D123" s="14">
        <f t="shared" si="22"/>
        <v>0</v>
      </c>
      <c r="E123" s="14">
        <f>SUM(D123:$D$136)</f>
        <v>0</v>
      </c>
      <c r="F123" s="16" t="e">
        <f t="shared" si="23"/>
        <v>#DIV/0!</v>
      </c>
      <c r="G123" s="5"/>
      <c r="H123" s="17">
        <f>Absterbeordnung!C117</f>
        <v>2</v>
      </c>
      <c r="I123" s="18">
        <f t="shared" si="28"/>
        <v>0.11549981216674166</v>
      </c>
      <c r="J123" s="17">
        <f t="shared" si="24"/>
        <v>0.23099962433348331</v>
      </c>
      <c r="K123" s="17">
        <f>SUM($J123:J$136)</f>
        <v>0.34423473430087709</v>
      </c>
      <c r="L123" s="19">
        <f t="shared" si="25"/>
        <v>1.4901960784313726</v>
      </c>
      <c r="N123" s="6">
        <v>109</v>
      </c>
      <c r="O123" s="6">
        <f t="shared" si="17"/>
        <v>109</v>
      </c>
      <c r="P123" s="20">
        <f t="shared" si="18"/>
        <v>0</v>
      </c>
      <c r="Q123" s="20">
        <f t="shared" si="19"/>
        <v>2</v>
      </c>
      <c r="R123" s="5">
        <f t="shared" si="20"/>
        <v>2</v>
      </c>
      <c r="S123" s="5">
        <f t="shared" si="29"/>
        <v>0</v>
      </c>
      <c r="T123" s="20">
        <f>SUM(S123:$S$136)</f>
        <v>0</v>
      </c>
      <c r="U123" s="6" t="e">
        <f t="shared" si="26"/>
        <v>#DIV/0!</v>
      </c>
    </row>
    <row r="124" spans="1:21" x14ac:dyDescent="0.2">
      <c r="A124" s="21">
        <v>110</v>
      </c>
      <c r="B124" s="14">
        <f>Absterbeordnung!B118</f>
        <v>0</v>
      </c>
      <c r="C124" s="15">
        <f t="shared" si="27"/>
        <v>0.11323510996739378</v>
      </c>
      <c r="D124" s="14">
        <f t="shared" si="22"/>
        <v>0</v>
      </c>
      <c r="E124" s="14">
        <f>SUM(D124:$D$136)</f>
        <v>0</v>
      </c>
      <c r="F124" s="16" t="e">
        <f t="shared" si="23"/>
        <v>#DIV/0!</v>
      </c>
      <c r="G124" s="5"/>
      <c r="H124" s="17">
        <f>Absterbeordnung!C118</f>
        <v>1</v>
      </c>
      <c r="I124" s="18">
        <f t="shared" si="28"/>
        <v>0.11323510996739378</v>
      </c>
      <c r="J124" s="17">
        <f t="shared" si="24"/>
        <v>0.11323510996739378</v>
      </c>
      <c r="K124" s="17">
        <f>SUM($J124:J$136)</f>
        <v>0.11323510996739378</v>
      </c>
      <c r="L124" s="19">
        <f t="shared" si="25"/>
        <v>1</v>
      </c>
      <c r="N124" s="6">
        <v>110</v>
      </c>
      <c r="O124" s="6">
        <f t="shared" si="17"/>
        <v>110</v>
      </c>
      <c r="P124" s="20">
        <f t="shared" si="18"/>
        <v>0</v>
      </c>
      <c r="Q124" s="20">
        <f t="shared" si="19"/>
        <v>1</v>
      </c>
      <c r="R124" s="5">
        <f t="shared" si="20"/>
        <v>1</v>
      </c>
      <c r="S124" s="5">
        <f t="shared" si="29"/>
        <v>0</v>
      </c>
      <c r="T124" s="20">
        <f>SUM(S124:$S$136)</f>
        <v>0</v>
      </c>
      <c r="U124" s="6" t="e">
        <f t="shared" si="26"/>
        <v>#DIV/0!</v>
      </c>
    </row>
    <row r="125" spans="1:21" x14ac:dyDescent="0.2">
      <c r="A125" s="21">
        <v>111</v>
      </c>
      <c r="B125" s="14">
        <f>Absterbeordnung!B119</f>
        <v>0</v>
      </c>
      <c r="C125" s="15">
        <f t="shared" si="27"/>
        <v>0.11101481369352335</v>
      </c>
      <c r="D125" s="14">
        <f t="shared" si="22"/>
        <v>0</v>
      </c>
      <c r="E125" s="14">
        <f>SUM(D125:$D$136)</f>
        <v>0</v>
      </c>
      <c r="F125" s="16" t="e">
        <f t="shared" si="23"/>
        <v>#DIV/0!</v>
      </c>
      <c r="G125" s="25"/>
      <c r="H125" s="17">
        <f>Absterbeordnung!C119</f>
        <v>0</v>
      </c>
      <c r="I125" s="18">
        <f t="shared" si="28"/>
        <v>0.11101481369352335</v>
      </c>
      <c r="J125" s="17">
        <f t="shared" si="24"/>
        <v>0</v>
      </c>
      <c r="K125" s="17">
        <f>SUM($J125:J$136)</f>
        <v>0</v>
      </c>
      <c r="L125" s="19" t="e">
        <f t="shared" si="25"/>
        <v>#DIV/0!</v>
      </c>
      <c r="N125" s="6">
        <v>111</v>
      </c>
      <c r="O125" s="6">
        <f t="shared" si="17"/>
        <v>111</v>
      </c>
      <c r="P125" s="20">
        <f t="shared" si="18"/>
        <v>0</v>
      </c>
      <c r="Q125" s="20">
        <f t="shared" si="19"/>
        <v>0</v>
      </c>
      <c r="R125" s="5">
        <f t="shared" si="20"/>
        <v>0</v>
      </c>
      <c r="S125" s="5">
        <f t="shared" si="29"/>
        <v>0</v>
      </c>
      <c r="T125" s="20">
        <f>SUM(S125:$S$136)</f>
        <v>0</v>
      </c>
      <c r="U125" s="6" t="e">
        <f t="shared" si="26"/>
        <v>#DIV/0!</v>
      </c>
    </row>
    <row r="126" spans="1:21" x14ac:dyDescent="0.2">
      <c r="A126" s="21">
        <v>112</v>
      </c>
      <c r="B126" s="14">
        <f>Absterbeordnung!B120</f>
        <v>0</v>
      </c>
      <c r="C126" s="15">
        <f t="shared" si="27"/>
        <v>0.10883805264070914</v>
      </c>
      <c r="D126" s="14">
        <f t="shared" si="22"/>
        <v>0</v>
      </c>
      <c r="E126" s="14">
        <f>SUM(D126:$D$136)</f>
        <v>0</v>
      </c>
      <c r="F126" s="16" t="e">
        <f t="shared" si="23"/>
        <v>#DIV/0!</v>
      </c>
      <c r="G126" s="5"/>
      <c r="H126" s="17">
        <f>Absterbeordnung!C120</f>
        <v>0</v>
      </c>
      <c r="I126" s="18">
        <f t="shared" si="28"/>
        <v>0.10883805264070914</v>
      </c>
      <c r="J126" s="17">
        <f t="shared" si="24"/>
        <v>0</v>
      </c>
      <c r="K126" s="17">
        <f>SUM($J126:J$136)</f>
        <v>0</v>
      </c>
      <c r="L126" s="19" t="e">
        <f t="shared" si="25"/>
        <v>#DIV/0!</v>
      </c>
      <c r="N126" s="6">
        <v>112</v>
      </c>
      <c r="O126" s="6">
        <f t="shared" si="17"/>
        <v>112</v>
      </c>
      <c r="P126" s="20">
        <f t="shared" si="18"/>
        <v>0</v>
      </c>
      <c r="Q126" s="20">
        <f t="shared" si="19"/>
        <v>0</v>
      </c>
      <c r="R126" s="5">
        <f t="shared" si="20"/>
        <v>0</v>
      </c>
      <c r="S126" s="5">
        <f t="shared" si="29"/>
        <v>0</v>
      </c>
      <c r="T126" s="20">
        <f>SUM(S126:$S$136)</f>
        <v>0</v>
      </c>
      <c r="U126" s="6" t="e">
        <f t="shared" si="26"/>
        <v>#DIV/0!</v>
      </c>
    </row>
    <row r="127" spans="1:21" x14ac:dyDescent="0.2">
      <c r="A127" s="26">
        <v>113</v>
      </c>
      <c r="B127" s="14">
        <f>Absterbeordnung!B121</f>
        <v>0</v>
      </c>
      <c r="C127" s="15">
        <f t="shared" si="27"/>
        <v>0.10670397317716583</v>
      </c>
      <c r="D127" s="14">
        <f t="shared" si="22"/>
        <v>0</v>
      </c>
      <c r="E127" s="14">
        <f>SUM(D127:$D$136)</f>
        <v>0</v>
      </c>
      <c r="F127" s="16" t="e">
        <f t="shared" si="23"/>
        <v>#DIV/0!</v>
      </c>
      <c r="G127" s="27"/>
      <c r="H127" s="17">
        <f>Absterbeordnung!C121</f>
        <v>0</v>
      </c>
      <c r="I127" s="18">
        <f t="shared" si="28"/>
        <v>0.10670397317716583</v>
      </c>
      <c r="J127" s="17">
        <f t="shared" si="24"/>
        <v>0</v>
      </c>
      <c r="K127" s="17">
        <f>SUM($J127:J$136)</f>
        <v>0</v>
      </c>
      <c r="L127" s="19" t="e">
        <f t="shared" si="25"/>
        <v>#DIV/0!</v>
      </c>
      <c r="N127" s="28">
        <v>113</v>
      </c>
      <c r="O127" s="6">
        <f t="shared" si="17"/>
        <v>113</v>
      </c>
      <c r="P127" s="20">
        <f t="shared" si="18"/>
        <v>0</v>
      </c>
      <c r="Q127" s="20">
        <f t="shared" si="19"/>
        <v>0</v>
      </c>
      <c r="R127" s="5">
        <f t="shared" si="20"/>
        <v>0</v>
      </c>
      <c r="S127" s="5">
        <f t="shared" si="29"/>
        <v>0</v>
      </c>
      <c r="T127" s="20">
        <f>SUM(S127:$S$136)</f>
        <v>0</v>
      </c>
      <c r="U127" s="6" t="e">
        <f t="shared" si="26"/>
        <v>#DIV/0!</v>
      </c>
    </row>
    <row r="128" spans="1:21" x14ac:dyDescent="0.2">
      <c r="A128" s="21">
        <v>114</v>
      </c>
      <c r="B128" s="14">
        <f>Absterbeordnung!B122</f>
        <v>0</v>
      </c>
      <c r="C128" s="15">
        <f t="shared" ref="C128:C134" si="30">1/(((1+($B$5/100))^A128))</f>
        <v>0.10461173840898609</v>
      </c>
      <c r="D128" s="14">
        <f t="shared" ref="D128:D134" si="31">B128*C128</f>
        <v>0</v>
      </c>
      <c r="E128" s="14">
        <f>SUM(D128:$D$136)</f>
        <v>0</v>
      </c>
      <c r="F128" s="16" t="e">
        <f t="shared" ref="F128:F134" si="32">E128/D128</f>
        <v>#DIV/0!</v>
      </c>
      <c r="G128" s="27"/>
      <c r="H128" s="17">
        <f>Absterbeordnung!C122</f>
        <v>0</v>
      </c>
      <c r="I128" s="18">
        <f t="shared" ref="I128:I134" si="33">1/(((1+($B$5/100))^A128))</f>
        <v>0.10461173840898609</v>
      </c>
      <c r="J128" s="17">
        <f t="shared" ref="J128:J134" si="34">H128*I128</f>
        <v>0</v>
      </c>
      <c r="K128" s="17">
        <f>SUM($J128:J$136)</f>
        <v>0</v>
      </c>
      <c r="L128" s="19" t="e">
        <f t="shared" ref="L128:L134" si="35">K128/J128</f>
        <v>#DIV/0!</v>
      </c>
      <c r="N128" s="6">
        <v>114</v>
      </c>
      <c r="O128" s="6">
        <f t="shared" si="17"/>
        <v>114</v>
      </c>
      <c r="P128" s="20">
        <f t="shared" ref="P128:P134" si="36">B128</f>
        <v>0</v>
      </c>
      <c r="Q128" s="20">
        <f t="shared" ref="Q128:Q134" si="37">H128</f>
        <v>0</v>
      </c>
      <c r="R128" s="5">
        <f t="shared" si="20"/>
        <v>0</v>
      </c>
      <c r="S128" s="5">
        <f t="shared" si="29"/>
        <v>0</v>
      </c>
      <c r="T128" s="20">
        <f>SUM(S128:$S$136)</f>
        <v>0</v>
      </c>
      <c r="U128" s="6" t="e">
        <f t="shared" ref="U128:U134" si="38">T128/S128</f>
        <v>#DIV/0!</v>
      </c>
    </row>
    <row r="129" spans="1:21" x14ac:dyDescent="0.2">
      <c r="A129" s="21">
        <v>115</v>
      </c>
      <c r="B129" s="14">
        <f>Absterbeordnung!B123</f>
        <v>0</v>
      </c>
      <c r="C129" s="15">
        <f t="shared" si="30"/>
        <v>0.10256052785194716</v>
      </c>
      <c r="D129" s="14">
        <f t="shared" si="31"/>
        <v>0</v>
      </c>
      <c r="E129" s="14">
        <f>SUM(D129:$D$136)</f>
        <v>0</v>
      </c>
      <c r="F129" s="16" t="e">
        <f t="shared" si="32"/>
        <v>#DIV/0!</v>
      </c>
      <c r="G129" s="27"/>
      <c r="H129" s="17">
        <f>Absterbeordnung!C123</f>
        <v>0</v>
      </c>
      <c r="I129" s="18">
        <f t="shared" si="33"/>
        <v>0.10256052785194716</v>
      </c>
      <c r="J129" s="17">
        <f t="shared" si="34"/>
        <v>0</v>
      </c>
      <c r="K129" s="17">
        <f>SUM($J129:J$136)</f>
        <v>0</v>
      </c>
      <c r="L129" s="19" t="e">
        <f t="shared" si="35"/>
        <v>#DIV/0!</v>
      </c>
      <c r="N129" s="6">
        <v>115</v>
      </c>
      <c r="O129" s="6">
        <f t="shared" si="17"/>
        <v>115</v>
      </c>
      <c r="P129" s="20">
        <f t="shared" si="36"/>
        <v>0</v>
      </c>
      <c r="Q129" s="20">
        <f t="shared" si="37"/>
        <v>0</v>
      </c>
      <c r="R129" s="5">
        <f t="shared" si="20"/>
        <v>0</v>
      </c>
      <c r="S129" s="5">
        <f t="shared" si="29"/>
        <v>0</v>
      </c>
      <c r="T129" s="20">
        <f>SUM(S129:$S$136)</f>
        <v>0</v>
      </c>
      <c r="U129" s="6" t="e">
        <f t="shared" si="38"/>
        <v>#DIV/0!</v>
      </c>
    </row>
    <row r="130" spans="1:21" x14ac:dyDescent="0.2">
      <c r="A130" s="21">
        <v>116</v>
      </c>
      <c r="B130" s="14">
        <f>Absterbeordnung!B124</f>
        <v>0</v>
      </c>
      <c r="C130" s="15">
        <f t="shared" si="30"/>
        <v>0.1005495371097521</v>
      </c>
      <c r="D130" s="14">
        <f t="shared" si="31"/>
        <v>0</v>
      </c>
      <c r="E130" s="14">
        <f>SUM(D130:$D$136)</f>
        <v>0</v>
      </c>
      <c r="F130" s="16" t="e">
        <f t="shared" si="32"/>
        <v>#DIV/0!</v>
      </c>
      <c r="G130" s="27"/>
      <c r="H130" s="17">
        <f>Absterbeordnung!C124</f>
        <v>0</v>
      </c>
      <c r="I130" s="18">
        <f t="shared" si="33"/>
        <v>0.1005495371097521</v>
      </c>
      <c r="J130" s="17">
        <f t="shared" si="34"/>
        <v>0</v>
      </c>
      <c r="K130" s="17">
        <f>SUM($J130:J$136)</f>
        <v>0</v>
      </c>
      <c r="L130" s="19" t="e">
        <f t="shared" si="35"/>
        <v>#DIV/0!</v>
      </c>
      <c r="N130" s="28">
        <v>116</v>
      </c>
      <c r="O130" s="6">
        <f t="shared" si="17"/>
        <v>116</v>
      </c>
      <c r="P130" s="20">
        <f t="shared" si="36"/>
        <v>0</v>
      </c>
      <c r="Q130" s="20">
        <f t="shared" si="37"/>
        <v>0</v>
      </c>
      <c r="R130" s="5">
        <f t="shared" si="20"/>
        <v>0</v>
      </c>
      <c r="S130" s="5">
        <f t="shared" si="29"/>
        <v>0</v>
      </c>
      <c r="T130" s="20">
        <f>SUM(S130:$S$136)</f>
        <v>0</v>
      </c>
      <c r="U130" s="6" t="e">
        <f t="shared" si="38"/>
        <v>#DIV/0!</v>
      </c>
    </row>
    <row r="131" spans="1:21" x14ac:dyDescent="0.2">
      <c r="A131" s="21">
        <v>117</v>
      </c>
      <c r="B131" s="14">
        <f>Absterbeordnung!B125</f>
        <v>0</v>
      </c>
      <c r="C131" s="15">
        <f t="shared" si="30"/>
        <v>9.8577977558580526E-2</v>
      </c>
      <c r="D131" s="14">
        <f t="shared" si="31"/>
        <v>0</v>
      </c>
      <c r="E131" s="14">
        <f>SUM(D131:$D$136)</f>
        <v>0</v>
      </c>
      <c r="F131" s="16" t="e">
        <f t="shared" si="32"/>
        <v>#DIV/0!</v>
      </c>
      <c r="G131" s="27"/>
      <c r="H131" s="17">
        <f>Absterbeordnung!C125</f>
        <v>0</v>
      </c>
      <c r="I131" s="18">
        <f t="shared" si="33"/>
        <v>9.8577977558580526E-2</v>
      </c>
      <c r="J131" s="17">
        <f t="shared" si="34"/>
        <v>0</v>
      </c>
      <c r="K131" s="17">
        <f>SUM($J131:J$136)</f>
        <v>0</v>
      </c>
      <c r="L131" s="19" t="e">
        <f t="shared" si="35"/>
        <v>#DIV/0!</v>
      </c>
      <c r="N131" s="6">
        <v>117</v>
      </c>
      <c r="O131" s="6">
        <f t="shared" si="17"/>
        <v>117</v>
      </c>
      <c r="P131" s="20">
        <f t="shared" si="36"/>
        <v>0</v>
      </c>
      <c r="Q131" s="20">
        <f t="shared" si="37"/>
        <v>0</v>
      </c>
      <c r="R131" s="5">
        <f t="shared" si="20"/>
        <v>0</v>
      </c>
      <c r="S131" s="5">
        <f t="shared" si="29"/>
        <v>0</v>
      </c>
      <c r="T131" s="20">
        <f>SUM(S131:$S$136)</f>
        <v>0</v>
      </c>
      <c r="U131" s="6" t="e">
        <f t="shared" si="38"/>
        <v>#DIV/0!</v>
      </c>
    </row>
    <row r="132" spans="1:21" x14ac:dyDescent="0.2">
      <c r="A132" s="21">
        <v>118</v>
      </c>
      <c r="B132" s="14">
        <f>Absterbeordnung!B126</f>
        <v>0</v>
      </c>
      <c r="C132" s="15">
        <f t="shared" si="30"/>
        <v>9.6645076037824032E-2</v>
      </c>
      <c r="D132" s="14">
        <f t="shared" si="31"/>
        <v>0</v>
      </c>
      <c r="E132" s="14">
        <f>SUM(D132:$D$136)</f>
        <v>0</v>
      </c>
      <c r="F132" s="16" t="e">
        <f t="shared" si="32"/>
        <v>#DIV/0!</v>
      </c>
      <c r="G132" s="27"/>
      <c r="H132" s="17">
        <f>Absterbeordnung!C126</f>
        <v>0</v>
      </c>
      <c r="I132" s="18">
        <f t="shared" si="33"/>
        <v>9.6645076037824032E-2</v>
      </c>
      <c r="J132" s="17">
        <f t="shared" si="34"/>
        <v>0</v>
      </c>
      <c r="K132" s="17">
        <f>SUM($J132:J$136)</f>
        <v>0</v>
      </c>
      <c r="L132" s="19" t="e">
        <f t="shared" si="35"/>
        <v>#DIV/0!</v>
      </c>
      <c r="N132" s="6">
        <v>118</v>
      </c>
      <c r="O132" s="6">
        <f t="shared" si="17"/>
        <v>118</v>
      </c>
      <c r="P132" s="20">
        <f t="shared" si="36"/>
        <v>0</v>
      </c>
      <c r="Q132" s="20">
        <f t="shared" si="37"/>
        <v>0</v>
      </c>
      <c r="R132" s="5">
        <f t="shared" si="20"/>
        <v>0</v>
      </c>
      <c r="S132" s="5">
        <f t="shared" si="29"/>
        <v>0</v>
      </c>
      <c r="T132" s="20">
        <f>SUM(S132:$S$136)</f>
        <v>0</v>
      </c>
      <c r="U132" s="6" t="e">
        <f t="shared" si="38"/>
        <v>#DIV/0!</v>
      </c>
    </row>
    <row r="133" spans="1:21" x14ac:dyDescent="0.2">
      <c r="A133" s="21">
        <v>119</v>
      </c>
      <c r="B133" s="14">
        <f>Absterbeordnung!B127</f>
        <v>0</v>
      </c>
      <c r="C133" s="15">
        <f t="shared" si="30"/>
        <v>9.4750074546886331E-2</v>
      </c>
      <c r="D133" s="14">
        <f t="shared" si="31"/>
        <v>0</v>
      </c>
      <c r="E133" s="14">
        <f>SUM(D133:$D$136)</f>
        <v>0</v>
      </c>
      <c r="F133" s="16" t="e">
        <f t="shared" si="32"/>
        <v>#DIV/0!</v>
      </c>
      <c r="G133" s="27"/>
      <c r="H133" s="17">
        <f>Absterbeordnung!C127</f>
        <v>0</v>
      </c>
      <c r="I133" s="18">
        <f t="shared" si="33"/>
        <v>9.4750074546886331E-2</v>
      </c>
      <c r="J133" s="17">
        <f t="shared" si="34"/>
        <v>0</v>
      </c>
      <c r="K133" s="17">
        <f>SUM($J133:J$136)</f>
        <v>0</v>
      </c>
      <c r="L133" s="19" t="e">
        <f t="shared" si="35"/>
        <v>#DIV/0!</v>
      </c>
      <c r="N133" s="28">
        <v>119</v>
      </c>
      <c r="O133" s="6">
        <f t="shared" si="17"/>
        <v>119</v>
      </c>
      <c r="P133" s="20">
        <f t="shared" si="36"/>
        <v>0</v>
      </c>
      <c r="Q133" s="20">
        <f t="shared" si="37"/>
        <v>0</v>
      </c>
      <c r="R133" s="5">
        <f t="shared" si="20"/>
        <v>0</v>
      </c>
      <c r="S133" s="5">
        <f t="shared" si="29"/>
        <v>0</v>
      </c>
      <c r="T133" s="20">
        <f>SUM(S133:$S$136)</f>
        <v>0</v>
      </c>
      <c r="U133" s="6" t="e">
        <f t="shared" si="38"/>
        <v>#DIV/0!</v>
      </c>
    </row>
    <row r="134" spans="1:21" x14ac:dyDescent="0.2">
      <c r="A134" s="21">
        <v>120</v>
      </c>
      <c r="B134" s="14">
        <f>Absterbeordnung!B128</f>
        <v>0</v>
      </c>
      <c r="C134" s="15">
        <f t="shared" si="30"/>
        <v>9.2892229947927757E-2</v>
      </c>
      <c r="D134" s="14">
        <f t="shared" si="31"/>
        <v>0</v>
      </c>
      <c r="E134" s="14">
        <f>SUM(D134:$D$136)</f>
        <v>0</v>
      </c>
      <c r="F134" s="16" t="e">
        <f t="shared" si="32"/>
        <v>#DIV/0!</v>
      </c>
      <c r="G134" s="27"/>
      <c r="H134" s="17">
        <f>Absterbeordnung!C128</f>
        <v>0</v>
      </c>
      <c r="I134" s="18">
        <f t="shared" si="33"/>
        <v>9.2892229947927757E-2</v>
      </c>
      <c r="J134" s="17">
        <f t="shared" si="34"/>
        <v>0</v>
      </c>
      <c r="K134" s="17">
        <f>SUM($J134:J$136)</f>
        <v>0</v>
      </c>
      <c r="L134" s="19" t="e">
        <f t="shared" si="35"/>
        <v>#DIV/0!</v>
      </c>
      <c r="N134" s="6">
        <v>120</v>
      </c>
      <c r="O134" s="6">
        <f t="shared" si="17"/>
        <v>120</v>
      </c>
      <c r="P134" s="20">
        <f t="shared" si="36"/>
        <v>0</v>
      </c>
      <c r="Q134" s="20">
        <f t="shared" si="37"/>
        <v>0</v>
      </c>
      <c r="R134" s="5">
        <f t="shared" si="20"/>
        <v>0</v>
      </c>
      <c r="S134" s="5">
        <f t="shared" si="29"/>
        <v>0</v>
      </c>
      <c r="T134" s="20">
        <f>SUM(S134:$S$136)</f>
        <v>0</v>
      </c>
      <c r="U134" s="6" t="e">
        <f t="shared" si="38"/>
        <v>#DIV/0!</v>
      </c>
    </row>
    <row r="135" spans="1:21" x14ac:dyDescent="0.2">
      <c r="A135" s="21">
        <v>121</v>
      </c>
      <c r="B135" s="14">
        <f>Absterbeordnung!B129</f>
        <v>0</v>
      </c>
      <c r="C135" s="15">
        <f>1/(((1+($B$5/100))^A135))</f>
        <v>9.1070813674438977E-2</v>
      </c>
      <c r="D135" s="14">
        <f>B135*C135</f>
        <v>0</v>
      </c>
      <c r="E135" s="14">
        <f>SUM(D135:$D$136)</f>
        <v>0</v>
      </c>
      <c r="F135" s="16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28">
        <v>121</v>
      </c>
      <c r="O135" s="6">
        <f t="shared" si="17"/>
        <v>121</v>
      </c>
      <c r="P135" s="20">
        <f>B135</f>
        <v>0</v>
      </c>
      <c r="Q135" s="20">
        <f>H135</f>
        <v>0</v>
      </c>
      <c r="R135" s="5">
        <f t="shared" si="20"/>
        <v>0</v>
      </c>
      <c r="S135" s="5">
        <f t="shared" si="29"/>
        <v>0</v>
      </c>
      <c r="T135" s="20">
        <f>SUM(S135:$S$136)</f>
        <v>0</v>
      </c>
      <c r="U135" s="6" t="e">
        <f>T135/S135</f>
        <v>#DIV/0!</v>
      </c>
    </row>
    <row r="136" spans="1:21" x14ac:dyDescent="0.2">
      <c r="A136" s="21">
        <v>122</v>
      </c>
      <c r="B136" s="14">
        <f>Absterbeordnung!B130</f>
        <v>0</v>
      </c>
      <c r="C136" s="15">
        <f>1/(((1+($B$5/100))^A136))</f>
        <v>8.9285111445528406E-2</v>
      </c>
      <c r="D136" s="14">
        <f>B136*C136</f>
        <v>0</v>
      </c>
      <c r="E136" s="14">
        <f>SUM(D136:$D$136)</f>
        <v>0</v>
      </c>
      <c r="F136" s="16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17"/>
        <v>122</v>
      </c>
      <c r="P136" s="20">
        <f>B136</f>
        <v>0</v>
      </c>
      <c r="Q136" s="20">
        <f>H136</f>
        <v>0</v>
      </c>
      <c r="R136" s="5">
        <f t="shared" si="20"/>
        <v>0</v>
      </c>
      <c r="S136" s="5">
        <f t="shared" si="29"/>
        <v>0</v>
      </c>
      <c r="T136" s="20">
        <f>SUM(S136:$S$136)</f>
        <v>0</v>
      </c>
      <c r="U136" s="6" t="e">
        <f>T136/S136</f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'2 Frauen'!D5</f>
        <v>50</v>
      </c>
    </row>
    <row r="2" spans="1:21" x14ac:dyDescent="0.2">
      <c r="A2" s="2" t="s">
        <v>7</v>
      </c>
      <c r="B2" s="2">
        <f>'2 Frauen'!D6</f>
        <v>50</v>
      </c>
    </row>
    <row r="3" spans="1:21" x14ac:dyDescent="0.2">
      <c r="A3" s="2" t="s">
        <v>14</v>
      </c>
      <c r="B3" s="2">
        <f>B1-B2</f>
        <v>0</v>
      </c>
    </row>
    <row r="4" spans="1:21" x14ac:dyDescent="0.2">
      <c r="M4" s="7"/>
    </row>
    <row r="5" spans="1:21" x14ac:dyDescent="0.2">
      <c r="A5" s="2" t="s">
        <v>3</v>
      </c>
      <c r="B5" s="2">
        <f>'2 Frauen'!D8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70" t="s">
        <v>0</v>
      </c>
      <c r="C11" s="270"/>
      <c r="D11" s="270"/>
      <c r="E11" s="270"/>
      <c r="F11" s="270"/>
      <c r="H11" s="267" t="s">
        <v>0</v>
      </c>
      <c r="I11" s="268"/>
      <c r="J11" s="268"/>
      <c r="K11" s="268"/>
      <c r="L11" s="269"/>
      <c r="M11" s="7"/>
    </row>
    <row r="12" spans="1:21" x14ac:dyDescent="0.2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 x14ac:dyDescent="0.2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0</v>
      </c>
      <c r="P14" s="20">
        <f>B14</f>
        <v>100000</v>
      </c>
      <c r="Q14" s="20">
        <f>B14</f>
        <v>100000</v>
      </c>
      <c r="R14" s="5">
        <f>LOOKUP(N14,$O$14:$O$136,$Q$14:$Q$136)</f>
        <v>100000</v>
      </c>
      <c r="T14" s="20">
        <f>SUM(S14:$S$127)</f>
        <v>369037311038.47546</v>
      </c>
    </row>
    <row r="15" spans="1:21" x14ac:dyDescent="0.2">
      <c r="A15" s="21">
        <v>1</v>
      </c>
      <c r="B15" s="17">
        <f>Absterbeordnung!C9</f>
        <v>99298.383000000002</v>
      </c>
      <c r="C15" s="18">
        <f t="shared" ref="C15:C46" si="1">1/(((1+($B$5/100))^A15))</f>
        <v>0.98039215686274506</v>
      </c>
      <c r="D15" s="17">
        <f t="shared" ref="D15:D46" si="2">B15*C15</f>
        <v>97351.355882352946</v>
      </c>
      <c r="E15" s="17">
        <f>SUM(D15:$D$136)</f>
        <v>3878631.6918962556</v>
      </c>
      <c r="F15" s="19">
        <f t="shared" ref="F15:F46" si="3">E15/D15</f>
        <v>39.841578545485284</v>
      </c>
      <c r="G15" s="5"/>
      <c r="H15" s="17">
        <f>Absterbeordnung!C9</f>
        <v>99298.383000000002</v>
      </c>
      <c r="I15" s="18">
        <f t="shared" ref="I15:I46" si="4">1/(((1+($B$5/100))^A15))</f>
        <v>0.98039215686274506</v>
      </c>
      <c r="J15" s="17">
        <f t="shared" ref="J15:J46" si="5">H15*I15</f>
        <v>97351.355882352946</v>
      </c>
      <c r="K15" s="17">
        <f>SUM($J15:J$136)</f>
        <v>3878631.6918962556</v>
      </c>
      <c r="L15" s="19">
        <f t="shared" ref="L15:L46" si="6">K15/J15</f>
        <v>39.841578545485284</v>
      </c>
      <c r="N15" s="6">
        <v>1</v>
      </c>
      <c r="O15" s="6">
        <f t="shared" si="0"/>
        <v>1</v>
      </c>
      <c r="P15" s="20">
        <f t="shared" ref="P15:P78" si="7">B15</f>
        <v>99298.383000000002</v>
      </c>
      <c r="Q15" s="20">
        <f t="shared" ref="Q15:Q78" si="8">B15</f>
        <v>99298.383000000002</v>
      </c>
      <c r="R15" s="5">
        <f t="shared" ref="R15:R78" si="9">LOOKUP(N15,$O$14:$O$136,$Q$14:$Q$136)</f>
        <v>99298.383000000002</v>
      </c>
      <c r="S15" s="5">
        <f t="shared" ref="S15:S46" si="10">P15*R15*I15</f>
        <v>9666832221.9751854</v>
      </c>
      <c r="T15" s="20">
        <f>SUM(S15:$S$127)</f>
        <v>369037311038.47546</v>
      </c>
      <c r="U15" s="6">
        <f t="shared" ref="U15:U46" si="11">T15/S15</f>
        <v>38.175619744341809</v>
      </c>
    </row>
    <row r="16" spans="1:21" x14ac:dyDescent="0.2">
      <c r="A16" s="21">
        <v>2</v>
      </c>
      <c r="B16" s="17">
        <f>Absterbeordnung!C10</f>
        <v>99240.581411255698</v>
      </c>
      <c r="C16" s="18">
        <f t="shared" si="1"/>
        <v>0.96116878123798544</v>
      </c>
      <c r="D16" s="17">
        <f t="shared" si="2"/>
        <v>95386.94868440571</v>
      </c>
      <c r="E16" s="17">
        <f>SUM(D16:$D$136)</f>
        <v>3781280.3360139024</v>
      </c>
      <c r="F16" s="19">
        <f t="shared" si="3"/>
        <v>39.641485425060914</v>
      </c>
      <c r="G16" s="5"/>
      <c r="H16" s="17">
        <f>Absterbeordnung!C10</f>
        <v>99240.581411255698</v>
      </c>
      <c r="I16" s="18">
        <f t="shared" si="4"/>
        <v>0.96116878123798544</v>
      </c>
      <c r="J16" s="17">
        <f t="shared" si="5"/>
        <v>95386.94868440571</v>
      </c>
      <c r="K16" s="17">
        <f>SUM($J16:J$136)</f>
        <v>3781280.3360139024</v>
      </c>
      <c r="L16" s="19">
        <f t="shared" si="6"/>
        <v>39.641485425060914</v>
      </c>
      <c r="N16" s="6">
        <v>2</v>
      </c>
      <c r="O16" s="6">
        <f t="shared" si="0"/>
        <v>2</v>
      </c>
      <c r="P16" s="20">
        <f t="shared" si="7"/>
        <v>99240.581411255698</v>
      </c>
      <c r="Q16" s="20">
        <f t="shared" si="8"/>
        <v>99240.581411255698</v>
      </c>
      <c r="R16" s="5">
        <f t="shared" si="9"/>
        <v>99240.581411255698</v>
      </c>
      <c r="S16" s="5">
        <f t="shared" si="10"/>
        <v>9466256246.4860344</v>
      </c>
      <c r="T16" s="20">
        <f>SUM(S16:$S$127)</f>
        <v>359370478816.50037</v>
      </c>
      <c r="U16" s="6">
        <f t="shared" si="11"/>
        <v>37.963316168406294</v>
      </c>
    </row>
    <row r="17" spans="1:21" x14ac:dyDescent="0.2">
      <c r="A17" s="21">
        <v>3</v>
      </c>
      <c r="B17" s="17">
        <f>Absterbeordnung!C11</f>
        <v>99200.655932948139</v>
      </c>
      <c r="C17" s="18">
        <f t="shared" si="1"/>
        <v>0.94232233454704462</v>
      </c>
      <c r="D17" s="17">
        <f t="shared" si="2"/>
        <v>93478.993687333816</v>
      </c>
      <c r="E17" s="17">
        <f>SUM(D17:$D$136)</f>
        <v>3685893.3873294969</v>
      </c>
      <c r="F17" s="19">
        <f t="shared" si="3"/>
        <v>39.430178288589417</v>
      </c>
      <c r="G17" s="5"/>
      <c r="H17" s="17">
        <f>Absterbeordnung!C11</f>
        <v>99200.655932948139</v>
      </c>
      <c r="I17" s="18">
        <f t="shared" si="4"/>
        <v>0.94232233454704462</v>
      </c>
      <c r="J17" s="17">
        <f t="shared" si="5"/>
        <v>93478.993687333816</v>
      </c>
      <c r="K17" s="17">
        <f>SUM($J17:J$136)</f>
        <v>3685893.3873294969</v>
      </c>
      <c r="L17" s="19">
        <f t="shared" si="6"/>
        <v>39.430178288589417</v>
      </c>
      <c r="N17" s="6">
        <v>3</v>
      </c>
      <c r="O17" s="6">
        <f t="shared" si="0"/>
        <v>3</v>
      </c>
      <c r="P17" s="20">
        <f t="shared" si="7"/>
        <v>99200.655932948139</v>
      </c>
      <c r="Q17" s="20">
        <f t="shared" si="8"/>
        <v>99200.655932948139</v>
      </c>
      <c r="R17" s="5">
        <f t="shared" si="9"/>
        <v>99200.655932948139</v>
      </c>
      <c r="S17" s="5">
        <f t="shared" si="10"/>
        <v>9273177489.7354336</v>
      </c>
      <c r="T17" s="20">
        <f>SUM(S17:$S$127)</f>
        <v>349904222570.0144</v>
      </c>
      <c r="U17" s="6">
        <f t="shared" si="11"/>
        <v>37.732937060390213</v>
      </c>
    </row>
    <row r="18" spans="1:21" x14ac:dyDescent="0.2">
      <c r="A18" s="21">
        <v>4</v>
      </c>
      <c r="B18" s="17">
        <f>Absterbeordnung!C12</f>
        <v>99173.587049963724</v>
      </c>
      <c r="C18" s="18">
        <f t="shared" si="1"/>
        <v>0.9238454260265142</v>
      </c>
      <c r="D18" s="17">
        <f t="shared" si="2"/>
        <v>91621.06477875133</v>
      </c>
      <c r="E18" s="17">
        <f>SUM(D18:$D$136)</f>
        <v>3592414.3936421624</v>
      </c>
      <c r="F18" s="19">
        <f t="shared" si="3"/>
        <v>39.209480945426776</v>
      </c>
      <c r="G18" s="5"/>
      <c r="H18" s="17">
        <f>Absterbeordnung!C12</f>
        <v>99173.587049963724</v>
      </c>
      <c r="I18" s="18">
        <f t="shared" si="4"/>
        <v>0.9238454260265142</v>
      </c>
      <c r="J18" s="17">
        <f t="shared" si="5"/>
        <v>91621.06477875133</v>
      </c>
      <c r="K18" s="17">
        <f>SUM($J18:J$136)</f>
        <v>3592414.3936421624</v>
      </c>
      <c r="L18" s="19">
        <f t="shared" si="6"/>
        <v>39.209480945426776</v>
      </c>
      <c r="N18" s="6">
        <v>4</v>
      </c>
      <c r="O18" s="6">
        <f t="shared" si="0"/>
        <v>4</v>
      </c>
      <c r="P18" s="20">
        <f t="shared" si="7"/>
        <v>99173.587049963724</v>
      </c>
      <c r="Q18" s="20">
        <f t="shared" si="8"/>
        <v>99173.587049963724</v>
      </c>
      <c r="R18" s="5">
        <f t="shared" si="9"/>
        <v>99173.587049963724</v>
      </c>
      <c r="S18" s="5">
        <f t="shared" si="10"/>
        <v>9086389643.4458618</v>
      </c>
      <c r="T18" s="20">
        <f>SUM(S18:$S$127)</f>
        <v>340631045080.27899</v>
      </c>
      <c r="U18" s="6">
        <f t="shared" si="11"/>
        <v>37.488051739667675</v>
      </c>
    </row>
    <row r="19" spans="1:21" x14ac:dyDescent="0.2">
      <c r="A19" s="21">
        <v>5</v>
      </c>
      <c r="B19" s="17">
        <f>Absterbeordnung!C13</f>
        <v>99153.330844808763</v>
      </c>
      <c r="C19" s="18">
        <f t="shared" si="1"/>
        <v>0.90573080982991594</v>
      </c>
      <c r="D19" s="17">
        <f t="shared" si="2"/>
        <v>89806.226643402217</v>
      </c>
      <c r="E19" s="17">
        <f>SUM(D19:$D$136)</f>
        <v>3500793.3288634107</v>
      </c>
      <c r="F19" s="19">
        <f t="shared" si="3"/>
        <v>38.98163256278626</v>
      </c>
      <c r="G19" s="5"/>
      <c r="H19" s="17">
        <f>Absterbeordnung!C13</f>
        <v>99153.330844808763</v>
      </c>
      <c r="I19" s="18">
        <f t="shared" si="4"/>
        <v>0.90573080982991594</v>
      </c>
      <c r="J19" s="17">
        <f t="shared" si="5"/>
        <v>89806.226643402217</v>
      </c>
      <c r="K19" s="17">
        <f>SUM($J19:J$136)</f>
        <v>3500793.3288634107</v>
      </c>
      <c r="L19" s="19">
        <f t="shared" si="6"/>
        <v>38.98163256278626</v>
      </c>
      <c r="N19" s="6">
        <v>5</v>
      </c>
      <c r="O19" s="6">
        <f t="shared" si="0"/>
        <v>5</v>
      </c>
      <c r="P19" s="20">
        <f t="shared" si="7"/>
        <v>99153.330844808763</v>
      </c>
      <c r="Q19" s="20">
        <f t="shared" si="8"/>
        <v>99153.330844808763</v>
      </c>
      <c r="R19" s="5">
        <f t="shared" si="9"/>
        <v>99153.330844808763</v>
      </c>
      <c r="S19" s="5">
        <f t="shared" si="10"/>
        <v>8904586502.297142</v>
      </c>
      <c r="T19" s="20">
        <f>SUM(S19:$S$127)</f>
        <v>331544655436.83319</v>
      </c>
      <c r="U19" s="6">
        <f t="shared" si="11"/>
        <v>37.233020910213369</v>
      </c>
    </row>
    <row r="20" spans="1:21" x14ac:dyDescent="0.2">
      <c r="A20" s="21">
        <v>6</v>
      </c>
      <c r="B20" s="17">
        <f>Absterbeordnung!C14</f>
        <v>99135.599254653789</v>
      </c>
      <c r="C20" s="18">
        <f t="shared" si="1"/>
        <v>0.88797138218619198</v>
      </c>
      <c r="D20" s="17">
        <f t="shared" si="2"/>
        <v>88029.57509401135</v>
      </c>
      <c r="E20" s="17">
        <f>SUM(D20:$D$136)</f>
        <v>3410987.1022200086</v>
      </c>
      <c r="F20" s="19">
        <f t="shared" si="3"/>
        <v>38.748194553674018</v>
      </c>
      <c r="G20" s="5"/>
      <c r="H20" s="17">
        <f>Absterbeordnung!C14</f>
        <v>99135.599254653789</v>
      </c>
      <c r="I20" s="18">
        <f t="shared" si="4"/>
        <v>0.88797138218619198</v>
      </c>
      <c r="J20" s="17">
        <f t="shared" si="5"/>
        <v>88029.57509401135</v>
      </c>
      <c r="K20" s="17">
        <f>SUM($J20:J$136)</f>
        <v>3410987.1022200086</v>
      </c>
      <c r="L20" s="19">
        <f t="shared" si="6"/>
        <v>38.748194553674018</v>
      </c>
      <c r="N20" s="6">
        <v>6</v>
      </c>
      <c r="O20" s="6">
        <f t="shared" si="0"/>
        <v>6</v>
      </c>
      <c r="P20" s="20">
        <f t="shared" si="7"/>
        <v>99135.599254653789</v>
      </c>
      <c r="Q20" s="20">
        <f t="shared" si="8"/>
        <v>99135.599254653789</v>
      </c>
      <c r="R20" s="5">
        <f t="shared" si="9"/>
        <v>99135.599254653789</v>
      </c>
      <c r="S20" s="5">
        <f t="shared" si="10"/>
        <v>8726864679.0773621</v>
      </c>
      <c r="T20" s="20">
        <f>SUM(S20:$S$127)</f>
        <v>322640068934.53607</v>
      </c>
      <c r="U20" s="6">
        <f t="shared" si="11"/>
        <v>36.97090315930587</v>
      </c>
    </row>
    <row r="21" spans="1:21" x14ac:dyDescent="0.2">
      <c r="A21" s="21">
        <v>7</v>
      </c>
      <c r="B21" s="17">
        <f>Absterbeordnung!C15</f>
        <v>99118.845338379761</v>
      </c>
      <c r="C21" s="18">
        <f t="shared" si="1"/>
        <v>0.87056017861391388</v>
      </c>
      <c r="D21" s="17">
        <f t="shared" si="2"/>
        <v>86288.919701784791</v>
      </c>
      <c r="E21" s="17">
        <f>SUM(D21:$D$136)</f>
        <v>3322957.5271259979</v>
      </c>
      <c r="F21" s="19">
        <f t="shared" si="3"/>
        <v>38.509666578399248</v>
      </c>
      <c r="G21" s="5"/>
      <c r="H21" s="17">
        <f>Absterbeordnung!C15</f>
        <v>99118.845338379761</v>
      </c>
      <c r="I21" s="18">
        <f t="shared" si="4"/>
        <v>0.87056017861391388</v>
      </c>
      <c r="J21" s="17">
        <f t="shared" si="5"/>
        <v>86288.919701784791</v>
      </c>
      <c r="K21" s="17">
        <f>SUM($J21:J$136)</f>
        <v>3322957.5271259979</v>
      </c>
      <c r="L21" s="19">
        <f t="shared" si="6"/>
        <v>38.509666578399248</v>
      </c>
      <c r="N21" s="6">
        <v>7</v>
      </c>
      <c r="O21" s="6">
        <f t="shared" si="0"/>
        <v>7</v>
      </c>
      <c r="P21" s="20">
        <f t="shared" si="7"/>
        <v>99118.845338379761</v>
      </c>
      <c r="Q21" s="20">
        <f t="shared" si="8"/>
        <v>99118.845338379761</v>
      </c>
      <c r="R21" s="5">
        <f t="shared" si="9"/>
        <v>99118.845338379761</v>
      </c>
      <c r="S21" s="5">
        <f t="shared" si="10"/>
        <v>8552858086.3370771</v>
      </c>
      <c r="T21" s="20">
        <f>SUM(S21:$S$127)</f>
        <v>313913204255.45868</v>
      </c>
      <c r="U21" s="6">
        <f t="shared" si="11"/>
        <v>36.702725695510509</v>
      </c>
    </row>
    <row r="22" spans="1:21" x14ac:dyDescent="0.2">
      <c r="A22" s="21">
        <v>8</v>
      </c>
      <c r="B22" s="17">
        <f>Absterbeordnung!C16</f>
        <v>99102.895133787912</v>
      </c>
      <c r="C22" s="18">
        <f t="shared" si="1"/>
        <v>0.85349037119011162</v>
      </c>
      <c r="D22" s="17">
        <f t="shared" si="2"/>
        <v>84583.366753751354</v>
      </c>
      <c r="E22" s="17">
        <f>SUM(D22:$D$136)</f>
        <v>3236668.6074242122</v>
      </c>
      <c r="F22" s="19">
        <f t="shared" si="3"/>
        <v>38.266017677531885</v>
      </c>
      <c r="G22" s="5"/>
      <c r="H22" s="17">
        <f>Absterbeordnung!C16</f>
        <v>99102.895133787912</v>
      </c>
      <c r="I22" s="18">
        <f t="shared" si="4"/>
        <v>0.85349037119011162</v>
      </c>
      <c r="J22" s="17">
        <f t="shared" si="5"/>
        <v>84583.366753751354</v>
      </c>
      <c r="K22" s="17">
        <f>SUM($J22:J$136)</f>
        <v>3236668.6074242122</v>
      </c>
      <c r="L22" s="19">
        <f t="shared" si="6"/>
        <v>38.266017677531885</v>
      </c>
      <c r="N22" s="6">
        <v>8</v>
      </c>
      <c r="O22" s="6">
        <f t="shared" si="0"/>
        <v>8</v>
      </c>
      <c r="P22" s="20">
        <f t="shared" si="7"/>
        <v>99102.895133787912</v>
      </c>
      <c r="Q22" s="20">
        <f t="shared" si="8"/>
        <v>99102.895133787912</v>
      </c>
      <c r="R22" s="5">
        <f t="shared" si="9"/>
        <v>99102.895133787912</v>
      </c>
      <c r="S22" s="5">
        <f t="shared" si="10"/>
        <v>8382456525.4597425</v>
      </c>
      <c r="T22" s="20">
        <f>SUM(S22:$S$127)</f>
        <v>305360346169.12152</v>
      </c>
      <c r="U22" s="6">
        <f t="shared" si="11"/>
        <v>36.428503415634928</v>
      </c>
    </row>
    <row r="23" spans="1:21" x14ac:dyDescent="0.2">
      <c r="A23" s="21">
        <v>9</v>
      </c>
      <c r="B23" s="17">
        <f>Absterbeordnung!C17</f>
        <v>99087.540131215879</v>
      </c>
      <c r="C23" s="18">
        <f t="shared" si="1"/>
        <v>0.83675526587265847</v>
      </c>
      <c r="D23" s="17">
        <f t="shared" si="2"/>
        <v>82912.020987163254</v>
      </c>
      <c r="E23" s="17">
        <f>SUM(D23:$D$136)</f>
        <v>3152085.2406704607</v>
      </c>
      <c r="F23" s="19">
        <f t="shared" si="3"/>
        <v>38.017228420453989</v>
      </c>
      <c r="G23" s="5"/>
      <c r="H23" s="17">
        <f>Absterbeordnung!C17</f>
        <v>99087.540131215879</v>
      </c>
      <c r="I23" s="18">
        <f t="shared" si="4"/>
        <v>0.83675526587265847</v>
      </c>
      <c r="J23" s="17">
        <f t="shared" si="5"/>
        <v>82912.020987163254</v>
      </c>
      <c r="K23" s="17">
        <f>SUM($J23:J$136)</f>
        <v>3152085.2406704607</v>
      </c>
      <c r="L23" s="19">
        <f t="shared" si="6"/>
        <v>38.017228420453989</v>
      </c>
      <c r="N23" s="6">
        <v>9</v>
      </c>
      <c r="O23" s="6">
        <f t="shared" si="0"/>
        <v>9</v>
      </c>
      <c r="P23" s="20">
        <f t="shared" si="7"/>
        <v>99087.540131215879</v>
      </c>
      <c r="Q23" s="20">
        <f t="shared" si="8"/>
        <v>99087.540131215879</v>
      </c>
      <c r="R23" s="5">
        <f t="shared" si="9"/>
        <v>99087.540131215879</v>
      </c>
      <c r="S23" s="5">
        <f t="shared" si="10"/>
        <v>8215548206.9257526</v>
      </c>
      <c r="T23" s="20">
        <f>SUM(S23:$S$127)</f>
        <v>296977889643.66174</v>
      </c>
      <c r="U23" s="6">
        <f t="shared" si="11"/>
        <v>36.148274243380101</v>
      </c>
    </row>
    <row r="24" spans="1:21" x14ac:dyDescent="0.2">
      <c r="A24" s="21">
        <v>10</v>
      </c>
      <c r="B24" s="17">
        <f>Absterbeordnung!C18</f>
        <v>99072.65520093737</v>
      </c>
      <c r="C24" s="18">
        <f t="shared" si="1"/>
        <v>0.82034829987515534</v>
      </c>
      <c r="D24" s="17">
        <f t="shared" si="2"/>
        <v>81274.084258206436</v>
      </c>
      <c r="E24" s="17">
        <f>SUM(D24:$D$136)</f>
        <v>3069173.2196832984</v>
      </c>
      <c r="F24" s="19">
        <f t="shared" si="3"/>
        <v>37.763245783644699</v>
      </c>
      <c r="G24" s="5"/>
      <c r="H24" s="17">
        <f>Absterbeordnung!C18</f>
        <v>99072.65520093737</v>
      </c>
      <c r="I24" s="18">
        <f t="shared" si="4"/>
        <v>0.82034829987515534</v>
      </c>
      <c r="J24" s="17">
        <f t="shared" si="5"/>
        <v>81274.084258206436</v>
      </c>
      <c r="K24" s="17">
        <f>SUM($J24:J$136)</f>
        <v>3069173.2196832984</v>
      </c>
      <c r="L24" s="19">
        <f t="shared" si="6"/>
        <v>37.763245783644699</v>
      </c>
      <c r="N24" s="6">
        <v>10</v>
      </c>
      <c r="O24" s="6">
        <f t="shared" si="0"/>
        <v>10</v>
      </c>
      <c r="P24" s="20">
        <f t="shared" si="7"/>
        <v>99072.65520093737</v>
      </c>
      <c r="Q24" s="20">
        <f t="shared" si="8"/>
        <v>99072.65520093737</v>
      </c>
      <c r="R24" s="5">
        <f t="shared" si="9"/>
        <v>99072.65520093737</v>
      </c>
      <c r="S24" s="5">
        <f t="shared" si="10"/>
        <v>8052039326.4852171</v>
      </c>
      <c r="T24" s="20">
        <f>SUM(S24:$S$127)</f>
        <v>288762341436.73602</v>
      </c>
      <c r="U24" s="6">
        <f t="shared" si="11"/>
        <v>35.862013302260316</v>
      </c>
    </row>
    <row r="25" spans="1:21" x14ac:dyDescent="0.2">
      <c r="A25" s="21">
        <v>11</v>
      </c>
      <c r="B25" s="17">
        <f>Absterbeordnung!C19</f>
        <v>99058.234185246329</v>
      </c>
      <c r="C25" s="18">
        <f t="shared" si="1"/>
        <v>0.80426303909328967</v>
      </c>
      <c r="D25" s="17">
        <f t="shared" si="2"/>
        <v>79668.876473041004</v>
      </c>
      <c r="E25" s="17">
        <f>SUM(D25:$D$136)</f>
        <v>2987899.1354250913</v>
      </c>
      <c r="F25" s="19">
        <f t="shared" si="3"/>
        <v>37.503969777158346</v>
      </c>
      <c r="G25" s="5"/>
      <c r="H25" s="17">
        <f>Absterbeordnung!C19</f>
        <v>99058.234185246329</v>
      </c>
      <c r="I25" s="18">
        <f t="shared" si="4"/>
        <v>0.80426303909328967</v>
      </c>
      <c r="J25" s="17">
        <f t="shared" si="5"/>
        <v>79668.876473041004</v>
      </c>
      <c r="K25" s="17">
        <f>SUM($J25:J$136)</f>
        <v>2987899.1354250913</v>
      </c>
      <c r="L25" s="19">
        <f t="shared" si="6"/>
        <v>37.503969777158346</v>
      </c>
      <c r="N25" s="6">
        <v>11</v>
      </c>
      <c r="O25" s="6">
        <f t="shared" si="0"/>
        <v>11</v>
      </c>
      <c r="P25" s="20">
        <f t="shared" si="7"/>
        <v>99058.234185246329</v>
      </c>
      <c r="Q25" s="20">
        <f t="shared" si="8"/>
        <v>99058.234185246329</v>
      </c>
      <c r="R25" s="5">
        <f t="shared" si="9"/>
        <v>99058.234185246329</v>
      </c>
      <c r="S25" s="5">
        <f t="shared" si="10"/>
        <v>7891858222.9419584</v>
      </c>
      <c r="T25" s="20">
        <f>SUM(S25:$S$127)</f>
        <v>280710302110.25092</v>
      </c>
      <c r="U25" s="6">
        <f t="shared" si="11"/>
        <v>35.569607838900914</v>
      </c>
    </row>
    <row r="26" spans="1:21" x14ac:dyDescent="0.2">
      <c r="A26" s="21">
        <v>12</v>
      </c>
      <c r="B26" s="17">
        <f>Absterbeordnung!C20</f>
        <v>99043.830127413457</v>
      </c>
      <c r="C26" s="18">
        <f t="shared" si="1"/>
        <v>0.78849317558165644</v>
      </c>
      <c r="D26" s="17">
        <f t="shared" si="2"/>
        <v>78095.384138934372</v>
      </c>
      <c r="E26" s="17">
        <f>SUM(D26:$D$136)</f>
        <v>2908230.25895205</v>
      </c>
      <c r="F26" s="19">
        <f t="shared" si="3"/>
        <v>37.239464163185474</v>
      </c>
      <c r="G26" s="5"/>
      <c r="H26" s="17">
        <f>Absterbeordnung!C20</f>
        <v>99043.830127413457</v>
      </c>
      <c r="I26" s="18">
        <f t="shared" si="4"/>
        <v>0.78849317558165644</v>
      </c>
      <c r="J26" s="17">
        <f t="shared" si="5"/>
        <v>78095.384138934372</v>
      </c>
      <c r="K26" s="17">
        <f>SUM($J26:J$136)</f>
        <v>2908230.25895205</v>
      </c>
      <c r="L26" s="19">
        <f t="shared" si="6"/>
        <v>37.239464163185474</v>
      </c>
      <c r="N26" s="6">
        <v>12</v>
      </c>
      <c r="O26" s="6">
        <f t="shared" si="0"/>
        <v>12</v>
      </c>
      <c r="P26" s="20">
        <f t="shared" si="7"/>
        <v>99043.830127413457</v>
      </c>
      <c r="Q26" s="20">
        <f t="shared" si="8"/>
        <v>99043.830127413457</v>
      </c>
      <c r="R26" s="5">
        <f t="shared" si="9"/>
        <v>99043.830127413457</v>
      </c>
      <c r="S26" s="5">
        <f t="shared" si="10"/>
        <v>7734865960.391715</v>
      </c>
      <c r="T26" s="20">
        <f>SUM(S26:$S$127)</f>
        <v>272818443887.30893</v>
      </c>
      <c r="U26" s="6">
        <f t="shared" si="11"/>
        <v>35.271256836814359</v>
      </c>
    </row>
    <row r="27" spans="1:21" x14ac:dyDescent="0.2">
      <c r="A27" s="21">
        <v>13</v>
      </c>
      <c r="B27" s="17">
        <f>Absterbeordnung!C21</f>
        <v>99028.921059664382</v>
      </c>
      <c r="C27" s="18">
        <f t="shared" si="1"/>
        <v>0.77303252508005538</v>
      </c>
      <c r="D27" s="17">
        <f t="shared" si="2"/>
        <v>76552.576902705827</v>
      </c>
      <c r="E27" s="17">
        <f>SUM(D27:$D$136)</f>
        <v>2830134.8748131157</v>
      </c>
      <c r="F27" s="19">
        <f t="shared" si="3"/>
        <v>36.969818513229981</v>
      </c>
      <c r="G27" s="5"/>
      <c r="H27" s="17">
        <f>Absterbeordnung!C21</f>
        <v>99028.921059664382</v>
      </c>
      <c r="I27" s="18">
        <f t="shared" si="4"/>
        <v>0.77303252508005538</v>
      </c>
      <c r="J27" s="17">
        <f t="shared" si="5"/>
        <v>76552.576902705827</v>
      </c>
      <c r="K27" s="17">
        <f>SUM($J27:J$136)</f>
        <v>2830134.8748131157</v>
      </c>
      <c r="L27" s="19">
        <f t="shared" si="6"/>
        <v>36.969818513229981</v>
      </c>
      <c r="N27" s="6">
        <v>13</v>
      </c>
      <c r="O27" s="6">
        <f t="shared" si="0"/>
        <v>13</v>
      </c>
      <c r="P27" s="20">
        <f t="shared" si="7"/>
        <v>99028.921059664382</v>
      </c>
      <c r="Q27" s="20">
        <f t="shared" si="8"/>
        <v>99028.921059664382</v>
      </c>
      <c r="R27" s="5">
        <f t="shared" si="9"/>
        <v>99028.921059664382</v>
      </c>
      <c r="S27" s="5">
        <f t="shared" si="10"/>
        <v>7580919095.0119429</v>
      </c>
      <c r="T27" s="20">
        <f>SUM(S27:$S$127)</f>
        <v>265083577926.91721</v>
      </c>
      <c r="U27" s="6">
        <f t="shared" si="11"/>
        <v>34.967208408982444</v>
      </c>
    </row>
    <row r="28" spans="1:21" x14ac:dyDescent="0.2">
      <c r="A28" s="21">
        <v>14</v>
      </c>
      <c r="B28" s="17">
        <f>Absterbeordnung!C22</f>
        <v>99012.932840359295</v>
      </c>
      <c r="C28" s="18">
        <f t="shared" si="1"/>
        <v>0.75787502458828948</v>
      </c>
      <c r="D28" s="17">
        <f t="shared" si="2"/>
        <v>75039.42891094595</v>
      </c>
      <c r="E28" s="17">
        <f>SUM(D28:$D$136)</f>
        <v>2753582.2979104095</v>
      </c>
      <c r="F28" s="19">
        <f t="shared" si="3"/>
        <v>36.695139313736789</v>
      </c>
      <c r="G28" s="5"/>
      <c r="H28" s="17">
        <f>Absterbeordnung!C22</f>
        <v>99012.932840359295</v>
      </c>
      <c r="I28" s="18">
        <f t="shared" si="4"/>
        <v>0.75787502458828948</v>
      </c>
      <c r="J28" s="17">
        <f t="shared" si="5"/>
        <v>75039.42891094595</v>
      </c>
      <c r="K28" s="17">
        <f>SUM($J28:J$136)</f>
        <v>2753582.2979104095</v>
      </c>
      <c r="L28" s="19">
        <f t="shared" si="6"/>
        <v>36.695139313736789</v>
      </c>
      <c r="N28" s="6">
        <v>14</v>
      </c>
      <c r="O28" s="6">
        <f t="shared" si="0"/>
        <v>14</v>
      </c>
      <c r="P28" s="20">
        <f t="shared" si="7"/>
        <v>99012.932840359295</v>
      </c>
      <c r="Q28" s="20">
        <f t="shared" si="8"/>
        <v>99012.932840359295</v>
      </c>
      <c r="R28" s="5">
        <f t="shared" si="9"/>
        <v>99012.932840359295</v>
      </c>
      <c r="S28" s="5">
        <f t="shared" si="10"/>
        <v>7429873935.1384077</v>
      </c>
      <c r="T28" s="20">
        <f>SUM(S28:$S$127)</f>
        <v>257502658831.90527</v>
      </c>
      <c r="U28" s="6">
        <f t="shared" si="11"/>
        <v>34.657742658874383</v>
      </c>
    </row>
    <row r="29" spans="1:21" x14ac:dyDescent="0.2">
      <c r="A29" s="21">
        <v>15</v>
      </c>
      <c r="B29" s="17">
        <f>Absterbeordnung!C23</f>
        <v>98994.96892395406</v>
      </c>
      <c r="C29" s="18">
        <f t="shared" si="1"/>
        <v>0.74301472998851925</v>
      </c>
      <c r="D29" s="17">
        <f t="shared" si="2"/>
        <v>73554.720105253582</v>
      </c>
      <c r="E29" s="17">
        <f>SUM(D29:$D$136)</f>
        <v>2678542.868999464</v>
      </c>
      <c r="F29" s="19">
        <f t="shared" si="3"/>
        <v>36.415648991207995</v>
      </c>
      <c r="G29" s="5"/>
      <c r="H29" s="17">
        <f>Absterbeordnung!C23</f>
        <v>98994.96892395406</v>
      </c>
      <c r="I29" s="18">
        <f t="shared" si="4"/>
        <v>0.74301472998851925</v>
      </c>
      <c r="J29" s="17">
        <f t="shared" si="5"/>
        <v>73554.720105253582</v>
      </c>
      <c r="K29" s="17">
        <f>SUM($J29:J$136)</f>
        <v>2678542.868999464</v>
      </c>
      <c r="L29" s="19">
        <f t="shared" si="6"/>
        <v>36.415648991207995</v>
      </c>
      <c r="N29" s="6">
        <v>15</v>
      </c>
      <c r="O29" s="6">
        <f t="shared" si="0"/>
        <v>15</v>
      </c>
      <c r="P29" s="20">
        <f t="shared" si="7"/>
        <v>98994.96892395406</v>
      </c>
      <c r="Q29" s="20">
        <f t="shared" si="8"/>
        <v>98994.96892395406</v>
      </c>
      <c r="R29" s="5">
        <f t="shared" si="9"/>
        <v>98994.96892395406</v>
      </c>
      <c r="S29" s="5">
        <f t="shared" si="10"/>
        <v>7281547231.0297174</v>
      </c>
      <c r="T29" s="20">
        <f>SUM(S29:$S$127)</f>
        <v>250072784896.76685</v>
      </c>
      <c r="U29" s="6">
        <f t="shared" si="11"/>
        <v>34.343358212537872</v>
      </c>
    </row>
    <row r="30" spans="1:21" x14ac:dyDescent="0.2">
      <c r="A30" s="21">
        <v>16</v>
      </c>
      <c r="B30" s="17">
        <f>Absterbeordnung!C24</f>
        <v>98973.544432779541</v>
      </c>
      <c r="C30" s="18">
        <f t="shared" si="1"/>
        <v>0.72844581371423445</v>
      </c>
      <c r="D30" s="17">
        <f t="shared" si="2"/>
        <v>72096.864110518029</v>
      </c>
      <c r="E30" s="17">
        <f>SUM(D30:$D$136)</f>
        <v>2604988.1488942099</v>
      </c>
      <c r="F30" s="19">
        <f t="shared" si="3"/>
        <v>36.131781611208453</v>
      </c>
      <c r="G30" s="5"/>
      <c r="H30" s="17">
        <f>Absterbeordnung!C24</f>
        <v>98973.544432779541</v>
      </c>
      <c r="I30" s="18">
        <f t="shared" si="4"/>
        <v>0.72844581371423445</v>
      </c>
      <c r="J30" s="17">
        <f t="shared" si="5"/>
        <v>72096.864110518029</v>
      </c>
      <c r="K30" s="17">
        <f>SUM($J30:J$136)</f>
        <v>2604988.1488942099</v>
      </c>
      <c r="L30" s="19">
        <f t="shared" si="6"/>
        <v>36.131781611208453</v>
      </c>
      <c r="N30" s="6">
        <v>16</v>
      </c>
      <c r="O30" s="6">
        <f t="shared" si="0"/>
        <v>16</v>
      </c>
      <c r="P30" s="20">
        <f t="shared" si="7"/>
        <v>98973.544432779541</v>
      </c>
      <c r="Q30" s="20">
        <f t="shared" si="8"/>
        <v>98973.544432779541</v>
      </c>
      <c r="R30" s="5">
        <f t="shared" si="9"/>
        <v>98973.544432779541</v>
      </c>
      <c r="S30" s="5">
        <f t="shared" si="10"/>
        <v>7135682183.506424</v>
      </c>
      <c r="T30" s="20">
        <f>SUM(S30:$S$127)</f>
        <v>242791237665.73712</v>
      </c>
      <c r="U30" s="6">
        <f t="shared" si="11"/>
        <v>34.024951142993764</v>
      </c>
    </row>
    <row r="31" spans="1:21" x14ac:dyDescent="0.2">
      <c r="A31" s="21">
        <v>17</v>
      </c>
      <c r="B31" s="17">
        <f>Absterbeordnung!C25</f>
        <v>98947.351084245412</v>
      </c>
      <c r="C31" s="18">
        <f t="shared" si="1"/>
        <v>0.7141625624649357</v>
      </c>
      <c r="D31" s="17">
        <f t="shared" si="2"/>
        <v>70664.493799442338</v>
      </c>
      <c r="E31" s="17">
        <f>SUM(D31:$D$136)</f>
        <v>2532891.2847836916</v>
      </c>
      <c r="F31" s="19">
        <f t="shared" si="3"/>
        <v>35.84390333244955</v>
      </c>
      <c r="G31" s="5"/>
      <c r="H31" s="17">
        <f>Absterbeordnung!C25</f>
        <v>98947.351084245412</v>
      </c>
      <c r="I31" s="18">
        <f t="shared" si="4"/>
        <v>0.7141625624649357</v>
      </c>
      <c r="J31" s="17">
        <f t="shared" si="5"/>
        <v>70664.493799442338</v>
      </c>
      <c r="K31" s="17">
        <f>SUM($J31:J$136)</f>
        <v>2532891.2847836916</v>
      </c>
      <c r="L31" s="19">
        <f t="shared" si="6"/>
        <v>35.84390333244955</v>
      </c>
      <c r="N31" s="6">
        <v>17</v>
      </c>
      <c r="O31" s="6">
        <f t="shared" si="0"/>
        <v>17</v>
      </c>
      <c r="P31" s="20">
        <f t="shared" si="7"/>
        <v>98947.351084245412</v>
      </c>
      <c r="Q31" s="20">
        <f t="shared" si="8"/>
        <v>98947.351084245412</v>
      </c>
      <c r="R31" s="5">
        <f t="shared" si="9"/>
        <v>98947.351084245412</v>
      </c>
      <c r="S31" s="5">
        <f t="shared" si="10"/>
        <v>6992064477.1639042</v>
      </c>
      <c r="T31" s="20">
        <f>SUM(S31:$S$127)</f>
        <v>235655555482.23068</v>
      </c>
      <c r="U31" s="6">
        <f t="shared" si="11"/>
        <v>33.703286955073452</v>
      </c>
    </row>
    <row r="32" spans="1:21" x14ac:dyDescent="0.2">
      <c r="A32" s="21">
        <v>18</v>
      </c>
      <c r="B32" s="17">
        <f>Absterbeordnung!C26</f>
        <v>98916.25490022017</v>
      </c>
      <c r="C32" s="18">
        <f t="shared" si="1"/>
        <v>0.7001593749656233</v>
      </c>
      <c r="D32" s="17">
        <f t="shared" si="2"/>
        <v>69257.143204878434</v>
      </c>
      <c r="E32" s="17">
        <f>SUM(D32:$D$136)</f>
        <v>2462226.7909842501</v>
      </c>
      <c r="F32" s="19">
        <f t="shared" si="3"/>
        <v>35.551954311780108</v>
      </c>
      <c r="G32" s="5"/>
      <c r="H32" s="17">
        <f>Absterbeordnung!C26</f>
        <v>98916.25490022017</v>
      </c>
      <c r="I32" s="18">
        <f t="shared" si="4"/>
        <v>0.7001593749656233</v>
      </c>
      <c r="J32" s="17">
        <f t="shared" si="5"/>
        <v>69257.143204878434</v>
      </c>
      <c r="K32" s="17">
        <f>SUM($J32:J$136)</f>
        <v>2462226.7909842501</v>
      </c>
      <c r="L32" s="19">
        <f t="shared" si="6"/>
        <v>35.551954311780108</v>
      </c>
      <c r="N32" s="6">
        <v>18</v>
      </c>
      <c r="O32" s="6">
        <f t="shared" si="0"/>
        <v>18</v>
      </c>
      <c r="P32" s="20">
        <f t="shared" si="7"/>
        <v>98916.25490022017</v>
      </c>
      <c r="Q32" s="20">
        <f t="shared" si="8"/>
        <v>98916.25490022017</v>
      </c>
      <c r="R32" s="5">
        <f t="shared" si="9"/>
        <v>98916.25490022017</v>
      </c>
      <c r="S32" s="5">
        <f t="shared" si="10"/>
        <v>6850657230.9148054</v>
      </c>
      <c r="T32" s="20">
        <f>SUM(S32:$S$127)</f>
        <v>228663491005.06677</v>
      </c>
      <c r="U32" s="6">
        <f t="shared" si="11"/>
        <v>33.378329012460618</v>
      </c>
    </row>
    <row r="33" spans="1:21" x14ac:dyDescent="0.2">
      <c r="A33" s="21">
        <v>19</v>
      </c>
      <c r="B33" s="17">
        <f>Absterbeordnung!C27</f>
        <v>98880.655929244123</v>
      </c>
      <c r="C33" s="18">
        <f t="shared" si="1"/>
        <v>0.68643075977021895</v>
      </c>
      <c r="D33" s="17">
        <f t="shared" si="2"/>
        <v>67874.723776088649</v>
      </c>
      <c r="E33" s="17">
        <f>SUM(D33:$D$136)</f>
        <v>2392969.6477793716</v>
      </c>
      <c r="F33" s="19">
        <f t="shared" si="3"/>
        <v>35.255681565254228</v>
      </c>
      <c r="G33" s="5"/>
      <c r="H33" s="17">
        <f>Absterbeordnung!C27</f>
        <v>98880.655929244123</v>
      </c>
      <c r="I33" s="18">
        <f t="shared" si="4"/>
        <v>0.68643075977021895</v>
      </c>
      <c r="J33" s="17">
        <f t="shared" si="5"/>
        <v>67874.723776088649</v>
      </c>
      <c r="K33" s="17">
        <f>SUM($J33:J$136)</f>
        <v>2392969.6477793716</v>
      </c>
      <c r="L33" s="19">
        <f t="shared" si="6"/>
        <v>35.255681565254228</v>
      </c>
      <c r="N33" s="6">
        <v>19</v>
      </c>
      <c r="O33" s="6">
        <f t="shared" si="0"/>
        <v>19</v>
      </c>
      <c r="P33" s="20">
        <f t="shared" si="7"/>
        <v>98880.655929244123</v>
      </c>
      <c r="Q33" s="20">
        <f t="shared" si="8"/>
        <v>98880.655929244123</v>
      </c>
      <c r="R33" s="5">
        <f t="shared" si="9"/>
        <v>98880.655929244123</v>
      </c>
      <c r="S33" s="5">
        <f t="shared" si="10"/>
        <v>6711497207.9959068</v>
      </c>
      <c r="T33" s="20">
        <f>SUM(S33:$S$127)</f>
        <v>221812833774.15198</v>
      </c>
      <c r="U33" s="6">
        <f t="shared" si="11"/>
        <v>33.049679810622557</v>
      </c>
    </row>
    <row r="34" spans="1:21" x14ac:dyDescent="0.2">
      <c r="A34" s="21">
        <v>20</v>
      </c>
      <c r="B34" s="17">
        <f>Absterbeordnung!C28</f>
        <v>98843.150496450166</v>
      </c>
      <c r="C34" s="18">
        <f t="shared" si="1"/>
        <v>0.67297133310805779</v>
      </c>
      <c r="D34" s="17">
        <f t="shared" si="2"/>
        <v>66518.606758196445</v>
      </c>
      <c r="E34" s="17">
        <f>SUM(D34:$D$136)</f>
        <v>2325094.924003283</v>
      </c>
      <c r="F34" s="19">
        <f t="shared" si="3"/>
        <v>34.954053268964238</v>
      </c>
      <c r="G34" s="5"/>
      <c r="H34" s="17">
        <f>Absterbeordnung!C28</f>
        <v>98843.150496450166</v>
      </c>
      <c r="I34" s="18">
        <f t="shared" si="4"/>
        <v>0.67297133310805779</v>
      </c>
      <c r="J34" s="17">
        <f t="shared" si="5"/>
        <v>66518.606758196445</v>
      </c>
      <c r="K34" s="17">
        <f>SUM($J34:J$136)</f>
        <v>2325094.924003283</v>
      </c>
      <c r="L34" s="19">
        <f t="shared" si="6"/>
        <v>34.954053268964238</v>
      </c>
      <c r="N34" s="6">
        <v>20</v>
      </c>
      <c r="O34" s="6">
        <f t="shared" si="0"/>
        <v>20</v>
      </c>
      <c r="P34" s="20">
        <f t="shared" si="7"/>
        <v>98843.150496450166</v>
      </c>
      <c r="Q34" s="20">
        <f t="shared" si="8"/>
        <v>98843.150496450166</v>
      </c>
      <c r="R34" s="5">
        <f t="shared" si="9"/>
        <v>98843.150496450166</v>
      </c>
      <c r="S34" s="5">
        <f t="shared" si="10"/>
        <v>6574908658.6145983</v>
      </c>
      <c r="T34" s="20">
        <f>SUM(S34:$S$127)</f>
        <v>215101336566.15604</v>
      </c>
      <c r="U34" s="6">
        <f t="shared" si="11"/>
        <v>32.715486668293906</v>
      </c>
    </row>
    <row r="35" spans="1:21" x14ac:dyDescent="0.2">
      <c r="A35" s="21">
        <v>21</v>
      </c>
      <c r="B35" s="17">
        <f>Absterbeordnung!C29</f>
        <v>98805.569342199917</v>
      </c>
      <c r="C35" s="18">
        <f t="shared" si="1"/>
        <v>0.65977581677260566</v>
      </c>
      <c r="D35" s="17">
        <f t="shared" si="2"/>
        <v>65189.525214432273</v>
      </c>
      <c r="E35" s="17">
        <f>SUM(D35:$D$136)</f>
        <v>2258576.3172450871</v>
      </c>
      <c r="F35" s="19">
        <f t="shared" si="3"/>
        <v>34.646307206806625</v>
      </c>
      <c r="G35" s="5"/>
      <c r="H35" s="17">
        <f>Absterbeordnung!C29</f>
        <v>98805.569342199917</v>
      </c>
      <c r="I35" s="18">
        <f t="shared" si="4"/>
        <v>0.65977581677260566</v>
      </c>
      <c r="J35" s="17">
        <f t="shared" si="5"/>
        <v>65189.525214432273</v>
      </c>
      <c r="K35" s="17">
        <f>SUM($J35:J$136)</f>
        <v>2258576.3172450871</v>
      </c>
      <c r="L35" s="19">
        <f t="shared" si="6"/>
        <v>34.646307206806625</v>
      </c>
      <c r="N35" s="6">
        <v>21</v>
      </c>
      <c r="O35" s="6">
        <f t="shared" si="0"/>
        <v>21</v>
      </c>
      <c r="P35" s="20">
        <f t="shared" si="7"/>
        <v>98805.569342199917</v>
      </c>
      <c r="Q35" s="20">
        <f t="shared" si="8"/>
        <v>98805.569342199917</v>
      </c>
      <c r="R35" s="5">
        <f t="shared" si="9"/>
        <v>98805.569342199917</v>
      </c>
      <c r="S35" s="5">
        <f t="shared" si="10"/>
        <v>6441088153.9596777</v>
      </c>
      <c r="T35" s="20">
        <f>SUM(S35:$S$127)</f>
        <v>208526427907.54144</v>
      </c>
      <c r="U35" s="6">
        <f t="shared" si="11"/>
        <v>32.374409870380241</v>
      </c>
    </row>
    <row r="36" spans="1:21" x14ac:dyDescent="0.2">
      <c r="A36" s="21">
        <v>22</v>
      </c>
      <c r="B36" s="17">
        <f>Absterbeordnung!C30</f>
        <v>98768.383866177974</v>
      </c>
      <c r="C36" s="18">
        <f t="shared" si="1"/>
        <v>0.64683903605157411</v>
      </c>
      <c r="D36" s="17">
        <f t="shared" si="2"/>
        <v>63887.246212370403</v>
      </c>
      <c r="E36" s="17">
        <f>SUM(D36:$D$136)</f>
        <v>2193386.7920306553</v>
      </c>
      <c r="F36" s="19">
        <f t="shared" si="3"/>
        <v>34.332154257197466</v>
      </c>
      <c r="G36" s="5"/>
      <c r="H36" s="17">
        <f>Absterbeordnung!C30</f>
        <v>98768.383866177974</v>
      </c>
      <c r="I36" s="18">
        <f t="shared" si="4"/>
        <v>0.64683903605157411</v>
      </c>
      <c r="J36" s="17">
        <f t="shared" si="5"/>
        <v>63887.246212370403</v>
      </c>
      <c r="K36" s="17">
        <f>SUM($J36:J$136)</f>
        <v>2193386.7920306553</v>
      </c>
      <c r="L36" s="19">
        <f t="shared" si="6"/>
        <v>34.332154257197466</v>
      </c>
      <c r="N36" s="6">
        <v>22</v>
      </c>
      <c r="O36" s="6">
        <f t="shared" si="0"/>
        <v>22</v>
      </c>
      <c r="P36" s="20">
        <f t="shared" si="7"/>
        <v>98768.383866177974</v>
      </c>
      <c r="Q36" s="20">
        <f t="shared" si="8"/>
        <v>98768.383866177974</v>
      </c>
      <c r="R36" s="5">
        <f t="shared" si="9"/>
        <v>98768.383866177974</v>
      </c>
      <c r="S36" s="5">
        <f t="shared" si="10"/>
        <v>6310040058.0564251</v>
      </c>
      <c r="T36" s="20">
        <f>SUM(S36:$S$127)</f>
        <v>202085339753.58176</v>
      </c>
      <c r="U36" s="6">
        <f t="shared" si="11"/>
        <v>32.025999501471738</v>
      </c>
    </row>
    <row r="37" spans="1:21" x14ac:dyDescent="0.2">
      <c r="A37" s="21">
        <v>23</v>
      </c>
      <c r="B37" s="17">
        <f>Absterbeordnung!C31</f>
        <v>98731.493874803957</v>
      </c>
      <c r="C37" s="18">
        <f t="shared" si="1"/>
        <v>0.63415591769762181</v>
      </c>
      <c r="D37" s="17">
        <f t="shared" si="2"/>
        <v>62611.16110383343</v>
      </c>
      <c r="E37" s="17">
        <f>SUM(D37:$D$136)</f>
        <v>2129499.5458182856</v>
      </c>
      <c r="F37" s="19">
        <f t="shared" si="3"/>
        <v>34.011500637829648</v>
      </c>
      <c r="G37" s="5"/>
      <c r="H37" s="17">
        <f>Absterbeordnung!C31</f>
        <v>98731.493874803957</v>
      </c>
      <c r="I37" s="18">
        <f t="shared" si="4"/>
        <v>0.63415591769762181</v>
      </c>
      <c r="J37" s="17">
        <f t="shared" si="5"/>
        <v>62611.16110383343</v>
      </c>
      <c r="K37" s="17">
        <f>SUM($J37:J$136)</f>
        <v>2129499.5458182856</v>
      </c>
      <c r="L37" s="19">
        <f t="shared" si="6"/>
        <v>34.011500637829648</v>
      </c>
      <c r="N37" s="6">
        <v>23</v>
      </c>
      <c r="O37" s="6">
        <f t="shared" si="0"/>
        <v>23</v>
      </c>
      <c r="P37" s="20">
        <f t="shared" si="7"/>
        <v>98731.493874803957</v>
      </c>
      <c r="Q37" s="20">
        <f t="shared" si="8"/>
        <v>98731.493874803957</v>
      </c>
      <c r="R37" s="5">
        <f t="shared" si="9"/>
        <v>98731.493874803957</v>
      </c>
      <c r="S37" s="5">
        <f t="shared" si="10"/>
        <v>6181693469.0174942</v>
      </c>
      <c r="T37" s="20">
        <f>SUM(S37:$S$127)</f>
        <v>195775299695.52533</v>
      </c>
      <c r="U37" s="6">
        <f t="shared" si="11"/>
        <v>31.670172692442069</v>
      </c>
    </row>
    <row r="38" spans="1:21" x14ac:dyDescent="0.2">
      <c r="A38" s="21">
        <v>24</v>
      </c>
      <c r="B38" s="17">
        <f>Absterbeordnung!C32</f>
        <v>98694.483387010056</v>
      </c>
      <c r="C38" s="18">
        <f t="shared" si="1"/>
        <v>0.62172148793884485</v>
      </c>
      <c r="D38" s="17">
        <f t="shared" si="2"/>
        <v>61360.481062727493</v>
      </c>
      <c r="E38" s="17">
        <f>SUM(D38:$D$136)</f>
        <v>2066888.3847144535</v>
      </c>
      <c r="F38" s="19">
        <f t="shared" si="3"/>
        <v>33.684357568864527</v>
      </c>
      <c r="G38" s="5"/>
      <c r="H38" s="17">
        <f>Absterbeordnung!C32</f>
        <v>98694.483387010056</v>
      </c>
      <c r="I38" s="18">
        <f t="shared" si="4"/>
        <v>0.62172148793884485</v>
      </c>
      <c r="J38" s="17">
        <f t="shared" si="5"/>
        <v>61360.481062727493</v>
      </c>
      <c r="K38" s="17">
        <f>SUM($J38:J$136)</f>
        <v>2066888.3847144535</v>
      </c>
      <c r="L38" s="19">
        <f t="shared" si="6"/>
        <v>33.684357568864527</v>
      </c>
      <c r="N38" s="6">
        <v>24</v>
      </c>
      <c r="O38" s="6">
        <f t="shared" si="0"/>
        <v>24</v>
      </c>
      <c r="P38" s="20">
        <f t="shared" si="7"/>
        <v>98694.483387010056</v>
      </c>
      <c r="Q38" s="20">
        <f t="shared" si="8"/>
        <v>98694.483387010056</v>
      </c>
      <c r="R38" s="5">
        <f t="shared" si="9"/>
        <v>98694.483387010056</v>
      </c>
      <c r="S38" s="5">
        <f t="shared" si="10"/>
        <v>6055940978.8643045</v>
      </c>
      <c r="T38" s="20">
        <f>SUM(S38:$S$127)</f>
        <v>189593606226.50781</v>
      </c>
      <c r="U38" s="6">
        <f t="shared" si="11"/>
        <v>31.307043263500081</v>
      </c>
    </row>
    <row r="39" spans="1:21" x14ac:dyDescent="0.2">
      <c r="A39" s="21">
        <v>25</v>
      </c>
      <c r="B39" s="17">
        <f>Absterbeordnung!C33</f>
        <v>98656.949874977974</v>
      </c>
      <c r="C39" s="18">
        <f t="shared" si="1"/>
        <v>0.60953087052827937</v>
      </c>
      <c r="D39" s="17">
        <f t="shared" si="2"/>
        <v>60134.456540960149</v>
      </c>
      <c r="E39" s="17">
        <f>SUM(D39:$D$136)</f>
        <v>2005527.9036517262</v>
      </c>
      <c r="F39" s="19">
        <f t="shared" si="3"/>
        <v>33.350728002101015</v>
      </c>
      <c r="G39" s="5"/>
      <c r="H39" s="17">
        <f>Absterbeordnung!C33</f>
        <v>98656.949874977974</v>
      </c>
      <c r="I39" s="18">
        <f t="shared" si="4"/>
        <v>0.60953087052827937</v>
      </c>
      <c r="J39" s="17">
        <f t="shared" si="5"/>
        <v>60134.456540960149</v>
      </c>
      <c r="K39" s="17">
        <f>SUM($J39:J$136)</f>
        <v>2005527.9036517262</v>
      </c>
      <c r="L39" s="19">
        <f t="shared" si="6"/>
        <v>33.350728002101015</v>
      </c>
      <c r="N39" s="6">
        <v>25</v>
      </c>
      <c r="O39" s="6">
        <f t="shared" si="0"/>
        <v>25</v>
      </c>
      <c r="P39" s="20">
        <f t="shared" si="7"/>
        <v>98656.949874977974</v>
      </c>
      <c r="Q39" s="20">
        <f t="shared" si="8"/>
        <v>98656.949874977974</v>
      </c>
      <c r="R39" s="5">
        <f t="shared" si="9"/>
        <v>98656.949874977974</v>
      </c>
      <c r="S39" s="5">
        <f t="shared" si="10"/>
        <v>5932682064.7205467</v>
      </c>
      <c r="T39" s="20">
        <f>SUM(S39:$S$127)</f>
        <v>183537665247.64352</v>
      </c>
      <c r="U39" s="6">
        <f t="shared" si="11"/>
        <v>30.936710116167145</v>
      </c>
    </row>
    <row r="40" spans="1:21" x14ac:dyDescent="0.2">
      <c r="A40" s="21">
        <v>26</v>
      </c>
      <c r="B40" s="17">
        <f>Absterbeordnung!C34</f>
        <v>98618.628555938034</v>
      </c>
      <c r="C40" s="18">
        <f t="shared" si="1"/>
        <v>0.59757928483164635</v>
      </c>
      <c r="D40" s="17">
        <f t="shared" si="2"/>
        <v>58932.44952353523</v>
      </c>
      <c r="E40" s="17">
        <f>SUM(D40:$D$136)</f>
        <v>1945393.4471107661</v>
      </c>
      <c r="F40" s="19">
        <f t="shared" si="3"/>
        <v>33.010564855849999</v>
      </c>
      <c r="G40" s="5"/>
      <c r="H40" s="17">
        <f>Absterbeordnung!C34</f>
        <v>98618.628555938034</v>
      </c>
      <c r="I40" s="18">
        <f t="shared" si="4"/>
        <v>0.59757928483164635</v>
      </c>
      <c r="J40" s="17">
        <f t="shared" si="5"/>
        <v>58932.44952353523</v>
      </c>
      <c r="K40" s="17">
        <f>SUM($J40:J$136)</f>
        <v>1945393.4471107661</v>
      </c>
      <c r="L40" s="19">
        <f t="shared" si="6"/>
        <v>33.010564855849999</v>
      </c>
      <c r="N40" s="6">
        <v>26</v>
      </c>
      <c r="O40" s="6">
        <f t="shared" si="0"/>
        <v>26</v>
      </c>
      <c r="P40" s="20">
        <f t="shared" si="7"/>
        <v>98618.628555938034</v>
      </c>
      <c r="Q40" s="20">
        <f t="shared" si="8"/>
        <v>98618.628555938034</v>
      </c>
      <c r="R40" s="5">
        <f t="shared" si="9"/>
        <v>98618.628555938034</v>
      </c>
      <c r="S40" s="5">
        <f t="shared" si="10"/>
        <v>5811837349.4530878</v>
      </c>
      <c r="T40" s="20">
        <f>SUM(S40:$S$127)</f>
        <v>177604983182.92294</v>
      </c>
      <c r="U40" s="6">
        <f t="shared" si="11"/>
        <v>30.559179912293335</v>
      </c>
    </row>
    <row r="41" spans="1:21" x14ac:dyDescent="0.2">
      <c r="A41" s="21">
        <v>27</v>
      </c>
      <c r="B41" s="17">
        <f>Absterbeordnung!C35</f>
        <v>98579.035148945404</v>
      </c>
      <c r="C41" s="18">
        <f t="shared" si="1"/>
        <v>0.58586204395259456</v>
      </c>
      <c r="D41" s="17">
        <f t="shared" si="2"/>
        <v>57753.715023235818</v>
      </c>
      <c r="E41" s="17">
        <f>SUM(D41:$D$136)</f>
        <v>1886460.9975872308</v>
      </c>
      <c r="F41" s="19">
        <f t="shared" si="3"/>
        <v>32.663890051544882</v>
      </c>
      <c r="G41" s="5"/>
      <c r="H41" s="17">
        <f>Absterbeordnung!C35</f>
        <v>98579.035148945404</v>
      </c>
      <c r="I41" s="18">
        <f t="shared" si="4"/>
        <v>0.58586204395259456</v>
      </c>
      <c r="J41" s="17">
        <f t="shared" si="5"/>
        <v>57753.715023235818</v>
      </c>
      <c r="K41" s="17">
        <f>SUM($J41:J$136)</f>
        <v>1886460.9975872308</v>
      </c>
      <c r="L41" s="19">
        <f t="shared" si="6"/>
        <v>32.663890051544882</v>
      </c>
      <c r="N41" s="6">
        <v>27</v>
      </c>
      <c r="O41" s="6">
        <f t="shared" si="0"/>
        <v>27</v>
      </c>
      <c r="P41" s="20">
        <f t="shared" si="7"/>
        <v>98579.035148945404</v>
      </c>
      <c r="Q41" s="20">
        <f t="shared" si="8"/>
        <v>98579.035148945404</v>
      </c>
      <c r="R41" s="5">
        <f t="shared" si="9"/>
        <v>98579.035148945404</v>
      </c>
      <c r="S41" s="5">
        <f t="shared" si="10"/>
        <v>5693305503.2577391</v>
      </c>
      <c r="T41" s="20">
        <f>SUM(S41:$S$127)</f>
        <v>171793145833.46988</v>
      </c>
      <c r="U41" s="6">
        <f t="shared" si="11"/>
        <v>30.174587633698728</v>
      </c>
    </row>
    <row r="42" spans="1:21" x14ac:dyDescent="0.2">
      <c r="A42" s="21">
        <v>28</v>
      </c>
      <c r="B42" s="17">
        <f>Absterbeordnung!C36</f>
        <v>98537.526474615239</v>
      </c>
      <c r="C42" s="18">
        <f t="shared" si="1"/>
        <v>0.57437455289470041</v>
      </c>
      <c r="D42" s="17">
        <f t="shared" si="2"/>
        <v>56597.447712206835</v>
      </c>
      <c r="E42" s="17">
        <f>SUM(D42:$D$136)</f>
        <v>1828707.2825639951</v>
      </c>
      <c r="F42" s="19">
        <f t="shared" si="3"/>
        <v>32.31077294974174</v>
      </c>
      <c r="G42" s="5"/>
      <c r="H42" s="17">
        <f>Absterbeordnung!C36</f>
        <v>98537.526474615239</v>
      </c>
      <c r="I42" s="18">
        <f t="shared" si="4"/>
        <v>0.57437455289470041</v>
      </c>
      <c r="J42" s="17">
        <f t="shared" si="5"/>
        <v>56597.447712206835</v>
      </c>
      <c r="K42" s="17">
        <f>SUM($J42:J$136)</f>
        <v>1828707.2825639951</v>
      </c>
      <c r="L42" s="19">
        <f t="shared" si="6"/>
        <v>32.31077294974174</v>
      </c>
      <c r="N42" s="6">
        <v>28</v>
      </c>
      <c r="O42" s="6">
        <f t="shared" si="0"/>
        <v>28</v>
      </c>
      <c r="P42" s="20">
        <f t="shared" si="7"/>
        <v>98537.526474615239</v>
      </c>
      <c r="Q42" s="20">
        <f t="shared" si="8"/>
        <v>98537.526474615239</v>
      </c>
      <c r="R42" s="5">
        <f t="shared" si="9"/>
        <v>98537.526474615239</v>
      </c>
      <c r="S42" s="5">
        <f t="shared" si="10"/>
        <v>5576972502.3372316</v>
      </c>
      <c r="T42" s="20">
        <f>SUM(S42:$S$127)</f>
        <v>166099840330.21213</v>
      </c>
      <c r="U42" s="6">
        <f t="shared" si="11"/>
        <v>29.783155692555773</v>
      </c>
    </row>
    <row r="43" spans="1:21" x14ac:dyDescent="0.2">
      <c r="A43" s="21">
        <v>29</v>
      </c>
      <c r="B43" s="17">
        <f>Absterbeordnung!C37</f>
        <v>98493.486112532672</v>
      </c>
      <c r="C43" s="18">
        <f t="shared" si="1"/>
        <v>0.56311230675951029</v>
      </c>
      <c r="D43" s="17">
        <f t="shared" si="2"/>
        <v>55462.894165614067</v>
      </c>
      <c r="E43" s="17">
        <f>SUM(D43:$D$136)</f>
        <v>1772109.8348517881</v>
      </c>
      <c r="F43" s="19">
        <f t="shared" si="3"/>
        <v>31.951268708773267</v>
      </c>
      <c r="G43" s="5"/>
      <c r="H43" s="17">
        <f>Absterbeordnung!C37</f>
        <v>98493.486112532672</v>
      </c>
      <c r="I43" s="18">
        <f t="shared" si="4"/>
        <v>0.56311230675951029</v>
      </c>
      <c r="J43" s="17">
        <f t="shared" si="5"/>
        <v>55462.894165614067</v>
      </c>
      <c r="K43" s="17">
        <f>SUM($J43:J$136)</f>
        <v>1772109.8348517881</v>
      </c>
      <c r="L43" s="19">
        <f t="shared" si="6"/>
        <v>31.951268708773267</v>
      </c>
      <c r="N43" s="6">
        <v>29</v>
      </c>
      <c r="O43" s="6">
        <f t="shared" si="0"/>
        <v>29</v>
      </c>
      <c r="P43" s="20">
        <f t="shared" si="7"/>
        <v>98493.486112532672</v>
      </c>
      <c r="Q43" s="20">
        <f t="shared" si="8"/>
        <v>98493.486112532672</v>
      </c>
      <c r="R43" s="5">
        <f t="shared" si="9"/>
        <v>98493.486112532672</v>
      </c>
      <c r="S43" s="5">
        <f t="shared" si="10"/>
        <v>5462733796.2617788</v>
      </c>
      <c r="T43" s="20">
        <f>SUM(S43:$S$127)</f>
        <v>160522867827.87488</v>
      </c>
      <c r="U43" s="6">
        <f t="shared" si="11"/>
        <v>29.385079671596447</v>
      </c>
    </row>
    <row r="44" spans="1:21" x14ac:dyDescent="0.2">
      <c r="A44" s="21">
        <v>30</v>
      </c>
      <c r="B44" s="17">
        <f>Absterbeordnung!C38</f>
        <v>98446.273259964626</v>
      </c>
      <c r="C44" s="18">
        <f t="shared" si="1"/>
        <v>0.55207088897991197</v>
      </c>
      <c r="D44" s="17">
        <f t="shared" si="2"/>
        <v>54349.321595388006</v>
      </c>
      <c r="E44" s="17">
        <f>SUM(D44:$D$136)</f>
        <v>1716646.9406861742</v>
      </c>
      <c r="F44" s="19">
        <f t="shared" si="3"/>
        <v>31.58543456100556</v>
      </c>
      <c r="G44" s="5"/>
      <c r="H44" s="17">
        <f>Absterbeordnung!C38</f>
        <v>98446.273259964626</v>
      </c>
      <c r="I44" s="18">
        <f t="shared" si="4"/>
        <v>0.55207088897991197</v>
      </c>
      <c r="J44" s="17">
        <f t="shared" si="5"/>
        <v>54349.321595388006</v>
      </c>
      <c r="K44" s="17">
        <f>SUM($J44:J$136)</f>
        <v>1716646.9406861742</v>
      </c>
      <c r="L44" s="19">
        <f t="shared" si="6"/>
        <v>31.58543456100556</v>
      </c>
      <c r="N44" s="6">
        <v>30</v>
      </c>
      <c r="O44" s="6">
        <f t="shared" si="0"/>
        <v>30</v>
      </c>
      <c r="P44" s="20">
        <f t="shared" si="7"/>
        <v>98446.273259964626</v>
      </c>
      <c r="Q44" s="20">
        <f t="shared" si="8"/>
        <v>98446.273259964626</v>
      </c>
      <c r="R44" s="5">
        <f t="shared" si="9"/>
        <v>98446.273259964626</v>
      </c>
      <c r="S44" s="5">
        <f t="shared" si="10"/>
        <v>5350488165.2732639</v>
      </c>
      <c r="T44" s="20">
        <f>SUM(S44:$S$127)</f>
        <v>155060134031.6131</v>
      </c>
      <c r="U44" s="6">
        <f t="shared" si="11"/>
        <v>28.98055826719014</v>
      </c>
    </row>
    <row r="45" spans="1:21" x14ac:dyDescent="0.2">
      <c r="A45" s="21">
        <v>31</v>
      </c>
      <c r="B45" s="17">
        <f>Absterbeordnung!C39</f>
        <v>98395.240680832125</v>
      </c>
      <c r="C45" s="18">
        <f t="shared" si="1"/>
        <v>0.54124596958814919</v>
      </c>
      <c r="D45" s="17">
        <f t="shared" si="2"/>
        <v>53256.027445156287</v>
      </c>
      <c r="E45" s="17">
        <f>SUM(D45:$D$136)</f>
        <v>1662297.6190907862</v>
      </c>
      <c r="F45" s="19">
        <f t="shared" si="3"/>
        <v>31.213323614921162</v>
      </c>
      <c r="G45" s="5"/>
      <c r="H45" s="17">
        <f>Absterbeordnung!C39</f>
        <v>98395.240680832125</v>
      </c>
      <c r="I45" s="18">
        <f t="shared" si="4"/>
        <v>0.54124596958814919</v>
      </c>
      <c r="J45" s="17">
        <f t="shared" si="5"/>
        <v>53256.027445156287</v>
      </c>
      <c r="K45" s="17">
        <f>SUM($J45:J$136)</f>
        <v>1662297.6190907862</v>
      </c>
      <c r="L45" s="19">
        <f t="shared" si="6"/>
        <v>31.213323614921162</v>
      </c>
      <c r="N45" s="6">
        <v>31</v>
      </c>
      <c r="O45" s="6">
        <f t="shared" si="0"/>
        <v>31</v>
      </c>
      <c r="P45" s="20">
        <f t="shared" si="7"/>
        <v>98395.240680832125</v>
      </c>
      <c r="Q45" s="20">
        <f t="shared" si="8"/>
        <v>98395.240680832125</v>
      </c>
      <c r="R45" s="5">
        <f t="shared" si="9"/>
        <v>98395.240680832125</v>
      </c>
      <c r="S45" s="5">
        <f t="shared" si="10"/>
        <v>5240139638.171154</v>
      </c>
      <c r="T45" s="20">
        <f>SUM(S45:$S$127)</f>
        <v>149709645866.33987</v>
      </c>
      <c r="U45" s="6">
        <f t="shared" si="11"/>
        <v>28.569781762264185</v>
      </c>
    </row>
    <row r="46" spans="1:21" x14ac:dyDescent="0.2">
      <c r="A46" s="21">
        <v>32</v>
      </c>
      <c r="B46" s="17">
        <f>Absterbeordnung!C40</f>
        <v>98340.028159428883</v>
      </c>
      <c r="C46" s="18">
        <f t="shared" si="1"/>
        <v>0.53063330351779314</v>
      </c>
      <c r="D46" s="17">
        <f t="shared" si="2"/>
        <v>52182.494010270551</v>
      </c>
      <c r="E46" s="17">
        <f>SUM(D46:$D$136)</f>
        <v>1609041.5916456298</v>
      </c>
      <c r="F46" s="19">
        <f t="shared" si="3"/>
        <v>30.83489247043153</v>
      </c>
      <c r="G46" s="5"/>
      <c r="H46" s="17">
        <f>Absterbeordnung!C40</f>
        <v>98340.028159428883</v>
      </c>
      <c r="I46" s="18">
        <f t="shared" si="4"/>
        <v>0.53063330351779314</v>
      </c>
      <c r="J46" s="17">
        <f t="shared" si="5"/>
        <v>52182.494010270551</v>
      </c>
      <c r="K46" s="17">
        <f>SUM($J46:J$136)</f>
        <v>1609041.5916456298</v>
      </c>
      <c r="L46" s="19">
        <f t="shared" si="6"/>
        <v>30.83489247043153</v>
      </c>
      <c r="N46" s="6">
        <v>32</v>
      </c>
      <c r="O46" s="6">
        <f t="shared" ref="O46:O77" si="12">N46+$B$3</f>
        <v>32</v>
      </c>
      <c r="P46" s="20">
        <f t="shared" si="7"/>
        <v>98340.028159428883</v>
      </c>
      <c r="Q46" s="20">
        <f t="shared" si="8"/>
        <v>98340.028159428883</v>
      </c>
      <c r="R46" s="5">
        <f t="shared" si="9"/>
        <v>98340.028159428883</v>
      </c>
      <c r="S46" s="5">
        <f t="shared" si="10"/>
        <v>5131627930.3992357</v>
      </c>
      <c r="T46" s="20">
        <f>SUM(S46:$S$127)</f>
        <v>144469506228.16873</v>
      </c>
      <c r="U46" s="6">
        <f t="shared" si="11"/>
        <v>28.152763253225402</v>
      </c>
    </row>
    <row r="47" spans="1:21" x14ac:dyDescent="0.2">
      <c r="A47" s="21">
        <v>33</v>
      </c>
      <c r="B47" s="17">
        <f>Absterbeordnung!C41</f>
        <v>98280.417384559492</v>
      </c>
      <c r="C47" s="18">
        <f t="shared" ref="C47:C78" si="13">1/(((1+($B$5/100))^A47))</f>
        <v>0.52022872893901284</v>
      </c>
      <c r="D47" s="17">
        <f t="shared" ref="D47:D78" si="14">B47*C47</f>
        <v>51128.296615565043</v>
      </c>
      <c r="E47" s="17">
        <f>SUM(D47:$D$136)</f>
        <v>1556859.0976353595</v>
      </c>
      <c r="F47" s="19">
        <f t="shared" ref="F47:F78" si="15">E47/D47</f>
        <v>30.450048225573063</v>
      </c>
      <c r="G47" s="5"/>
      <c r="H47" s="17">
        <f>Absterbeordnung!C41</f>
        <v>98280.417384559492</v>
      </c>
      <c r="I47" s="18">
        <f t="shared" ref="I47:I78" si="16">1/(((1+($B$5/100))^A47))</f>
        <v>0.52022872893901284</v>
      </c>
      <c r="J47" s="17">
        <f t="shared" ref="J47:J78" si="17">H47*I47</f>
        <v>51128.296615565043</v>
      </c>
      <c r="K47" s="17">
        <f>SUM($J47:J$136)</f>
        <v>1556859.0976353595</v>
      </c>
      <c r="L47" s="19">
        <f t="shared" ref="L47:L78" si="18">K47/J47</f>
        <v>30.450048225573063</v>
      </c>
      <c r="N47" s="6">
        <v>33</v>
      </c>
      <c r="O47" s="6">
        <f t="shared" si="12"/>
        <v>33</v>
      </c>
      <c r="P47" s="20">
        <f t="shared" si="7"/>
        <v>98280.417384559492</v>
      </c>
      <c r="Q47" s="20">
        <f t="shared" si="8"/>
        <v>98280.417384559492</v>
      </c>
      <c r="R47" s="5">
        <f t="shared" si="9"/>
        <v>98280.417384559492</v>
      </c>
      <c r="S47" s="5">
        <f t="shared" ref="S47:S78" si="19">P47*R47*I47</f>
        <v>5024910331.5392933</v>
      </c>
      <c r="T47" s="20">
        <f>SUM(S47:$S$127)</f>
        <v>139337878297.7695</v>
      </c>
      <c r="U47" s="6">
        <f t="shared" ref="U47:U78" si="20">T47/S47</f>
        <v>27.729425821432674</v>
      </c>
    </row>
    <row r="48" spans="1:21" x14ac:dyDescent="0.2">
      <c r="A48" s="21">
        <v>34</v>
      </c>
      <c r="B48" s="17">
        <f>Absterbeordnung!C42</f>
        <v>98216.094816989644</v>
      </c>
      <c r="C48" s="18">
        <f t="shared" si="13"/>
        <v>0.51002816562648323</v>
      </c>
      <c r="D48" s="17">
        <f t="shared" si="14"/>
        <v>50092.974674505975</v>
      </c>
      <c r="E48" s="17">
        <f>SUM(D48:$D$136)</f>
        <v>1505730.8010197941</v>
      </c>
      <c r="F48" s="19">
        <f t="shared" si="15"/>
        <v>30.058722022473781</v>
      </c>
      <c r="G48" s="5"/>
      <c r="H48" s="17">
        <f>Absterbeordnung!C42</f>
        <v>98216.094816989644</v>
      </c>
      <c r="I48" s="18">
        <f t="shared" si="16"/>
        <v>0.51002816562648323</v>
      </c>
      <c r="J48" s="17">
        <f t="shared" si="17"/>
        <v>50092.974674505975</v>
      </c>
      <c r="K48" s="17">
        <f>SUM($J48:J$136)</f>
        <v>1505730.8010197941</v>
      </c>
      <c r="L48" s="19">
        <f t="shared" si="18"/>
        <v>30.058722022473781</v>
      </c>
      <c r="N48" s="6">
        <v>34</v>
      </c>
      <c r="O48" s="6">
        <f t="shared" si="12"/>
        <v>34</v>
      </c>
      <c r="P48" s="20">
        <f t="shared" si="7"/>
        <v>98216.094816989644</v>
      </c>
      <c r="Q48" s="20">
        <f t="shared" si="8"/>
        <v>98216.094816989644</v>
      </c>
      <c r="R48" s="5">
        <f t="shared" si="9"/>
        <v>98216.094816989644</v>
      </c>
      <c r="S48" s="5">
        <f t="shared" si="19"/>
        <v>4919936350.296339</v>
      </c>
      <c r="T48" s="20">
        <f>SUM(S48:$S$127)</f>
        <v>134312967966.23016</v>
      </c>
      <c r="U48" s="6">
        <f t="shared" si="20"/>
        <v>27.299736907803734</v>
      </c>
    </row>
    <row r="49" spans="1:21" x14ac:dyDescent="0.2">
      <c r="A49" s="21">
        <v>35</v>
      </c>
      <c r="B49" s="17">
        <f>Absterbeordnung!C43</f>
        <v>98146.450766315873</v>
      </c>
      <c r="C49" s="18">
        <f t="shared" si="13"/>
        <v>0.50002761335929735</v>
      </c>
      <c r="D49" s="17">
        <f t="shared" si="14"/>
        <v>49075.935536366705</v>
      </c>
      <c r="E49" s="17">
        <f>SUM(D49:$D$136)</f>
        <v>1455637.8263452884</v>
      </c>
      <c r="F49" s="19">
        <f t="shared" si="15"/>
        <v>29.660928730877036</v>
      </c>
      <c r="G49" s="5"/>
      <c r="H49" s="17">
        <f>Absterbeordnung!C43</f>
        <v>98146.450766315873</v>
      </c>
      <c r="I49" s="18">
        <f t="shared" si="16"/>
        <v>0.50002761335929735</v>
      </c>
      <c r="J49" s="17">
        <f t="shared" si="17"/>
        <v>49075.935536366705</v>
      </c>
      <c r="K49" s="17">
        <f>SUM($J49:J$136)</f>
        <v>1455637.8263452884</v>
      </c>
      <c r="L49" s="19">
        <f t="shared" si="18"/>
        <v>29.660928730877036</v>
      </c>
      <c r="N49" s="6">
        <v>35</v>
      </c>
      <c r="O49" s="6">
        <f t="shared" si="12"/>
        <v>35</v>
      </c>
      <c r="P49" s="20">
        <f t="shared" si="7"/>
        <v>98146.450766315873</v>
      </c>
      <c r="Q49" s="20">
        <f t="shared" si="8"/>
        <v>98146.450766315873</v>
      </c>
      <c r="R49" s="5">
        <f t="shared" si="9"/>
        <v>98146.450766315873</v>
      </c>
      <c r="S49" s="5">
        <f t="shared" si="19"/>
        <v>4816628890.9309072</v>
      </c>
      <c r="T49" s="20">
        <f>SUM(S49:$S$127)</f>
        <v>129393031615.93384</v>
      </c>
      <c r="U49" s="6">
        <f t="shared" si="20"/>
        <v>26.863815864984797</v>
      </c>
    </row>
    <row r="50" spans="1:21" x14ac:dyDescent="0.2">
      <c r="A50" s="21">
        <v>36</v>
      </c>
      <c r="B50" s="17">
        <f>Absterbeordnung!C44</f>
        <v>98070.606133557187</v>
      </c>
      <c r="C50" s="18">
        <f t="shared" si="13"/>
        <v>0.49022315035225233</v>
      </c>
      <c r="D50" s="17">
        <f t="shared" si="14"/>
        <v>48076.481495747328</v>
      </c>
      <c r="E50" s="17">
        <f>SUM(D50:$D$136)</f>
        <v>1406561.8908089215</v>
      </c>
      <c r="F50" s="19">
        <f t="shared" si="15"/>
        <v>29.25675604886645</v>
      </c>
      <c r="G50" s="5"/>
      <c r="H50" s="17">
        <f>Absterbeordnung!C44</f>
        <v>98070.606133557187</v>
      </c>
      <c r="I50" s="18">
        <f t="shared" si="16"/>
        <v>0.49022315035225233</v>
      </c>
      <c r="J50" s="17">
        <f t="shared" si="17"/>
        <v>48076.481495747328</v>
      </c>
      <c r="K50" s="17">
        <f>SUM($J50:J$136)</f>
        <v>1406561.8908089215</v>
      </c>
      <c r="L50" s="19">
        <f t="shared" si="18"/>
        <v>29.25675604886645</v>
      </c>
      <c r="N50" s="6">
        <v>36</v>
      </c>
      <c r="O50" s="6">
        <f t="shared" si="12"/>
        <v>36</v>
      </c>
      <c r="P50" s="20">
        <f t="shared" si="7"/>
        <v>98070.606133557187</v>
      </c>
      <c r="Q50" s="20">
        <f t="shared" si="8"/>
        <v>98070.606133557187</v>
      </c>
      <c r="R50" s="5">
        <f t="shared" si="9"/>
        <v>98070.606133557187</v>
      </c>
      <c r="S50" s="5">
        <f t="shared" si="19"/>
        <v>4714889681.0566864</v>
      </c>
      <c r="T50" s="20">
        <f>SUM(S50:$S$127)</f>
        <v>124576402725.00293</v>
      </c>
      <c r="U50" s="6">
        <f t="shared" si="20"/>
        <v>26.421912526505444</v>
      </c>
    </row>
    <row r="51" spans="1:21" x14ac:dyDescent="0.2">
      <c r="A51" s="21">
        <v>37</v>
      </c>
      <c r="B51" s="17">
        <f>Absterbeordnung!C45</f>
        <v>97987.506986155975</v>
      </c>
      <c r="C51" s="18">
        <f t="shared" si="13"/>
        <v>0.48061093171789437</v>
      </c>
      <c r="D51" s="17">
        <f t="shared" si="14"/>
        <v>47093.867029330104</v>
      </c>
      <c r="E51" s="17">
        <f>SUM(D51:$D$136)</f>
        <v>1358485.4093131742</v>
      </c>
      <c r="F51" s="19">
        <f t="shared" si="15"/>
        <v>28.846333822344814</v>
      </c>
      <c r="G51" s="5"/>
      <c r="H51" s="17">
        <f>Absterbeordnung!C45</f>
        <v>97987.506986155975</v>
      </c>
      <c r="I51" s="18">
        <f t="shared" si="16"/>
        <v>0.48061093171789437</v>
      </c>
      <c r="J51" s="17">
        <f t="shared" si="17"/>
        <v>47093.867029330104</v>
      </c>
      <c r="K51" s="17">
        <f>SUM($J51:J$136)</f>
        <v>1358485.4093131742</v>
      </c>
      <c r="L51" s="19">
        <f t="shared" si="18"/>
        <v>28.846333822344814</v>
      </c>
      <c r="N51" s="6">
        <v>37</v>
      </c>
      <c r="O51" s="6">
        <f t="shared" si="12"/>
        <v>37</v>
      </c>
      <c r="P51" s="20">
        <f t="shared" si="7"/>
        <v>97987.506986155975</v>
      </c>
      <c r="Q51" s="20">
        <f t="shared" si="8"/>
        <v>97987.506986155975</v>
      </c>
      <c r="R51" s="5">
        <f t="shared" si="9"/>
        <v>97987.506986155975</v>
      </c>
      <c r="S51" s="5">
        <f t="shared" si="19"/>
        <v>4614610624.541584</v>
      </c>
      <c r="T51" s="20">
        <f>SUM(S51:$S$127)</f>
        <v>119861513043.94626</v>
      </c>
      <c r="U51" s="6">
        <f t="shared" si="20"/>
        <v>25.974350339873652</v>
      </c>
    </row>
    <row r="52" spans="1:21" x14ac:dyDescent="0.2">
      <c r="A52" s="21">
        <v>38</v>
      </c>
      <c r="B52" s="17">
        <f>Absterbeordnung!C46</f>
        <v>97896.14049501688</v>
      </c>
      <c r="C52" s="18">
        <f t="shared" si="13"/>
        <v>0.47118718795871989</v>
      </c>
      <c r="D52" s="17">
        <f t="shared" si="14"/>
        <v>46127.407151858766</v>
      </c>
      <c r="E52" s="17">
        <f>SUM(D52:$D$136)</f>
        <v>1311391.5422838442</v>
      </c>
      <c r="F52" s="19">
        <f t="shared" si="15"/>
        <v>28.429769268550789</v>
      </c>
      <c r="G52" s="5"/>
      <c r="H52" s="17">
        <f>Absterbeordnung!C46</f>
        <v>97896.14049501688</v>
      </c>
      <c r="I52" s="18">
        <f t="shared" si="16"/>
        <v>0.47118718795871989</v>
      </c>
      <c r="J52" s="17">
        <f t="shared" si="17"/>
        <v>46127.407151858766</v>
      </c>
      <c r="K52" s="17">
        <f>SUM($J52:J$136)</f>
        <v>1311391.5422838442</v>
      </c>
      <c r="L52" s="19">
        <f t="shared" si="18"/>
        <v>28.429769268550789</v>
      </c>
      <c r="N52" s="6">
        <v>38</v>
      </c>
      <c r="O52" s="6">
        <f t="shared" si="12"/>
        <v>38</v>
      </c>
      <c r="P52" s="20">
        <f t="shared" si="7"/>
        <v>97896.14049501688</v>
      </c>
      <c r="Q52" s="20">
        <f t="shared" si="8"/>
        <v>97896.14049501688</v>
      </c>
      <c r="R52" s="5">
        <f t="shared" si="9"/>
        <v>97896.14049501688</v>
      </c>
      <c r="S52" s="5">
        <f t="shared" si="19"/>
        <v>4515695131.2092123</v>
      </c>
      <c r="T52" s="20">
        <f>SUM(S52:$S$127)</f>
        <v>115246902419.40466</v>
      </c>
      <c r="U52" s="6">
        <f t="shared" si="20"/>
        <v>25.521409012513178</v>
      </c>
    </row>
    <row r="53" spans="1:21" x14ac:dyDescent="0.2">
      <c r="A53" s="21">
        <v>39</v>
      </c>
      <c r="B53" s="17">
        <f>Absterbeordnung!C47</f>
        <v>97795.59822184428</v>
      </c>
      <c r="C53" s="18">
        <f t="shared" si="13"/>
        <v>0.46194822348894127</v>
      </c>
      <c r="D53" s="17">
        <f t="shared" si="14"/>
        <v>45176.502863619229</v>
      </c>
      <c r="E53" s="17">
        <f>SUM(D53:$D$136)</f>
        <v>1265264.1351319854</v>
      </c>
      <c r="F53" s="19">
        <f t="shared" si="15"/>
        <v>28.007128815429102</v>
      </c>
      <c r="G53" s="5"/>
      <c r="H53" s="17">
        <f>Absterbeordnung!C47</f>
        <v>97795.59822184428</v>
      </c>
      <c r="I53" s="18">
        <f t="shared" si="16"/>
        <v>0.46194822348894127</v>
      </c>
      <c r="J53" s="17">
        <f t="shared" si="17"/>
        <v>45176.502863619229</v>
      </c>
      <c r="K53" s="17">
        <f>SUM($J53:J$136)</f>
        <v>1265264.1351319854</v>
      </c>
      <c r="L53" s="19">
        <f t="shared" si="18"/>
        <v>28.007128815429102</v>
      </c>
      <c r="N53" s="6">
        <v>39</v>
      </c>
      <c r="O53" s="6">
        <f t="shared" si="12"/>
        <v>39</v>
      </c>
      <c r="P53" s="20">
        <f t="shared" si="7"/>
        <v>97795.59822184428</v>
      </c>
      <c r="Q53" s="20">
        <f t="shared" si="8"/>
        <v>97795.59822184428</v>
      </c>
      <c r="R53" s="5">
        <f t="shared" si="9"/>
        <v>97795.59822184428</v>
      </c>
      <c r="S53" s="5">
        <f t="shared" si="19"/>
        <v>4418063123.1185036</v>
      </c>
      <c r="T53" s="20">
        <f>SUM(S53:$S$127)</f>
        <v>110731207288.19547</v>
      </c>
      <c r="U53" s="6">
        <f t="shared" si="20"/>
        <v>25.063292262342213</v>
      </c>
    </row>
    <row r="54" spans="1:21" x14ac:dyDescent="0.2">
      <c r="A54" s="21">
        <v>40</v>
      </c>
      <c r="B54" s="17">
        <f>Absterbeordnung!C48</f>
        <v>97685.091151765562</v>
      </c>
      <c r="C54" s="18">
        <f t="shared" si="13"/>
        <v>0.45289041518523643</v>
      </c>
      <c r="D54" s="17">
        <f t="shared" si="14"/>
        <v>44240.641489130772</v>
      </c>
      <c r="E54" s="17">
        <f>SUM(D54:$D$136)</f>
        <v>1220087.6322683662</v>
      </c>
      <c r="F54" s="19">
        <f t="shared" si="15"/>
        <v>27.578434471121366</v>
      </c>
      <c r="G54" s="5"/>
      <c r="H54" s="17">
        <f>Absterbeordnung!C48</f>
        <v>97685.091151765562</v>
      </c>
      <c r="I54" s="18">
        <f t="shared" si="16"/>
        <v>0.45289041518523643</v>
      </c>
      <c r="J54" s="17">
        <f t="shared" si="17"/>
        <v>44240.641489130772</v>
      </c>
      <c r="K54" s="17">
        <f>SUM($J54:J$136)</f>
        <v>1220087.6322683662</v>
      </c>
      <c r="L54" s="19">
        <f t="shared" si="18"/>
        <v>27.578434471121366</v>
      </c>
      <c r="N54" s="6">
        <v>40</v>
      </c>
      <c r="O54" s="6">
        <f t="shared" si="12"/>
        <v>40</v>
      </c>
      <c r="P54" s="20">
        <f t="shared" si="7"/>
        <v>97685.091151765562</v>
      </c>
      <c r="Q54" s="20">
        <f t="shared" si="8"/>
        <v>97685.091151765562</v>
      </c>
      <c r="R54" s="5">
        <f t="shared" si="9"/>
        <v>97685.091151765562</v>
      </c>
      <c r="S54" s="5">
        <f t="shared" si="19"/>
        <v>4321651096.4783211</v>
      </c>
      <c r="T54" s="20">
        <f>SUM(S54:$S$127)</f>
        <v>106313144165.07693</v>
      </c>
      <c r="U54" s="6">
        <f t="shared" si="20"/>
        <v>24.600121988494319</v>
      </c>
    </row>
    <row r="55" spans="1:21" x14ac:dyDescent="0.2">
      <c r="A55" s="21">
        <v>41</v>
      </c>
      <c r="B55" s="17">
        <f>Absterbeordnung!C49</f>
        <v>97563.834648118878</v>
      </c>
      <c r="C55" s="18">
        <f t="shared" si="13"/>
        <v>0.44401021096591808</v>
      </c>
      <c r="D55" s="17">
        <f t="shared" si="14"/>
        <v>43319.338804755214</v>
      </c>
      <c r="E55" s="17">
        <f>SUM(D55:$D$136)</f>
        <v>1175846.9907792355</v>
      </c>
      <c r="F55" s="19">
        <f t="shared" si="15"/>
        <v>27.143696631172066</v>
      </c>
      <c r="G55" s="5"/>
      <c r="H55" s="17">
        <f>Absterbeordnung!C49</f>
        <v>97563.834648118878</v>
      </c>
      <c r="I55" s="18">
        <f t="shared" si="16"/>
        <v>0.44401021096591808</v>
      </c>
      <c r="J55" s="17">
        <f t="shared" si="17"/>
        <v>43319.338804755214</v>
      </c>
      <c r="K55" s="17">
        <f>SUM($J55:J$136)</f>
        <v>1175846.9907792355</v>
      </c>
      <c r="L55" s="19">
        <f t="shared" si="18"/>
        <v>27.143696631172066</v>
      </c>
      <c r="N55" s="6">
        <v>41</v>
      </c>
      <c r="O55" s="6">
        <f t="shared" si="12"/>
        <v>41</v>
      </c>
      <c r="P55" s="20">
        <f t="shared" si="7"/>
        <v>97563.834648118878</v>
      </c>
      <c r="Q55" s="20">
        <f t="shared" si="8"/>
        <v>97563.834648118878</v>
      </c>
      <c r="R55" s="5">
        <f t="shared" si="9"/>
        <v>97563.834648118878</v>
      </c>
      <c r="S55" s="5">
        <f t="shared" si="19"/>
        <v>4226400808.2129769</v>
      </c>
      <c r="T55" s="20">
        <f>SUM(S55:$S$127)</f>
        <v>101991493068.5986</v>
      </c>
      <c r="U55" s="6">
        <f t="shared" si="20"/>
        <v>24.131997341663162</v>
      </c>
    </row>
    <row r="56" spans="1:21" x14ac:dyDescent="0.2">
      <c r="A56" s="21">
        <v>42</v>
      </c>
      <c r="B56" s="17">
        <f>Absterbeordnung!C50</f>
        <v>97430.970266818375</v>
      </c>
      <c r="C56" s="18">
        <f t="shared" si="13"/>
        <v>0.4353041283979589</v>
      </c>
      <c r="D56" s="17">
        <f t="shared" si="14"/>
        <v>42412.10359096482</v>
      </c>
      <c r="E56" s="17">
        <f>SUM(D56:$D$136)</f>
        <v>1132527.6519744799</v>
      </c>
      <c r="F56" s="19">
        <f t="shared" si="15"/>
        <v>26.702935154948214</v>
      </c>
      <c r="G56" s="5"/>
      <c r="H56" s="17">
        <f>Absterbeordnung!C50</f>
        <v>97430.970266818375</v>
      </c>
      <c r="I56" s="18">
        <f t="shared" si="16"/>
        <v>0.4353041283979589</v>
      </c>
      <c r="J56" s="17">
        <f t="shared" si="17"/>
        <v>42412.10359096482</v>
      </c>
      <c r="K56" s="17">
        <f>SUM($J56:J$136)</f>
        <v>1132527.6519744799</v>
      </c>
      <c r="L56" s="19">
        <f t="shared" si="18"/>
        <v>26.702935154948214</v>
      </c>
      <c r="N56" s="6">
        <v>42</v>
      </c>
      <c r="O56" s="6">
        <f t="shared" si="12"/>
        <v>42</v>
      </c>
      <c r="P56" s="20">
        <f t="shared" si="7"/>
        <v>97430.970266818375</v>
      </c>
      <c r="Q56" s="20">
        <f t="shared" si="8"/>
        <v>97430.970266818375</v>
      </c>
      <c r="R56" s="5">
        <f t="shared" si="9"/>
        <v>97430.970266818375</v>
      </c>
      <c r="S56" s="5">
        <f t="shared" si="19"/>
        <v>4132252403.9245143</v>
      </c>
      <c r="T56" s="20">
        <f>SUM(S56:$S$127)</f>
        <v>97765092260.385651</v>
      </c>
      <c r="U56" s="6">
        <f t="shared" si="20"/>
        <v>23.659032097733295</v>
      </c>
    </row>
    <row r="57" spans="1:21" x14ac:dyDescent="0.2">
      <c r="A57" s="21">
        <v>43</v>
      </c>
      <c r="B57" s="17">
        <f>Absterbeordnung!C51</f>
        <v>97285.637360019886</v>
      </c>
      <c r="C57" s="18">
        <f t="shared" si="13"/>
        <v>0.4267687533313323</v>
      </c>
      <c r="D57" s="17">
        <f t="shared" si="14"/>
        <v>41518.470173179776</v>
      </c>
      <c r="E57" s="17">
        <f>SUM(D57:$D$136)</f>
        <v>1090115.5483835151</v>
      </c>
      <c r="F57" s="19">
        <f t="shared" si="15"/>
        <v>26.25615885740682</v>
      </c>
      <c r="G57" s="5"/>
      <c r="H57" s="17">
        <f>Absterbeordnung!C51</f>
        <v>97285.637360019886</v>
      </c>
      <c r="I57" s="18">
        <f t="shared" si="16"/>
        <v>0.4267687533313323</v>
      </c>
      <c r="J57" s="17">
        <f t="shared" si="17"/>
        <v>41518.470173179776</v>
      </c>
      <c r="K57" s="17">
        <f>SUM($J57:J$136)</f>
        <v>1090115.5483835151</v>
      </c>
      <c r="L57" s="19">
        <f t="shared" si="18"/>
        <v>26.25615885740682</v>
      </c>
      <c r="N57" s="6">
        <v>43</v>
      </c>
      <c r="O57" s="6">
        <f t="shared" si="12"/>
        <v>43</v>
      </c>
      <c r="P57" s="20">
        <f t="shared" si="7"/>
        <v>97285.637360019886</v>
      </c>
      <c r="Q57" s="20">
        <f t="shared" si="8"/>
        <v>97285.637360019886</v>
      </c>
      <c r="R57" s="5">
        <f t="shared" si="9"/>
        <v>97285.637360019886</v>
      </c>
      <c r="S57" s="5">
        <f t="shared" si="19"/>
        <v>4039150833.0107698</v>
      </c>
      <c r="T57" s="20">
        <f>SUM(S57:$S$127)</f>
        <v>93632839856.461121</v>
      </c>
      <c r="U57" s="6">
        <f t="shared" si="20"/>
        <v>23.181317986748098</v>
      </c>
    </row>
    <row r="58" spans="1:21" x14ac:dyDescent="0.2">
      <c r="A58" s="21">
        <v>44</v>
      </c>
      <c r="B58" s="17">
        <f>Absterbeordnung!C52</f>
        <v>97126.950865496459</v>
      </c>
      <c r="C58" s="18">
        <f t="shared" si="13"/>
        <v>0.41840073856012966</v>
      </c>
      <c r="D58" s="17">
        <f t="shared" si="14"/>
        <v>40637.98797621714</v>
      </c>
      <c r="E58" s="17">
        <f>SUM(D58:$D$136)</f>
        <v>1048597.0782103348</v>
      </c>
      <c r="F58" s="19">
        <f t="shared" si="15"/>
        <v>25.803370945038242</v>
      </c>
      <c r="G58" s="5"/>
      <c r="H58" s="17">
        <f>Absterbeordnung!C52</f>
        <v>97126.950865496459</v>
      </c>
      <c r="I58" s="18">
        <f t="shared" si="16"/>
        <v>0.41840073856012966</v>
      </c>
      <c r="J58" s="17">
        <f t="shared" si="17"/>
        <v>40637.98797621714</v>
      </c>
      <c r="K58" s="17">
        <f>SUM($J58:J$136)</f>
        <v>1048597.0782103348</v>
      </c>
      <c r="L58" s="19">
        <f t="shared" si="18"/>
        <v>25.803370945038242</v>
      </c>
      <c r="N58" s="6">
        <v>44</v>
      </c>
      <c r="O58" s="6">
        <f t="shared" si="12"/>
        <v>44</v>
      </c>
      <c r="P58" s="20">
        <f t="shared" si="7"/>
        <v>97126.950865496459</v>
      </c>
      <c r="Q58" s="20">
        <f t="shared" si="8"/>
        <v>97126.950865496459</v>
      </c>
      <c r="R58" s="5">
        <f t="shared" si="9"/>
        <v>97126.950865496459</v>
      </c>
      <c r="S58" s="5">
        <f t="shared" si="19"/>
        <v>3947043861.4386787</v>
      </c>
      <c r="T58" s="20">
        <f>SUM(S58:$S$127)</f>
        <v>89593689023.450348</v>
      </c>
      <c r="U58" s="6">
        <f t="shared" si="20"/>
        <v>22.698934232464769</v>
      </c>
    </row>
    <row r="59" spans="1:21" x14ac:dyDescent="0.2">
      <c r="A59" s="21">
        <v>45</v>
      </c>
      <c r="B59" s="17">
        <f>Absterbeordnung!C53</f>
        <v>96954.061007877841</v>
      </c>
      <c r="C59" s="18">
        <f t="shared" si="13"/>
        <v>0.41019680250993107</v>
      </c>
      <c r="D59" s="17">
        <f t="shared" si="14"/>
        <v>39770.245815784278</v>
      </c>
      <c r="E59" s="17">
        <f>SUM(D59:$D$136)</f>
        <v>1007959.0902341177</v>
      </c>
      <c r="F59" s="19">
        <f t="shared" si="15"/>
        <v>25.344552681494172</v>
      </c>
      <c r="G59" s="5"/>
      <c r="H59" s="17">
        <f>Absterbeordnung!C53</f>
        <v>96954.061007877841</v>
      </c>
      <c r="I59" s="18">
        <f t="shared" si="16"/>
        <v>0.41019680250993107</v>
      </c>
      <c r="J59" s="17">
        <f t="shared" si="17"/>
        <v>39770.245815784278</v>
      </c>
      <c r="K59" s="17">
        <f>SUM($J59:J$136)</f>
        <v>1007959.0902341177</v>
      </c>
      <c r="L59" s="19">
        <f t="shared" si="18"/>
        <v>25.344552681494172</v>
      </c>
      <c r="N59" s="6">
        <v>45</v>
      </c>
      <c r="O59" s="6">
        <f t="shared" si="12"/>
        <v>45</v>
      </c>
      <c r="P59" s="20">
        <f t="shared" si="7"/>
        <v>96954.061007877841</v>
      </c>
      <c r="Q59" s="20">
        <f t="shared" si="8"/>
        <v>96954.061007877841</v>
      </c>
      <c r="R59" s="5">
        <f t="shared" si="9"/>
        <v>96954.061007877841</v>
      </c>
      <c r="S59" s="5">
        <f t="shared" si="19"/>
        <v>3855886839.1218472</v>
      </c>
      <c r="T59" s="20">
        <f>SUM(S59:$S$127)</f>
        <v>85646645162.011658</v>
      </c>
      <c r="U59" s="6">
        <f t="shared" si="20"/>
        <v>22.211918745394801</v>
      </c>
    </row>
    <row r="60" spans="1:21" x14ac:dyDescent="0.2">
      <c r="A60" s="21">
        <v>46</v>
      </c>
      <c r="B60" s="17">
        <f>Absterbeordnung!C54</f>
        <v>96766.131073263823</v>
      </c>
      <c r="C60" s="18">
        <f t="shared" si="13"/>
        <v>0.40215372795091275</v>
      </c>
      <c r="D60" s="17">
        <f t="shared" si="14"/>
        <v>38914.860350499708</v>
      </c>
      <c r="E60" s="17">
        <f>SUM(D60:$D$136)</f>
        <v>968188.84441833349</v>
      </c>
      <c r="F60" s="19">
        <f t="shared" si="15"/>
        <v>24.879668992719409</v>
      </c>
      <c r="G60" s="5"/>
      <c r="H60" s="17">
        <f>Absterbeordnung!C54</f>
        <v>96766.131073263823</v>
      </c>
      <c r="I60" s="18">
        <f t="shared" si="16"/>
        <v>0.40215372795091275</v>
      </c>
      <c r="J60" s="17">
        <f t="shared" si="17"/>
        <v>38914.860350499708</v>
      </c>
      <c r="K60" s="17">
        <f>SUM($J60:J$136)</f>
        <v>968188.84441833349</v>
      </c>
      <c r="L60" s="19">
        <f t="shared" si="18"/>
        <v>24.879668992719409</v>
      </c>
      <c r="N60" s="6">
        <v>46</v>
      </c>
      <c r="O60" s="6">
        <f t="shared" si="12"/>
        <v>46</v>
      </c>
      <c r="P60" s="20">
        <f t="shared" si="7"/>
        <v>96766.131073263823</v>
      </c>
      <c r="Q60" s="20">
        <f t="shared" si="8"/>
        <v>96766.131073263823</v>
      </c>
      <c r="R60" s="5">
        <f t="shared" si="9"/>
        <v>96766.131073263823</v>
      </c>
      <c r="S60" s="5">
        <f t="shared" si="19"/>
        <v>3765640477.3742118</v>
      </c>
      <c r="T60" s="20">
        <f>SUM(S60:$S$127)</f>
        <v>81790758322.889801</v>
      </c>
      <c r="U60" s="6">
        <f t="shared" si="20"/>
        <v>21.72027808133257</v>
      </c>
    </row>
    <row r="61" spans="1:21" x14ac:dyDescent="0.2">
      <c r="A61" s="21">
        <v>47</v>
      </c>
      <c r="B61" s="17">
        <f>Absterbeordnung!C55</f>
        <v>96562.213869930507</v>
      </c>
      <c r="C61" s="18">
        <f t="shared" si="13"/>
        <v>0.39426836073618909</v>
      </c>
      <c r="D61" s="17">
        <f t="shared" si="14"/>
        <v>38071.425771554801</v>
      </c>
      <c r="E61" s="17">
        <f>SUM(D61:$D$136)</f>
        <v>929273.98406783387</v>
      </c>
      <c r="F61" s="19">
        <f t="shared" si="15"/>
        <v>24.408699312809667</v>
      </c>
      <c r="G61" s="5"/>
      <c r="H61" s="17">
        <f>Absterbeordnung!C55</f>
        <v>96562.213869930507</v>
      </c>
      <c r="I61" s="18">
        <f t="shared" si="16"/>
        <v>0.39426836073618909</v>
      </c>
      <c r="J61" s="17">
        <f t="shared" si="17"/>
        <v>38071.425771554801</v>
      </c>
      <c r="K61" s="17">
        <f>SUM($J61:J$136)</f>
        <v>929273.98406783387</v>
      </c>
      <c r="L61" s="19">
        <f t="shared" si="18"/>
        <v>24.408699312809667</v>
      </c>
      <c r="N61" s="6">
        <v>47</v>
      </c>
      <c r="O61" s="6">
        <f t="shared" si="12"/>
        <v>47</v>
      </c>
      <c r="P61" s="20">
        <f t="shared" si="7"/>
        <v>96562.213869930507</v>
      </c>
      <c r="Q61" s="20">
        <f t="shared" si="8"/>
        <v>96562.213869930507</v>
      </c>
      <c r="R61" s="5">
        <f t="shared" si="9"/>
        <v>96562.213869930507</v>
      </c>
      <c r="S61" s="5">
        <f t="shared" si="19"/>
        <v>3676261157.686059</v>
      </c>
      <c r="T61" s="20">
        <f>SUM(S61:$S$127)</f>
        <v>78025117845.51561</v>
      </c>
      <c r="U61" s="6">
        <f t="shared" si="20"/>
        <v>21.224041083802323</v>
      </c>
    </row>
    <row r="62" spans="1:21" x14ac:dyDescent="0.2">
      <c r="A62" s="21">
        <v>48</v>
      </c>
      <c r="B62" s="17">
        <f>Absterbeordnung!C56</f>
        <v>96341.173306160839</v>
      </c>
      <c r="C62" s="18">
        <f t="shared" si="13"/>
        <v>0.38653760856489122</v>
      </c>
      <c r="D62" s="17">
        <f t="shared" si="14"/>
        <v>37239.486736099148</v>
      </c>
      <c r="E62" s="17">
        <f>SUM(D62:$D$136)</f>
        <v>891202.55829627893</v>
      </c>
      <c r="F62" s="19">
        <f t="shared" si="15"/>
        <v>23.931655251101152</v>
      </c>
      <c r="G62" s="5"/>
      <c r="H62" s="17">
        <f>Absterbeordnung!C56</f>
        <v>96341.173306160839</v>
      </c>
      <c r="I62" s="18">
        <f t="shared" si="16"/>
        <v>0.38653760856489122</v>
      </c>
      <c r="J62" s="17">
        <f t="shared" si="17"/>
        <v>37239.486736099148</v>
      </c>
      <c r="K62" s="17">
        <f>SUM($J62:J$136)</f>
        <v>891202.55829627893</v>
      </c>
      <c r="L62" s="19">
        <f t="shared" si="18"/>
        <v>23.931655251101152</v>
      </c>
      <c r="N62" s="6">
        <v>48</v>
      </c>
      <c r="O62" s="6">
        <f t="shared" si="12"/>
        <v>48</v>
      </c>
      <c r="P62" s="20">
        <f t="shared" si="7"/>
        <v>96341.173306160839</v>
      </c>
      <c r="Q62" s="20">
        <f t="shared" si="8"/>
        <v>96341.173306160839</v>
      </c>
      <c r="R62" s="5">
        <f t="shared" si="9"/>
        <v>96341.173306160839</v>
      </c>
      <c r="S62" s="5">
        <f t="shared" si="19"/>
        <v>3587695845.4750051</v>
      </c>
      <c r="T62" s="20">
        <f>SUM(S62:$S$127)</f>
        <v>74348856687.829559</v>
      </c>
      <c r="U62" s="6">
        <f t="shared" si="20"/>
        <v>20.723288676101774</v>
      </c>
    </row>
    <row r="63" spans="1:21" x14ac:dyDescent="0.2">
      <c r="A63" s="21">
        <v>49</v>
      </c>
      <c r="B63" s="17">
        <f>Absterbeordnung!C57</f>
        <v>96101.522710738296</v>
      </c>
      <c r="C63" s="18">
        <f t="shared" si="13"/>
        <v>0.37895843976950117</v>
      </c>
      <c r="D63" s="17">
        <f t="shared" si="14"/>
        <v>36418.483105934669</v>
      </c>
      <c r="E63" s="17">
        <f>SUM(D63:$D$136)</f>
        <v>853963.07156017993</v>
      </c>
      <c r="F63" s="19">
        <f t="shared" si="15"/>
        <v>23.448617260531101</v>
      </c>
      <c r="G63" s="5"/>
      <c r="H63" s="17">
        <f>Absterbeordnung!C57</f>
        <v>96101.522710738296</v>
      </c>
      <c r="I63" s="18">
        <f t="shared" si="16"/>
        <v>0.37895843976950117</v>
      </c>
      <c r="J63" s="17">
        <f t="shared" si="17"/>
        <v>36418.483105934669</v>
      </c>
      <c r="K63" s="17">
        <f>SUM($J63:J$136)</f>
        <v>853963.07156017993</v>
      </c>
      <c r="L63" s="19">
        <f t="shared" si="18"/>
        <v>23.448617260531101</v>
      </c>
      <c r="N63" s="6">
        <v>49</v>
      </c>
      <c r="O63" s="6">
        <f t="shared" si="12"/>
        <v>49</v>
      </c>
      <c r="P63" s="20">
        <f t="shared" si="7"/>
        <v>96101.522710738296</v>
      </c>
      <c r="Q63" s="20">
        <f t="shared" si="8"/>
        <v>96101.522710738296</v>
      </c>
      <c r="R63" s="5">
        <f t="shared" si="9"/>
        <v>96101.522710738296</v>
      </c>
      <c r="S63" s="5">
        <f t="shared" si="19"/>
        <v>3499871681.295619</v>
      </c>
      <c r="T63" s="20">
        <f>SUM(S63:$S$127)</f>
        <v>70761160842.354584</v>
      </c>
      <c r="U63" s="6">
        <f t="shared" si="20"/>
        <v>20.218215776459402</v>
      </c>
    </row>
    <row r="64" spans="1:21" x14ac:dyDescent="0.2">
      <c r="A64" s="21">
        <v>50</v>
      </c>
      <c r="B64" s="17">
        <f>Absterbeordnung!C58</f>
        <v>95841.512352922582</v>
      </c>
      <c r="C64" s="18">
        <f t="shared" si="13"/>
        <v>0.37152788212696192</v>
      </c>
      <c r="D64" s="17">
        <f t="shared" si="14"/>
        <v>35607.794104326385</v>
      </c>
      <c r="E64" s="17">
        <f>SUM(D64:$D$136)</f>
        <v>817544.58845424524</v>
      </c>
      <c r="F64" s="19">
        <f t="shared" si="15"/>
        <v>22.959708935042194</v>
      </c>
      <c r="G64" s="5"/>
      <c r="H64" s="17">
        <f>Absterbeordnung!C58</f>
        <v>95841.512352922582</v>
      </c>
      <c r="I64" s="18">
        <f t="shared" si="16"/>
        <v>0.37152788212696192</v>
      </c>
      <c r="J64" s="17">
        <f t="shared" si="17"/>
        <v>35607.794104326385</v>
      </c>
      <c r="K64" s="17">
        <f>SUM($J64:J$136)</f>
        <v>817544.58845424524</v>
      </c>
      <c r="L64" s="19">
        <f t="shared" si="18"/>
        <v>22.959708935042194</v>
      </c>
      <c r="N64" s="6">
        <v>50</v>
      </c>
      <c r="O64" s="6">
        <f t="shared" si="12"/>
        <v>50</v>
      </c>
      <c r="P64" s="20">
        <f t="shared" si="7"/>
        <v>95841.512352922582</v>
      </c>
      <c r="Q64" s="20">
        <f t="shared" si="8"/>
        <v>95841.512352922582</v>
      </c>
      <c r="R64" s="5">
        <f t="shared" si="9"/>
        <v>95841.512352922582</v>
      </c>
      <c r="S64" s="5">
        <f t="shared" si="19"/>
        <v>3412704838.5101209</v>
      </c>
      <c r="T64" s="20">
        <f>SUM(S64:$S$127)</f>
        <v>67261289161.058929</v>
      </c>
      <c r="U64" s="6">
        <f t="shared" si="20"/>
        <v>19.709084829739652</v>
      </c>
    </row>
    <row r="65" spans="1:21" x14ac:dyDescent="0.2">
      <c r="A65" s="21">
        <v>51</v>
      </c>
      <c r="B65" s="17">
        <f>Absterbeordnung!C59</f>
        <v>95559.121087265434</v>
      </c>
      <c r="C65" s="18">
        <f t="shared" si="13"/>
        <v>0.36424302169309997</v>
      </c>
      <c r="D65" s="17">
        <f t="shared" si="14"/>
        <v>34806.743015162392</v>
      </c>
      <c r="E65" s="17">
        <f>SUM(D65:$D$136)</f>
        <v>781936.79434991872</v>
      </c>
      <c r="F65" s="19">
        <f t="shared" si="15"/>
        <v>22.465095168752047</v>
      </c>
      <c r="G65" s="5"/>
      <c r="H65" s="17">
        <f>Absterbeordnung!C59</f>
        <v>95559.121087265434</v>
      </c>
      <c r="I65" s="18">
        <f t="shared" si="16"/>
        <v>0.36424302169309997</v>
      </c>
      <c r="J65" s="17">
        <f t="shared" si="17"/>
        <v>34806.743015162392</v>
      </c>
      <c r="K65" s="17">
        <f>SUM($J65:J$136)</f>
        <v>781936.79434991872</v>
      </c>
      <c r="L65" s="19">
        <f t="shared" si="18"/>
        <v>22.465095168752047</v>
      </c>
      <c r="N65" s="6">
        <v>51</v>
      </c>
      <c r="O65" s="6">
        <f t="shared" si="12"/>
        <v>51</v>
      </c>
      <c r="P65" s="20">
        <f t="shared" si="7"/>
        <v>95559.121087265434</v>
      </c>
      <c r="Q65" s="20">
        <f t="shared" si="8"/>
        <v>95559.121087265434</v>
      </c>
      <c r="R65" s="5">
        <f t="shared" si="9"/>
        <v>95559.121087265434</v>
      </c>
      <c r="S65" s="5">
        <f t="shared" si="19"/>
        <v>3326101770.4392333</v>
      </c>
      <c r="T65" s="20">
        <f>SUM(S65:$S$127)</f>
        <v>63848584322.548805</v>
      </c>
      <c r="U65" s="6">
        <f t="shared" si="20"/>
        <v>19.196220900395716</v>
      </c>
    </row>
    <row r="66" spans="1:21" x14ac:dyDescent="0.2">
      <c r="A66" s="21">
        <v>52</v>
      </c>
      <c r="B66" s="17">
        <f>Absterbeordnung!C60</f>
        <v>95252.044718425139</v>
      </c>
      <c r="C66" s="18">
        <f t="shared" si="13"/>
        <v>0.35710100165990188</v>
      </c>
      <c r="D66" s="17">
        <f t="shared" si="14"/>
        <v>34014.600579103382</v>
      </c>
      <c r="E66" s="17">
        <f>SUM(D66:$D$136)</f>
        <v>747130.05133475631</v>
      </c>
      <c r="F66" s="19">
        <f t="shared" si="15"/>
        <v>21.964980879233082</v>
      </c>
      <c r="G66" s="5"/>
      <c r="H66" s="17">
        <f>Absterbeordnung!C60</f>
        <v>95252.044718425139</v>
      </c>
      <c r="I66" s="18">
        <f t="shared" si="16"/>
        <v>0.35710100165990188</v>
      </c>
      <c r="J66" s="17">
        <f t="shared" si="17"/>
        <v>34014.600579103382</v>
      </c>
      <c r="K66" s="17">
        <f>SUM($J66:J$136)</f>
        <v>747130.05133475631</v>
      </c>
      <c r="L66" s="19">
        <f t="shared" si="18"/>
        <v>21.964980879233082</v>
      </c>
      <c r="N66" s="6">
        <v>52</v>
      </c>
      <c r="O66" s="6">
        <f t="shared" si="12"/>
        <v>52</v>
      </c>
      <c r="P66" s="20">
        <f t="shared" si="7"/>
        <v>95252.044718425139</v>
      </c>
      <c r="Q66" s="20">
        <f t="shared" si="8"/>
        <v>95252.044718425139</v>
      </c>
      <c r="R66" s="5">
        <f t="shared" si="9"/>
        <v>95252.044718425139</v>
      </c>
      <c r="S66" s="5">
        <f t="shared" si="19"/>
        <v>3239960255.4401255</v>
      </c>
      <c r="T66" s="20">
        <f>SUM(S66:$S$127)</f>
        <v>60522482552.109573</v>
      </c>
      <c r="U66" s="6">
        <f t="shared" si="20"/>
        <v>18.68000771012175</v>
      </c>
    </row>
    <row r="67" spans="1:21" x14ac:dyDescent="0.2">
      <c r="A67" s="21">
        <v>53</v>
      </c>
      <c r="B67" s="17">
        <f>Absterbeordnung!C61</f>
        <v>94917.650032675301</v>
      </c>
      <c r="C67" s="18">
        <f t="shared" si="13"/>
        <v>0.35009902123519798</v>
      </c>
      <c r="D67" s="17">
        <f t="shared" si="14"/>
        <v>33230.576374384684</v>
      </c>
      <c r="E67" s="17">
        <f>SUM(D67:$D$136)</f>
        <v>713115.45075565286</v>
      </c>
      <c r="F67" s="19">
        <f t="shared" si="15"/>
        <v>21.459617273004863</v>
      </c>
      <c r="G67" s="5"/>
      <c r="H67" s="17">
        <f>Absterbeordnung!C61</f>
        <v>94917.650032675301</v>
      </c>
      <c r="I67" s="18">
        <f t="shared" si="16"/>
        <v>0.35009902123519798</v>
      </c>
      <c r="J67" s="17">
        <f t="shared" si="17"/>
        <v>33230.576374384684</v>
      </c>
      <c r="K67" s="17">
        <f>SUM($J67:J$136)</f>
        <v>713115.45075565286</v>
      </c>
      <c r="L67" s="19">
        <f t="shared" si="18"/>
        <v>21.459617273004863</v>
      </c>
      <c r="N67" s="6">
        <v>53</v>
      </c>
      <c r="O67" s="6">
        <f t="shared" si="12"/>
        <v>53</v>
      </c>
      <c r="P67" s="20">
        <f t="shared" si="7"/>
        <v>94917.650032675301</v>
      </c>
      <c r="Q67" s="20">
        <f t="shared" si="8"/>
        <v>94917.650032675301</v>
      </c>
      <c r="R67" s="5">
        <f t="shared" si="9"/>
        <v>94917.650032675301</v>
      </c>
      <c r="S67" s="5">
        <f t="shared" si="19"/>
        <v>3154168218.6879334</v>
      </c>
      <c r="T67" s="20">
        <f>SUM(S67:$S$127)</f>
        <v>57282522296.669449</v>
      </c>
      <c r="U67" s="6">
        <f t="shared" si="20"/>
        <v>18.16089641550499</v>
      </c>
    </row>
    <row r="68" spans="1:21" x14ac:dyDescent="0.2">
      <c r="A68" s="21">
        <v>54</v>
      </c>
      <c r="B68" s="17">
        <f>Absterbeordnung!C62</f>
        <v>94553.197579374348</v>
      </c>
      <c r="C68" s="18">
        <f t="shared" si="13"/>
        <v>0.34323433454431168</v>
      </c>
      <c r="D68" s="17">
        <f t="shared" si="14"/>
        <v>32453.903850193376</v>
      </c>
      <c r="E68" s="17">
        <f>SUM(D68:$D$136)</f>
        <v>679884.87438126816</v>
      </c>
      <c r="F68" s="19">
        <f t="shared" si="15"/>
        <v>20.949247816829811</v>
      </c>
      <c r="G68" s="5"/>
      <c r="H68" s="17">
        <f>Absterbeordnung!C62</f>
        <v>94553.197579374348</v>
      </c>
      <c r="I68" s="18">
        <f t="shared" si="16"/>
        <v>0.34323433454431168</v>
      </c>
      <c r="J68" s="17">
        <f t="shared" si="17"/>
        <v>32453.903850193376</v>
      </c>
      <c r="K68" s="17">
        <f>SUM($J68:J$136)</f>
        <v>679884.87438126816</v>
      </c>
      <c r="L68" s="19">
        <f t="shared" si="18"/>
        <v>20.949247816829811</v>
      </c>
      <c r="N68" s="6">
        <v>54</v>
      </c>
      <c r="O68" s="6">
        <f t="shared" si="12"/>
        <v>54</v>
      </c>
      <c r="P68" s="20">
        <f t="shared" si="7"/>
        <v>94553.197579374348</v>
      </c>
      <c r="Q68" s="20">
        <f t="shared" si="8"/>
        <v>94553.197579374348</v>
      </c>
      <c r="R68" s="5">
        <f t="shared" si="9"/>
        <v>94553.197579374348</v>
      </c>
      <c r="S68" s="5">
        <f t="shared" si="19"/>
        <v>3068620382.9693522</v>
      </c>
      <c r="T68" s="20">
        <f>SUM(S68:$S$127)</f>
        <v>54128354077.981522</v>
      </c>
      <c r="U68" s="6">
        <f t="shared" si="20"/>
        <v>17.639312564822433</v>
      </c>
    </row>
    <row r="69" spans="1:21" x14ac:dyDescent="0.2">
      <c r="A69" s="21">
        <v>55</v>
      </c>
      <c r="B69" s="17">
        <f>Absterbeordnung!C63</f>
        <v>94156.039164857881</v>
      </c>
      <c r="C69" s="18">
        <f t="shared" si="13"/>
        <v>0.33650424955324687</v>
      </c>
      <c r="D69" s="17">
        <f t="shared" si="14"/>
        <v>31683.907300076622</v>
      </c>
      <c r="E69" s="17">
        <f>SUM(D69:$D$136)</f>
        <v>647430.97053107468</v>
      </c>
      <c r="F69" s="19">
        <f t="shared" si="15"/>
        <v>20.434063400050061</v>
      </c>
      <c r="G69" s="5"/>
      <c r="H69" s="17">
        <f>Absterbeordnung!C63</f>
        <v>94156.039164857881</v>
      </c>
      <c r="I69" s="18">
        <f t="shared" si="16"/>
        <v>0.33650424955324687</v>
      </c>
      <c r="J69" s="17">
        <f t="shared" si="17"/>
        <v>31683.907300076622</v>
      </c>
      <c r="K69" s="17">
        <f>SUM($J69:J$136)</f>
        <v>647430.97053107468</v>
      </c>
      <c r="L69" s="19">
        <f t="shared" si="18"/>
        <v>20.434063400050061</v>
      </c>
      <c r="N69" s="6">
        <v>55</v>
      </c>
      <c r="O69" s="6">
        <f t="shared" si="12"/>
        <v>55</v>
      </c>
      <c r="P69" s="20">
        <f t="shared" si="7"/>
        <v>94156.039164857881</v>
      </c>
      <c r="Q69" s="20">
        <f t="shared" si="8"/>
        <v>94156.039164857881</v>
      </c>
      <c r="R69" s="5">
        <f t="shared" si="9"/>
        <v>94156.039164857881</v>
      </c>
      <c r="S69" s="5">
        <f t="shared" si="19"/>
        <v>2983231216.6417408</v>
      </c>
      <c r="T69" s="20">
        <f>SUM(S69:$S$127)</f>
        <v>51059733695.012169</v>
      </c>
      <c r="U69" s="6">
        <f t="shared" si="20"/>
        <v>17.115580384845504</v>
      </c>
    </row>
    <row r="70" spans="1:21" x14ac:dyDescent="0.2">
      <c r="A70" s="21">
        <v>56</v>
      </c>
      <c r="B70" s="17">
        <f>Absterbeordnung!C64</f>
        <v>93723.346969996564</v>
      </c>
      <c r="C70" s="18">
        <f t="shared" si="13"/>
        <v>0.3299061270129871</v>
      </c>
      <c r="D70" s="17">
        <f t="shared" si="14"/>
        <v>30919.906409565945</v>
      </c>
      <c r="E70" s="17">
        <f>SUM(D70:$D$136)</f>
        <v>615747.06323099812</v>
      </c>
      <c r="F70" s="19">
        <f t="shared" si="15"/>
        <v>19.914260252757408</v>
      </c>
      <c r="G70" s="5"/>
      <c r="H70" s="17">
        <f>Absterbeordnung!C64</f>
        <v>93723.346969996564</v>
      </c>
      <c r="I70" s="18">
        <f t="shared" si="16"/>
        <v>0.3299061270129871</v>
      </c>
      <c r="J70" s="17">
        <f t="shared" si="17"/>
        <v>30919.906409565945</v>
      </c>
      <c r="K70" s="17">
        <f>SUM($J70:J$136)</f>
        <v>615747.06323099812</v>
      </c>
      <c r="L70" s="19">
        <f t="shared" si="18"/>
        <v>19.914260252757408</v>
      </c>
      <c r="N70" s="6">
        <v>56</v>
      </c>
      <c r="O70" s="6">
        <f t="shared" si="12"/>
        <v>56</v>
      </c>
      <c r="P70" s="20">
        <f t="shared" si="7"/>
        <v>93723.346969996564</v>
      </c>
      <c r="Q70" s="20">
        <f t="shared" si="8"/>
        <v>93723.346969996564</v>
      </c>
      <c r="R70" s="5">
        <f t="shared" si="9"/>
        <v>93723.346969996564</v>
      </c>
      <c r="S70" s="5">
        <f t="shared" si="19"/>
        <v>2897917116.7035699</v>
      </c>
      <c r="T70" s="20">
        <f>SUM(S70:$S$127)</f>
        <v>48076502478.37043</v>
      </c>
      <c r="U70" s="6">
        <f t="shared" si="20"/>
        <v>16.590019846067328</v>
      </c>
    </row>
    <row r="71" spans="1:21" x14ac:dyDescent="0.2">
      <c r="A71" s="21">
        <v>57</v>
      </c>
      <c r="B71" s="17">
        <f>Absterbeordnung!C65</f>
        <v>93251.989764481172</v>
      </c>
      <c r="C71" s="18">
        <f t="shared" si="13"/>
        <v>0.32343737942449713</v>
      </c>
      <c r="D71" s="17">
        <f t="shared" si="14"/>
        <v>30161.17919554382</v>
      </c>
      <c r="E71" s="17">
        <f>SUM(D71:$D$136)</f>
        <v>584827.15682143217</v>
      </c>
      <c r="F71" s="19">
        <f t="shared" si="15"/>
        <v>19.390062736931643</v>
      </c>
      <c r="G71" s="5"/>
      <c r="H71" s="17">
        <f>Absterbeordnung!C65</f>
        <v>93251.989764481172</v>
      </c>
      <c r="I71" s="18">
        <f t="shared" si="16"/>
        <v>0.32343737942449713</v>
      </c>
      <c r="J71" s="17">
        <f t="shared" si="17"/>
        <v>30161.17919554382</v>
      </c>
      <c r="K71" s="17">
        <f>SUM($J71:J$136)</f>
        <v>584827.15682143217</v>
      </c>
      <c r="L71" s="19">
        <f t="shared" si="18"/>
        <v>19.390062736931643</v>
      </c>
      <c r="N71" s="6">
        <v>57</v>
      </c>
      <c r="O71" s="6">
        <f t="shared" si="12"/>
        <v>57</v>
      </c>
      <c r="P71" s="20">
        <f t="shared" si="7"/>
        <v>93251.989764481172</v>
      </c>
      <c r="Q71" s="20">
        <f t="shared" si="8"/>
        <v>93251.989764481172</v>
      </c>
      <c r="R71" s="5">
        <f t="shared" si="9"/>
        <v>93251.989764481172</v>
      </c>
      <c r="S71" s="5">
        <f t="shared" si="19"/>
        <v>2812589973.6275344</v>
      </c>
      <c r="T71" s="20">
        <f>SUM(S71:$S$127)</f>
        <v>45178585361.666855</v>
      </c>
      <c r="U71" s="6">
        <f t="shared" si="20"/>
        <v>16.062983152641277</v>
      </c>
    </row>
    <row r="72" spans="1:21" x14ac:dyDescent="0.2">
      <c r="A72" s="21">
        <v>58</v>
      </c>
      <c r="B72" s="17">
        <f>Absterbeordnung!C66</f>
        <v>92738.491155203767</v>
      </c>
      <c r="C72" s="18">
        <f t="shared" si="13"/>
        <v>0.31709547002401678</v>
      </c>
      <c r="D72" s="17">
        <f t="shared" si="14"/>
        <v>29406.955442177463</v>
      </c>
      <c r="E72" s="17">
        <f>SUM(D72:$D$136)</f>
        <v>554665.97762588842</v>
      </c>
      <c r="F72" s="19">
        <f t="shared" si="15"/>
        <v>18.86172741399637</v>
      </c>
      <c r="G72" s="5"/>
      <c r="H72" s="17">
        <f>Absterbeordnung!C66</f>
        <v>92738.491155203767</v>
      </c>
      <c r="I72" s="18">
        <f t="shared" si="16"/>
        <v>0.31709547002401678</v>
      </c>
      <c r="J72" s="17">
        <f t="shared" si="17"/>
        <v>29406.955442177463</v>
      </c>
      <c r="K72" s="17">
        <f>SUM($J72:J$136)</f>
        <v>554665.97762588842</v>
      </c>
      <c r="L72" s="19">
        <f t="shared" si="18"/>
        <v>18.86172741399637</v>
      </c>
      <c r="N72" s="6">
        <v>58</v>
      </c>
      <c r="O72" s="6">
        <f t="shared" si="12"/>
        <v>58</v>
      </c>
      <c r="P72" s="20">
        <f t="shared" si="7"/>
        <v>92738.491155203767</v>
      </c>
      <c r="Q72" s="20">
        <f t="shared" si="8"/>
        <v>92738.491155203767</v>
      </c>
      <c r="R72" s="5">
        <f t="shared" si="9"/>
        <v>92738.491155203767</v>
      </c>
      <c r="S72" s="5">
        <f t="shared" si="19"/>
        <v>2727156677.1758456</v>
      </c>
      <c r="T72" s="20">
        <f>SUM(S72:$S$127)</f>
        <v>42365995388.039322</v>
      </c>
      <c r="U72" s="6">
        <f t="shared" si="20"/>
        <v>15.534859343656105</v>
      </c>
    </row>
    <row r="73" spans="1:21" x14ac:dyDescent="0.2">
      <c r="A73" s="21">
        <v>59</v>
      </c>
      <c r="B73" s="17">
        <f>Absterbeordnung!C67</f>
        <v>92178.817143236854</v>
      </c>
      <c r="C73" s="18">
        <f t="shared" si="13"/>
        <v>0.3108779117882518</v>
      </c>
      <c r="D73" s="17">
        <f t="shared" si="14"/>
        <v>28656.35818460058</v>
      </c>
      <c r="E73" s="17">
        <f>SUM(D73:$D$136)</f>
        <v>525259.02218371117</v>
      </c>
      <c r="F73" s="19">
        <f t="shared" si="15"/>
        <v>18.329580430285663</v>
      </c>
      <c r="G73" s="5"/>
      <c r="H73" s="17">
        <f>Absterbeordnung!C67</f>
        <v>92178.817143236854</v>
      </c>
      <c r="I73" s="18">
        <f t="shared" si="16"/>
        <v>0.3108779117882518</v>
      </c>
      <c r="J73" s="17">
        <f t="shared" si="17"/>
        <v>28656.35818460058</v>
      </c>
      <c r="K73" s="17">
        <f>SUM($J73:J$136)</f>
        <v>525259.02218371117</v>
      </c>
      <c r="L73" s="19">
        <f t="shared" si="18"/>
        <v>18.329580430285663</v>
      </c>
      <c r="N73" s="6">
        <v>59</v>
      </c>
      <c r="O73" s="6">
        <f t="shared" si="12"/>
        <v>59</v>
      </c>
      <c r="P73" s="20">
        <f t="shared" si="7"/>
        <v>92178.817143236854</v>
      </c>
      <c r="Q73" s="20">
        <f t="shared" si="8"/>
        <v>92178.817143236854</v>
      </c>
      <c r="R73" s="5">
        <f t="shared" si="9"/>
        <v>92178.817143236854</v>
      </c>
      <c r="S73" s="5">
        <f t="shared" si="19"/>
        <v>2641509201.0893955</v>
      </c>
      <c r="T73" s="20">
        <f>SUM(S73:$S$127)</f>
        <v>39638838710.863472</v>
      </c>
      <c r="U73" s="6">
        <f t="shared" si="20"/>
        <v>15.006133120609936</v>
      </c>
    </row>
    <row r="74" spans="1:21" x14ac:dyDescent="0.2">
      <c r="A74" s="21">
        <v>60</v>
      </c>
      <c r="B74" s="17">
        <f>Absterbeordnung!C68</f>
        <v>91568.633010639998</v>
      </c>
      <c r="C74" s="18">
        <f t="shared" si="13"/>
        <v>0.30478226645907031</v>
      </c>
      <c r="D74" s="17">
        <f t="shared" si="14"/>
        <v>27908.495505541701</v>
      </c>
      <c r="E74" s="17">
        <f>SUM(D74:$D$136)</f>
        <v>496602.66399911029</v>
      </c>
      <c r="F74" s="19">
        <f t="shared" si="15"/>
        <v>17.793960405371958</v>
      </c>
      <c r="G74" s="5"/>
      <c r="H74" s="17">
        <f>Absterbeordnung!C68</f>
        <v>91568.633010639998</v>
      </c>
      <c r="I74" s="18">
        <f t="shared" si="16"/>
        <v>0.30478226645907031</v>
      </c>
      <c r="J74" s="17">
        <f t="shared" si="17"/>
        <v>27908.495505541701</v>
      </c>
      <c r="K74" s="17">
        <f>SUM($J74:J$136)</f>
        <v>496602.66399911029</v>
      </c>
      <c r="L74" s="19">
        <f t="shared" si="18"/>
        <v>17.793960405371958</v>
      </c>
      <c r="N74" s="6">
        <v>60</v>
      </c>
      <c r="O74" s="6">
        <f t="shared" si="12"/>
        <v>60</v>
      </c>
      <c r="P74" s="20">
        <f t="shared" si="7"/>
        <v>91568.633010639998</v>
      </c>
      <c r="Q74" s="20">
        <f t="shared" si="8"/>
        <v>91568.633010639998</v>
      </c>
      <c r="R74" s="5">
        <f t="shared" si="9"/>
        <v>91568.633010639998</v>
      </c>
      <c r="S74" s="5">
        <f t="shared" si="19"/>
        <v>2555542782.8260441</v>
      </c>
      <c r="T74" s="20">
        <f>SUM(S74:$S$127)</f>
        <v>36997329509.774071</v>
      </c>
      <c r="U74" s="6">
        <f t="shared" si="20"/>
        <v>14.47728825297169</v>
      </c>
    </row>
    <row r="75" spans="1:21" x14ac:dyDescent="0.2">
      <c r="A75" s="21">
        <v>61</v>
      </c>
      <c r="B75" s="17">
        <f>Absterbeordnung!C69</f>
        <v>90903.257780045155</v>
      </c>
      <c r="C75" s="18">
        <f t="shared" si="13"/>
        <v>0.29880614358732388</v>
      </c>
      <c r="D75" s="17">
        <f t="shared" si="14"/>
        <v>27162.45189677969</v>
      </c>
      <c r="E75" s="17">
        <f>SUM(D75:$D$136)</f>
        <v>468694.16849356861</v>
      </c>
      <c r="F75" s="19">
        <f t="shared" si="15"/>
        <v>17.255223139452141</v>
      </c>
      <c r="G75" s="5"/>
      <c r="H75" s="17">
        <f>Absterbeordnung!C69</f>
        <v>90903.257780045155</v>
      </c>
      <c r="I75" s="18">
        <f t="shared" si="16"/>
        <v>0.29880614358732388</v>
      </c>
      <c r="J75" s="17">
        <f t="shared" si="17"/>
        <v>27162.45189677969</v>
      </c>
      <c r="K75" s="17">
        <f>SUM($J75:J$136)</f>
        <v>468694.16849356861</v>
      </c>
      <c r="L75" s="19">
        <f t="shared" si="18"/>
        <v>17.255223139452141</v>
      </c>
      <c r="N75" s="6">
        <v>61</v>
      </c>
      <c r="O75" s="6">
        <f t="shared" si="12"/>
        <v>61</v>
      </c>
      <c r="P75" s="20">
        <f t="shared" si="7"/>
        <v>90903.257780045155</v>
      </c>
      <c r="Q75" s="20">
        <f t="shared" si="8"/>
        <v>90903.257780045155</v>
      </c>
      <c r="R75" s="5">
        <f t="shared" si="9"/>
        <v>90903.257780045155</v>
      </c>
      <c r="S75" s="5">
        <f t="shared" si="19"/>
        <v>2469155366.7110405</v>
      </c>
      <c r="T75" s="20">
        <f>SUM(S75:$S$127)</f>
        <v>34441786726.948036</v>
      </c>
      <c r="U75" s="6">
        <f t="shared" si="20"/>
        <v>13.948813100742671</v>
      </c>
    </row>
    <row r="76" spans="1:21" x14ac:dyDescent="0.2">
      <c r="A76" s="21">
        <v>62</v>
      </c>
      <c r="B76" s="17">
        <f>Absterbeordnung!C70</f>
        <v>90177.817057787586</v>
      </c>
      <c r="C76" s="18">
        <f t="shared" si="13"/>
        <v>0.29294719959541554</v>
      </c>
      <c r="D76" s="17">
        <f t="shared" si="14"/>
        <v>26417.33897270657</v>
      </c>
      <c r="E76" s="17">
        <f>SUM(D76:$D$136)</f>
        <v>441531.7165967889</v>
      </c>
      <c r="F76" s="19">
        <f t="shared" si="15"/>
        <v>16.713709017133155</v>
      </c>
      <c r="G76" s="5"/>
      <c r="H76" s="17">
        <f>Absterbeordnung!C70</f>
        <v>90177.817057787586</v>
      </c>
      <c r="I76" s="18">
        <f t="shared" si="16"/>
        <v>0.29294719959541554</v>
      </c>
      <c r="J76" s="17">
        <f t="shared" si="17"/>
        <v>26417.33897270657</v>
      </c>
      <c r="K76" s="17">
        <f>SUM($J76:J$136)</f>
        <v>441531.7165967889</v>
      </c>
      <c r="L76" s="19">
        <f t="shared" si="18"/>
        <v>16.713709017133155</v>
      </c>
      <c r="N76" s="6">
        <v>62</v>
      </c>
      <c r="O76" s="6">
        <f t="shared" si="12"/>
        <v>62</v>
      </c>
      <c r="P76" s="20">
        <f t="shared" si="7"/>
        <v>90177.817057787586</v>
      </c>
      <c r="Q76" s="20">
        <f t="shared" si="8"/>
        <v>90177.817057787586</v>
      </c>
      <c r="R76" s="5">
        <f t="shared" si="9"/>
        <v>90177.817057787586</v>
      </c>
      <c r="S76" s="5">
        <f t="shared" si="19"/>
        <v>2382257961.0342951</v>
      </c>
      <c r="T76" s="20">
        <f>SUM(S76:$S$127)</f>
        <v>31972631360.236996</v>
      </c>
      <c r="U76" s="6">
        <f t="shared" si="20"/>
        <v>13.421145771449357</v>
      </c>
    </row>
    <row r="77" spans="1:21" x14ac:dyDescent="0.2">
      <c r="A77" s="21">
        <v>63</v>
      </c>
      <c r="B77" s="17">
        <f>Absterbeordnung!C71</f>
        <v>89387.140663159415</v>
      </c>
      <c r="C77" s="18">
        <f t="shared" si="13"/>
        <v>0.28720313685825061</v>
      </c>
      <c r="D77" s="17">
        <f t="shared" si="14"/>
        <v>25672.26719324907</v>
      </c>
      <c r="E77" s="17">
        <f>SUM(D77:$D$136)</f>
        <v>415114.37762408238</v>
      </c>
      <c r="F77" s="19">
        <f t="shared" si="15"/>
        <v>16.169759160704096</v>
      </c>
      <c r="G77" s="5"/>
      <c r="H77" s="17">
        <f>Absterbeordnung!C71</f>
        <v>89387.140663159415</v>
      </c>
      <c r="I77" s="18">
        <f t="shared" si="16"/>
        <v>0.28720313685825061</v>
      </c>
      <c r="J77" s="17">
        <f t="shared" si="17"/>
        <v>25672.26719324907</v>
      </c>
      <c r="K77" s="17">
        <f>SUM($J77:J$136)</f>
        <v>415114.37762408238</v>
      </c>
      <c r="L77" s="19">
        <f t="shared" si="18"/>
        <v>16.169759160704096</v>
      </c>
      <c r="N77" s="6">
        <v>63</v>
      </c>
      <c r="O77" s="6">
        <f t="shared" si="12"/>
        <v>63</v>
      </c>
      <c r="P77" s="20">
        <f t="shared" si="7"/>
        <v>89387.140663159415</v>
      </c>
      <c r="Q77" s="20">
        <f t="shared" si="8"/>
        <v>89387.140663159415</v>
      </c>
      <c r="R77" s="5">
        <f t="shared" si="9"/>
        <v>89387.140663159415</v>
      </c>
      <c r="S77" s="5">
        <f t="shared" si="19"/>
        <v>2294770558.7451677</v>
      </c>
      <c r="T77" s="20">
        <f>SUM(S77:$S$127)</f>
        <v>29590373399.202702</v>
      </c>
      <c r="U77" s="6">
        <f t="shared" si="20"/>
        <v>12.894698028278428</v>
      </c>
    </row>
    <row r="78" spans="1:21" x14ac:dyDescent="0.2">
      <c r="A78" s="21">
        <v>64</v>
      </c>
      <c r="B78" s="17">
        <f>Absterbeordnung!C72</f>
        <v>88525.624719833664</v>
      </c>
      <c r="C78" s="18">
        <f t="shared" si="13"/>
        <v>0.28157170280220639</v>
      </c>
      <c r="D78" s="17">
        <f t="shared" si="14"/>
        <v>24926.310893992661</v>
      </c>
      <c r="E78" s="17">
        <f>SUM(D78:$D$136)</f>
        <v>389442.11043083324</v>
      </c>
      <c r="F78" s="19">
        <f t="shared" si="15"/>
        <v>15.623736383898281</v>
      </c>
      <c r="G78" s="5"/>
      <c r="H78" s="17">
        <f>Absterbeordnung!C72</f>
        <v>88525.624719833664</v>
      </c>
      <c r="I78" s="18">
        <f t="shared" si="16"/>
        <v>0.28157170280220639</v>
      </c>
      <c r="J78" s="17">
        <f t="shared" si="17"/>
        <v>24926.310893992661</v>
      </c>
      <c r="K78" s="17">
        <f>SUM($J78:J$136)</f>
        <v>389442.11043083324</v>
      </c>
      <c r="L78" s="19">
        <f t="shared" si="18"/>
        <v>15.623736383898281</v>
      </c>
      <c r="N78" s="6">
        <v>64</v>
      </c>
      <c r="O78" s="6">
        <f t="shared" ref="O78:O109" si="21">N78+$B$3</f>
        <v>64</v>
      </c>
      <c r="P78" s="20">
        <f t="shared" si="7"/>
        <v>88525.624719833664</v>
      </c>
      <c r="Q78" s="20">
        <f t="shared" si="8"/>
        <v>88525.624719833664</v>
      </c>
      <c r="R78" s="5">
        <f t="shared" si="9"/>
        <v>88525.624719833664</v>
      </c>
      <c r="S78" s="5">
        <f t="shared" si="19"/>
        <v>2206617243.8514957</v>
      </c>
      <c r="T78" s="20">
        <f>SUM(S78:$S$127)</f>
        <v>27295602840.457531</v>
      </c>
      <c r="U78" s="6">
        <f t="shared" si="20"/>
        <v>12.369885586870049</v>
      </c>
    </row>
    <row r="79" spans="1:21" x14ac:dyDescent="0.2">
      <c r="A79" s="21">
        <v>65</v>
      </c>
      <c r="B79" s="17">
        <f>Absterbeordnung!C73</f>
        <v>87587.084899116453</v>
      </c>
      <c r="C79" s="18">
        <f t="shared" ref="C79:C110" si="22">1/(((1+($B$5/100))^A79))</f>
        <v>0.27605068902177099</v>
      </c>
      <c r="D79" s="17">
        <f t="shared" ref="D79:D110" si="23">B79*C79</f>
        <v>24178.475135809451</v>
      </c>
      <c r="E79" s="17">
        <f>SUM(D79:$D$136)</f>
        <v>364515.79953684064</v>
      </c>
      <c r="F79" s="19">
        <f t="shared" ref="F79:F110" si="24">E79/D79</f>
        <v>15.076045841988426</v>
      </c>
      <c r="G79" s="5"/>
      <c r="H79" s="17">
        <f>Absterbeordnung!C73</f>
        <v>87587.084899116453</v>
      </c>
      <c r="I79" s="18">
        <f t="shared" ref="I79:I110" si="25">1/(((1+($B$5/100))^A79))</f>
        <v>0.27605068902177099</v>
      </c>
      <c r="J79" s="17">
        <f t="shared" ref="J79:J110" si="26">H79*I79</f>
        <v>24178.475135809451</v>
      </c>
      <c r="K79" s="17">
        <f>SUM($J79:J$136)</f>
        <v>364515.79953684064</v>
      </c>
      <c r="L79" s="19">
        <f t="shared" ref="L79:L110" si="27">K79/J79</f>
        <v>15.076045841988426</v>
      </c>
      <c r="N79" s="6">
        <v>65</v>
      </c>
      <c r="O79" s="6">
        <f t="shared" si="21"/>
        <v>65</v>
      </c>
      <c r="P79" s="20">
        <f t="shared" ref="P79:P127" si="28">B79</f>
        <v>87587.084899116453</v>
      </c>
      <c r="Q79" s="20">
        <f t="shared" ref="Q79:Q127" si="29">B79</f>
        <v>87587.084899116453</v>
      </c>
      <c r="R79" s="5">
        <f t="shared" ref="R79:R136" si="30">LOOKUP(N79,$O$14:$O$136,$Q$14:$Q$136)</f>
        <v>87587.084899116453</v>
      </c>
      <c r="S79" s="5">
        <f t="shared" ref="S79:S110" si="31">P79*R79*I79</f>
        <v>2117722154.4513185</v>
      </c>
      <c r="T79" s="20">
        <f>SUM(S79:$S$136)</f>
        <v>25088985596.606037</v>
      </c>
      <c r="U79" s="6">
        <f t="shared" ref="U79:U110" si="32">T79/S79</f>
        <v>11.847156409952349</v>
      </c>
    </row>
    <row r="80" spans="1:21" x14ac:dyDescent="0.2">
      <c r="A80" s="21">
        <v>66</v>
      </c>
      <c r="B80" s="17">
        <f>Absterbeordnung!C74</f>
        <v>86564.630932450673</v>
      </c>
      <c r="C80" s="18">
        <f t="shared" si="22"/>
        <v>0.27063793041350098</v>
      </c>
      <c r="D80" s="17">
        <f t="shared" si="23"/>
        <v>23427.672562566979</v>
      </c>
      <c r="E80" s="17">
        <f>SUM(D80:$D$136)</f>
        <v>340337.32440103119</v>
      </c>
      <c r="F80" s="19">
        <f t="shared" si="24"/>
        <v>14.527150466701773</v>
      </c>
      <c r="G80" s="5"/>
      <c r="H80" s="17">
        <f>Absterbeordnung!C74</f>
        <v>86564.630932450673</v>
      </c>
      <c r="I80" s="18">
        <f t="shared" si="25"/>
        <v>0.27063793041350098</v>
      </c>
      <c r="J80" s="17">
        <f t="shared" si="26"/>
        <v>23427.672562566979</v>
      </c>
      <c r="K80" s="17">
        <f>SUM($J80:J$136)</f>
        <v>340337.32440103119</v>
      </c>
      <c r="L80" s="19">
        <f t="shared" si="27"/>
        <v>14.527150466701773</v>
      </c>
      <c r="N80" s="6">
        <v>66</v>
      </c>
      <c r="O80" s="6">
        <f t="shared" si="21"/>
        <v>66</v>
      </c>
      <c r="P80" s="20">
        <f t="shared" si="28"/>
        <v>86564.630932450673</v>
      </c>
      <c r="Q80" s="20">
        <f t="shared" si="29"/>
        <v>86564.630932450673</v>
      </c>
      <c r="R80" s="5">
        <f t="shared" si="30"/>
        <v>86564.630932450673</v>
      </c>
      <c r="S80" s="5">
        <f t="shared" si="31"/>
        <v>2028007828.9849114</v>
      </c>
      <c r="T80" s="20">
        <f>SUM(S80:$S$136)</f>
        <v>22971263442.15472</v>
      </c>
      <c r="U80" s="6">
        <f t="shared" si="32"/>
        <v>11.327009252056309</v>
      </c>
    </row>
    <row r="81" spans="1:21" x14ac:dyDescent="0.2">
      <c r="A81" s="21">
        <v>67</v>
      </c>
      <c r="B81" s="17">
        <f>Absterbeordnung!C75</f>
        <v>85450.525088131224</v>
      </c>
      <c r="C81" s="18">
        <f t="shared" si="22"/>
        <v>0.26533130432696173</v>
      </c>
      <c r="D81" s="17">
        <f t="shared" si="23"/>
        <v>22672.699277057625</v>
      </c>
      <c r="E81" s="17">
        <f>SUM(D81:$D$136)</f>
        <v>316909.6518384642</v>
      </c>
      <c r="F81" s="19">
        <f t="shared" si="24"/>
        <v>13.977588110081946</v>
      </c>
      <c r="G81" s="5"/>
      <c r="H81" s="17">
        <f>Absterbeordnung!C75</f>
        <v>85450.525088131224</v>
      </c>
      <c r="I81" s="18">
        <f t="shared" si="25"/>
        <v>0.26533130432696173</v>
      </c>
      <c r="J81" s="17">
        <f t="shared" si="26"/>
        <v>22672.699277057625</v>
      </c>
      <c r="K81" s="17">
        <f>SUM($J81:J$136)</f>
        <v>316909.6518384642</v>
      </c>
      <c r="L81" s="19">
        <f t="shared" si="27"/>
        <v>13.977588110081946</v>
      </c>
      <c r="N81" s="6">
        <v>67</v>
      </c>
      <c r="O81" s="6">
        <f t="shared" si="21"/>
        <v>67</v>
      </c>
      <c r="P81" s="20">
        <f t="shared" si="28"/>
        <v>85450.525088131224</v>
      </c>
      <c r="Q81" s="20">
        <f t="shared" si="29"/>
        <v>85450.525088131224</v>
      </c>
      <c r="R81" s="5">
        <f t="shared" si="30"/>
        <v>85450.525088131224</v>
      </c>
      <c r="S81" s="5">
        <f t="shared" si="31"/>
        <v>1937394058.3898673</v>
      </c>
      <c r="T81" s="20">
        <f>SUM(S81:$S$136)</f>
        <v>20943255613.169811</v>
      </c>
      <c r="U81" s="6">
        <f t="shared" si="32"/>
        <v>10.810013338523071</v>
      </c>
    </row>
    <row r="82" spans="1:21" x14ac:dyDescent="0.2">
      <c r="A82" s="21">
        <v>68</v>
      </c>
      <c r="B82" s="17">
        <f>Absterbeordnung!C76</f>
        <v>84235.663009879747</v>
      </c>
      <c r="C82" s="18">
        <f t="shared" si="22"/>
        <v>0.26012872973231543</v>
      </c>
      <c r="D82" s="17">
        <f t="shared" si="23"/>
        <v>21912.116016919408</v>
      </c>
      <c r="E82" s="17">
        <f>SUM(D82:$D$136)</f>
        <v>294236.95256140659</v>
      </c>
      <c r="F82" s="19">
        <f t="shared" si="24"/>
        <v>13.428048315106217</v>
      </c>
      <c r="G82" s="5"/>
      <c r="H82" s="17">
        <f>Absterbeordnung!C76</f>
        <v>84235.663009879747</v>
      </c>
      <c r="I82" s="18">
        <f t="shared" si="25"/>
        <v>0.26012872973231543</v>
      </c>
      <c r="J82" s="17">
        <f t="shared" si="26"/>
        <v>21912.116016919408</v>
      </c>
      <c r="K82" s="17">
        <f>SUM($J82:J$136)</f>
        <v>294236.95256140659</v>
      </c>
      <c r="L82" s="19">
        <f t="shared" si="27"/>
        <v>13.428048315106217</v>
      </c>
      <c r="N82" s="6">
        <v>68</v>
      </c>
      <c r="O82" s="6">
        <f t="shared" si="21"/>
        <v>68</v>
      </c>
      <c r="P82" s="20">
        <f t="shared" si="28"/>
        <v>84235.663009879747</v>
      </c>
      <c r="Q82" s="20">
        <f t="shared" si="29"/>
        <v>84235.663009879747</v>
      </c>
      <c r="R82" s="5">
        <f t="shared" si="30"/>
        <v>84235.663009879747</v>
      </c>
      <c r="S82" s="5">
        <f t="shared" si="31"/>
        <v>1845781620.6346116</v>
      </c>
      <c r="T82" s="20">
        <f>SUM(S82:$S$136)</f>
        <v>19005861554.779942</v>
      </c>
      <c r="U82" s="6">
        <f t="shared" si="32"/>
        <v>10.29691776226778</v>
      </c>
    </row>
    <row r="83" spans="1:21" x14ac:dyDescent="0.2">
      <c r="A83" s="21">
        <v>69</v>
      </c>
      <c r="B83" s="17">
        <f>Absterbeordnung!C77</f>
        <v>82909.213290386106</v>
      </c>
      <c r="C83" s="18">
        <f t="shared" si="22"/>
        <v>0.25502816640423082</v>
      </c>
      <c r="D83" s="17">
        <f t="shared" si="23"/>
        <v>21144.184643464454</v>
      </c>
      <c r="E83" s="17">
        <f>SUM(D83:$D$136)</f>
        <v>272324.83654448716</v>
      </c>
      <c r="F83" s="19">
        <f t="shared" si="24"/>
        <v>12.879420092874625</v>
      </c>
      <c r="G83" s="5"/>
      <c r="H83" s="17">
        <f>Absterbeordnung!C77</f>
        <v>82909.213290386106</v>
      </c>
      <c r="I83" s="18">
        <f t="shared" si="25"/>
        <v>0.25502816640423082</v>
      </c>
      <c r="J83" s="17">
        <f t="shared" si="26"/>
        <v>21144.184643464454</v>
      </c>
      <c r="K83" s="17">
        <f>SUM($J83:J$136)</f>
        <v>272324.83654448716</v>
      </c>
      <c r="L83" s="19">
        <f t="shared" si="27"/>
        <v>12.879420092874625</v>
      </c>
      <c r="N83" s="6">
        <v>69</v>
      </c>
      <c r="O83" s="6">
        <f t="shared" si="21"/>
        <v>69</v>
      </c>
      <c r="P83" s="20">
        <f t="shared" si="28"/>
        <v>82909.213290386106</v>
      </c>
      <c r="Q83" s="20">
        <f t="shared" si="29"/>
        <v>82909.213290386106</v>
      </c>
      <c r="R83" s="5">
        <f t="shared" si="30"/>
        <v>82909.213290386106</v>
      </c>
      <c r="S83" s="5">
        <f t="shared" si="31"/>
        <v>1753047714.4563007</v>
      </c>
      <c r="T83" s="20">
        <f>SUM(S83:$S$136)</f>
        <v>17160079934.145334</v>
      </c>
      <c r="U83" s="6">
        <f t="shared" si="32"/>
        <v>9.7887124193122439</v>
      </c>
    </row>
    <row r="84" spans="1:21" x14ac:dyDescent="0.2">
      <c r="A84" s="21">
        <v>70</v>
      </c>
      <c r="B84" s="17">
        <f>Absterbeordnung!C78</f>
        <v>81458.582290945269</v>
      </c>
      <c r="C84" s="18">
        <f t="shared" si="22"/>
        <v>0.25002761412179492</v>
      </c>
      <c r="D84" s="17">
        <f t="shared" si="23"/>
        <v>20366.894979948942</v>
      </c>
      <c r="E84" s="17">
        <f>SUM(D84:$D$136)</f>
        <v>251180.65190102271</v>
      </c>
      <c r="F84" s="19">
        <f t="shared" si="24"/>
        <v>12.332790646208379</v>
      </c>
      <c r="G84" s="5"/>
      <c r="H84" s="17">
        <f>Absterbeordnung!C78</f>
        <v>81458.582290945269</v>
      </c>
      <c r="I84" s="18">
        <f t="shared" si="25"/>
        <v>0.25002761412179492</v>
      </c>
      <c r="J84" s="17">
        <f t="shared" si="26"/>
        <v>20366.894979948942</v>
      </c>
      <c r="K84" s="17">
        <f>SUM($J84:J$136)</f>
        <v>251180.65190102271</v>
      </c>
      <c r="L84" s="19">
        <f t="shared" si="27"/>
        <v>12.332790646208379</v>
      </c>
      <c r="N84" s="6">
        <v>70</v>
      </c>
      <c r="O84" s="6">
        <f t="shared" si="21"/>
        <v>70</v>
      </c>
      <c r="P84" s="20">
        <f t="shared" si="28"/>
        <v>81458.582290945269</v>
      </c>
      <c r="Q84" s="20">
        <f t="shared" si="29"/>
        <v>81458.582290945269</v>
      </c>
      <c r="R84" s="5">
        <f t="shared" si="30"/>
        <v>81458.582290945269</v>
      </c>
      <c r="S84" s="5">
        <f t="shared" si="31"/>
        <v>1659058390.7352109</v>
      </c>
      <c r="T84" s="20">
        <f>SUM(S84:$S$136)</f>
        <v>15407032219.689032</v>
      </c>
      <c r="U84" s="6">
        <f t="shared" si="32"/>
        <v>9.2866123975669197</v>
      </c>
    </row>
    <row r="85" spans="1:21" x14ac:dyDescent="0.2">
      <c r="A85" s="21">
        <v>71</v>
      </c>
      <c r="B85" s="17">
        <f>Absterbeordnung!C79</f>
        <v>79869.199089646369</v>
      </c>
      <c r="C85" s="18">
        <f t="shared" si="22"/>
        <v>0.24512511188411268</v>
      </c>
      <c r="D85" s="17">
        <f t="shared" si="23"/>
        <v>19577.946362944036</v>
      </c>
      <c r="E85" s="17">
        <f>SUM(D85:$D$136)</f>
        <v>230813.75692107377</v>
      </c>
      <c r="F85" s="19">
        <f t="shared" si="24"/>
        <v>11.789477437630753</v>
      </c>
      <c r="G85" s="5"/>
      <c r="H85" s="17">
        <f>Absterbeordnung!C79</f>
        <v>79869.199089646369</v>
      </c>
      <c r="I85" s="18">
        <f t="shared" si="25"/>
        <v>0.24512511188411268</v>
      </c>
      <c r="J85" s="17">
        <f t="shared" si="26"/>
        <v>19577.946362944036</v>
      </c>
      <c r="K85" s="17">
        <f>SUM($J85:J$136)</f>
        <v>230813.75692107377</v>
      </c>
      <c r="L85" s="19">
        <f t="shared" si="27"/>
        <v>11.789477437630753</v>
      </c>
      <c r="N85" s="6">
        <v>71</v>
      </c>
      <c r="O85" s="6">
        <f t="shared" si="21"/>
        <v>71</v>
      </c>
      <c r="P85" s="20">
        <f t="shared" si="28"/>
        <v>79869.199089646369</v>
      </c>
      <c r="Q85" s="20">
        <f t="shared" si="29"/>
        <v>79869.199089646369</v>
      </c>
      <c r="R85" s="5">
        <f t="shared" si="30"/>
        <v>79869.199089646369</v>
      </c>
      <c r="S85" s="5">
        <f t="shared" si="31"/>
        <v>1563674895.8283951</v>
      </c>
      <c r="T85" s="20">
        <f>SUM(S85:$S$136)</f>
        <v>13747973828.953819</v>
      </c>
      <c r="U85" s="6">
        <f t="shared" si="32"/>
        <v>8.7920921833758108</v>
      </c>
    </row>
    <row r="86" spans="1:21" x14ac:dyDescent="0.2">
      <c r="A86" s="21">
        <v>72</v>
      </c>
      <c r="B86" s="17">
        <f>Absterbeordnung!C80</f>
        <v>78124.487584520684</v>
      </c>
      <c r="C86" s="18">
        <f t="shared" si="22"/>
        <v>0.24031873714128693</v>
      </c>
      <c r="D86" s="17">
        <f t="shared" si="23"/>
        <v>18774.778196122159</v>
      </c>
      <c r="E86" s="17">
        <f>SUM(D86:$D$136)</f>
        <v>211235.81055812974</v>
      </c>
      <c r="F86" s="19">
        <f t="shared" si="24"/>
        <v>11.251041602278928</v>
      </c>
      <c r="G86" s="5"/>
      <c r="H86" s="17">
        <f>Absterbeordnung!C80</f>
        <v>78124.487584520684</v>
      </c>
      <c r="I86" s="18">
        <f t="shared" si="25"/>
        <v>0.24031873714128693</v>
      </c>
      <c r="J86" s="17">
        <f t="shared" si="26"/>
        <v>18774.778196122159</v>
      </c>
      <c r="K86" s="17">
        <f>SUM($J86:J$136)</f>
        <v>211235.81055812974</v>
      </c>
      <c r="L86" s="19">
        <f t="shared" si="27"/>
        <v>11.251041602278928</v>
      </c>
      <c r="N86" s="6">
        <v>72</v>
      </c>
      <c r="O86" s="6">
        <f t="shared" si="21"/>
        <v>72</v>
      </c>
      <c r="P86" s="20">
        <f t="shared" si="28"/>
        <v>78124.487584520684</v>
      </c>
      <c r="Q86" s="20">
        <f t="shared" si="29"/>
        <v>78124.487584520684</v>
      </c>
      <c r="R86" s="5">
        <f t="shared" si="30"/>
        <v>78124.487584520684</v>
      </c>
      <c r="S86" s="5">
        <f t="shared" si="31"/>
        <v>1466769926.0850754</v>
      </c>
      <c r="T86" s="20">
        <f>SUM(S86:$S$136)</f>
        <v>12184298933.125425</v>
      </c>
      <c r="U86" s="6">
        <f t="shared" si="32"/>
        <v>8.3068917056721236</v>
      </c>
    </row>
    <row r="87" spans="1:21" x14ac:dyDescent="0.2">
      <c r="A87" s="21">
        <v>73</v>
      </c>
      <c r="B87" s="17">
        <f>Absterbeordnung!C81</f>
        <v>76206.326728163229</v>
      </c>
      <c r="C87" s="18">
        <f t="shared" si="22"/>
        <v>0.2356066050404774</v>
      </c>
      <c r="D87" s="17">
        <f t="shared" si="23"/>
        <v>17954.713923027928</v>
      </c>
      <c r="E87" s="17">
        <f>SUM(D87:$D$136)</f>
        <v>192461.03236200762</v>
      </c>
      <c r="F87" s="19">
        <f t="shared" si="24"/>
        <v>10.719248058592877</v>
      </c>
      <c r="G87" s="5"/>
      <c r="H87" s="17">
        <f>Absterbeordnung!C81</f>
        <v>76206.326728163229</v>
      </c>
      <c r="I87" s="18">
        <f t="shared" si="25"/>
        <v>0.2356066050404774</v>
      </c>
      <c r="J87" s="17">
        <f t="shared" si="26"/>
        <v>17954.713923027928</v>
      </c>
      <c r="K87" s="17">
        <f>SUM($J87:J$136)</f>
        <v>192461.03236200762</v>
      </c>
      <c r="L87" s="19">
        <f t="shared" si="27"/>
        <v>10.719248058592877</v>
      </c>
      <c r="N87" s="6">
        <v>73</v>
      </c>
      <c r="O87" s="6">
        <f t="shared" si="21"/>
        <v>73</v>
      </c>
      <c r="P87" s="20">
        <f t="shared" si="28"/>
        <v>76206.326728163229</v>
      </c>
      <c r="Q87" s="20">
        <f t="shared" si="29"/>
        <v>76206.326728163229</v>
      </c>
      <c r="R87" s="5">
        <f t="shared" si="30"/>
        <v>76206.326728163229</v>
      </c>
      <c r="S87" s="5">
        <f t="shared" si="31"/>
        <v>1368262795.5289679</v>
      </c>
      <c r="T87" s="20">
        <f>SUM(S87:$S$136)</f>
        <v>10717529007.040348</v>
      </c>
      <c r="U87" s="6">
        <f t="shared" si="32"/>
        <v>7.8329463039276543</v>
      </c>
    </row>
    <row r="88" spans="1:21" x14ac:dyDescent="0.2">
      <c r="A88" s="21">
        <v>74</v>
      </c>
      <c r="B88" s="17">
        <f>Absterbeordnung!C82</f>
        <v>74095.887767335167</v>
      </c>
      <c r="C88" s="18">
        <f t="shared" si="22"/>
        <v>0.23098686768674251</v>
      </c>
      <c r="D88" s="17">
        <f t="shared" si="23"/>
        <v>17115.177023845172</v>
      </c>
      <c r="E88" s="17">
        <f>SUM(D88:$D$136)</f>
        <v>174506.31843897968</v>
      </c>
      <c r="F88" s="19">
        <f t="shared" si="24"/>
        <v>10.195998451891812</v>
      </c>
      <c r="G88" s="5"/>
      <c r="H88" s="17">
        <f>Absterbeordnung!C82</f>
        <v>74095.887767335167</v>
      </c>
      <c r="I88" s="18">
        <f t="shared" si="25"/>
        <v>0.23098686768674251</v>
      </c>
      <c r="J88" s="17">
        <f t="shared" si="26"/>
        <v>17115.177023845172</v>
      </c>
      <c r="K88" s="17">
        <f>SUM($J88:J$136)</f>
        <v>174506.31843897968</v>
      </c>
      <c r="L88" s="19">
        <f t="shared" si="27"/>
        <v>10.195998451891812</v>
      </c>
      <c r="N88" s="6">
        <v>74</v>
      </c>
      <c r="O88" s="6">
        <f t="shared" si="21"/>
        <v>74</v>
      </c>
      <c r="P88" s="20">
        <f t="shared" si="28"/>
        <v>74095.887767335167</v>
      </c>
      <c r="Q88" s="20">
        <f t="shared" si="29"/>
        <v>74095.887767335167</v>
      </c>
      <c r="R88" s="5">
        <f t="shared" si="30"/>
        <v>74095.887767335167</v>
      </c>
      <c r="S88" s="5">
        <f t="shared" si="31"/>
        <v>1268164235.8769054</v>
      </c>
      <c r="T88" s="20">
        <f>SUM(S88:$S$136)</f>
        <v>9349266211.5113792</v>
      </c>
      <c r="U88" s="6">
        <f t="shared" si="32"/>
        <v>7.3722834527395289</v>
      </c>
    </row>
    <row r="89" spans="1:21" x14ac:dyDescent="0.2">
      <c r="A89" s="21">
        <v>75</v>
      </c>
      <c r="B89" s="17">
        <f>Absterbeordnung!C83</f>
        <v>71775.451301768495</v>
      </c>
      <c r="C89" s="18">
        <f t="shared" si="22"/>
        <v>0.22645771341837509</v>
      </c>
      <c r="D89" s="17">
        <f t="shared" si="23"/>
        <v>16254.104581370428</v>
      </c>
      <c r="E89" s="17">
        <f>SUM(D89:$D$136)</f>
        <v>157391.14141513451</v>
      </c>
      <c r="F89" s="19">
        <f t="shared" si="24"/>
        <v>9.683162836021598</v>
      </c>
      <c r="G89" s="5"/>
      <c r="H89" s="17">
        <f>Absterbeordnung!C83</f>
        <v>71775.451301768495</v>
      </c>
      <c r="I89" s="18">
        <f t="shared" si="25"/>
        <v>0.22645771341837509</v>
      </c>
      <c r="J89" s="17">
        <f t="shared" si="26"/>
        <v>16254.104581370428</v>
      </c>
      <c r="K89" s="17">
        <f>SUM($J89:J$136)</f>
        <v>157391.14141513451</v>
      </c>
      <c r="L89" s="19">
        <f t="shared" si="27"/>
        <v>9.683162836021598</v>
      </c>
      <c r="N89" s="6">
        <v>75</v>
      </c>
      <c r="O89" s="6">
        <f t="shared" si="21"/>
        <v>75</v>
      </c>
      <c r="P89" s="20">
        <f t="shared" si="28"/>
        <v>71775.451301768495</v>
      </c>
      <c r="Q89" s="20">
        <f t="shared" si="29"/>
        <v>71775.451301768495</v>
      </c>
      <c r="R89" s="5">
        <f t="shared" si="30"/>
        <v>71775.451301768495</v>
      </c>
      <c r="S89" s="5">
        <f t="shared" si="31"/>
        <v>1166645691.8340051</v>
      </c>
      <c r="T89" s="20">
        <f>SUM(S89:$S$136)</f>
        <v>8081101975.6344728</v>
      </c>
      <c r="U89" s="6">
        <f t="shared" si="32"/>
        <v>6.9267833689341591</v>
      </c>
    </row>
    <row r="90" spans="1:21" x14ac:dyDescent="0.2">
      <c r="A90" s="21">
        <v>76</v>
      </c>
      <c r="B90" s="17">
        <f>Absterbeordnung!C84</f>
        <v>69229.625569156167</v>
      </c>
      <c r="C90" s="18">
        <f t="shared" si="22"/>
        <v>0.22201736609644609</v>
      </c>
      <c r="D90" s="17">
        <f t="shared" si="23"/>
        <v>15370.179124707231</v>
      </c>
      <c r="E90" s="17">
        <f>SUM(D90:$D$136)</f>
        <v>141137.03683376405</v>
      </c>
      <c r="F90" s="19">
        <f t="shared" si="24"/>
        <v>9.1825238787809127</v>
      </c>
      <c r="G90" s="5"/>
      <c r="H90" s="17">
        <f>Absterbeordnung!C84</f>
        <v>69229.625569156167</v>
      </c>
      <c r="I90" s="18">
        <f t="shared" si="25"/>
        <v>0.22201736609644609</v>
      </c>
      <c r="J90" s="17">
        <f t="shared" si="26"/>
        <v>15370.179124707231</v>
      </c>
      <c r="K90" s="17">
        <f>SUM($J90:J$136)</f>
        <v>141137.03683376405</v>
      </c>
      <c r="L90" s="19">
        <f t="shared" si="27"/>
        <v>9.1825238787809127</v>
      </c>
      <c r="N90" s="6">
        <v>76</v>
      </c>
      <c r="O90" s="6">
        <f t="shared" si="21"/>
        <v>76</v>
      </c>
      <c r="P90" s="20">
        <f t="shared" si="28"/>
        <v>69229.625569156167</v>
      </c>
      <c r="Q90" s="20">
        <f t="shared" si="29"/>
        <v>69229.625569156167</v>
      </c>
      <c r="R90" s="5">
        <f t="shared" si="30"/>
        <v>69229.625569156167</v>
      </c>
      <c r="S90" s="5">
        <f t="shared" si="31"/>
        <v>1064071745.734342</v>
      </c>
      <c r="T90" s="20">
        <f>SUM(S90:$S$136)</f>
        <v>6914456283.8004694</v>
      </c>
      <c r="U90" s="6">
        <f t="shared" si="32"/>
        <v>6.4981109699784705</v>
      </c>
    </row>
    <row r="91" spans="1:21" x14ac:dyDescent="0.2">
      <c r="A91" s="21">
        <v>77</v>
      </c>
      <c r="B91" s="17">
        <f>Absterbeordnung!C85</f>
        <v>66446.538545279385</v>
      </c>
      <c r="C91" s="18">
        <f t="shared" si="22"/>
        <v>0.2176640844082805</v>
      </c>
      <c r="D91" s="17">
        <f t="shared" si="23"/>
        <v>14463.024974557757</v>
      </c>
      <c r="E91" s="17">
        <f>SUM(D91:$D$136)</f>
        <v>125766.85770905677</v>
      </c>
      <c r="F91" s="19">
        <f t="shared" si="24"/>
        <v>8.6957505729469577</v>
      </c>
      <c r="G91" s="5"/>
      <c r="H91" s="17">
        <f>Absterbeordnung!C85</f>
        <v>66446.538545279385</v>
      </c>
      <c r="I91" s="18">
        <f t="shared" si="25"/>
        <v>0.2176640844082805</v>
      </c>
      <c r="J91" s="17">
        <f t="shared" si="26"/>
        <v>14463.024974557757</v>
      </c>
      <c r="K91" s="17">
        <f>SUM($J91:J$136)</f>
        <v>125766.85770905677</v>
      </c>
      <c r="L91" s="19">
        <f t="shared" si="27"/>
        <v>8.6957505729469577</v>
      </c>
      <c r="N91" s="6">
        <v>77</v>
      </c>
      <c r="O91" s="6">
        <f t="shared" si="21"/>
        <v>77</v>
      </c>
      <c r="P91" s="20">
        <f t="shared" si="28"/>
        <v>66446.538545279385</v>
      </c>
      <c r="Q91" s="20">
        <f t="shared" si="29"/>
        <v>66446.538545279385</v>
      </c>
      <c r="R91" s="5">
        <f t="shared" si="30"/>
        <v>66446.538545279385</v>
      </c>
      <c r="S91" s="5">
        <f t="shared" si="31"/>
        <v>961017946.45329022</v>
      </c>
      <c r="T91" s="20">
        <f>SUM(S91:$S$136)</f>
        <v>5850384538.0661268</v>
      </c>
      <c r="U91" s="6">
        <f t="shared" si="32"/>
        <v>6.0876954063734354</v>
      </c>
    </row>
    <row r="92" spans="1:21" x14ac:dyDescent="0.2">
      <c r="A92" s="21">
        <v>78</v>
      </c>
      <c r="B92" s="17">
        <f>Absterbeordnung!C86</f>
        <v>63419.420299464386</v>
      </c>
      <c r="C92" s="18">
        <f t="shared" si="22"/>
        <v>0.21339616118458871</v>
      </c>
      <c r="D92" s="17">
        <f t="shared" si="23"/>
        <v>13533.46083645768</v>
      </c>
      <c r="E92" s="17">
        <f>SUM(D92:$D$136)</f>
        <v>111303.83273449901</v>
      </c>
      <c r="F92" s="19">
        <f t="shared" si="24"/>
        <v>8.2243436530778968</v>
      </c>
      <c r="G92" s="5"/>
      <c r="H92" s="17">
        <f>Absterbeordnung!C86</f>
        <v>63419.420299464386</v>
      </c>
      <c r="I92" s="18">
        <f t="shared" si="25"/>
        <v>0.21339616118458871</v>
      </c>
      <c r="J92" s="17">
        <f t="shared" si="26"/>
        <v>13533.46083645768</v>
      </c>
      <c r="K92" s="17">
        <f>SUM($J92:J$136)</f>
        <v>111303.83273449901</v>
      </c>
      <c r="L92" s="19">
        <f t="shared" si="27"/>
        <v>8.2243436530778968</v>
      </c>
      <c r="N92" s="6">
        <v>78</v>
      </c>
      <c r="O92" s="6">
        <f t="shared" si="21"/>
        <v>78</v>
      </c>
      <c r="P92" s="20">
        <f t="shared" si="28"/>
        <v>63419.420299464386</v>
      </c>
      <c r="Q92" s="20">
        <f t="shared" si="29"/>
        <v>63419.420299464386</v>
      </c>
      <c r="R92" s="5">
        <f t="shared" si="30"/>
        <v>63419.420299464386</v>
      </c>
      <c r="S92" s="5">
        <f t="shared" si="31"/>
        <v>858284240.89365041</v>
      </c>
      <c r="T92" s="20">
        <f>SUM(S92:$S$136)</f>
        <v>4889366591.6128378</v>
      </c>
      <c r="U92" s="6">
        <f t="shared" si="32"/>
        <v>5.696675248891907</v>
      </c>
    </row>
    <row r="93" spans="1:21" x14ac:dyDescent="0.2">
      <c r="A93" s="21">
        <v>79</v>
      </c>
      <c r="B93" s="17">
        <f>Absterbeordnung!C87</f>
        <v>60148.011948562904</v>
      </c>
      <c r="C93" s="18">
        <f t="shared" si="22"/>
        <v>0.20921192272998898</v>
      </c>
      <c r="D93" s="17">
        <f t="shared" si="23"/>
        <v>12583.681228145197</v>
      </c>
      <c r="E93" s="17">
        <f>SUM(D93:$D$136)</f>
        <v>97770.37189804134</v>
      </c>
      <c r="F93" s="19">
        <f t="shared" si="24"/>
        <v>7.7696160706426642</v>
      </c>
      <c r="G93" s="5"/>
      <c r="H93" s="17">
        <f>Absterbeordnung!C87</f>
        <v>60148.011948562904</v>
      </c>
      <c r="I93" s="18">
        <f t="shared" si="25"/>
        <v>0.20921192272998898</v>
      </c>
      <c r="J93" s="17">
        <f t="shared" si="26"/>
        <v>12583.681228145197</v>
      </c>
      <c r="K93" s="17">
        <f>SUM($J93:J$136)</f>
        <v>97770.37189804134</v>
      </c>
      <c r="L93" s="19">
        <f t="shared" si="27"/>
        <v>7.7696160706426642</v>
      </c>
      <c r="N93" s="6">
        <v>79</v>
      </c>
      <c r="O93" s="6">
        <f t="shared" si="21"/>
        <v>79</v>
      </c>
      <c r="P93" s="20">
        <f t="shared" si="28"/>
        <v>60148.011948562904</v>
      </c>
      <c r="Q93" s="20">
        <f t="shared" si="29"/>
        <v>60148.011948562904</v>
      </c>
      <c r="R93" s="5">
        <f t="shared" si="30"/>
        <v>60148.011948562904</v>
      </c>
      <c r="S93" s="5">
        <f t="shared" si="31"/>
        <v>756883408.86738396</v>
      </c>
      <c r="T93" s="20">
        <f>SUM(S93:$S$136)</f>
        <v>4031082350.7191854</v>
      </c>
      <c r="U93" s="6">
        <f t="shared" si="32"/>
        <v>5.3258960409125375</v>
      </c>
    </row>
    <row r="94" spans="1:21" x14ac:dyDescent="0.2">
      <c r="A94" s="21">
        <v>80</v>
      </c>
      <c r="B94" s="17">
        <f>Absterbeordnung!C88</f>
        <v>56639.948321876713</v>
      </c>
      <c r="C94" s="18">
        <f t="shared" si="22"/>
        <v>0.20510972816665585</v>
      </c>
      <c r="D94" s="17">
        <f t="shared" si="23"/>
        <v>11617.404403673567</v>
      </c>
      <c r="E94" s="17">
        <f>SUM(D94:$D$136)</f>
        <v>85186.690669896139</v>
      </c>
      <c r="F94" s="19">
        <f t="shared" si="24"/>
        <v>7.3326784288372586</v>
      </c>
      <c r="G94" s="5"/>
      <c r="H94" s="17">
        <f>Absterbeordnung!C88</f>
        <v>56639.948321876713</v>
      </c>
      <c r="I94" s="18">
        <f t="shared" si="25"/>
        <v>0.20510972816665585</v>
      </c>
      <c r="J94" s="17">
        <f t="shared" si="26"/>
        <v>11617.404403673567</v>
      </c>
      <c r="K94" s="17">
        <f>SUM($J94:J$136)</f>
        <v>85186.690669896139</v>
      </c>
      <c r="L94" s="19">
        <f t="shared" si="27"/>
        <v>7.3326784288372586</v>
      </c>
      <c r="N94" s="6">
        <v>80</v>
      </c>
      <c r="O94" s="6">
        <f t="shared" si="21"/>
        <v>80</v>
      </c>
      <c r="P94" s="20">
        <f t="shared" si="28"/>
        <v>56639.948321876713</v>
      </c>
      <c r="Q94" s="20">
        <f t="shared" si="29"/>
        <v>56639.948321876713</v>
      </c>
      <c r="R94" s="5">
        <f t="shared" si="30"/>
        <v>56639.948321876713</v>
      </c>
      <c r="S94" s="5">
        <f t="shared" si="31"/>
        <v>658009185.05841386</v>
      </c>
      <c r="T94" s="20">
        <f>SUM(S94:$S$136)</f>
        <v>3274198941.8518009</v>
      </c>
      <c r="U94" s="6">
        <f t="shared" si="32"/>
        <v>4.9759167747196997</v>
      </c>
    </row>
    <row r="95" spans="1:21" x14ac:dyDescent="0.2">
      <c r="A95" s="21">
        <v>81</v>
      </c>
      <c r="B95" s="17">
        <f>Absterbeordnung!C89</f>
        <v>52912.07571037679</v>
      </c>
      <c r="C95" s="18">
        <f t="shared" si="22"/>
        <v>0.20108796879083907</v>
      </c>
      <c r="D95" s="17">
        <f t="shared" si="23"/>
        <v>10639.981829106762</v>
      </c>
      <c r="E95" s="17">
        <f>SUM(D95:$D$136)</f>
        <v>73569.286266222596</v>
      </c>
      <c r="F95" s="19">
        <f t="shared" si="24"/>
        <v>6.9144184123478727</v>
      </c>
      <c r="G95" s="5"/>
      <c r="H95" s="17">
        <f>Absterbeordnung!C89</f>
        <v>52912.07571037679</v>
      </c>
      <c r="I95" s="18">
        <f t="shared" si="25"/>
        <v>0.20108796879083907</v>
      </c>
      <c r="J95" s="17">
        <f t="shared" si="26"/>
        <v>10639.981829106762</v>
      </c>
      <c r="K95" s="17">
        <f>SUM($J95:J$136)</f>
        <v>73569.286266222596</v>
      </c>
      <c r="L95" s="19">
        <f t="shared" si="27"/>
        <v>6.9144184123478727</v>
      </c>
      <c r="N95" s="6">
        <v>81</v>
      </c>
      <c r="O95" s="6">
        <f t="shared" si="21"/>
        <v>81</v>
      </c>
      <c r="P95" s="20">
        <f t="shared" si="28"/>
        <v>52912.07571037679</v>
      </c>
      <c r="Q95" s="20">
        <f t="shared" si="29"/>
        <v>52912.07571037679</v>
      </c>
      <c r="R95" s="5">
        <f t="shared" si="30"/>
        <v>52912.07571037679</v>
      </c>
      <c r="S95" s="5">
        <f t="shared" si="31"/>
        <v>562983524.09873033</v>
      </c>
      <c r="T95" s="20">
        <f>SUM(S95:$S$136)</f>
        <v>2616189756.7933879</v>
      </c>
      <c r="U95" s="6">
        <f t="shared" si="32"/>
        <v>4.6470094501994472</v>
      </c>
    </row>
    <row r="96" spans="1:21" x14ac:dyDescent="0.2">
      <c r="A96" s="21">
        <v>82</v>
      </c>
      <c r="B96" s="17">
        <f>Absterbeordnung!C90</f>
        <v>48991.582974895791</v>
      </c>
      <c r="C96" s="18">
        <f t="shared" si="22"/>
        <v>0.19714506744199911</v>
      </c>
      <c r="D96" s="17">
        <f t="shared" si="23"/>
        <v>9658.4489296761258</v>
      </c>
      <c r="E96" s="17">
        <f>SUM(D96:$D$136)</f>
        <v>62929.304437115854</v>
      </c>
      <c r="F96" s="19">
        <f t="shared" si="24"/>
        <v>6.5154669135084449</v>
      </c>
      <c r="G96" s="5"/>
      <c r="H96" s="17">
        <f>Absterbeordnung!C90</f>
        <v>48991.582974895791</v>
      </c>
      <c r="I96" s="18">
        <f t="shared" si="25"/>
        <v>0.19714506744199911</v>
      </c>
      <c r="J96" s="17">
        <f t="shared" si="26"/>
        <v>9658.4489296761258</v>
      </c>
      <c r="K96" s="17">
        <f>SUM($J96:J$136)</f>
        <v>62929.304437115854</v>
      </c>
      <c r="L96" s="19">
        <f t="shared" si="27"/>
        <v>6.5154669135084449</v>
      </c>
      <c r="N96" s="6">
        <v>82</v>
      </c>
      <c r="O96" s="6">
        <f t="shared" si="21"/>
        <v>82</v>
      </c>
      <c r="P96" s="20">
        <f t="shared" si="28"/>
        <v>48991.582974895791</v>
      </c>
      <c r="Q96" s="20">
        <f t="shared" si="29"/>
        <v>48991.582974895791</v>
      </c>
      <c r="R96" s="5">
        <f t="shared" si="30"/>
        <v>48991.582974895791</v>
      </c>
      <c r="S96" s="5">
        <f t="shared" si="31"/>
        <v>473182702.14702141</v>
      </c>
      <c r="T96" s="20">
        <f>SUM(S96:$S$136)</f>
        <v>2053206232.6946576</v>
      </c>
      <c r="U96" s="6">
        <f t="shared" si="32"/>
        <v>4.3391405124879459</v>
      </c>
    </row>
    <row r="97" spans="1:21" x14ac:dyDescent="0.2">
      <c r="A97" s="21">
        <v>83</v>
      </c>
      <c r="B97" s="17">
        <f>Absterbeordnung!C91</f>
        <v>44916.257338395466</v>
      </c>
      <c r="C97" s="18">
        <f t="shared" si="22"/>
        <v>0.19327947788431285</v>
      </c>
      <c r="D97" s="17">
        <f t="shared" si="23"/>
        <v>8681.3907668825104</v>
      </c>
      <c r="E97" s="17">
        <f>SUM(D97:$D$136)</f>
        <v>53270.855507439723</v>
      </c>
      <c r="F97" s="19">
        <f t="shared" si="24"/>
        <v>6.1362121505526126</v>
      </c>
      <c r="G97" s="5"/>
      <c r="H97" s="17">
        <f>Absterbeordnung!C91</f>
        <v>44916.257338395466</v>
      </c>
      <c r="I97" s="18">
        <f t="shared" si="25"/>
        <v>0.19327947788431285</v>
      </c>
      <c r="J97" s="17">
        <f t="shared" si="26"/>
        <v>8681.3907668825104</v>
      </c>
      <c r="K97" s="17">
        <f>SUM($J97:J$136)</f>
        <v>53270.855507439723</v>
      </c>
      <c r="L97" s="19">
        <f t="shared" si="27"/>
        <v>6.1362121505526126</v>
      </c>
      <c r="N97" s="6">
        <v>83</v>
      </c>
      <c r="O97" s="6">
        <f t="shared" si="21"/>
        <v>83</v>
      </c>
      <c r="P97" s="20">
        <f t="shared" si="28"/>
        <v>44916.257338395466</v>
      </c>
      <c r="Q97" s="20">
        <f t="shared" si="29"/>
        <v>44916.257338395466</v>
      </c>
      <c r="R97" s="5">
        <f t="shared" si="30"/>
        <v>44916.257338395466</v>
      </c>
      <c r="S97" s="5">
        <f t="shared" si="31"/>
        <v>389935581.74046522</v>
      </c>
      <c r="T97" s="20">
        <f>SUM(S97:$S$136)</f>
        <v>1580023530.5476363</v>
      </c>
      <c r="U97" s="6">
        <f t="shared" si="32"/>
        <v>4.0520116771474175</v>
      </c>
    </row>
    <row r="98" spans="1:21" x14ac:dyDescent="0.2">
      <c r="A98" s="21">
        <v>84</v>
      </c>
      <c r="B98" s="17">
        <f>Absterbeordnung!C92</f>
        <v>40733.908782735474</v>
      </c>
      <c r="C98" s="18">
        <f t="shared" si="22"/>
        <v>0.18948968420030671</v>
      </c>
      <c r="D98" s="17">
        <f t="shared" si="23"/>
        <v>7718.6555114846451</v>
      </c>
      <c r="E98" s="17">
        <f>SUM(D98:$D$136)</f>
        <v>44589.46474055721</v>
      </c>
      <c r="F98" s="19">
        <f t="shared" si="24"/>
        <v>5.7768434767184793</v>
      </c>
      <c r="G98" s="5"/>
      <c r="H98" s="17">
        <f>Absterbeordnung!C92</f>
        <v>40733.908782735474</v>
      </c>
      <c r="I98" s="18">
        <f t="shared" si="25"/>
        <v>0.18948968420030671</v>
      </c>
      <c r="J98" s="17">
        <f t="shared" si="26"/>
        <v>7718.6555114846451</v>
      </c>
      <c r="K98" s="17">
        <f>SUM($J98:J$136)</f>
        <v>44589.46474055721</v>
      </c>
      <c r="L98" s="19">
        <f t="shared" si="27"/>
        <v>5.7768434767184793</v>
      </c>
      <c r="N98" s="6">
        <v>84</v>
      </c>
      <c r="O98" s="6">
        <f t="shared" si="21"/>
        <v>84</v>
      </c>
      <c r="P98" s="20">
        <f t="shared" si="28"/>
        <v>40733.908782735474</v>
      </c>
      <c r="Q98" s="20">
        <f t="shared" si="29"/>
        <v>40733.908782735474</v>
      </c>
      <c r="R98" s="5">
        <f t="shared" si="30"/>
        <v>40733.908782735474</v>
      </c>
      <c r="S98" s="5">
        <f t="shared" si="31"/>
        <v>314411009.53017396</v>
      </c>
      <c r="T98" s="20">
        <f>SUM(S98:$S$136)</f>
        <v>1190087948.8071711</v>
      </c>
      <c r="U98" s="6">
        <f t="shared" si="32"/>
        <v>3.7851344664600832</v>
      </c>
    </row>
    <row r="99" spans="1:21" x14ac:dyDescent="0.2">
      <c r="A99" s="21">
        <v>85</v>
      </c>
      <c r="B99" s="17">
        <f>Absterbeordnung!C93</f>
        <v>36501.326530226295</v>
      </c>
      <c r="C99" s="18">
        <f t="shared" si="22"/>
        <v>0.18577420019637911</v>
      </c>
      <c r="D99" s="17">
        <f t="shared" si="23"/>
        <v>6781.0047422596635</v>
      </c>
      <c r="E99" s="17">
        <f>SUM(D99:$D$136)</f>
        <v>36870.809229072569</v>
      </c>
      <c r="F99" s="19">
        <f t="shared" si="24"/>
        <v>5.437366678022105</v>
      </c>
      <c r="G99" s="5"/>
      <c r="H99" s="17">
        <f>Absterbeordnung!C93</f>
        <v>36501.326530226295</v>
      </c>
      <c r="I99" s="18">
        <f t="shared" si="25"/>
        <v>0.18577420019637911</v>
      </c>
      <c r="J99" s="17">
        <f t="shared" si="26"/>
        <v>6781.0047422596635</v>
      </c>
      <c r="K99" s="17">
        <f>SUM($J99:J$136)</f>
        <v>36870.809229072569</v>
      </c>
      <c r="L99" s="19">
        <f t="shared" si="27"/>
        <v>5.437366678022105</v>
      </c>
      <c r="N99" s="6">
        <v>85</v>
      </c>
      <c r="O99" s="6">
        <f t="shared" si="21"/>
        <v>85</v>
      </c>
      <c r="P99" s="20">
        <f t="shared" si="28"/>
        <v>36501.326530226295</v>
      </c>
      <c r="Q99" s="20">
        <f t="shared" si="29"/>
        <v>36501.326530226295</v>
      </c>
      <c r="R99" s="5">
        <f t="shared" si="30"/>
        <v>36501.326530226295</v>
      </c>
      <c r="S99" s="5">
        <f t="shared" si="31"/>
        <v>247515668.30023298</v>
      </c>
      <c r="T99" s="20">
        <f>SUM(S99:$S$136)</f>
        <v>875676939.27699769</v>
      </c>
      <c r="U99" s="6">
        <f t="shared" si="32"/>
        <v>3.5378646745498714</v>
      </c>
    </row>
    <row r="100" spans="1:21" x14ac:dyDescent="0.2">
      <c r="A100" s="13">
        <v>86</v>
      </c>
      <c r="B100" s="17">
        <f>Absterbeordnung!C94</f>
        <v>32282.443347687229</v>
      </c>
      <c r="C100" s="18">
        <f t="shared" si="22"/>
        <v>0.18213156881997952</v>
      </c>
      <c r="D100" s="17">
        <f t="shared" si="23"/>
        <v>5879.6520522563869</v>
      </c>
      <c r="E100" s="17">
        <f>SUM(D100:$D$136)</f>
        <v>30089.804486812893</v>
      </c>
      <c r="F100" s="19">
        <f t="shared" si="24"/>
        <v>5.117616522097693</v>
      </c>
      <c r="G100" s="5"/>
      <c r="H100" s="17">
        <f>Absterbeordnung!C94</f>
        <v>32282.443347687229</v>
      </c>
      <c r="I100" s="18">
        <f t="shared" si="25"/>
        <v>0.18213156881997952</v>
      </c>
      <c r="J100" s="17">
        <f t="shared" si="26"/>
        <v>5879.6520522563869</v>
      </c>
      <c r="K100" s="17">
        <f>SUM($J100:J$136)</f>
        <v>30089.804486812893</v>
      </c>
      <c r="L100" s="19">
        <f t="shared" si="27"/>
        <v>5.117616522097693</v>
      </c>
      <c r="N100" s="20">
        <v>86</v>
      </c>
      <c r="O100" s="6">
        <f t="shared" si="21"/>
        <v>86</v>
      </c>
      <c r="P100" s="20">
        <f t="shared" si="28"/>
        <v>32282.443347687229</v>
      </c>
      <c r="Q100" s="20">
        <f t="shared" si="29"/>
        <v>32282.443347687229</v>
      </c>
      <c r="R100" s="5">
        <f t="shared" si="30"/>
        <v>32282.443347687229</v>
      </c>
      <c r="S100" s="5">
        <f t="shared" si="31"/>
        <v>189809534.28107977</v>
      </c>
      <c r="T100" s="20">
        <f>SUM(S100:$S$136)</f>
        <v>628161270.97676456</v>
      </c>
      <c r="U100" s="6">
        <f t="shared" si="32"/>
        <v>3.3094294939186293</v>
      </c>
    </row>
    <row r="101" spans="1:21" x14ac:dyDescent="0.2">
      <c r="A101" s="13">
        <v>87</v>
      </c>
      <c r="B101" s="17">
        <f>Absterbeordnung!C95</f>
        <v>28145.618038333119</v>
      </c>
      <c r="C101" s="18">
        <f t="shared" si="22"/>
        <v>0.17856036158821526</v>
      </c>
      <c r="D101" s="17">
        <f t="shared" si="23"/>
        <v>5025.6917340485552</v>
      </c>
      <c r="E101" s="17">
        <f>SUM(D101:$D$136)</f>
        <v>24210.152434556505</v>
      </c>
      <c r="F101" s="19">
        <f t="shared" si="24"/>
        <v>4.8172776436993061</v>
      </c>
      <c r="G101" s="5"/>
      <c r="H101" s="17">
        <f>Absterbeordnung!C95</f>
        <v>28145.618038333119</v>
      </c>
      <c r="I101" s="18">
        <f t="shared" si="25"/>
        <v>0.17856036158821526</v>
      </c>
      <c r="J101" s="17">
        <f t="shared" si="26"/>
        <v>5025.6917340485552</v>
      </c>
      <c r="K101" s="17">
        <f>SUM($J101:J$136)</f>
        <v>24210.152434556505</v>
      </c>
      <c r="L101" s="19">
        <f t="shared" si="27"/>
        <v>4.8172776436993061</v>
      </c>
      <c r="N101" s="20">
        <v>87</v>
      </c>
      <c r="O101" s="6">
        <f t="shared" si="21"/>
        <v>87</v>
      </c>
      <c r="P101" s="20">
        <f t="shared" si="28"/>
        <v>28145.618038333119</v>
      </c>
      <c r="Q101" s="20">
        <f t="shared" si="29"/>
        <v>28145.618038333119</v>
      </c>
      <c r="R101" s="5">
        <f t="shared" si="30"/>
        <v>28145.618038333119</v>
      </c>
      <c r="S101" s="5">
        <f t="shared" si="31"/>
        <v>141451199.92493868</v>
      </c>
      <c r="T101" s="20">
        <f>SUM(S101:$S$136)</f>
        <v>438351736.69568485</v>
      </c>
      <c r="U101" s="6">
        <f t="shared" si="32"/>
        <v>3.0989608920129128</v>
      </c>
    </row>
    <row r="102" spans="1:21" x14ac:dyDescent="0.2">
      <c r="A102" s="13">
        <v>88</v>
      </c>
      <c r="B102" s="17">
        <f>Absterbeordnung!C96</f>
        <v>24160.214567107432</v>
      </c>
      <c r="C102" s="18">
        <f t="shared" si="22"/>
        <v>0.17505917802766199</v>
      </c>
      <c r="D102" s="17">
        <f t="shared" si="23"/>
        <v>4229.4673030897729</v>
      </c>
      <c r="E102" s="17">
        <f>SUM(D102:$D$136)</f>
        <v>19184.460700507945</v>
      </c>
      <c r="F102" s="19">
        <f t="shared" si="24"/>
        <v>4.5359047193704578</v>
      </c>
      <c r="G102" s="5"/>
      <c r="H102" s="17">
        <f>Absterbeordnung!C96</f>
        <v>24160.214567107432</v>
      </c>
      <c r="I102" s="18">
        <f t="shared" si="25"/>
        <v>0.17505917802766199</v>
      </c>
      <c r="J102" s="17">
        <f t="shared" si="26"/>
        <v>4229.4673030897729</v>
      </c>
      <c r="K102" s="17">
        <f>SUM($J102:J$136)</f>
        <v>19184.460700507945</v>
      </c>
      <c r="L102" s="19">
        <f t="shared" si="27"/>
        <v>4.5359047193704578</v>
      </c>
      <c r="N102" s="20">
        <v>88</v>
      </c>
      <c r="O102" s="6">
        <f t="shared" si="21"/>
        <v>88</v>
      </c>
      <c r="P102" s="20">
        <f t="shared" si="28"/>
        <v>24160.214567107432</v>
      </c>
      <c r="Q102" s="20">
        <f t="shared" si="29"/>
        <v>24160.214567107432</v>
      </c>
      <c r="R102" s="5">
        <f t="shared" si="30"/>
        <v>24160.214567107432</v>
      </c>
      <c r="S102" s="5">
        <f t="shared" si="31"/>
        <v>102184837.54721411</v>
      </c>
      <c r="T102" s="20">
        <f>SUM(S102:$S$136)</f>
        <v>296900536.77074617</v>
      </c>
      <c r="U102" s="6">
        <f t="shared" si="32"/>
        <v>2.9055243801074151</v>
      </c>
    </row>
    <row r="103" spans="1:21" x14ac:dyDescent="0.2">
      <c r="A103" s="13">
        <v>89</v>
      </c>
      <c r="B103" s="17">
        <f>Absterbeordnung!C97</f>
        <v>20392.706706232402</v>
      </c>
      <c r="C103" s="18">
        <f t="shared" si="22"/>
        <v>0.17162664512515882</v>
      </c>
      <c r="D103" s="17">
        <f t="shared" si="23"/>
        <v>3499.931837011995</v>
      </c>
      <c r="E103" s="17">
        <f>SUM(D103:$D$136)</f>
        <v>14954.993397418175</v>
      </c>
      <c r="F103" s="19">
        <f t="shared" si="24"/>
        <v>4.27293847247772</v>
      </c>
      <c r="G103" s="5"/>
      <c r="H103" s="17">
        <f>Absterbeordnung!C97</f>
        <v>20392.706706232402</v>
      </c>
      <c r="I103" s="18">
        <f t="shared" si="25"/>
        <v>0.17162664512515882</v>
      </c>
      <c r="J103" s="17">
        <f t="shared" si="26"/>
        <v>3499.931837011995</v>
      </c>
      <c r="K103" s="17">
        <f>SUM($J103:J$136)</f>
        <v>14954.993397418175</v>
      </c>
      <c r="L103" s="19">
        <f t="shared" si="27"/>
        <v>4.27293847247772</v>
      </c>
      <c r="N103" s="20">
        <v>89</v>
      </c>
      <c r="O103" s="6">
        <f t="shared" si="21"/>
        <v>89</v>
      </c>
      <c r="P103" s="20">
        <f t="shared" si="28"/>
        <v>20392.706706232402</v>
      </c>
      <c r="Q103" s="20">
        <f t="shared" si="29"/>
        <v>20392.706706232402</v>
      </c>
      <c r="R103" s="5">
        <f t="shared" si="30"/>
        <v>20392.706706232402</v>
      </c>
      <c r="S103" s="5">
        <f t="shared" si="31"/>
        <v>71373083.443990797</v>
      </c>
      <c r="T103" s="20">
        <f>SUM(S103:$S$136)</f>
        <v>194715699.22353214</v>
      </c>
      <c r="U103" s="6">
        <f t="shared" si="32"/>
        <v>2.7281390942894186</v>
      </c>
    </row>
    <row r="104" spans="1:21" x14ac:dyDescent="0.2">
      <c r="A104" s="13">
        <v>90</v>
      </c>
      <c r="B104" s="17">
        <f>Absterbeordnung!C98</f>
        <v>16902.56469651766</v>
      </c>
      <c r="C104" s="18">
        <f t="shared" si="22"/>
        <v>0.16826141678937137</v>
      </c>
      <c r="D104" s="17">
        <f t="shared" si="23"/>
        <v>2844.0494832100726</v>
      </c>
      <c r="E104" s="17">
        <f>SUM(D104:$D$136)</f>
        <v>11455.06156040618</v>
      </c>
      <c r="F104" s="19">
        <f t="shared" si="24"/>
        <v>4.027729344384289</v>
      </c>
      <c r="G104" s="5"/>
      <c r="H104" s="17">
        <f>Absterbeordnung!C98</f>
        <v>16902.56469651766</v>
      </c>
      <c r="I104" s="18">
        <f t="shared" si="25"/>
        <v>0.16826141678937137</v>
      </c>
      <c r="J104" s="17">
        <f t="shared" si="26"/>
        <v>2844.0494832100726</v>
      </c>
      <c r="K104" s="17">
        <f>SUM($J104:J$136)</f>
        <v>11455.06156040618</v>
      </c>
      <c r="L104" s="19">
        <f t="shared" si="27"/>
        <v>4.027729344384289</v>
      </c>
      <c r="N104" s="20">
        <v>90</v>
      </c>
      <c r="O104" s="6">
        <f t="shared" si="21"/>
        <v>90</v>
      </c>
      <c r="P104" s="20">
        <f t="shared" si="28"/>
        <v>16902.56469651766</v>
      </c>
      <c r="Q104" s="20">
        <f t="shared" si="29"/>
        <v>16902.56469651766</v>
      </c>
      <c r="R104" s="5">
        <f t="shared" si="30"/>
        <v>16902.56469651766</v>
      </c>
      <c r="S104" s="5">
        <f t="shared" si="31"/>
        <v>48071730.390055865</v>
      </c>
      <c r="T104" s="20">
        <f>SUM(S104:$S$136)</f>
        <v>123342615.77954127</v>
      </c>
      <c r="U104" s="6">
        <f t="shared" si="32"/>
        <v>2.5658035352323405</v>
      </c>
    </row>
    <row r="105" spans="1:21" x14ac:dyDescent="0.2">
      <c r="A105" s="13">
        <v>91</v>
      </c>
      <c r="B105" s="17">
        <f>Absterbeordnung!C99</f>
        <v>13738.406275586025</v>
      </c>
      <c r="C105" s="18">
        <f t="shared" si="22"/>
        <v>0.16496217332291313</v>
      </c>
      <c r="D105" s="17">
        <f t="shared" si="23"/>
        <v>2266.3173572138194</v>
      </c>
      <c r="E105" s="17">
        <f>SUM(D105:$D$136)</f>
        <v>8611.0120771961065</v>
      </c>
      <c r="F105" s="19">
        <f t="shared" si="24"/>
        <v>3.7995614558511659</v>
      </c>
      <c r="G105" s="5"/>
      <c r="H105" s="17">
        <f>Absterbeordnung!C99</f>
        <v>13738.406275586025</v>
      </c>
      <c r="I105" s="18">
        <f t="shared" si="25"/>
        <v>0.16496217332291313</v>
      </c>
      <c r="J105" s="17">
        <f t="shared" si="26"/>
        <v>2266.3173572138194</v>
      </c>
      <c r="K105" s="17">
        <f>SUM($J105:J$136)</f>
        <v>8611.0120771961065</v>
      </c>
      <c r="L105" s="19">
        <f t="shared" si="27"/>
        <v>3.7995614558511659</v>
      </c>
      <c r="N105" s="20">
        <v>91</v>
      </c>
      <c r="O105" s="6">
        <f t="shared" si="21"/>
        <v>91</v>
      </c>
      <c r="P105" s="20">
        <f t="shared" si="28"/>
        <v>13738.406275586025</v>
      </c>
      <c r="Q105" s="20">
        <f t="shared" si="29"/>
        <v>13738.406275586025</v>
      </c>
      <c r="R105" s="5">
        <f t="shared" si="30"/>
        <v>13738.406275586025</v>
      </c>
      <c r="S105" s="5">
        <f t="shared" si="31"/>
        <v>31135588.60281587</v>
      </c>
      <c r="T105" s="20">
        <f>SUM(S105:$S$136)</f>
        <v>75270885.389485404</v>
      </c>
      <c r="U105" s="6">
        <f t="shared" si="32"/>
        <v>2.4175192686955653</v>
      </c>
    </row>
    <row r="106" spans="1:21" x14ac:dyDescent="0.2">
      <c r="A106" s="13">
        <v>92</v>
      </c>
      <c r="B106" s="17">
        <f>Absterbeordnung!C100</f>
        <v>10934.878673726687</v>
      </c>
      <c r="C106" s="18">
        <f t="shared" si="22"/>
        <v>0.16172762090481677</v>
      </c>
      <c r="D106" s="17">
        <f t="shared" si="23"/>
        <v>1768.4719127846352</v>
      </c>
      <c r="E106" s="17">
        <f>SUM(D106:$D$136)</f>
        <v>6344.694719982288</v>
      </c>
      <c r="F106" s="19">
        <f t="shared" si="24"/>
        <v>3.5876706178453999</v>
      </c>
      <c r="G106" s="5"/>
      <c r="H106" s="17">
        <f>Absterbeordnung!C100</f>
        <v>10934.878673726687</v>
      </c>
      <c r="I106" s="18">
        <f t="shared" si="25"/>
        <v>0.16172762090481677</v>
      </c>
      <c r="J106" s="17">
        <f t="shared" si="26"/>
        <v>1768.4719127846352</v>
      </c>
      <c r="K106" s="17">
        <f>SUM($J106:J$136)</f>
        <v>6344.694719982288</v>
      </c>
      <c r="L106" s="19">
        <f t="shared" si="27"/>
        <v>3.5876706178453999</v>
      </c>
      <c r="N106" s="20">
        <v>92</v>
      </c>
      <c r="O106" s="6">
        <f t="shared" si="21"/>
        <v>92</v>
      </c>
      <c r="P106" s="20">
        <f t="shared" si="28"/>
        <v>10934.878673726687</v>
      </c>
      <c r="Q106" s="20">
        <f t="shared" si="29"/>
        <v>10934.878673726687</v>
      </c>
      <c r="R106" s="5">
        <f t="shared" si="30"/>
        <v>10934.878673726687</v>
      </c>
      <c r="S106" s="5">
        <f t="shared" si="31"/>
        <v>19338025.804193351</v>
      </c>
      <c r="T106" s="20">
        <f>SUM(S106:$S$136)</f>
        <v>44135296.78666953</v>
      </c>
      <c r="U106" s="6">
        <f t="shared" si="32"/>
        <v>2.2823062309234801</v>
      </c>
    </row>
    <row r="107" spans="1:21" x14ac:dyDescent="0.2">
      <c r="A107" s="13">
        <v>93</v>
      </c>
      <c r="B107" s="17">
        <f>Absterbeordnung!C101</f>
        <v>8510.6320366843447</v>
      </c>
      <c r="C107" s="18">
        <f t="shared" si="22"/>
        <v>0.15855649108315373</v>
      </c>
      <c r="D107" s="17">
        <f t="shared" si="23"/>
        <v>1349.4159526365438</v>
      </c>
      <c r="E107" s="17">
        <f>SUM(D107:$D$136)</f>
        <v>4576.2228071976533</v>
      </c>
      <c r="F107" s="19">
        <f t="shared" si="24"/>
        <v>3.3912618257227827</v>
      </c>
      <c r="G107" s="5"/>
      <c r="H107" s="17">
        <f>Absterbeordnung!C101</f>
        <v>8510.6320366843447</v>
      </c>
      <c r="I107" s="18">
        <f t="shared" si="25"/>
        <v>0.15855649108315373</v>
      </c>
      <c r="J107" s="17">
        <f t="shared" si="26"/>
        <v>1349.4159526365438</v>
      </c>
      <c r="K107" s="17">
        <f>SUM($J107:J$136)</f>
        <v>4576.2228071976533</v>
      </c>
      <c r="L107" s="19">
        <f t="shared" si="27"/>
        <v>3.3912618257227827</v>
      </c>
      <c r="N107" s="20">
        <v>93</v>
      </c>
      <c r="O107" s="6">
        <f t="shared" si="21"/>
        <v>93</v>
      </c>
      <c r="P107" s="20">
        <f t="shared" si="28"/>
        <v>8510.6320366843447</v>
      </c>
      <c r="Q107" s="20">
        <f t="shared" si="29"/>
        <v>8510.6320366843447</v>
      </c>
      <c r="R107" s="5">
        <f t="shared" si="30"/>
        <v>8510.6320366843447</v>
      </c>
      <c r="S107" s="5">
        <f t="shared" si="31"/>
        <v>11484382.637321495</v>
      </c>
      <c r="T107" s="20">
        <f>SUM(S107:$S$136)</f>
        <v>24797270.982476179</v>
      </c>
      <c r="U107" s="6">
        <f t="shared" si="32"/>
        <v>2.1592167176571584</v>
      </c>
    </row>
    <row r="108" spans="1:21" x14ac:dyDescent="0.2">
      <c r="A108" s="13">
        <v>94</v>
      </c>
      <c r="B108" s="17">
        <f>Absterbeordnung!C102</f>
        <v>6467.6872417863278</v>
      </c>
      <c r="C108" s="18">
        <f t="shared" si="22"/>
        <v>0.15544754027760166</v>
      </c>
      <c r="D108" s="17">
        <f t="shared" si="23"/>
        <v>1005.3860730205106</v>
      </c>
      <c r="E108" s="17">
        <f>SUM(D108:$D$136)</f>
        <v>3226.8068545611081</v>
      </c>
      <c r="F108" s="19">
        <f t="shared" si="24"/>
        <v>3.2095201447009489</v>
      </c>
      <c r="G108" s="5"/>
      <c r="H108" s="17">
        <f>Absterbeordnung!C102</f>
        <v>6467.6872417863278</v>
      </c>
      <c r="I108" s="18">
        <f t="shared" si="25"/>
        <v>0.15544754027760166</v>
      </c>
      <c r="J108" s="17">
        <f t="shared" si="26"/>
        <v>1005.3860730205106</v>
      </c>
      <c r="K108" s="17">
        <f>SUM($J108:J$136)</f>
        <v>3226.8068545611081</v>
      </c>
      <c r="L108" s="19">
        <f t="shared" si="27"/>
        <v>3.2095201447009489</v>
      </c>
      <c r="N108" s="20">
        <v>94</v>
      </c>
      <c r="O108" s="6">
        <f t="shared" si="21"/>
        <v>94</v>
      </c>
      <c r="P108" s="20">
        <f t="shared" si="28"/>
        <v>6467.6872417863278</v>
      </c>
      <c r="Q108" s="20">
        <f t="shared" si="29"/>
        <v>6467.6872417863278</v>
      </c>
      <c r="R108" s="5">
        <f t="shared" si="30"/>
        <v>6467.6872417863278</v>
      </c>
      <c r="S108" s="5">
        <f t="shared" si="31"/>
        <v>6502522.6775444141</v>
      </c>
      <c r="T108" s="20">
        <f>SUM(S108:$S$136)</f>
        <v>13312888.345154688</v>
      </c>
      <c r="U108" s="6">
        <f t="shared" si="32"/>
        <v>2.0473420863458047</v>
      </c>
    </row>
    <row r="109" spans="1:21" x14ac:dyDescent="0.2">
      <c r="A109" s="13">
        <v>95</v>
      </c>
      <c r="B109" s="17">
        <f>Absterbeordnung!C103</f>
        <v>4792.2838271770452</v>
      </c>
      <c r="C109" s="18">
        <f t="shared" si="22"/>
        <v>0.15239954929176638</v>
      </c>
      <c r="D109" s="17">
        <f t="shared" si="23"/>
        <v>730.34189534000291</v>
      </c>
      <c r="E109" s="17">
        <f>SUM(D109:$D$136)</f>
        <v>2221.4207815405975</v>
      </c>
      <c r="F109" s="19">
        <f t="shared" si="24"/>
        <v>3.0416176255456886</v>
      </c>
      <c r="G109" s="5"/>
      <c r="H109" s="17">
        <f>Absterbeordnung!C103</f>
        <v>4792.2838271770452</v>
      </c>
      <c r="I109" s="18">
        <f t="shared" si="25"/>
        <v>0.15239954929176638</v>
      </c>
      <c r="J109" s="17">
        <f t="shared" si="26"/>
        <v>730.34189534000291</v>
      </c>
      <c r="K109" s="17">
        <f>SUM($J109:J$136)</f>
        <v>2221.4207815405975</v>
      </c>
      <c r="L109" s="19">
        <f t="shared" si="27"/>
        <v>3.0416176255456886</v>
      </c>
      <c r="N109" s="20">
        <v>95</v>
      </c>
      <c r="O109" s="6">
        <f t="shared" si="21"/>
        <v>95</v>
      </c>
      <c r="P109" s="20">
        <f t="shared" si="28"/>
        <v>4792.2838271770452</v>
      </c>
      <c r="Q109" s="20">
        <f t="shared" si="29"/>
        <v>4792.2838271770452</v>
      </c>
      <c r="R109" s="5">
        <f t="shared" si="30"/>
        <v>4792.2838271770452</v>
      </c>
      <c r="S109" s="5">
        <f t="shared" si="31"/>
        <v>3500005.653347726</v>
      </c>
      <c r="T109" s="20">
        <f>SUM(S109:$S$136)</f>
        <v>6810365.6676102718</v>
      </c>
      <c r="U109" s="6">
        <f t="shared" si="32"/>
        <v>1.9458156192108473</v>
      </c>
    </row>
    <row r="110" spans="1:21" x14ac:dyDescent="0.2">
      <c r="A110" s="13">
        <v>96</v>
      </c>
      <c r="B110" s="17">
        <f>Absterbeordnung!C104</f>
        <v>3457.1059176242784</v>
      </c>
      <c r="C110" s="18">
        <f t="shared" si="22"/>
        <v>0.14941132283506506</v>
      </c>
      <c r="D110" s="17">
        <f t="shared" si="23"/>
        <v>516.53076833317493</v>
      </c>
      <c r="E110" s="17">
        <f>SUM(D110:$D$136)</f>
        <v>1491.0788862005952</v>
      </c>
      <c r="F110" s="19">
        <f t="shared" si="24"/>
        <v>2.8867184253364999</v>
      </c>
      <c r="G110" s="5"/>
      <c r="H110" s="17">
        <f>Absterbeordnung!C104</f>
        <v>3457.1059176242784</v>
      </c>
      <c r="I110" s="18">
        <f t="shared" si="25"/>
        <v>0.14941132283506506</v>
      </c>
      <c r="J110" s="17">
        <f t="shared" si="26"/>
        <v>516.53076833317493</v>
      </c>
      <c r="K110" s="17">
        <f>SUM($J110:J$136)</f>
        <v>1491.0788862005952</v>
      </c>
      <c r="L110" s="19">
        <f t="shared" si="27"/>
        <v>2.8867184253364999</v>
      </c>
      <c r="N110" s="20">
        <v>96</v>
      </c>
      <c r="O110" s="6">
        <f t="shared" ref="O110:O136" si="33">N110+$B$3</f>
        <v>96</v>
      </c>
      <c r="P110" s="20">
        <f t="shared" si="28"/>
        <v>3457.1059176242784</v>
      </c>
      <c r="Q110" s="20">
        <f t="shared" si="29"/>
        <v>3457.1059176242784</v>
      </c>
      <c r="R110" s="5">
        <f t="shared" si="30"/>
        <v>3457.1059176242784</v>
      </c>
      <c r="S110" s="5">
        <f t="shared" si="31"/>
        <v>1785701.5758396341</v>
      </c>
      <c r="T110" s="20">
        <f>SUM(S110:$S$136)</f>
        <v>3310360.0142625454</v>
      </c>
      <c r="U110" s="6">
        <f t="shared" si="32"/>
        <v>1.8538148025691354</v>
      </c>
    </row>
    <row r="111" spans="1:21" x14ac:dyDescent="0.2">
      <c r="A111" s="13">
        <v>97</v>
      </c>
      <c r="B111" s="17">
        <f>Absterbeordnung!C105</f>
        <v>2424.5933544088284</v>
      </c>
      <c r="C111" s="18">
        <f t="shared" ref="C111:C127" si="34">1/(((1+($B$5/100))^A111))</f>
        <v>0.14648168905398534</v>
      </c>
      <c r="D111" s="17">
        <f t="shared" ref="D111:D127" si="35">B111*C111</f>
        <v>355.15852982287328</v>
      </c>
      <c r="E111" s="17">
        <f>SUM(D111:$D$136)</f>
        <v>974.54811786742039</v>
      </c>
      <c r="F111" s="19">
        <f t="shared" ref="F111:F127" si="36">E111/D111</f>
        <v>2.7439806059380092</v>
      </c>
      <c r="G111" s="5"/>
      <c r="H111" s="17">
        <f>Absterbeordnung!C105</f>
        <v>2424.5933544088284</v>
      </c>
      <c r="I111" s="18">
        <f t="shared" ref="I111:I127" si="37">1/(((1+($B$5/100))^A111))</f>
        <v>0.14648168905398534</v>
      </c>
      <c r="J111" s="17">
        <f t="shared" ref="J111:J127" si="38">H111*I111</f>
        <v>355.15852982287328</v>
      </c>
      <c r="K111" s="17">
        <f>SUM($J111:J$136)</f>
        <v>974.54811786742039</v>
      </c>
      <c r="L111" s="19">
        <f t="shared" ref="L111:L127" si="39">K111/J111</f>
        <v>2.7439806059380092</v>
      </c>
      <c r="N111" s="20">
        <v>97</v>
      </c>
      <c r="O111" s="6">
        <f t="shared" si="33"/>
        <v>97</v>
      </c>
      <c r="P111" s="20">
        <f t="shared" si="28"/>
        <v>2424.5933544088284</v>
      </c>
      <c r="Q111" s="20">
        <f t="shared" si="29"/>
        <v>2424.5933544088284</v>
      </c>
      <c r="R111" s="5">
        <f t="shared" si="30"/>
        <v>2424.5933544088284</v>
      </c>
      <c r="S111" s="5">
        <f t="shared" ref="S111:S136" si="40">P111*R111*I111</f>
        <v>861115.01117014827</v>
      </c>
      <c r="T111" s="20">
        <f>SUM(S111:$S$136)</f>
        <v>1524658.438422912</v>
      </c>
      <c r="U111" s="6">
        <f t="shared" ref="U111:U127" si="41">T111/S111</f>
        <v>1.7705630707227955</v>
      </c>
    </row>
    <row r="112" spans="1:21" x14ac:dyDescent="0.2">
      <c r="A112" s="13">
        <v>98</v>
      </c>
      <c r="B112" s="17">
        <f>Absterbeordnung!C106</f>
        <v>1650.8813448374938</v>
      </c>
      <c r="C112" s="18">
        <f t="shared" si="34"/>
        <v>0.14360949907253467</v>
      </c>
      <c r="D112" s="17">
        <f t="shared" si="35"/>
        <v>237.08224296030485</v>
      </c>
      <c r="E112" s="17">
        <f>SUM(D112:$D$136)</f>
        <v>619.38958804454705</v>
      </c>
      <c r="F112" s="19">
        <f t="shared" si="36"/>
        <v>2.6125515783493438</v>
      </c>
      <c r="G112" s="5"/>
      <c r="H112" s="17">
        <f>Absterbeordnung!C106</f>
        <v>1650.8813448374938</v>
      </c>
      <c r="I112" s="18">
        <f t="shared" si="37"/>
        <v>0.14360949907253467</v>
      </c>
      <c r="J112" s="17">
        <f t="shared" si="38"/>
        <v>237.08224296030485</v>
      </c>
      <c r="K112" s="17">
        <f>SUM($J112:J$136)</f>
        <v>619.38958804454705</v>
      </c>
      <c r="L112" s="19">
        <f t="shared" si="39"/>
        <v>2.6125515783493438</v>
      </c>
      <c r="N112" s="20">
        <v>98</v>
      </c>
      <c r="O112" s="6">
        <f t="shared" si="33"/>
        <v>98</v>
      </c>
      <c r="P112" s="20">
        <f t="shared" si="28"/>
        <v>1650.8813448374938</v>
      </c>
      <c r="Q112" s="20">
        <f t="shared" si="29"/>
        <v>1650.8813448374938</v>
      </c>
      <c r="R112" s="5">
        <f t="shared" si="30"/>
        <v>1650.8813448374938</v>
      </c>
      <c r="S112" s="5">
        <f t="shared" si="40"/>
        <v>391394.65209539747</v>
      </c>
      <c r="T112" s="20">
        <f>SUM(S112:$S$136)</f>
        <v>663543.42725276388</v>
      </c>
      <c r="U112" s="6">
        <f t="shared" si="41"/>
        <v>1.6953308475227546</v>
      </c>
    </row>
    <row r="113" spans="1:21" x14ac:dyDescent="0.2">
      <c r="A113" s="13">
        <v>99</v>
      </c>
      <c r="B113" s="17">
        <f>Absterbeordnung!C107</f>
        <v>1089.8325555219074</v>
      </c>
      <c r="C113" s="18">
        <f t="shared" si="34"/>
        <v>0.14079362654170063</v>
      </c>
      <c r="D113" s="17">
        <f t="shared" si="35"/>
        <v>153.44147781513865</v>
      </c>
      <c r="E113" s="17">
        <f>SUM(D113:$D$136)</f>
        <v>382.30734508424206</v>
      </c>
      <c r="F113" s="19">
        <f t="shared" si="36"/>
        <v>2.4915515056811017</v>
      </c>
      <c r="G113" s="5"/>
      <c r="H113" s="17">
        <f>Absterbeordnung!C107</f>
        <v>1089.8325555219074</v>
      </c>
      <c r="I113" s="18">
        <f t="shared" si="37"/>
        <v>0.14079362654170063</v>
      </c>
      <c r="J113" s="17">
        <f t="shared" si="38"/>
        <v>153.44147781513865</v>
      </c>
      <c r="K113" s="17">
        <f>SUM($J113:J$136)</f>
        <v>382.30734508424206</v>
      </c>
      <c r="L113" s="19">
        <f t="shared" si="39"/>
        <v>2.4915515056811017</v>
      </c>
      <c r="N113" s="20">
        <v>99</v>
      </c>
      <c r="O113" s="6">
        <f t="shared" si="33"/>
        <v>99</v>
      </c>
      <c r="P113" s="20">
        <f t="shared" si="28"/>
        <v>1089.8325555219074</v>
      </c>
      <c r="Q113" s="20">
        <f t="shared" si="29"/>
        <v>1089.8325555219074</v>
      </c>
      <c r="R113" s="5">
        <f t="shared" si="30"/>
        <v>1089.8325555219074</v>
      </c>
      <c r="S113" s="5">
        <f t="shared" si="40"/>
        <v>167225.51789033061</v>
      </c>
      <c r="T113" s="20">
        <f>SUM(S113:$S$136)</f>
        <v>272148.77515736618</v>
      </c>
      <c r="U113" s="6">
        <f t="shared" si="41"/>
        <v>1.6274356844022217</v>
      </c>
    </row>
    <row r="114" spans="1:21" x14ac:dyDescent="0.2">
      <c r="A114" s="13">
        <v>100</v>
      </c>
      <c r="B114" s="17">
        <f>Absterbeordnung!C108</f>
        <v>696.65082000329903</v>
      </c>
      <c r="C114" s="18">
        <f t="shared" si="34"/>
        <v>0.13803296719774574</v>
      </c>
      <c r="D114" s="17">
        <f t="shared" si="35"/>
        <v>96.160779785798056</v>
      </c>
      <c r="E114" s="17">
        <f>SUM(D114:$D$136)</f>
        <v>228.86586726910355</v>
      </c>
      <c r="F114" s="19">
        <f t="shared" si="36"/>
        <v>2.3800333959324305</v>
      </c>
      <c r="G114" s="5"/>
      <c r="H114" s="17">
        <f>Absterbeordnung!C108</f>
        <v>696.65082000329903</v>
      </c>
      <c r="I114" s="18">
        <f t="shared" si="37"/>
        <v>0.13803296719774574</v>
      </c>
      <c r="J114" s="17">
        <f t="shared" si="38"/>
        <v>96.160779785798056</v>
      </c>
      <c r="K114" s="17">
        <f>SUM($J114:J$136)</f>
        <v>228.86586726910355</v>
      </c>
      <c r="L114" s="19">
        <f t="shared" si="39"/>
        <v>2.3800333959324305</v>
      </c>
      <c r="N114" s="20">
        <v>100</v>
      </c>
      <c r="O114" s="6">
        <f t="shared" si="33"/>
        <v>100</v>
      </c>
      <c r="P114" s="20">
        <f t="shared" si="28"/>
        <v>696.65082000329903</v>
      </c>
      <c r="Q114" s="20">
        <f t="shared" si="29"/>
        <v>696.65082000329903</v>
      </c>
      <c r="R114" s="5">
        <f t="shared" si="30"/>
        <v>696.65082000329903</v>
      </c>
      <c r="S114" s="5">
        <f t="shared" si="40"/>
        <v>66990.486089932878</v>
      </c>
      <c r="T114" s="20">
        <f>SUM(S114:$S$136)</f>
        <v>104923.25726703565</v>
      </c>
      <c r="U114" s="6">
        <f t="shared" si="41"/>
        <v>1.5662411693233436</v>
      </c>
    </row>
    <row r="115" spans="1:21" x14ac:dyDescent="0.2">
      <c r="A115" s="13">
        <v>101</v>
      </c>
      <c r="B115" s="17">
        <f>Absterbeordnung!C109</f>
        <v>431</v>
      </c>
      <c r="C115" s="18">
        <f t="shared" si="34"/>
        <v>0.13532643842916248</v>
      </c>
      <c r="D115" s="17">
        <f t="shared" si="35"/>
        <v>58.325694962969024</v>
      </c>
      <c r="E115" s="17">
        <f>SUM(D115:$D$136)</f>
        <v>132.7050874833055</v>
      </c>
      <c r="F115" s="19">
        <f t="shared" si="36"/>
        <v>2.2752422850265215</v>
      </c>
      <c r="G115" s="5"/>
      <c r="H115" s="17">
        <f>Absterbeordnung!C109</f>
        <v>431</v>
      </c>
      <c r="I115" s="18">
        <f t="shared" si="37"/>
        <v>0.13532643842916248</v>
      </c>
      <c r="J115" s="17">
        <f t="shared" si="38"/>
        <v>58.325694962969024</v>
      </c>
      <c r="K115" s="17">
        <f>SUM($J115:J$136)</f>
        <v>132.7050874833055</v>
      </c>
      <c r="L115" s="19">
        <f t="shared" si="39"/>
        <v>2.2752422850265215</v>
      </c>
      <c r="N115" s="20">
        <v>101</v>
      </c>
      <c r="O115" s="6">
        <f t="shared" si="33"/>
        <v>101</v>
      </c>
      <c r="P115" s="20">
        <f t="shared" si="28"/>
        <v>431</v>
      </c>
      <c r="Q115" s="20">
        <f t="shared" si="29"/>
        <v>431</v>
      </c>
      <c r="R115" s="5">
        <f t="shared" si="30"/>
        <v>431</v>
      </c>
      <c r="S115" s="5">
        <f t="shared" si="40"/>
        <v>25138.374529039651</v>
      </c>
      <c r="T115" s="20">
        <f>SUM(S115:$S$136)</f>
        <v>37932.771177102761</v>
      </c>
      <c r="U115" s="6">
        <f t="shared" si="41"/>
        <v>1.5089587886155138</v>
      </c>
    </row>
    <row r="116" spans="1:21" x14ac:dyDescent="0.2">
      <c r="A116" s="21">
        <v>102</v>
      </c>
      <c r="B116" s="17">
        <f>Absterbeordnung!C110</f>
        <v>257</v>
      </c>
      <c r="C116" s="18">
        <f t="shared" si="34"/>
        <v>0.13267297885212007</v>
      </c>
      <c r="D116" s="17">
        <f t="shared" si="35"/>
        <v>34.096955564994857</v>
      </c>
      <c r="E116" s="17">
        <f>SUM(D116:$D$136)</f>
        <v>74.37939252033641</v>
      </c>
      <c r="F116" s="19">
        <f t="shared" si="36"/>
        <v>2.1814086122309679</v>
      </c>
      <c r="G116" s="5"/>
      <c r="H116" s="17">
        <f>Absterbeordnung!C110</f>
        <v>257</v>
      </c>
      <c r="I116" s="18">
        <f t="shared" si="37"/>
        <v>0.13267297885212007</v>
      </c>
      <c r="J116" s="17">
        <f t="shared" si="38"/>
        <v>34.096955564994857</v>
      </c>
      <c r="K116" s="17">
        <f>SUM($J116:J$136)</f>
        <v>74.37939252033641</v>
      </c>
      <c r="L116" s="19">
        <f t="shared" si="39"/>
        <v>2.1814086122309679</v>
      </c>
      <c r="N116" s="6">
        <v>102</v>
      </c>
      <c r="O116" s="6">
        <f t="shared" si="33"/>
        <v>102</v>
      </c>
      <c r="P116" s="20">
        <f t="shared" si="28"/>
        <v>257</v>
      </c>
      <c r="Q116" s="20">
        <f t="shared" si="29"/>
        <v>257</v>
      </c>
      <c r="R116" s="5">
        <f t="shared" si="30"/>
        <v>257</v>
      </c>
      <c r="S116" s="5">
        <f t="shared" si="40"/>
        <v>8762.9175802036789</v>
      </c>
      <c r="T116" s="20">
        <f>SUM(S116:$S$136)</f>
        <v>12794.396648063113</v>
      </c>
      <c r="U116" s="6">
        <f t="shared" si="41"/>
        <v>1.4600612787876672</v>
      </c>
    </row>
    <row r="117" spans="1:21" x14ac:dyDescent="0.2">
      <c r="A117" s="21">
        <v>103</v>
      </c>
      <c r="B117" s="17">
        <f>Absterbeordnung!C111</f>
        <v>148</v>
      </c>
      <c r="C117" s="18">
        <f t="shared" si="34"/>
        <v>0.13007154789423539</v>
      </c>
      <c r="D117" s="17">
        <f t="shared" si="35"/>
        <v>19.250589088346839</v>
      </c>
      <c r="E117" s="17">
        <f>SUM(D117:$D$136)</f>
        <v>40.282436955341574</v>
      </c>
      <c r="F117" s="19">
        <f t="shared" si="36"/>
        <v>2.0925300919609864</v>
      </c>
      <c r="G117" s="5"/>
      <c r="H117" s="17">
        <f>Absterbeordnung!C111</f>
        <v>148</v>
      </c>
      <c r="I117" s="18">
        <f t="shared" si="37"/>
        <v>0.13007154789423539</v>
      </c>
      <c r="J117" s="17">
        <f t="shared" si="38"/>
        <v>19.250589088346839</v>
      </c>
      <c r="K117" s="17">
        <f>SUM($J117:J$136)</f>
        <v>40.282436955341574</v>
      </c>
      <c r="L117" s="19">
        <f t="shared" si="39"/>
        <v>2.0925300919609864</v>
      </c>
      <c r="N117" s="6">
        <v>103</v>
      </c>
      <c r="O117" s="6">
        <f t="shared" si="33"/>
        <v>103</v>
      </c>
      <c r="P117" s="20">
        <f t="shared" si="28"/>
        <v>148</v>
      </c>
      <c r="Q117" s="20">
        <f t="shared" si="29"/>
        <v>148</v>
      </c>
      <c r="R117" s="5">
        <f t="shared" si="30"/>
        <v>148</v>
      </c>
      <c r="S117" s="5">
        <f t="shared" si="40"/>
        <v>2849.0871850753319</v>
      </c>
      <c r="T117" s="20">
        <f>SUM(S117:$S$136)</f>
        <v>4031.4790678594318</v>
      </c>
      <c r="U117" s="6">
        <f t="shared" si="41"/>
        <v>1.4150072658281381</v>
      </c>
    </row>
    <row r="118" spans="1:21" x14ac:dyDescent="0.2">
      <c r="A118" s="21">
        <v>104</v>
      </c>
      <c r="B118" s="17">
        <f>Absterbeordnung!C112</f>
        <v>82</v>
      </c>
      <c r="C118" s="18">
        <f t="shared" si="34"/>
        <v>0.12752112538650526</v>
      </c>
      <c r="D118" s="17">
        <f t="shared" si="35"/>
        <v>10.456732281693432</v>
      </c>
      <c r="E118" s="17">
        <f>SUM(D118:$D$136)</f>
        <v>21.031847866994735</v>
      </c>
      <c r="F118" s="19">
        <f t="shared" si="36"/>
        <v>2.011321252224763</v>
      </c>
      <c r="G118" s="5"/>
      <c r="H118" s="17">
        <f>Absterbeordnung!C112</f>
        <v>82</v>
      </c>
      <c r="I118" s="18">
        <f t="shared" si="37"/>
        <v>0.12752112538650526</v>
      </c>
      <c r="J118" s="17">
        <f t="shared" si="38"/>
        <v>10.456732281693432</v>
      </c>
      <c r="K118" s="17">
        <f>SUM($J118:J$136)</f>
        <v>21.031847866994735</v>
      </c>
      <c r="L118" s="19">
        <f t="shared" si="39"/>
        <v>2.011321252224763</v>
      </c>
      <c r="N118" s="6">
        <v>104</v>
      </c>
      <c r="O118" s="6">
        <f t="shared" si="33"/>
        <v>104</v>
      </c>
      <c r="P118" s="20">
        <f t="shared" si="28"/>
        <v>82</v>
      </c>
      <c r="Q118" s="20">
        <f t="shared" si="29"/>
        <v>82</v>
      </c>
      <c r="R118" s="5">
        <f t="shared" si="30"/>
        <v>82</v>
      </c>
      <c r="S118" s="5">
        <f t="shared" si="40"/>
        <v>857.45204709886139</v>
      </c>
      <c r="T118" s="20">
        <f>SUM(S118:$S$136)</f>
        <v>1182.3918827840998</v>
      </c>
      <c r="U118" s="6">
        <f t="shared" si="41"/>
        <v>1.3789597759835706</v>
      </c>
    </row>
    <row r="119" spans="1:21" x14ac:dyDescent="0.2">
      <c r="A119" s="21">
        <v>105</v>
      </c>
      <c r="B119" s="17">
        <f>Absterbeordnung!C113</f>
        <v>44</v>
      </c>
      <c r="C119" s="18">
        <f t="shared" si="34"/>
        <v>0.12502071116324046</v>
      </c>
      <c r="D119" s="17">
        <f t="shared" si="35"/>
        <v>5.5009112911825797</v>
      </c>
      <c r="E119" s="17">
        <f>SUM(D119:$D$136)</f>
        <v>10.575115585301299</v>
      </c>
      <c r="F119" s="19">
        <f t="shared" si="36"/>
        <v>1.9224297621836168</v>
      </c>
      <c r="G119" s="5"/>
      <c r="H119" s="17">
        <f>Absterbeordnung!C113</f>
        <v>44</v>
      </c>
      <c r="I119" s="18">
        <f t="shared" si="37"/>
        <v>0.12502071116324046</v>
      </c>
      <c r="J119" s="17">
        <f t="shared" si="38"/>
        <v>5.5009112911825797</v>
      </c>
      <c r="K119" s="17">
        <f>SUM($J119:J$136)</f>
        <v>10.575115585301299</v>
      </c>
      <c r="L119" s="19">
        <f t="shared" si="39"/>
        <v>1.9224297621836168</v>
      </c>
      <c r="N119" s="6">
        <v>105</v>
      </c>
      <c r="O119" s="6">
        <f t="shared" si="33"/>
        <v>105</v>
      </c>
      <c r="P119" s="20">
        <f t="shared" si="28"/>
        <v>44</v>
      </c>
      <c r="Q119" s="20">
        <f t="shared" si="29"/>
        <v>44</v>
      </c>
      <c r="R119" s="5">
        <f t="shared" si="30"/>
        <v>44</v>
      </c>
      <c r="S119" s="5">
        <f t="shared" si="40"/>
        <v>242.04009681203351</v>
      </c>
      <c r="T119" s="20">
        <f>SUM(S119:$S$136)</f>
        <v>324.93983568523873</v>
      </c>
      <c r="U119" s="6">
        <f t="shared" si="41"/>
        <v>1.342504155158988</v>
      </c>
    </row>
    <row r="120" spans="1:21" x14ac:dyDescent="0.2">
      <c r="A120" s="21">
        <v>106</v>
      </c>
      <c r="B120" s="17">
        <f>Absterbeordnung!C114</f>
        <v>23</v>
      </c>
      <c r="C120" s="18">
        <f t="shared" si="34"/>
        <v>0.12256932466984359</v>
      </c>
      <c r="D120" s="17">
        <f t="shared" si="35"/>
        <v>2.8190944674064027</v>
      </c>
      <c r="E120" s="17">
        <f>SUM(D120:$D$136)</f>
        <v>5.0742042941187213</v>
      </c>
      <c r="F120" s="19">
        <f t="shared" si="36"/>
        <v>1.7999412055130752</v>
      </c>
      <c r="G120" s="5"/>
      <c r="H120" s="17">
        <f>Absterbeordnung!C114</f>
        <v>23</v>
      </c>
      <c r="I120" s="18">
        <f t="shared" si="37"/>
        <v>0.12256932466984359</v>
      </c>
      <c r="J120" s="17">
        <f t="shared" si="38"/>
        <v>2.8190944674064027</v>
      </c>
      <c r="K120" s="17">
        <f>SUM($J120:J$136)</f>
        <v>5.0742042941187213</v>
      </c>
      <c r="L120" s="19">
        <f t="shared" si="39"/>
        <v>1.7999412055130752</v>
      </c>
      <c r="N120" s="6">
        <v>106</v>
      </c>
      <c r="O120" s="6">
        <f t="shared" si="33"/>
        <v>106</v>
      </c>
      <c r="P120" s="20">
        <f t="shared" si="28"/>
        <v>23</v>
      </c>
      <c r="Q120" s="20">
        <f t="shared" si="29"/>
        <v>23</v>
      </c>
      <c r="R120" s="5">
        <f t="shared" si="30"/>
        <v>23</v>
      </c>
      <c r="S120" s="5">
        <f t="shared" si="40"/>
        <v>64.839172750347259</v>
      </c>
      <c r="T120" s="20">
        <f>SUM(S120:$S$136)</f>
        <v>82.89973887320518</v>
      </c>
      <c r="U120" s="6">
        <f t="shared" si="41"/>
        <v>1.2785440553413168</v>
      </c>
    </row>
    <row r="121" spans="1:21" x14ac:dyDescent="0.2">
      <c r="A121" s="21">
        <v>107</v>
      </c>
      <c r="B121" s="17">
        <f>Absterbeordnung!C115</f>
        <v>11</v>
      </c>
      <c r="C121" s="18">
        <f t="shared" si="34"/>
        <v>0.12016600457827803</v>
      </c>
      <c r="D121" s="17">
        <f t="shared" si="35"/>
        <v>1.3218260503610584</v>
      </c>
      <c r="E121" s="17">
        <f>SUM(D121:$D$136)</f>
        <v>2.2551098267123182</v>
      </c>
      <c r="F121" s="19">
        <f t="shared" si="36"/>
        <v>1.7060564255760675</v>
      </c>
      <c r="G121" s="5"/>
      <c r="H121" s="17">
        <f>Absterbeordnung!C115</f>
        <v>11</v>
      </c>
      <c r="I121" s="18">
        <f t="shared" si="37"/>
        <v>0.12016600457827803</v>
      </c>
      <c r="J121" s="17">
        <f t="shared" si="38"/>
        <v>1.3218260503610584</v>
      </c>
      <c r="K121" s="17">
        <f>SUM($J121:J$136)</f>
        <v>2.2551098267123182</v>
      </c>
      <c r="L121" s="19">
        <f t="shared" si="39"/>
        <v>1.7060564255760675</v>
      </c>
      <c r="N121" s="6">
        <v>107</v>
      </c>
      <c r="O121" s="6">
        <f t="shared" si="33"/>
        <v>107</v>
      </c>
      <c r="P121" s="20">
        <f t="shared" si="28"/>
        <v>11</v>
      </c>
      <c r="Q121" s="20">
        <f t="shared" si="29"/>
        <v>11</v>
      </c>
      <c r="R121" s="5">
        <f t="shared" si="30"/>
        <v>11</v>
      </c>
      <c r="S121" s="5">
        <f t="shared" si="40"/>
        <v>14.540086553971642</v>
      </c>
      <c r="T121" s="20">
        <f>SUM(S121:$S$136)</f>
        <v>18.060566122857917</v>
      </c>
      <c r="U121" s="6">
        <f t="shared" si="41"/>
        <v>1.2421223254633689</v>
      </c>
    </row>
    <row r="122" spans="1:21" x14ac:dyDescent="0.2">
      <c r="A122" s="21">
        <v>108</v>
      </c>
      <c r="B122" s="17">
        <f>Absterbeordnung!C116</f>
        <v>5</v>
      </c>
      <c r="C122" s="18">
        <f t="shared" si="34"/>
        <v>0.11780980841007649</v>
      </c>
      <c r="D122" s="17">
        <f t="shared" si="35"/>
        <v>0.58904904205038244</v>
      </c>
      <c r="E122" s="17">
        <f>SUM(D122:$D$136)</f>
        <v>0.93328377635125959</v>
      </c>
      <c r="F122" s="19">
        <f t="shared" si="36"/>
        <v>1.5843906189926953</v>
      </c>
      <c r="G122" s="5"/>
      <c r="H122" s="17">
        <f>Absterbeordnung!C116</f>
        <v>5</v>
      </c>
      <c r="I122" s="18">
        <f t="shared" si="37"/>
        <v>0.11780980841007649</v>
      </c>
      <c r="J122" s="17">
        <f t="shared" si="38"/>
        <v>0.58904904205038244</v>
      </c>
      <c r="K122" s="17">
        <f>SUM($J122:J$136)</f>
        <v>0.93328377635125959</v>
      </c>
      <c r="L122" s="19">
        <f t="shared" si="39"/>
        <v>1.5843906189926953</v>
      </c>
      <c r="N122" s="6">
        <v>108</v>
      </c>
      <c r="O122" s="6">
        <f t="shared" si="33"/>
        <v>108</v>
      </c>
      <c r="P122" s="20">
        <f t="shared" si="28"/>
        <v>5</v>
      </c>
      <c r="Q122" s="20">
        <f t="shared" si="29"/>
        <v>5</v>
      </c>
      <c r="R122" s="5">
        <f t="shared" si="30"/>
        <v>5</v>
      </c>
      <c r="S122" s="5">
        <f t="shared" si="40"/>
        <v>2.9452452102519122</v>
      </c>
      <c r="T122" s="20">
        <f>SUM(S122:$S$136)</f>
        <v>3.5204795688862727</v>
      </c>
      <c r="U122" s="6">
        <f t="shared" si="41"/>
        <v>1.1953094963475586</v>
      </c>
    </row>
    <row r="123" spans="1:21" x14ac:dyDescent="0.2">
      <c r="A123" s="21">
        <v>109</v>
      </c>
      <c r="B123" s="17">
        <f>Absterbeordnung!C117</f>
        <v>2</v>
      </c>
      <c r="C123" s="18">
        <f t="shared" si="34"/>
        <v>0.11549981216674166</v>
      </c>
      <c r="D123" s="17">
        <f t="shared" si="35"/>
        <v>0.23099962433348331</v>
      </c>
      <c r="E123" s="17">
        <f>SUM(D123:$D$136)</f>
        <v>0.34423473430087709</v>
      </c>
      <c r="F123" s="19">
        <f t="shared" si="36"/>
        <v>1.4901960784313726</v>
      </c>
      <c r="G123" s="5"/>
      <c r="H123" s="17">
        <f>Absterbeordnung!C117</f>
        <v>2</v>
      </c>
      <c r="I123" s="18">
        <f t="shared" si="37"/>
        <v>0.11549981216674166</v>
      </c>
      <c r="J123" s="17">
        <f t="shared" si="38"/>
        <v>0.23099962433348331</v>
      </c>
      <c r="K123" s="17">
        <f>SUM($J123:J$136)</f>
        <v>0.34423473430087709</v>
      </c>
      <c r="L123" s="19">
        <f t="shared" si="39"/>
        <v>1.4901960784313726</v>
      </c>
      <c r="N123" s="6">
        <v>109</v>
      </c>
      <c r="O123" s="6">
        <f t="shared" si="33"/>
        <v>109</v>
      </c>
      <c r="P123" s="20">
        <f t="shared" si="28"/>
        <v>2</v>
      </c>
      <c r="Q123" s="20">
        <f t="shared" si="29"/>
        <v>2</v>
      </c>
      <c r="R123" s="5">
        <f t="shared" si="30"/>
        <v>2</v>
      </c>
      <c r="S123" s="5">
        <f t="shared" si="40"/>
        <v>0.46199924866696662</v>
      </c>
      <c r="T123" s="20">
        <f>SUM(S123:$S$136)</f>
        <v>0.57523435863436045</v>
      </c>
      <c r="U123" s="6">
        <f t="shared" si="41"/>
        <v>1.2450980392156863</v>
      </c>
    </row>
    <row r="124" spans="1:21" x14ac:dyDescent="0.2">
      <c r="A124" s="21">
        <v>110</v>
      </c>
      <c r="B124" s="17">
        <f>Absterbeordnung!C118</f>
        <v>1</v>
      </c>
      <c r="C124" s="18">
        <f t="shared" si="34"/>
        <v>0.11323510996739378</v>
      </c>
      <c r="D124" s="17">
        <f t="shared" si="35"/>
        <v>0.11323510996739378</v>
      </c>
      <c r="E124" s="17">
        <f>SUM(D124:$D$136)</f>
        <v>0.11323510996739378</v>
      </c>
      <c r="F124" s="19">
        <f t="shared" si="36"/>
        <v>1</v>
      </c>
      <c r="G124" s="5"/>
      <c r="H124" s="17">
        <f>Absterbeordnung!C118</f>
        <v>1</v>
      </c>
      <c r="I124" s="18">
        <f t="shared" si="37"/>
        <v>0.11323510996739378</v>
      </c>
      <c r="J124" s="17">
        <f t="shared" si="38"/>
        <v>0.11323510996739378</v>
      </c>
      <c r="K124" s="17">
        <f>SUM($J124:J$136)</f>
        <v>0.11323510996739378</v>
      </c>
      <c r="L124" s="19">
        <f t="shared" si="39"/>
        <v>1</v>
      </c>
      <c r="N124" s="6">
        <v>110</v>
      </c>
      <c r="O124" s="6">
        <f t="shared" si="33"/>
        <v>110</v>
      </c>
      <c r="P124" s="20">
        <f t="shared" si="28"/>
        <v>1</v>
      </c>
      <c r="Q124" s="20">
        <f t="shared" si="29"/>
        <v>1</v>
      </c>
      <c r="R124" s="5">
        <f t="shared" si="30"/>
        <v>1</v>
      </c>
      <c r="S124" s="5">
        <f t="shared" si="40"/>
        <v>0.11323510996739378</v>
      </c>
      <c r="T124" s="20">
        <f>SUM(S124:$S$136)</f>
        <v>0.11323510996739378</v>
      </c>
      <c r="U124" s="6">
        <f t="shared" si="41"/>
        <v>1</v>
      </c>
    </row>
    <row r="125" spans="1:21" x14ac:dyDescent="0.2">
      <c r="A125" s="21">
        <v>111</v>
      </c>
      <c r="B125" s="17">
        <f>Absterbeordnung!C119</f>
        <v>0</v>
      </c>
      <c r="C125" s="18">
        <f t="shared" si="34"/>
        <v>0.11101481369352335</v>
      </c>
      <c r="D125" s="17">
        <f t="shared" si="35"/>
        <v>0</v>
      </c>
      <c r="E125" s="17">
        <f>SUM(D125:$D$136)</f>
        <v>0</v>
      </c>
      <c r="F125" s="19" t="e">
        <f t="shared" si="36"/>
        <v>#DIV/0!</v>
      </c>
      <c r="G125" s="25"/>
      <c r="H125" s="17">
        <f>Absterbeordnung!C119</f>
        <v>0</v>
      </c>
      <c r="I125" s="18">
        <f t="shared" si="37"/>
        <v>0.11101481369352335</v>
      </c>
      <c r="J125" s="17">
        <f t="shared" si="38"/>
        <v>0</v>
      </c>
      <c r="K125" s="17">
        <f>SUM($J125:J$136)</f>
        <v>0</v>
      </c>
      <c r="L125" s="19" t="e">
        <f t="shared" si="39"/>
        <v>#DIV/0!</v>
      </c>
      <c r="N125" s="6">
        <v>111</v>
      </c>
      <c r="O125" s="6">
        <f t="shared" si="33"/>
        <v>111</v>
      </c>
      <c r="P125" s="20">
        <f t="shared" si="28"/>
        <v>0</v>
      </c>
      <c r="Q125" s="20">
        <f t="shared" si="29"/>
        <v>0</v>
      </c>
      <c r="R125" s="5">
        <f t="shared" si="30"/>
        <v>0</v>
      </c>
      <c r="S125" s="5">
        <f t="shared" si="40"/>
        <v>0</v>
      </c>
      <c r="T125" s="20">
        <f>SUM(S125:$S$136)</f>
        <v>0</v>
      </c>
      <c r="U125" s="6" t="e">
        <f t="shared" si="41"/>
        <v>#DIV/0!</v>
      </c>
    </row>
    <row r="126" spans="1:21" x14ac:dyDescent="0.2">
      <c r="A126" s="21">
        <v>112</v>
      </c>
      <c r="B126" s="17">
        <f>Absterbeordnung!C120</f>
        <v>0</v>
      </c>
      <c r="C126" s="18">
        <f t="shared" si="34"/>
        <v>0.10883805264070914</v>
      </c>
      <c r="D126" s="17">
        <f t="shared" si="35"/>
        <v>0</v>
      </c>
      <c r="E126" s="17">
        <f>SUM(D126:$D$136)</f>
        <v>0</v>
      </c>
      <c r="F126" s="19" t="e">
        <f t="shared" si="36"/>
        <v>#DIV/0!</v>
      </c>
      <c r="G126" s="5"/>
      <c r="H126" s="17">
        <f>Absterbeordnung!C120</f>
        <v>0</v>
      </c>
      <c r="I126" s="18">
        <f t="shared" si="37"/>
        <v>0.10883805264070914</v>
      </c>
      <c r="J126" s="17">
        <f t="shared" si="38"/>
        <v>0</v>
      </c>
      <c r="K126" s="17">
        <f>SUM($J126:J$136)</f>
        <v>0</v>
      </c>
      <c r="L126" s="19" t="e">
        <f t="shared" si="39"/>
        <v>#DIV/0!</v>
      </c>
      <c r="N126" s="6">
        <v>112</v>
      </c>
      <c r="O126" s="6">
        <f t="shared" si="33"/>
        <v>112</v>
      </c>
      <c r="P126" s="20">
        <f t="shared" si="28"/>
        <v>0</v>
      </c>
      <c r="Q126" s="20">
        <f t="shared" si="29"/>
        <v>0</v>
      </c>
      <c r="R126" s="5">
        <f t="shared" si="30"/>
        <v>0</v>
      </c>
      <c r="S126" s="5">
        <f t="shared" si="40"/>
        <v>0</v>
      </c>
      <c r="T126" s="20">
        <f>SUM(S126:$S$136)</f>
        <v>0</v>
      </c>
      <c r="U126" s="6" t="e">
        <f t="shared" si="41"/>
        <v>#DIV/0!</v>
      </c>
    </row>
    <row r="127" spans="1:21" x14ac:dyDescent="0.2">
      <c r="A127" s="21">
        <v>113</v>
      </c>
      <c r="B127" s="17">
        <f>Absterbeordnung!C121</f>
        <v>0</v>
      </c>
      <c r="C127" s="18">
        <f t="shared" si="34"/>
        <v>0.10670397317716583</v>
      </c>
      <c r="D127" s="17">
        <f t="shared" si="35"/>
        <v>0</v>
      </c>
      <c r="E127" s="17">
        <f>SUM(D127:$D$136)</f>
        <v>0</v>
      </c>
      <c r="F127" s="19" t="e">
        <f t="shared" si="36"/>
        <v>#DIV/0!</v>
      </c>
      <c r="G127" s="27"/>
      <c r="H127" s="17">
        <f>Absterbeordnung!C121</f>
        <v>0</v>
      </c>
      <c r="I127" s="18">
        <f t="shared" si="37"/>
        <v>0.10670397317716583</v>
      </c>
      <c r="J127" s="17">
        <f t="shared" si="38"/>
        <v>0</v>
      </c>
      <c r="K127" s="17">
        <f>SUM($J127:J$136)</f>
        <v>0</v>
      </c>
      <c r="L127" s="19" t="e">
        <f t="shared" si="39"/>
        <v>#DIV/0!</v>
      </c>
      <c r="N127" s="6">
        <v>113</v>
      </c>
      <c r="O127" s="6">
        <f t="shared" si="33"/>
        <v>113</v>
      </c>
      <c r="P127" s="20">
        <f t="shared" si="28"/>
        <v>0</v>
      </c>
      <c r="Q127" s="20">
        <f t="shared" si="29"/>
        <v>0</v>
      </c>
      <c r="R127" s="5">
        <f t="shared" si="30"/>
        <v>0</v>
      </c>
      <c r="S127" s="5">
        <f t="shared" si="40"/>
        <v>0</v>
      </c>
      <c r="T127" s="20">
        <f>SUM(S127:$S$136)</f>
        <v>0</v>
      </c>
      <c r="U127" s="6" t="e">
        <f t="shared" si="41"/>
        <v>#DIV/0!</v>
      </c>
    </row>
    <row r="128" spans="1:21" x14ac:dyDescent="0.2">
      <c r="A128" s="21">
        <v>114</v>
      </c>
      <c r="B128" s="17">
        <f>Absterbeordnung!C122</f>
        <v>0</v>
      </c>
      <c r="C128" s="18">
        <f t="shared" ref="C128:C134" si="42">1/(((1+($B$5/100))^A128))</f>
        <v>0.10461173840898609</v>
      </c>
      <c r="D128" s="17">
        <f t="shared" ref="D128:D134" si="43">B128*C128</f>
        <v>0</v>
      </c>
      <c r="E128" s="17">
        <f>SUM(D128:$D$136)</f>
        <v>0</v>
      </c>
      <c r="F128" s="19" t="e">
        <f t="shared" ref="F128:F134" si="44">E128/D128</f>
        <v>#DIV/0!</v>
      </c>
      <c r="G128" s="27"/>
      <c r="H128" s="17">
        <f>Absterbeordnung!C122</f>
        <v>0</v>
      </c>
      <c r="I128" s="18">
        <f t="shared" ref="I128:I134" si="45">1/(((1+($B$5/100))^A128))</f>
        <v>0.10461173840898609</v>
      </c>
      <c r="J128" s="17">
        <f t="shared" ref="J128:J134" si="46">H128*I128</f>
        <v>0</v>
      </c>
      <c r="K128" s="17">
        <f>SUM($J128:J$136)</f>
        <v>0</v>
      </c>
      <c r="L128" s="19" t="e">
        <f t="shared" ref="L128:L134" si="47">K128/J128</f>
        <v>#DIV/0!</v>
      </c>
      <c r="N128" s="6">
        <v>114</v>
      </c>
      <c r="O128" s="6">
        <f t="shared" si="33"/>
        <v>114</v>
      </c>
      <c r="P128" s="20">
        <f t="shared" ref="P128:P134" si="48">B128</f>
        <v>0</v>
      </c>
      <c r="Q128" s="20">
        <f t="shared" ref="Q128:Q134" si="49">B128</f>
        <v>0</v>
      </c>
      <c r="R128" s="5">
        <f t="shared" si="30"/>
        <v>0</v>
      </c>
      <c r="S128" s="5">
        <f t="shared" si="40"/>
        <v>0</v>
      </c>
      <c r="T128" s="20">
        <f>SUM(S128:$S$136)</f>
        <v>0</v>
      </c>
      <c r="U128" s="6" t="e">
        <f t="shared" ref="U128:U134" si="50">T128/S128</f>
        <v>#DIV/0!</v>
      </c>
    </row>
    <row r="129" spans="1:21" x14ac:dyDescent="0.2">
      <c r="A129" s="21">
        <v>115</v>
      </c>
      <c r="B129" s="17">
        <f>Absterbeordnung!C123</f>
        <v>0</v>
      </c>
      <c r="C129" s="18">
        <f t="shared" si="42"/>
        <v>0.10256052785194716</v>
      </c>
      <c r="D129" s="17">
        <f t="shared" si="43"/>
        <v>0</v>
      </c>
      <c r="E129" s="17">
        <f>SUM(D129:$D$136)</f>
        <v>0</v>
      </c>
      <c r="F129" s="19" t="e">
        <f t="shared" si="44"/>
        <v>#DIV/0!</v>
      </c>
      <c r="G129" s="27"/>
      <c r="H129" s="17">
        <f>Absterbeordnung!C123</f>
        <v>0</v>
      </c>
      <c r="I129" s="18">
        <f t="shared" si="45"/>
        <v>0.10256052785194716</v>
      </c>
      <c r="J129" s="17">
        <f t="shared" si="46"/>
        <v>0</v>
      </c>
      <c r="K129" s="17">
        <f>SUM($J129:J$136)</f>
        <v>0</v>
      </c>
      <c r="L129" s="19" t="e">
        <f t="shared" si="47"/>
        <v>#DIV/0!</v>
      </c>
      <c r="N129" s="6">
        <v>115</v>
      </c>
      <c r="O129" s="6">
        <f t="shared" si="33"/>
        <v>115</v>
      </c>
      <c r="P129" s="20">
        <f t="shared" si="48"/>
        <v>0</v>
      </c>
      <c r="Q129" s="20">
        <f t="shared" si="49"/>
        <v>0</v>
      </c>
      <c r="R129" s="5">
        <f t="shared" si="30"/>
        <v>0</v>
      </c>
      <c r="S129" s="5">
        <f t="shared" si="40"/>
        <v>0</v>
      </c>
      <c r="T129" s="20">
        <f>SUM(S129:$S$136)</f>
        <v>0</v>
      </c>
      <c r="U129" s="6" t="e">
        <f t="shared" si="50"/>
        <v>#DIV/0!</v>
      </c>
    </row>
    <row r="130" spans="1:21" x14ac:dyDescent="0.2">
      <c r="A130" s="21">
        <v>116</v>
      </c>
      <c r="B130" s="17">
        <f>Absterbeordnung!C124</f>
        <v>0</v>
      </c>
      <c r="C130" s="18">
        <f t="shared" si="42"/>
        <v>0.1005495371097521</v>
      </c>
      <c r="D130" s="17">
        <f t="shared" si="43"/>
        <v>0</v>
      </c>
      <c r="E130" s="17">
        <f>SUM(D130:$D$136)</f>
        <v>0</v>
      </c>
      <c r="F130" s="19" t="e">
        <f t="shared" si="44"/>
        <v>#DIV/0!</v>
      </c>
      <c r="G130" s="27"/>
      <c r="H130" s="17">
        <f>Absterbeordnung!C124</f>
        <v>0</v>
      </c>
      <c r="I130" s="18">
        <f t="shared" si="45"/>
        <v>0.1005495371097521</v>
      </c>
      <c r="J130" s="17">
        <f t="shared" si="46"/>
        <v>0</v>
      </c>
      <c r="K130" s="17">
        <f>SUM($J130:J$136)</f>
        <v>0</v>
      </c>
      <c r="L130" s="19" t="e">
        <f t="shared" si="47"/>
        <v>#DIV/0!</v>
      </c>
      <c r="N130" s="6">
        <v>116</v>
      </c>
      <c r="O130" s="6">
        <f t="shared" si="33"/>
        <v>116</v>
      </c>
      <c r="P130" s="20">
        <f t="shared" si="48"/>
        <v>0</v>
      </c>
      <c r="Q130" s="20">
        <f t="shared" si="49"/>
        <v>0</v>
      </c>
      <c r="R130" s="5">
        <f t="shared" si="30"/>
        <v>0</v>
      </c>
      <c r="S130" s="5">
        <f t="shared" si="40"/>
        <v>0</v>
      </c>
      <c r="T130" s="20">
        <f>SUM(S130:$S$136)</f>
        <v>0</v>
      </c>
      <c r="U130" s="6" t="e">
        <f t="shared" si="50"/>
        <v>#DIV/0!</v>
      </c>
    </row>
    <row r="131" spans="1:21" x14ac:dyDescent="0.2">
      <c r="A131" s="21">
        <v>117</v>
      </c>
      <c r="B131" s="17">
        <f>Absterbeordnung!C125</f>
        <v>0</v>
      </c>
      <c r="C131" s="18">
        <f t="shared" si="42"/>
        <v>9.8577977558580526E-2</v>
      </c>
      <c r="D131" s="17">
        <f t="shared" si="43"/>
        <v>0</v>
      </c>
      <c r="E131" s="17">
        <f>SUM(D131:$D$136)</f>
        <v>0</v>
      </c>
      <c r="F131" s="19" t="e">
        <f t="shared" si="44"/>
        <v>#DIV/0!</v>
      </c>
      <c r="G131" s="27"/>
      <c r="H131" s="17">
        <f>Absterbeordnung!C125</f>
        <v>0</v>
      </c>
      <c r="I131" s="18">
        <f t="shared" si="45"/>
        <v>9.8577977558580526E-2</v>
      </c>
      <c r="J131" s="17">
        <f t="shared" si="46"/>
        <v>0</v>
      </c>
      <c r="K131" s="17">
        <f>SUM($J131:J$136)</f>
        <v>0</v>
      </c>
      <c r="L131" s="19" t="e">
        <f t="shared" si="47"/>
        <v>#DIV/0!</v>
      </c>
      <c r="N131" s="6">
        <v>117</v>
      </c>
      <c r="O131" s="6">
        <f t="shared" si="33"/>
        <v>117</v>
      </c>
      <c r="P131" s="20">
        <f t="shared" si="48"/>
        <v>0</v>
      </c>
      <c r="Q131" s="20">
        <f t="shared" si="49"/>
        <v>0</v>
      </c>
      <c r="R131" s="5">
        <f t="shared" si="30"/>
        <v>0</v>
      </c>
      <c r="S131" s="5">
        <f t="shared" si="40"/>
        <v>0</v>
      </c>
      <c r="T131" s="20">
        <f>SUM(S131:$S$136)</f>
        <v>0</v>
      </c>
      <c r="U131" s="6" t="e">
        <f t="shared" si="50"/>
        <v>#DIV/0!</v>
      </c>
    </row>
    <row r="132" spans="1:21" x14ac:dyDescent="0.2">
      <c r="A132" s="21">
        <v>118</v>
      </c>
      <c r="B132" s="17">
        <f>Absterbeordnung!C126</f>
        <v>0</v>
      </c>
      <c r="C132" s="18">
        <f t="shared" si="42"/>
        <v>9.6645076037824032E-2</v>
      </c>
      <c r="D132" s="17">
        <f t="shared" si="43"/>
        <v>0</v>
      </c>
      <c r="E132" s="17">
        <f>SUM(D132:$D$136)</f>
        <v>0</v>
      </c>
      <c r="F132" s="19" t="e">
        <f t="shared" si="44"/>
        <v>#DIV/0!</v>
      </c>
      <c r="G132" s="27"/>
      <c r="H132" s="17">
        <f>Absterbeordnung!C126</f>
        <v>0</v>
      </c>
      <c r="I132" s="18">
        <f t="shared" si="45"/>
        <v>9.6645076037824032E-2</v>
      </c>
      <c r="J132" s="17">
        <f t="shared" si="46"/>
        <v>0</v>
      </c>
      <c r="K132" s="17">
        <f>SUM($J132:J$136)</f>
        <v>0</v>
      </c>
      <c r="L132" s="19" t="e">
        <f t="shared" si="47"/>
        <v>#DIV/0!</v>
      </c>
      <c r="N132" s="6">
        <v>118</v>
      </c>
      <c r="O132" s="6">
        <f t="shared" si="33"/>
        <v>118</v>
      </c>
      <c r="P132" s="20">
        <f t="shared" si="48"/>
        <v>0</v>
      </c>
      <c r="Q132" s="20">
        <f t="shared" si="49"/>
        <v>0</v>
      </c>
      <c r="R132" s="5">
        <f t="shared" si="30"/>
        <v>0</v>
      </c>
      <c r="S132" s="5">
        <f t="shared" si="40"/>
        <v>0</v>
      </c>
      <c r="T132" s="20">
        <f>SUM(S132:$S$136)</f>
        <v>0</v>
      </c>
      <c r="U132" s="6" t="e">
        <f t="shared" si="50"/>
        <v>#DIV/0!</v>
      </c>
    </row>
    <row r="133" spans="1:21" x14ac:dyDescent="0.2">
      <c r="A133" s="21">
        <v>119</v>
      </c>
      <c r="B133" s="17">
        <f>Absterbeordnung!C127</f>
        <v>0</v>
      </c>
      <c r="C133" s="18">
        <f t="shared" si="42"/>
        <v>9.4750074546886331E-2</v>
      </c>
      <c r="D133" s="17">
        <f t="shared" si="43"/>
        <v>0</v>
      </c>
      <c r="E133" s="17">
        <f>SUM(D133:$D$136)</f>
        <v>0</v>
      </c>
      <c r="F133" s="19" t="e">
        <f t="shared" si="44"/>
        <v>#DIV/0!</v>
      </c>
      <c r="G133" s="27"/>
      <c r="H133" s="17">
        <f>Absterbeordnung!C127</f>
        <v>0</v>
      </c>
      <c r="I133" s="18">
        <f t="shared" si="45"/>
        <v>9.4750074546886331E-2</v>
      </c>
      <c r="J133" s="17">
        <f t="shared" si="46"/>
        <v>0</v>
      </c>
      <c r="K133" s="17">
        <f>SUM($J133:J$136)</f>
        <v>0</v>
      </c>
      <c r="L133" s="19" t="e">
        <f t="shared" si="47"/>
        <v>#DIV/0!</v>
      </c>
      <c r="N133" s="6">
        <v>119</v>
      </c>
      <c r="O133" s="6">
        <f t="shared" si="33"/>
        <v>119</v>
      </c>
      <c r="P133" s="20">
        <f t="shared" si="48"/>
        <v>0</v>
      </c>
      <c r="Q133" s="20">
        <f t="shared" si="49"/>
        <v>0</v>
      </c>
      <c r="R133" s="5">
        <f t="shared" si="30"/>
        <v>0</v>
      </c>
      <c r="S133" s="5">
        <f t="shared" si="40"/>
        <v>0</v>
      </c>
      <c r="T133" s="20">
        <f>SUM(S133:$S$136)</f>
        <v>0</v>
      </c>
      <c r="U133" s="6" t="e">
        <f t="shared" si="50"/>
        <v>#DIV/0!</v>
      </c>
    </row>
    <row r="134" spans="1:21" x14ac:dyDescent="0.2">
      <c r="A134" s="21">
        <v>120</v>
      </c>
      <c r="B134" s="17">
        <f>Absterbeordnung!C128</f>
        <v>0</v>
      </c>
      <c r="C134" s="18">
        <f t="shared" si="42"/>
        <v>9.2892229947927757E-2</v>
      </c>
      <c r="D134" s="17">
        <f t="shared" si="43"/>
        <v>0</v>
      </c>
      <c r="E134" s="17">
        <f>SUM(D134:$D$136)</f>
        <v>0</v>
      </c>
      <c r="F134" s="19" t="e">
        <f t="shared" si="44"/>
        <v>#DIV/0!</v>
      </c>
      <c r="G134" s="27"/>
      <c r="H134" s="17">
        <f>Absterbeordnung!C128</f>
        <v>0</v>
      </c>
      <c r="I134" s="18">
        <f t="shared" si="45"/>
        <v>9.2892229947927757E-2</v>
      </c>
      <c r="J134" s="17">
        <f t="shared" si="46"/>
        <v>0</v>
      </c>
      <c r="K134" s="17">
        <f>SUM($J134:J$136)</f>
        <v>0</v>
      </c>
      <c r="L134" s="19" t="e">
        <f t="shared" si="47"/>
        <v>#DIV/0!</v>
      </c>
      <c r="N134" s="6">
        <v>120</v>
      </c>
      <c r="O134" s="6">
        <f t="shared" si="33"/>
        <v>120</v>
      </c>
      <c r="P134" s="20">
        <f t="shared" si="48"/>
        <v>0</v>
      </c>
      <c r="Q134" s="20">
        <f t="shared" si="49"/>
        <v>0</v>
      </c>
      <c r="R134" s="5">
        <f t="shared" si="30"/>
        <v>0</v>
      </c>
      <c r="S134" s="5">
        <f t="shared" si="40"/>
        <v>0</v>
      </c>
      <c r="T134" s="20">
        <f>SUM(S134:$S$136)</f>
        <v>0</v>
      </c>
      <c r="U134" s="6" t="e">
        <f t="shared" si="50"/>
        <v>#DIV/0!</v>
      </c>
    </row>
    <row r="135" spans="1:21" x14ac:dyDescent="0.2">
      <c r="A135" s="21">
        <v>121</v>
      </c>
      <c r="B135" s="17">
        <f>Absterbeordnung!C129</f>
        <v>0</v>
      </c>
      <c r="C135" s="18">
        <f>1/(((1+($B$5/100))^A135))</f>
        <v>9.1070813674438977E-2</v>
      </c>
      <c r="D135" s="17">
        <f>B135*C135</f>
        <v>0</v>
      </c>
      <c r="E135" s="17">
        <f>SUM(D135:$D$136)</f>
        <v>0</v>
      </c>
      <c r="F135" s="19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6">
        <v>121</v>
      </c>
      <c r="O135" s="6">
        <f t="shared" si="33"/>
        <v>121</v>
      </c>
      <c r="P135" s="20">
        <f>B135</f>
        <v>0</v>
      </c>
      <c r="Q135" s="20">
        <f>B135</f>
        <v>0</v>
      </c>
      <c r="R135" s="5">
        <f t="shared" si="30"/>
        <v>0</v>
      </c>
      <c r="S135" s="5">
        <f t="shared" si="40"/>
        <v>0</v>
      </c>
      <c r="T135" s="20">
        <f>SUM(S135:$S$136)</f>
        <v>0</v>
      </c>
      <c r="U135" s="6" t="e">
        <f>T135/S135</f>
        <v>#DIV/0!</v>
      </c>
    </row>
    <row r="136" spans="1:21" x14ac:dyDescent="0.2">
      <c r="A136" s="21">
        <v>122</v>
      </c>
      <c r="B136" s="17">
        <f>Absterbeordnung!C130</f>
        <v>0</v>
      </c>
      <c r="C136" s="18">
        <f>1/(((1+($B$5/100))^A136))</f>
        <v>8.9285111445528406E-2</v>
      </c>
      <c r="D136" s="17">
        <f>B136*C136</f>
        <v>0</v>
      </c>
      <c r="E136" s="17">
        <f>SUM(D136:$D$136)</f>
        <v>0</v>
      </c>
      <c r="F136" s="19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33"/>
        <v>122</v>
      </c>
      <c r="P136" s="20">
        <f>B136</f>
        <v>0</v>
      </c>
      <c r="Q136" s="20">
        <f>B136</f>
        <v>0</v>
      </c>
      <c r="R136" s="5">
        <f t="shared" si="30"/>
        <v>0</v>
      </c>
      <c r="S136" s="5">
        <f t="shared" si="40"/>
        <v>0</v>
      </c>
      <c r="T136" s="20">
        <f>SUM(S136:$S$136)</f>
        <v>0</v>
      </c>
      <c r="U136" s="6" t="e">
        <f>T136/S136</f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Mann</vt:lpstr>
      <vt:lpstr>Frau</vt:lpstr>
      <vt:lpstr>Mann-Frau</vt:lpstr>
      <vt:lpstr>2 Männer</vt:lpstr>
      <vt:lpstr>2 Frauen</vt:lpstr>
      <vt:lpstr>Absterbeordnung</vt:lpstr>
      <vt:lpstr>Daten (M)</vt:lpstr>
      <vt:lpstr>Daten</vt:lpstr>
      <vt:lpstr>Daten (F)</vt:lpstr>
      <vt:lpstr>Daten1M</vt:lpstr>
      <vt:lpstr>Daten1F</vt:lpstr>
      <vt:lpstr>'2 Frauen'!Druckbereich</vt:lpstr>
      <vt:lpstr>'2 Männer'!Druckbereich</vt:lpstr>
      <vt:lpstr>Frau!Druckbereich</vt:lpstr>
      <vt:lpstr>Mann!Druckbereich</vt:lpstr>
      <vt:lpstr>'Mann-Frau'!Druckbereich</vt:lpstr>
      <vt:lpstr>Mann!nachschüssig</vt:lpstr>
      <vt:lpstr>nachschüssig</vt:lpstr>
      <vt:lpstr>Mann!vorschüssig</vt:lpstr>
      <vt:lpstr>vorschüssig</vt:lpstr>
    </vt:vector>
  </TitlesOfParts>
  <Company>Stadtvermessungsamt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Leibrentenbarwertfaktoren</dc:title>
  <dc:creator>Plaga</dc:creator>
  <cp:lastModifiedBy>Kasten, Michael</cp:lastModifiedBy>
  <cp:lastPrinted>2014-10-15T06:18:16Z</cp:lastPrinted>
  <dcterms:created xsi:type="dcterms:W3CDTF">1999-01-27T13:43:55Z</dcterms:created>
  <dcterms:modified xsi:type="dcterms:W3CDTF">2022-02-01T13:13:03Z</dcterms:modified>
</cp:coreProperties>
</file>