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V:\64_6\Gutachterausschuß_Homepage\Web_Gut_2014\LBF 2014-10-18\12-2014 mit Schutz\"/>
    </mc:Choice>
  </mc:AlternateContent>
  <workbookProtection workbookPassword="851D" lockStructure="1"/>
  <bookViews>
    <workbookView showHorizontalScroll="0" showVerticalScroll="0" xWindow="120" yWindow="15" windowWidth="14685" windowHeight="8385" tabRatio="848" activeTab="2"/>
  </bookViews>
  <sheets>
    <sheet name="Mann" sheetId="1" r:id="rId1"/>
    <sheet name="Frau" sheetId="2" r:id="rId2"/>
    <sheet name="Mann-Frau" sheetId="3" r:id="rId3"/>
    <sheet name="2 Männer" sheetId="4" r:id="rId4"/>
    <sheet name="2 Frauen" sheetId="5" r:id="rId5"/>
    <sheet name="Absterbeordnung" sheetId="6" state="hidden" r:id="rId6"/>
    <sheet name="Daten (M)" sheetId="7" state="hidden" r:id="rId7"/>
    <sheet name="Daten" sheetId="9" state="hidden" r:id="rId8"/>
    <sheet name="Daten (F)" sheetId="10" state="hidden" r:id="rId9"/>
    <sheet name="Daten1M" sheetId="12" state="hidden" r:id="rId10"/>
    <sheet name="Daten1F" sheetId="13" state="hidden" r:id="rId11"/>
  </sheets>
  <definedNames>
    <definedName name="_xlnm.Print_Area" localSheetId="4">'2 Frauen'!$A$1:$F$24</definedName>
    <definedName name="_xlnm.Print_Area" localSheetId="3">'2 Männer'!$A$1:$F$24</definedName>
    <definedName name="_xlnm.Print_Area" localSheetId="1">Frau!$A$1:$F$15</definedName>
    <definedName name="_xlnm.Print_Area" localSheetId="0">Mann!$A$1:$F$15</definedName>
    <definedName name="_xlnm.Print_Area" localSheetId="2">'Mann-Frau'!$A$1:$F$24</definedName>
    <definedName name="nachschüssig" localSheetId="0">Mann!$D$10</definedName>
    <definedName name="nachschüssig">'Mann-Frau'!$D$10</definedName>
    <definedName name="vorschüssig" localSheetId="0">Mann!$D$10</definedName>
    <definedName name="vorschüssig">'Mann-Frau'!$D$10</definedName>
    <definedName name="Z_AAA317AB_9C4F_4A7B_BD58_62DAAE088BDA_.wvu.PrintArea" localSheetId="4" hidden="1">'2 Frauen'!$A$1:$F$24</definedName>
    <definedName name="Z_AAA317AB_9C4F_4A7B_BD58_62DAAE088BDA_.wvu.PrintArea" localSheetId="3" hidden="1">'2 Männer'!$A$1:$F$24</definedName>
    <definedName name="Z_AAA317AB_9C4F_4A7B_BD58_62DAAE088BDA_.wvu.PrintArea" localSheetId="1" hidden="1">Frau!$A$1:$F$15</definedName>
    <definedName name="Z_AAA317AB_9C4F_4A7B_BD58_62DAAE088BDA_.wvu.PrintArea" localSheetId="0" hidden="1">Mann!$A$1:$F$15</definedName>
    <definedName name="Z_AAA317AB_9C4F_4A7B_BD58_62DAAE088BDA_.wvu.PrintArea" localSheetId="2" hidden="1">'Mann-Frau'!$A$1:$F$24</definedName>
    <definedName name="Z_AC77A39F_ABA0_4848_B5DA_4147A1099D4C_.wvu.PrintArea" localSheetId="4" hidden="1">'2 Frauen'!$A$1:$F$24</definedName>
    <definedName name="Z_AC77A39F_ABA0_4848_B5DA_4147A1099D4C_.wvu.PrintArea" localSheetId="3" hidden="1">'2 Männer'!$A$1:$F$24</definedName>
    <definedName name="Z_AC77A39F_ABA0_4848_B5DA_4147A1099D4C_.wvu.PrintArea" localSheetId="1" hidden="1">Frau!$A$1:$F$15</definedName>
    <definedName name="Z_AC77A39F_ABA0_4848_B5DA_4147A1099D4C_.wvu.PrintArea" localSheetId="0" hidden="1">Mann!$A$1:$F$15</definedName>
    <definedName name="Z_AC77A39F_ABA0_4848_B5DA_4147A1099D4C_.wvu.PrintArea" localSheetId="2" hidden="1">'Mann-Frau'!$A$1:$F$24</definedName>
  </definedNames>
  <calcPr calcId="162913"/>
  <customWorkbookViews>
    <customWorkbookView name="GA-Kiel" guid="{AC77A39F-ABA0-4848-B5DA-4147A1099D4C}" includeHiddenRowCol="0" maximized="1" showHorizontalScroll="0" showVerticalScroll="0" xWindow="1" yWindow="1" windowWidth="1280" windowHeight="816" tabRatio="848" activeSheetId="2" showFormulaBar="0"/>
    <customWorkbookView name="GA-Kiel M" guid="{AAA317AB-9C4F-4A7B-BD58-62DAAE088BDA}" includeHiddenRowCol="0" maximized="1" showHorizontalScroll="0" showVerticalScroll="0" xWindow="1" yWindow="1" windowWidth="1280" windowHeight="816" tabRatio="848" activeSheetId="1" showFormulaBar="0"/>
  </customWorkbookViews>
</workbook>
</file>

<file path=xl/calcChain.xml><?xml version="1.0" encoding="utf-8"?>
<calcChain xmlns="http://schemas.openxmlformats.org/spreadsheetml/2006/main">
  <c r="A3" i="2" l="1"/>
  <c r="B43" i="5"/>
  <c r="B42" i="5"/>
  <c r="B42" i="4"/>
  <c r="B41" i="4"/>
  <c r="B46" i="3"/>
  <c r="B47" i="3"/>
  <c r="B48" i="3"/>
  <c r="B38" i="2"/>
  <c r="B37" i="2"/>
  <c r="B48" i="1"/>
  <c r="B47" i="1"/>
  <c r="A3" i="5"/>
  <c r="F4" i="5"/>
  <c r="A3" i="4"/>
  <c r="F4" i="4"/>
  <c r="B1" i="9"/>
  <c r="B2" i="9"/>
  <c r="B5" i="9"/>
  <c r="I15" i="9" s="1"/>
  <c r="B14" i="9"/>
  <c r="P14" i="9" s="1"/>
  <c r="H14" i="9"/>
  <c r="Q14" i="9" s="1"/>
  <c r="B15" i="9"/>
  <c r="P15" i="9"/>
  <c r="H15" i="9"/>
  <c r="Q15" i="9" s="1"/>
  <c r="B16" i="9"/>
  <c r="P16" i="9" s="1"/>
  <c r="H16" i="9"/>
  <c r="Q16" i="9" s="1"/>
  <c r="B17" i="9"/>
  <c r="P17" i="9" s="1"/>
  <c r="H17" i="9"/>
  <c r="Q17" i="9" s="1"/>
  <c r="B18" i="9"/>
  <c r="P18" i="9"/>
  <c r="H18" i="9"/>
  <c r="Q18" i="9" s="1"/>
  <c r="B19" i="9"/>
  <c r="P19" i="9"/>
  <c r="H19" i="9"/>
  <c r="Q19" i="9" s="1"/>
  <c r="B20" i="9"/>
  <c r="P20" i="9" s="1"/>
  <c r="H20" i="9"/>
  <c r="Q20" i="9" s="1"/>
  <c r="B21" i="9"/>
  <c r="P21" i="9" s="1"/>
  <c r="H21" i="9"/>
  <c r="Q21" i="9" s="1"/>
  <c r="B22" i="9"/>
  <c r="P22" i="9" s="1"/>
  <c r="H22" i="9"/>
  <c r="Q22" i="9" s="1"/>
  <c r="B23" i="9"/>
  <c r="P23" i="9" s="1"/>
  <c r="H23" i="9"/>
  <c r="Q23" i="9" s="1"/>
  <c r="B24" i="9"/>
  <c r="P24" i="9" s="1"/>
  <c r="H24" i="9"/>
  <c r="Q24" i="9" s="1"/>
  <c r="B25" i="9"/>
  <c r="P25" i="9" s="1"/>
  <c r="H25" i="9"/>
  <c r="Q25" i="9" s="1"/>
  <c r="B26" i="9"/>
  <c r="P26" i="9" s="1"/>
  <c r="H26" i="9"/>
  <c r="Q26" i="9" s="1"/>
  <c r="B27" i="9"/>
  <c r="P27" i="9" s="1"/>
  <c r="H27" i="9"/>
  <c r="Q27" i="9" s="1"/>
  <c r="B28" i="9"/>
  <c r="P28" i="9"/>
  <c r="H28" i="9"/>
  <c r="Q28" i="9" s="1"/>
  <c r="B29" i="9"/>
  <c r="P29" i="9" s="1"/>
  <c r="H29" i="9"/>
  <c r="Q29" i="9" s="1"/>
  <c r="B30" i="9"/>
  <c r="P30" i="9"/>
  <c r="H30" i="9"/>
  <c r="Q30" i="9" s="1"/>
  <c r="B31" i="9"/>
  <c r="P31" i="9" s="1"/>
  <c r="H31" i="9"/>
  <c r="Q31" i="9" s="1"/>
  <c r="B32" i="9"/>
  <c r="P32" i="9"/>
  <c r="H32" i="9"/>
  <c r="Q32" i="9" s="1"/>
  <c r="B33" i="9"/>
  <c r="P33" i="9" s="1"/>
  <c r="H33" i="9"/>
  <c r="Q33" i="9" s="1"/>
  <c r="B34" i="9"/>
  <c r="P34" i="9"/>
  <c r="H34" i="9"/>
  <c r="Q34" i="9" s="1"/>
  <c r="B35" i="9"/>
  <c r="P35" i="9" s="1"/>
  <c r="H35" i="9"/>
  <c r="Q35" i="9" s="1"/>
  <c r="B36" i="9"/>
  <c r="P36" i="9"/>
  <c r="H36" i="9"/>
  <c r="Q36" i="9" s="1"/>
  <c r="B37" i="9"/>
  <c r="P37" i="9" s="1"/>
  <c r="H37" i="9"/>
  <c r="Q37" i="9" s="1"/>
  <c r="B38" i="9"/>
  <c r="P38" i="9"/>
  <c r="H38" i="9"/>
  <c r="Q38" i="9" s="1"/>
  <c r="B39" i="9"/>
  <c r="P39" i="9" s="1"/>
  <c r="H39" i="9"/>
  <c r="Q39" i="9" s="1"/>
  <c r="B40" i="9"/>
  <c r="P40" i="9"/>
  <c r="H40" i="9"/>
  <c r="Q40" i="9" s="1"/>
  <c r="B41" i="9"/>
  <c r="P41" i="9" s="1"/>
  <c r="H41" i="9"/>
  <c r="Q41" i="9" s="1"/>
  <c r="B42" i="9"/>
  <c r="P42" i="9"/>
  <c r="H42" i="9"/>
  <c r="Q42" i="9" s="1"/>
  <c r="B43" i="9"/>
  <c r="P43" i="9" s="1"/>
  <c r="H43" i="9"/>
  <c r="Q43" i="9" s="1"/>
  <c r="B44" i="9"/>
  <c r="P44" i="9"/>
  <c r="C44" i="9"/>
  <c r="H44" i="9"/>
  <c r="Q44" i="9" s="1"/>
  <c r="B45" i="9"/>
  <c r="P45" i="9"/>
  <c r="H45" i="9"/>
  <c r="Q45" i="9" s="1"/>
  <c r="B46" i="9"/>
  <c r="P46" i="9" s="1"/>
  <c r="H46" i="9"/>
  <c r="Q46" i="9" s="1"/>
  <c r="B47" i="9"/>
  <c r="P47" i="9" s="1"/>
  <c r="H47" i="9"/>
  <c r="Q47" i="9" s="1"/>
  <c r="B48" i="9"/>
  <c r="P48" i="9" s="1"/>
  <c r="H48" i="9"/>
  <c r="Q48" i="9" s="1"/>
  <c r="B49" i="9"/>
  <c r="P49" i="9"/>
  <c r="H49" i="9"/>
  <c r="Q49" i="9" s="1"/>
  <c r="B50" i="9"/>
  <c r="P50" i="9"/>
  <c r="H50" i="9"/>
  <c r="Q50" i="9" s="1"/>
  <c r="B51" i="9"/>
  <c r="P51" i="9" s="1"/>
  <c r="H51" i="9"/>
  <c r="Q51" i="9" s="1"/>
  <c r="B52" i="9"/>
  <c r="H52" i="9"/>
  <c r="Q52" i="9" s="1"/>
  <c r="B53" i="9"/>
  <c r="P53" i="9"/>
  <c r="H53" i="9"/>
  <c r="Q53" i="9" s="1"/>
  <c r="B54" i="9"/>
  <c r="P54" i="9"/>
  <c r="H54" i="9"/>
  <c r="Q54" i="9" s="1"/>
  <c r="B55" i="9"/>
  <c r="P55" i="9" s="1"/>
  <c r="H55" i="9"/>
  <c r="Q55" i="9" s="1"/>
  <c r="B56" i="9"/>
  <c r="P56" i="9" s="1"/>
  <c r="H56" i="9"/>
  <c r="Q56" i="9" s="1"/>
  <c r="B57" i="9"/>
  <c r="P57" i="9"/>
  <c r="H57" i="9"/>
  <c r="Q57" i="9" s="1"/>
  <c r="B58" i="9"/>
  <c r="P58" i="9"/>
  <c r="H58" i="9"/>
  <c r="Q58" i="9" s="1"/>
  <c r="B59" i="9"/>
  <c r="P59" i="9" s="1"/>
  <c r="H59" i="9"/>
  <c r="Q59" i="9" s="1"/>
  <c r="B60" i="9"/>
  <c r="P60" i="9" s="1"/>
  <c r="H60" i="9"/>
  <c r="Q60" i="9" s="1"/>
  <c r="B61" i="9"/>
  <c r="P61" i="9"/>
  <c r="H61" i="9"/>
  <c r="Q61" i="9" s="1"/>
  <c r="B62" i="9"/>
  <c r="P62" i="9"/>
  <c r="H62" i="9"/>
  <c r="Q62" i="9" s="1"/>
  <c r="B63" i="9"/>
  <c r="P63" i="9" s="1"/>
  <c r="H63" i="9"/>
  <c r="Q63" i="9" s="1"/>
  <c r="B64" i="9"/>
  <c r="P64" i="9" s="1"/>
  <c r="H64" i="9"/>
  <c r="Q64" i="9" s="1"/>
  <c r="B65" i="9"/>
  <c r="P65" i="9"/>
  <c r="H65" i="9"/>
  <c r="Q65" i="9" s="1"/>
  <c r="B66" i="9"/>
  <c r="P66" i="9" s="1"/>
  <c r="H66" i="9"/>
  <c r="Q66" i="9" s="1"/>
  <c r="B67" i="9"/>
  <c r="P67" i="9"/>
  <c r="H67" i="9"/>
  <c r="Q67" i="9" s="1"/>
  <c r="B68" i="9"/>
  <c r="P68" i="9" s="1"/>
  <c r="H68" i="9"/>
  <c r="Q68" i="9" s="1"/>
  <c r="B69" i="9"/>
  <c r="P69" i="9"/>
  <c r="H69" i="9"/>
  <c r="Q69" i="9" s="1"/>
  <c r="B70" i="9"/>
  <c r="P70" i="9" s="1"/>
  <c r="H70" i="9"/>
  <c r="Q70" i="9" s="1"/>
  <c r="B71" i="9"/>
  <c r="P71" i="9"/>
  <c r="H71" i="9"/>
  <c r="Q71" i="9" s="1"/>
  <c r="B72" i="9"/>
  <c r="P72" i="9" s="1"/>
  <c r="H72" i="9"/>
  <c r="Q72" i="9" s="1"/>
  <c r="B73" i="9"/>
  <c r="P73" i="9"/>
  <c r="H73" i="9"/>
  <c r="Q73" i="9" s="1"/>
  <c r="B74" i="9"/>
  <c r="P74" i="9" s="1"/>
  <c r="H74" i="9"/>
  <c r="B75" i="9"/>
  <c r="P75" i="9"/>
  <c r="H75" i="9"/>
  <c r="Q75" i="9" s="1"/>
  <c r="B76" i="9"/>
  <c r="H76" i="9"/>
  <c r="Q76" i="9" s="1"/>
  <c r="B77" i="9"/>
  <c r="P77" i="9"/>
  <c r="H77" i="9"/>
  <c r="Q77" i="9" s="1"/>
  <c r="B78" i="9"/>
  <c r="P78" i="9" s="1"/>
  <c r="H78" i="9"/>
  <c r="Q78" i="9" s="1"/>
  <c r="B79" i="9"/>
  <c r="P79" i="9"/>
  <c r="H79" i="9"/>
  <c r="Q79" i="9" s="1"/>
  <c r="B80" i="9"/>
  <c r="P80" i="9" s="1"/>
  <c r="C80" i="9"/>
  <c r="H80" i="9"/>
  <c r="Q80" i="9" s="1"/>
  <c r="B81" i="9"/>
  <c r="P81" i="9" s="1"/>
  <c r="H81" i="9"/>
  <c r="Q81" i="9" s="1"/>
  <c r="B82" i="9"/>
  <c r="P82" i="9" s="1"/>
  <c r="H82" i="9"/>
  <c r="Q82" i="9" s="1"/>
  <c r="B83" i="9"/>
  <c r="P83" i="9" s="1"/>
  <c r="H83" i="9"/>
  <c r="Q83" i="9" s="1"/>
  <c r="B84" i="9"/>
  <c r="P84" i="9" s="1"/>
  <c r="H84" i="9"/>
  <c r="Q84" i="9" s="1"/>
  <c r="B85" i="9"/>
  <c r="P85" i="9" s="1"/>
  <c r="H85" i="9"/>
  <c r="Q85" i="9" s="1"/>
  <c r="B86" i="9"/>
  <c r="P86" i="9" s="1"/>
  <c r="H86" i="9"/>
  <c r="Q86" i="9" s="1"/>
  <c r="B87" i="9"/>
  <c r="P87" i="9" s="1"/>
  <c r="H87" i="9"/>
  <c r="Q87" i="9" s="1"/>
  <c r="B88" i="9"/>
  <c r="P88" i="9" s="1"/>
  <c r="H88" i="9"/>
  <c r="Q88" i="9"/>
  <c r="B89" i="9"/>
  <c r="P89" i="9" s="1"/>
  <c r="H89" i="9"/>
  <c r="Q89" i="9" s="1"/>
  <c r="B90" i="9"/>
  <c r="P90" i="9" s="1"/>
  <c r="H90" i="9"/>
  <c r="Q90" i="9"/>
  <c r="B91" i="9"/>
  <c r="P91" i="9" s="1"/>
  <c r="H91" i="9"/>
  <c r="Q91" i="9" s="1"/>
  <c r="B92" i="9"/>
  <c r="P92" i="9" s="1"/>
  <c r="H92" i="9"/>
  <c r="Q92" i="9"/>
  <c r="B93" i="9"/>
  <c r="P93" i="9" s="1"/>
  <c r="H93" i="9"/>
  <c r="Q93" i="9" s="1"/>
  <c r="B94" i="9"/>
  <c r="P94" i="9" s="1"/>
  <c r="H94" i="9"/>
  <c r="Q94" i="9"/>
  <c r="B95" i="9"/>
  <c r="P95" i="9" s="1"/>
  <c r="H95" i="9"/>
  <c r="Q95" i="9" s="1"/>
  <c r="B96" i="9"/>
  <c r="P96" i="9" s="1"/>
  <c r="H96" i="9"/>
  <c r="Q96" i="9"/>
  <c r="B97" i="9"/>
  <c r="C97" i="9"/>
  <c r="H97" i="9"/>
  <c r="Q97" i="9"/>
  <c r="P97" i="9"/>
  <c r="B98" i="9"/>
  <c r="P98" i="9" s="1"/>
  <c r="H98" i="9"/>
  <c r="Q98" i="9"/>
  <c r="B99" i="9"/>
  <c r="P99" i="9" s="1"/>
  <c r="H99" i="9"/>
  <c r="Q99" i="9" s="1"/>
  <c r="B100" i="9"/>
  <c r="P100" i="9" s="1"/>
  <c r="H100" i="9"/>
  <c r="Q100" i="9"/>
  <c r="B101" i="9"/>
  <c r="P101" i="9" s="1"/>
  <c r="H101" i="9"/>
  <c r="Q101" i="9" s="1"/>
  <c r="B102" i="9"/>
  <c r="P102" i="9" s="1"/>
  <c r="H102" i="9"/>
  <c r="Q102" i="9"/>
  <c r="B103" i="9"/>
  <c r="P103" i="9" s="1"/>
  <c r="H103" i="9"/>
  <c r="Q103" i="9" s="1"/>
  <c r="B104" i="9"/>
  <c r="P104" i="9" s="1"/>
  <c r="H104" i="9"/>
  <c r="Q104" i="9"/>
  <c r="B105" i="9"/>
  <c r="P105" i="9" s="1"/>
  <c r="H105" i="9"/>
  <c r="Q105" i="9" s="1"/>
  <c r="B106" i="9"/>
  <c r="P106" i="9" s="1"/>
  <c r="H106" i="9"/>
  <c r="Q106" i="9"/>
  <c r="B107" i="9"/>
  <c r="P107" i="9" s="1"/>
  <c r="H107" i="9"/>
  <c r="Q107" i="9" s="1"/>
  <c r="B108" i="9"/>
  <c r="H108" i="9"/>
  <c r="Q108" i="9"/>
  <c r="B109" i="9"/>
  <c r="P109" i="9" s="1"/>
  <c r="H109" i="9"/>
  <c r="Q109" i="9" s="1"/>
  <c r="B110" i="9"/>
  <c r="P110" i="9" s="1"/>
  <c r="H110" i="9"/>
  <c r="Q110" i="9"/>
  <c r="B111" i="9"/>
  <c r="P111" i="9" s="1"/>
  <c r="H111" i="9"/>
  <c r="Q111" i="9" s="1"/>
  <c r="B112" i="9"/>
  <c r="P112" i="9" s="1"/>
  <c r="H112" i="9"/>
  <c r="Q112" i="9"/>
  <c r="B113" i="9"/>
  <c r="P113" i="9" s="1"/>
  <c r="C113" i="9"/>
  <c r="H113" i="9"/>
  <c r="Q113" i="9" s="1"/>
  <c r="B114" i="9"/>
  <c r="P114" i="9" s="1"/>
  <c r="H114" i="9"/>
  <c r="Q114" i="9" s="1"/>
  <c r="B115" i="9"/>
  <c r="P115" i="9"/>
  <c r="H115" i="9"/>
  <c r="Q115" i="9" s="1"/>
  <c r="B116" i="9"/>
  <c r="P116" i="9" s="1"/>
  <c r="H116" i="9"/>
  <c r="Q116" i="9" s="1"/>
  <c r="B117" i="9"/>
  <c r="P117" i="9"/>
  <c r="H117" i="9"/>
  <c r="Q117" i="9" s="1"/>
  <c r="B118" i="9"/>
  <c r="P118" i="9" s="1"/>
  <c r="H118" i="9"/>
  <c r="Q118" i="9" s="1"/>
  <c r="B119" i="9"/>
  <c r="P119" i="9" s="1"/>
  <c r="H119" i="9"/>
  <c r="Q119" i="9" s="1"/>
  <c r="B120" i="9"/>
  <c r="P120" i="9" s="1"/>
  <c r="H120" i="9"/>
  <c r="Q120" i="9" s="1"/>
  <c r="B121" i="9"/>
  <c r="P121" i="9"/>
  <c r="H121" i="9"/>
  <c r="Q121" i="9" s="1"/>
  <c r="B122" i="9"/>
  <c r="P122" i="9" s="1"/>
  <c r="H122" i="9"/>
  <c r="B123" i="9"/>
  <c r="P123" i="9"/>
  <c r="H123" i="9"/>
  <c r="Q123" i="9" s="1"/>
  <c r="B124" i="9"/>
  <c r="P124" i="9" s="1"/>
  <c r="H124" i="9"/>
  <c r="Q124" i="9" s="1"/>
  <c r="B125" i="9"/>
  <c r="P125" i="9"/>
  <c r="H125" i="9"/>
  <c r="Q125" i="9" s="1"/>
  <c r="B126" i="9"/>
  <c r="P126" i="9" s="1"/>
  <c r="H126" i="9"/>
  <c r="Q126" i="9" s="1"/>
  <c r="B127" i="9"/>
  <c r="P127" i="9"/>
  <c r="H127" i="9"/>
  <c r="Q127" i="9" s="1"/>
  <c r="B128" i="9"/>
  <c r="P128" i="9" s="1"/>
  <c r="H128" i="9"/>
  <c r="Q128" i="9" s="1"/>
  <c r="B129" i="9"/>
  <c r="P129" i="9"/>
  <c r="H129" i="9"/>
  <c r="Q129" i="9" s="1"/>
  <c r="B130" i="9"/>
  <c r="P130" i="9" s="1"/>
  <c r="H130" i="9"/>
  <c r="Q130" i="9" s="1"/>
  <c r="B131" i="9"/>
  <c r="P131" i="9" s="1"/>
  <c r="H131" i="9"/>
  <c r="Q131" i="9" s="1"/>
  <c r="B132" i="9"/>
  <c r="P132" i="9" s="1"/>
  <c r="H132" i="9"/>
  <c r="Q132" i="9" s="1"/>
  <c r="B133" i="9"/>
  <c r="P133" i="9" s="1"/>
  <c r="H133" i="9"/>
  <c r="Q133" i="9" s="1"/>
  <c r="B134" i="9"/>
  <c r="P134" i="9"/>
  <c r="H134" i="9"/>
  <c r="Q134" i="9" s="1"/>
  <c r="B135" i="9"/>
  <c r="P135" i="9" s="1"/>
  <c r="H135" i="9"/>
  <c r="Q135" i="9" s="1"/>
  <c r="B136" i="9"/>
  <c r="P136" i="9" s="1"/>
  <c r="H136" i="9"/>
  <c r="Q136" i="9" s="1"/>
  <c r="B1" i="10"/>
  <c r="B2" i="10"/>
  <c r="B5" i="10"/>
  <c r="I112" i="10" s="1"/>
  <c r="J112" i="10" s="1"/>
  <c r="B14" i="10"/>
  <c r="H14" i="10"/>
  <c r="B15" i="10"/>
  <c r="H15" i="10"/>
  <c r="B16" i="10"/>
  <c r="P16" i="10"/>
  <c r="H16" i="10"/>
  <c r="B17" i="10"/>
  <c r="H17" i="10"/>
  <c r="B18" i="10"/>
  <c r="Q18" i="10" s="1"/>
  <c r="H18" i="10"/>
  <c r="P18" i="10"/>
  <c r="B19" i="10"/>
  <c r="P19" i="10" s="1"/>
  <c r="H19" i="10"/>
  <c r="B20" i="10"/>
  <c r="P20" i="10" s="1"/>
  <c r="H20" i="10"/>
  <c r="B21" i="10"/>
  <c r="P21" i="10"/>
  <c r="H21" i="10"/>
  <c r="B22" i="10"/>
  <c r="H22" i="10"/>
  <c r="B23" i="10"/>
  <c r="H23" i="10"/>
  <c r="B24" i="10"/>
  <c r="P24" i="10" s="1"/>
  <c r="H24" i="10"/>
  <c r="B25" i="10"/>
  <c r="P25" i="10" s="1"/>
  <c r="H25" i="10"/>
  <c r="B26" i="10"/>
  <c r="P26" i="10" s="1"/>
  <c r="H26" i="10"/>
  <c r="B27" i="10"/>
  <c r="H27" i="10"/>
  <c r="B28" i="10"/>
  <c r="H28" i="10"/>
  <c r="B29" i="10"/>
  <c r="H29" i="10"/>
  <c r="B30" i="10"/>
  <c r="H30" i="10"/>
  <c r="B31" i="10"/>
  <c r="P31" i="10" s="1"/>
  <c r="H31" i="10"/>
  <c r="B32" i="10"/>
  <c r="H32" i="10"/>
  <c r="B33" i="10"/>
  <c r="P33" i="10" s="1"/>
  <c r="H33" i="10"/>
  <c r="B34" i="10"/>
  <c r="Q34" i="10" s="1"/>
  <c r="H34" i="10"/>
  <c r="B35" i="10"/>
  <c r="H35" i="10"/>
  <c r="B36" i="10"/>
  <c r="P36" i="10"/>
  <c r="H36" i="10"/>
  <c r="B37" i="10"/>
  <c r="P37" i="10" s="1"/>
  <c r="H37" i="10"/>
  <c r="B38" i="10"/>
  <c r="Q38" i="10" s="1"/>
  <c r="H38" i="10"/>
  <c r="B39" i="10"/>
  <c r="P39" i="10"/>
  <c r="H39" i="10"/>
  <c r="B40" i="10"/>
  <c r="P40" i="10" s="1"/>
  <c r="H40" i="10"/>
  <c r="B41" i="10"/>
  <c r="P41" i="10" s="1"/>
  <c r="H41" i="10"/>
  <c r="B42" i="10"/>
  <c r="Q42" i="10"/>
  <c r="H42" i="10"/>
  <c r="B43" i="10"/>
  <c r="P43" i="10" s="1"/>
  <c r="H43" i="10"/>
  <c r="B44" i="10"/>
  <c r="Q44" i="10" s="1"/>
  <c r="H44" i="10"/>
  <c r="B45" i="10"/>
  <c r="P45" i="10"/>
  <c r="H45" i="10"/>
  <c r="B46" i="10"/>
  <c r="Q46" i="10" s="1"/>
  <c r="H46" i="10"/>
  <c r="B47" i="10"/>
  <c r="P47" i="10"/>
  <c r="H47" i="10"/>
  <c r="B48" i="10"/>
  <c r="Q48" i="10" s="1"/>
  <c r="H48" i="10"/>
  <c r="B49" i="10"/>
  <c r="P49" i="10" s="1"/>
  <c r="H49" i="10"/>
  <c r="B50" i="10"/>
  <c r="Q50" i="10"/>
  <c r="H50" i="10"/>
  <c r="P50" i="10"/>
  <c r="B51" i="10"/>
  <c r="P51" i="10"/>
  <c r="H51" i="10"/>
  <c r="B52" i="10"/>
  <c r="Q52" i="10" s="1"/>
  <c r="H52" i="10"/>
  <c r="B53" i="10"/>
  <c r="H53" i="10"/>
  <c r="B54" i="10"/>
  <c r="P54" i="10"/>
  <c r="H54" i="10"/>
  <c r="B55" i="10"/>
  <c r="Q55" i="10"/>
  <c r="H55" i="10"/>
  <c r="B56" i="10"/>
  <c r="H56" i="10"/>
  <c r="B57" i="10"/>
  <c r="Q57" i="10" s="1"/>
  <c r="H57" i="10"/>
  <c r="B58" i="10"/>
  <c r="P58" i="10"/>
  <c r="H58" i="10"/>
  <c r="B59" i="10"/>
  <c r="Q59" i="10" s="1"/>
  <c r="H59" i="10"/>
  <c r="B60" i="10"/>
  <c r="P60" i="10" s="1"/>
  <c r="H60" i="10"/>
  <c r="B61" i="10"/>
  <c r="Q61" i="10"/>
  <c r="H61" i="10"/>
  <c r="B62" i="10"/>
  <c r="P62" i="10" s="1"/>
  <c r="H62" i="10"/>
  <c r="B63" i="10"/>
  <c r="Q63" i="10" s="1"/>
  <c r="H63" i="10"/>
  <c r="B64" i="10"/>
  <c r="P64" i="10" s="1"/>
  <c r="H64" i="10"/>
  <c r="B65" i="10"/>
  <c r="Q65" i="10"/>
  <c r="H65" i="10"/>
  <c r="B66" i="10"/>
  <c r="H66" i="10"/>
  <c r="B67" i="10"/>
  <c r="Q67" i="10" s="1"/>
  <c r="H67" i="10"/>
  <c r="B68" i="10"/>
  <c r="P68" i="10" s="1"/>
  <c r="H68" i="10"/>
  <c r="B69" i="10"/>
  <c r="Q69" i="10" s="1"/>
  <c r="H69" i="10"/>
  <c r="B70" i="10"/>
  <c r="P70" i="10"/>
  <c r="H70" i="10"/>
  <c r="Q70" i="10"/>
  <c r="B71" i="10"/>
  <c r="H71" i="10"/>
  <c r="P71" i="10"/>
  <c r="Q71" i="10"/>
  <c r="B72" i="10"/>
  <c r="P72" i="10" s="1"/>
  <c r="H72" i="10"/>
  <c r="B73" i="10"/>
  <c r="Q73" i="10" s="1"/>
  <c r="H73" i="10"/>
  <c r="B74" i="10"/>
  <c r="H74" i="10"/>
  <c r="B75" i="10"/>
  <c r="Q75" i="10" s="1"/>
  <c r="H75" i="10"/>
  <c r="B76" i="10"/>
  <c r="H76" i="10"/>
  <c r="B77" i="10"/>
  <c r="H77" i="10"/>
  <c r="B78" i="10"/>
  <c r="H78" i="10"/>
  <c r="B79" i="10"/>
  <c r="H79" i="10"/>
  <c r="B80" i="10"/>
  <c r="H80" i="10"/>
  <c r="B81" i="10"/>
  <c r="H81" i="10"/>
  <c r="B82" i="10"/>
  <c r="H82" i="10"/>
  <c r="B83" i="10"/>
  <c r="Q83" i="10" s="1"/>
  <c r="H83" i="10"/>
  <c r="B84" i="10"/>
  <c r="H84" i="10"/>
  <c r="B85" i="10"/>
  <c r="H85" i="10"/>
  <c r="B86" i="10"/>
  <c r="H86" i="10"/>
  <c r="B87" i="10"/>
  <c r="Q87" i="10" s="1"/>
  <c r="H87" i="10"/>
  <c r="B88" i="10"/>
  <c r="H88" i="10"/>
  <c r="B89" i="10"/>
  <c r="Q89" i="10"/>
  <c r="H89" i="10"/>
  <c r="B90" i="10"/>
  <c r="P90" i="10" s="1"/>
  <c r="H90" i="10"/>
  <c r="B91" i="10"/>
  <c r="Q91" i="10" s="1"/>
  <c r="H91" i="10"/>
  <c r="B92" i="10"/>
  <c r="P92" i="10"/>
  <c r="H92" i="10"/>
  <c r="B93" i="10"/>
  <c r="H93" i="10"/>
  <c r="B94" i="10"/>
  <c r="P94" i="10" s="1"/>
  <c r="H94" i="10"/>
  <c r="B95" i="10"/>
  <c r="Q95" i="10" s="1"/>
  <c r="H95" i="10"/>
  <c r="B96" i="10"/>
  <c r="Q96" i="10"/>
  <c r="H96" i="10"/>
  <c r="B97" i="10"/>
  <c r="Q97" i="10" s="1"/>
  <c r="H97" i="10"/>
  <c r="B98" i="10"/>
  <c r="P98" i="10" s="1"/>
  <c r="H98" i="10"/>
  <c r="B99" i="10"/>
  <c r="P99" i="10"/>
  <c r="H99" i="10"/>
  <c r="B100" i="10"/>
  <c r="P100" i="10" s="1"/>
  <c r="H100" i="10"/>
  <c r="B101" i="10"/>
  <c r="Q101" i="10" s="1"/>
  <c r="H101" i="10"/>
  <c r="B102" i="10"/>
  <c r="P102" i="10"/>
  <c r="H102" i="10"/>
  <c r="B103" i="10"/>
  <c r="H103" i="10"/>
  <c r="B104" i="10"/>
  <c r="P104" i="10"/>
  <c r="H104" i="10"/>
  <c r="B105" i="10"/>
  <c r="Q105" i="10" s="1"/>
  <c r="H105" i="10"/>
  <c r="B106" i="10"/>
  <c r="P106" i="10" s="1"/>
  <c r="H106" i="10"/>
  <c r="B107" i="10"/>
  <c r="P107" i="10"/>
  <c r="H107" i="10"/>
  <c r="B108" i="10"/>
  <c r="P108" i="10" s="1"/>
  <c r="H108" i="10"/>
  <c r="B109" i="10"/>
  <c r="Q109" i="10" s="1"/>
  <c r="H109" i="10"/>
  <c r="B110" i="10"/>
  <c r="P110" i="10"/>
  <c r="H110" i="10"/>
  <c r="B111" i="10"/>
  <c r="Q111" i="10" s="1"/>
  <c r="H111" i="10"/>
  <c r="B112" i="10"/>
  <c r="P112" i="10" s="1"/>
  <c r="H112" i="10"/>
  <c r="B113" i="10"/>
  <c r="Q113" i="10"/>
  <c r="H113" i="10"/>
  <c r="B114" i="10"/>
  <c r="P114" i="10" s="1"/>
  <c r="H114" i="10"/>
  <c r="B115" i="10"/>
  <c r="Q115" i="10"/>
  <c r="H115" i="10"/>
  <c r="B116" i="10"/>
  <c r="P116" i="10"/>
  <c r="H116" i="10"/>
  <c r="B117" i="10"/>
  <c r="Q117" i="10" s="1"/>
  <c r="H117" i="10"/>
  <c r="B118" i="10"/>
  <c r="P118" i="10" s="1"/>
  <c r="H118" i="10"/>
  <c r="B119" i="10"/>
  <c r="Q119" i="10"/>
  <c r="H119" i="10"/>
  <c r="B120" i="10"/>
  <c r="P120" i="10" s="1"/>
  <c r="H120" i="10"/>
  <c r="B121" i="10"/>
  <c r="Q121" i="10" s="1"/>
  <c r="H121" i="10"/>
  <c r="B122" i="10"/>
  <c r="Q122" i="10" s="1"/>
  <c r="H122" i="10"/>
  <c r="B123" i="10"/>
  <c r="Q123" i="10" s="1"/>
  <c r="H123" i="10"/>
  <c r="B124" i="10"/>
  <c r="P124" i="10"/>
  <c r="H124" i="10"/>
  <c r="B125" i="10"/>
  <c r="Q125" i="10" s="1"/>
  <c r="H125" i="10"/>
  <c r="B126" i="10"/>
  <c r="H126" i="10"/>
  <c r="B127" i="10"/>
  <c r="Q127" i="10"/>
  <c r="H127" i="10"/>
  <c r="B128" i="10"/>
  <c r="H128" i="10"/>
  <c r="B129" i="10"/>
  <c r="H129" i="10"/>
  <c r="B130" i="10"/>
  <c r="H130" i="10"/>
  <c r="B131" i="10"/>
  <c r="Q131" i="10" s="1"/>
  <c r="H131" i="10"/>
  <c r="B132" i="10"/>
  <c r="H132" i="10"/>
  <c r="B133" i="10"/>
  <c r="H133" i="10"/>
  <c r="B134" i="10"/>
  <c r="H134" i="10"/>
  <c r="B135" i="10"/>
  <c r="Q135" i="10" s="1"/>
  <c r="H135" i="10"/>
  <c r="B136" i="10"/>
  <c r="H136" i="10"/>
  <c r="B1" i="7"/>
  <c r="B2" i="7"/>
  <c r="B5" i="7"/>
  <c r="I15" i="7"/>
  <c r="B14" i="7"/>
  <c r="H14" i="7"/>
  <c r="P14" i="7"/>
  <c r="B15" i="7"/>
  <c r="Q15" i="7" s="1"/>
  <c r="B16" i="7"/>
  <c r="P16" i="7" s="1"/>
  <c r="B17" i="7"/>
  <c r="B18" i="7"/>
  <c r="P18" i="7"/>
  <c r="Q18" i="7"/>
  <c r="B19" i="7"/>
  <c r="H19" i="7" s="1"/>
  <c r="B20" i="7"/>
  <c r="P20" i="7" s="1"/>
  <c r="H20" i="7"/>
  <c r="B21" i="7"/>
  <c r="H21" i="7"/>
  <c r="B22" i="7"/>
  <c r="B23" i="7"/>
  <c r="H23" i="7" s="1"/>
  <c r="B24" i="7"/>
  <c r="P24" i="7" s="1"/>
  <c r="B25" i="7"/>
  <c r="B26" i="7"/>
  <c r="P26" i="7" s="1"/>
  <c r="B27" i="7"/>
  <c r="H27" i="7" s="1"/>
  <c r="B28" i="7"/>
  <c r="P28" i="7" s="1"/>
  <c r="B29" i="7"/>
  <c r="H29" i="7" s="1"/>
  <c r="B30" i="7"/>
  <c r="P30" i="7" s="1"/>
  <c r="B31" i="7"/>
  <c r="H31" i="7"/>
  <c r="C31" i="7"/>
  <c r="B32" i="7"/>
  <c r="P32" i="7" s="1"/>
  <c r="I32" i="7"/>
  <c r="B33" i="7"/>
  <c r="H33" i="7" s="1"/>
  <c r="B34" i="7"/>
  <c r="P34" i="7"/>
  <c r="B35" i="7"/>
  <c r="H35" i="7" s="1"/>
  <c r="C35" i="7"/>
  <c r="B36" i="7"/>
  <c r="B37" i="7"/>
  <c r="H37" i="7" s="1"/>
  <c r="B38" i="7"/>
  <c r="B39" i="7"/>
  <c r="H39" i="7"/>
  <c r="B40" i="7"/>
  <c r="P40" i="7" s="1"/>
  <c r="B41" i="7"/>
  <c r="H41" i="7"/>
  <c r="B42" i="7"/>
  <c r="P42" i="7"/>
  <c r="B43" i="7"/>
  <c r="H43" i="7"/>
  <c r="B44" i="7"/>
  <c r="P44" i="7"/>
  <c r="I44" i="7"/>
  <c r="B45" i="7"/>
  <c r="I45" i="7"/>
  <c r="B46" i="7"/>
  <c r="P46" i="7"/>
  <c r="C46" i="7"/>
  <c r="I46" i="7"/>
  <c r="B47" i="7"/>
  <c r="H47" i="7"/>
  <c r="C47" i="7"/>
  <c r="D47" i="7" s="1"/>
  <c r="B48" i="7"/>
  <c r="P48" i="7" s="1"/>
  <c r="I48" i="7"/>
  <c r="B49" i="7"/>
  <c r="H49" i="7"/>
  <c r="C49" i="7"/>
  <c r="I49" i="7"/>
  <c r="B50" i="7"/>
  <c r="P50" i="7"/>
  <c r="C50" i="7"/>
  <c r="I50" i="7"/>
  <c r="B51" i="7"/>
  <c r="H51" i="7"/>
  <c r="C51" i="7"/>
  <c r="I51" i="7"/>
  <c r="B52" i="7"/>
  <c r="P52" i="7"/>
  <c r="C52" i="7"/>
  <c r="B53" i="7"/>
  <c r="H53" i="7" s="1"/>
  <c r="C53" i="7"/>
  <c r="B54" i="7"/>
  <c r="B55" i="7"/>
  <c r="H55" i="7" s="1"/>
  <c r="I55" i="7"/>
  <c r="B56" i="7"/>
  <c r="P56" i="7" s="1"/>
  <c r="C56" i="7"/>
  <c r="I56" i="7"/>
  <c r="B57" i="7"/>
  <c r="H57" i="7" s="1"/>
  <c r="C57" i="7"/>
  <c r="I57" i="7"/>
  <c r="B58" i="7"/>
  <c r="P58" i="7" s="1"/>
  <c r="C58" i="7"/>
  <c r="I58" i="7"/>
  <c r="B59" i="7"/>
  <c r="C59" i="7"/>
  <c r="I59" i="7"/>
  <c r="B60" i="7"/>
  <c r="P60" i="7" s="1"/>
  <c r="C60" i="7"/>
  <c r="B61" i="7"/>
  <c r="C61" i="7"/>
  <c r="B62" i="7"/>
  <c r="H62" i="7"/>
  <c r="B63" i="7"/>
  <c r="I63" i="7"/>
  <c r="B64" i="7"/>
  <c r="C64" i="7"/>
  <c r="I64" i="7"/>
  <c r="B65" i="7"/>
  <c r="C65" i="7"/>
  <c r="I65" i="7"/>
  <c r="Q65" i="7"/>
  <c r="B66" i="7"/>
  <c r="C66" i="7"/>
  <c r="I66" i="7"/>
  <c r="B67" i="7"/>
  <c r="C67" i="7"/>
  <c r="I67" i="7"/>
  <c r="B68" i="7"/>
  <c r="P68" i="7"/>
  <c r="C68" i="7"/>
  <c r="B69" i="7"/>
  <c r="C69" i="7"/>
  <c r="B70" i="7"/>
  <c r="B71" i="7"/>
  <c r="P71" i="7" s="1"/>
  <c r="I71" i="7"/>
  <c r="B72" i="7"/>
  <c r="P72" i="7"/>
  <c r="C72" i="7"/>
  <c r="B73" i="7"/>
  <c r="H73" i="7" s="1"/>
  <c r="B74" i="7"/>
  <c r="B75" i="7"/>
  <c r="H75" i="7" s="1"/>
  <c r="B76" i="7"/>
  <c r="P76" i="7" s="1"/>
  <c r="I76" i="7"/>
  <c r="B77" i="7"/>
  <c r="I77" i="7"/>
  <c r="B78" i="7"/>
  <c r="C78" i="7"/>
  <c r="I78" i="7"/>
  <c r="B79" i="7"/>
  <c r="C79" i="7"/>
  <c r="B80" i="7"/>
  <c r="P80" i="7" s="1"/>
  <c r="I80" i="7"/>
  <c r="B81" i="7"/>
  <c r="H81" i="7" s="1"/>
  <c r="C81" i="7"/>
  <c r="I81" i="7"/>
  <c r="B82" i="7"/>
  <c r="C82" i="7"/>
  <c r="I82" i="7"/>
  <c r="B83" i="7"/>
  <c r="H83" i="7" s="1"/>
  <c r="C83" i="7"/>
  <c r="D83" i="7" s="1"/>
  <c r="I83" i="7"/>
  <c r="B84" i="7"/>
  <c r="P84" i="7" s="1"/>
  <c r="C84" i="7"/>
  <c r="B85" i="7"/>
  <c r="C85" i="7"/>
  <c r="B86" i="7"/>
  <c r="B87" i="7"/>
  <c r="I87" i="7"/>
  <c r="B88" i="7"/>
  <c r="P88" i="7" s="1"/>
  <c r="C88" i="7"/>
  <c r="B89" i="7"/>
  <c r="H89" i="7" s="1"/>
  <c r="Q89" i="7"/>
  <c r="B90" i="7"/>
  <c r="H90" i="7"/>
  <c r="B91" i="7"/>
  <c r="H91" i="7"/>
  <c r="B92" i="7"/>
  <c r="P92" i="7"/>
  <c r="I92" i="7"/>
  <c r="B93" i="7"/>
  <c r="I93" i="7"/>
  <c r="B94" i="7"/>
  <c r="P94" i="7" s="1"/>
  <c r="C94" i="7"/>
  <c r="I94" i="7"/>
  <c r="B95" i="7"/>
  <c r="H95" i="7" s="1"/>
  <c r="C95" i="7"/>
  <c r="B96" i="7"/>
  <c r="P96" i="7" s="1"/>
  <c r="I96" i="7"/>
  <c r="J96" i="7" s="1"/>
  <c r="B97" i="7"/>
  <c r="H97" i="7" s="1"/>
  <c r="C97" i="7"/>
  <c r="I97" i="7"/>
  <c r="B98" i="7"/>
  <c r="C98" i="7"/>
  <c r="I98" i="7"/>
  <c r="B99" i="7"/>
  <c r="H99" i="7" s="1"/>
  <c r="C99" i="7"/>
  <c r="I99" i="7"/>
  <c r="B100" i="7"/>
  <c r="P100" i="7" s="1"/>
  <c r="C100" i="7"/>
  <c r="B101" i="7"/>
  <c r="H101" i="7" s="1"/>
  <c r="C101" i="7"/>
  <c r="B102" i="7"/>
  <c r="P102" i="7" s="1"/>
  <c r="B103" i="7"/>
  <c r="H103" i="7" s="1"/>
  <c r="Q103" i="7"/>
  <c r="B104" i="7"/>
  <c r="P104" i="7" s="1"/>
  <c r="C104" i="7"/>
  <c r="B105" i="7"/>
  <c r="H105" i="7" s="1"/>
  <c r="B106" i="7"/>
  <c r="B107" i="7"/>
  <c r="H107" i="7" s="1"/>
  <c r="B108" i="7"/>
  <c r="P108" i="7" s="1"/>
  <c r="I108" i="7"/>
  <c r="B109" i="7"/>
  <c r="H109" i="7" s="1"/>
  <c r="I109" i="7"/>
  <c r="B110" i="7"/>
  <c r="C110" i="7"/>
  <c r="I110" i="7"/>
  <c r="B111" i="7"/>
  <c r="C111" i="7"/>
  <c r="B112" i="7"/>
  <c r="P112" i="7" s="1"/>
  <c r="I112" i="7"/>
  <c r="B113" i="7"/>
  <c r="H113" i="7" s="1"/>
  <c r="C113" i="7"/>
  <c r="D113" i="7" s="1"/>
  <c r="I113" i="7"/>
  <c r="B114" i="7"/>
  <c r="P114" i="7" s="1"/>
  <c r="C114" i="7"/>
  <c r="I114" i="7"/>
  <c r="B115" i="7"/>
  <c r="H115" i="7" s="1"/>
  <c r="J115" i="7" s="1"/>
  <c r="C115" i="7"/>
  <c r="I115" i="7"/>
  <c r="B116" i="7"/>
  <c r="P116" i="7" s="1"/>
  <c r="C116" i="7"/>
  <c r="B117" i="7"/>
  <c r="H117" i="7" s="1"/>
  <c r="C117" i="7"/>
  <c r="Q117" i="7"/>
  <c r="B118" i="7"/>
  <c r="P118" i="7" s="1"/>
  <c r="B119" i="7"/>
  <c r="I119" i="7"/>
  <c r="B120" i="7"/>
  <c r="P120" i="7" s="1"/>
  <c r="C120" i="7"/>
  <c r="B121" i="7"/>
  <c r="H121" i="7" s="1"/>
  <c r="B122" i="7"/>
  <c r="H122" i="7" s="1"/>
  <c r="B123" i="7"/>
  <c r="H123" i="7" s="1"/>
  <c r="B124" i="7"/>
  <c r="P124" i="7" s="1"/>
  <c r="I124" i="7"/>
  <c r="B125" i="7"/>
  <c r="I125" i="7"/>
  <c r="B126" i="7"/>
  <c r="P126" i="7"/>
  <c r="C126" i="7"/>
  <c r="I126" i="7"/>
  <c r="B127" i="7"/>
  <c r="H127" i="7"/>
  <c r="C127" i="7"/>
  <c r="I127" i="7"/>
  <c r="B128" i="7"/>
  <c r="P128" i="7"/>
  <c r="C128" i="7"/>
  <c r="B129" i="7"/>
  <c r="H129" i="7" s="1"/>
  <c r="B130" i="7"/>
  <c r="P130" i="7" s="1"/>
  <c r="B131" i="7"/>
  <c r="B132" i="7"/>
  <c r="P132" i="7" s="1"/>
  <c r="I132" i="7"/>
  <c r="B133" i="7"/>
  <c r="B134" i="7"/>
  <c r="P134" i="7" s="1"/>
  <c r="I134" i="7"/>
  <c r="J134" i="7" s="1"/>
  <c r="B135" i="7"/>
  <c r="H135" i="7"/>
  <c r="C135" i="7"/>
  <c r="D135" i="7"/>
  <c r="Q135" i="7"/>
  <c r="B136" i="7"/>
  <c r="H136" i="7" s="1"/>
  <c r="J136" i="7" s="1"/>
  <c r="I136" i="7"/>
  <c r="B1" i="13"/>
  <c r="B3" i="13" s="1"/>
  <c r="B2" i="13"/>
  <c r="B5" i="13"/>
  <c r="C16" i="13" s="1"/>
  <c r="B14" i="13"/>
  <c r="P14" i="13"/>
  <c r="H14" i="13"/>
  <c r="B15" i="13"/>
  <c r="Q15" i="13" s="1"/>
  <c r="H15" i="13"/>
  <c r="B16" i="13"/>
  <c r="H16" i="13"/>
  <c r="B17" i="13"/>
  <c r="P17" i="13" s="1"/>
  <c r="H17" i="13"/>
  <c r="B18" i="13"/>
  <c r="P18" i="13" s="1"/>
  <c r="H18" i="13"/>
  <c r="B19" i="13"/>
  <c r="Q19" i="13" s="1"/>
  <c r="H19" i="13"/>
  <c r="B20" i="13"/>
  <c r="Q20" i="13"/>
  <c r="H20" i="13"/>
  <c r="B21" i="13"/>
  <c r="Q21" i="13" s="1"/>
  <c r="H21" i="13"/>
  <c r="B22" i="13"/>
  <c r="P22" i="13" s="1"/>
  <c r="H22" i="13"/>
  <c r="B23" i="13"/>
  <c r="Q23" i="13" s="1"/>
  <c r="H23" i="13"/>
  <c r="B24" i="13"/>
  <c r="P24" i="13"/>
  <c r="H24" i="13"/>
  <c r="I24" i="13"/>
  <c r="B25" i="13"/>
  <c r="Q25" i="13"/>
  <c r="C25" i="13"/>
  <c r="H25" i="13"/>
  <c r="I25" i="13"/>
  <c r="B26" i="13"/>
  <c r="P26" i="13" s="1"/>
  <c r="C26" i="13"/>
  <c r="D26" i="13" s="1"/>
  <c r="H26" i="13"/>
  <c r="I26" i="13"/>
  <c r="J26" i="13" s="1"/>
  <c r="B27" i="13"/>
  <c r="Q27" i="13" s="1"/>
  <c r="C27" i="13"/>
  <c r="D27" i="13" s="1"/>
  <c r="H27" i="13"/>
  <c r="I27" i="13"/>
  <c r="B28" i="13"/>
  <c r="P28" i="13"/>
  <c r="H28" i="13"/>
  <c r="B29" i="13"/>
  <c r="Q29" i="13" s="1"/>
  <c r="H29" i="13"/>
  <c r="B30" i="13"/>
  <c r="C30" i="13"/>
  <c r="H30" i="13"/>
  <c r="I30" i="13"/>
  <c r="B31" i="13"/>
  <c r="P31" i="13" s="1"/>
  <c r="H31" i="13"/>
  <c r="B32" i="13"/>
  <c r="D32" i="13" s="1"/>
  <c r="C32" i="13"/>
  <c r="H32" i="13"/>
  <c r="I32" i="13"/>
  <c r="B33" i="13"/>
  <c r="C33" i="13"/>
  <c r="H33" i="13"/>
  <c r="J33" i="13" s="1"/>
  <c r="I33" i="13"/>
  <c r="B34" i="13"/>
  <c r="P34" i="13" s="1"/>
  <c r="H34" i="13"/>
  <c r="B35" i="13"/>
  <c r="C35" i="13"/>
  <c r="H35" i="13"/>
  <c r="I35" i="13"/>
  <c r="B36" i="13"/>
  <c r="P36" i="13" s="1"/>
  <c r="H36" i="13"/>
  <c r="B37" i="13"/>
  <c r="Q37" i="13"/>
  <c r="C37" i="13"/>
  <c r="H37" i="13"/>
  <c r="J37" i="13" s="1"/>
  <c r="I37" i="13"/>
  <c r="B38" i="13"/>
  <c r="P38" i="13" s="1"/>
  <c r="H38" i="13"/>
  <c r="J38" i="13" s="1"/>
  <c r="B39" i="13"/>
  <c r="C39" i="13"/>
  <c r="H39" i="13"/>
  <c r="I39" i="13"/>
  <c r="P39" i="13"/>
  <c r="B40" i="13"/>
  <c r="P40" i="13" s="1"/>
  <c r="H40" i="13"/>
  <c r="B41" i="13"/>
  <c r="Q41" i="13" s="1"/>
  <c r="C41" i="13"/>
  <c r="H41" i="13"/>
  <c r="I41" i="13"/>
  <c r="J41" i="13" s="1"/>
  <c r="B42" i="13"/>
  <c r="P42" i="13" s="1"/>
  <c r="H42" i="13"/>
  <c r="B43" i="13"/>
  <c r="Q43" i="13"/>
  <c r="C43" i="13"/>
  <c r="D43" i="13"/>
  <c r="H43" i="13"/>
  <c r="I43" i="13"/>
  <c r="P43" i="13"/>
  <c r="B44" i="13"/>
  <c r="P44" i="13" s="1"/>
  <c r="H44" i="13"/>
  <c r="B45" i="13"/>
  <c r="Q45" i="13" s="1"/>
  <c r="C45" i="13"/>
  <c r="H45" i="13"/>
  <c r="I45" i="13"/>
  <c r="B46" i="13"/>
  <c r="P46" i="13" s="1"/>
  <c r="H46" i="13"/>
  <c r="B47" i="13"/>
  <c r="Q47" i="13"/>
  <c r="C47" i="13"/>
  <c r="D47" i="13" s="1"/>
  <c r="H47" i="13"/>
  <c r="I47" i="13"/>
  <c r="P47" i="13"/>
  <c r="B48" i="13"/>
  <c r="P48" i="13" s="1"/>
  <c r="H48" i="13"/>
  <c r="B49" i="13"/>
  <c r="Q49" i="13"/>
  <c r="C49" i="13"/>
  <c r="H49" i="13"/>
  <c r="J49" i="13" s="1"/>
  <c r="I49" i="13"/>
  <c r="B50" i="13"/>
  <c r="P50" i="13" s="1"/>
  <c r="H50" i="13"/>
  <c r="B51" i="13"/>
  <c r="Q51" i="13"/>
  <c r="C51" i="13"/>
  <c r="D51" i="13" s="1"/>
  <c r="H51" i="13"/>
  <c r="I51" i="13"/>
  <c r="P51" i="13"/>
  <c r="B52" i="13"/>
  <c r="P52" i="13" s="1"/>
  <c r="H52" i="13"/>
  <c r="B53" i="13"/>
  <c r="Q53" i="13" s="1"/>
  <c r="C53" i="13"/>
  <c r="D53" i="13" s="1"/>
  <c r="H53" i="13"/>
  <c r="I53" i="13"/>
  <c r="J53" i="13" s="1"/>
  <c r="P53" i="13"/>
  <c r="B54" i="13"/>
  <c r="P54" i="13" s="1"/>
  <c r="H54" i="13"/>
  <c r="B55" i="13"/>
  <c r="Q55" i="13" s="1"/>
  <c r="C55" i="13"/>
  <c r="H55" i="13"/>
  <c r="I55" i="13"/>
  <c r="J55" i="13" s="1"/>
  <c r="B56" i="13"/>
  <c r="Q56" i="13" s="1"/>
  <c r="H56" i="13"/>
  <c r="B57" i="13"/>
  <c r="C57" i="13"/>
  <c r="H57" i="13"/>
  <c r="I57" i="13"/>
  <c r="J57" i="13" s="1"/>
  <c r="B58" i="13"/>
  <c r="P58" i="13" s="1"/>
  <c r="H58" i="13"/>
  <c r="B59" i="13"/>
  <c r="C59" i="13"/>
  <c r="H59" i="13"/>
  <c r="I59" i="13"/>
  <c r="B60" i="13"/>
  <c r="P60" i="13" s="1"/>
  <c r="H60" i="13"/>
  <c r="B61" i="13"/>
  <c r="Q61" i="13"/>
  <c r="C61" i="13"/>
  <c r="D61" i="13" s="1"/>
  <c r="H61" i="13"/>
  <c r="I61" i="13"/>
  <c r="J61" i="13" s="1"/>
  <c r="B62" i="13"/>
  <c r="H62" i="13"/>
  <c r="B63" i="13"/>
  <c r="Q63" i="13"/>
  <c r="C63" i="13"/>
  <c r="H63" i="13"/>
  <c r="I63" i="13"/>
  <c r="B64" i="13"/>
  <c r="P64" i="13" s="1"/>
  <c r="H64" i="13"/>
  <c r="B65" i="13"/>
  <c r="C65" i="13"/>
  <c r="H65" i="13"/>
  <c r="I65" i="13"/>
  <c r="B66" i="13"/>
  <c r="P66" i="13"/>
  <c r="H66" i="13"/>
  <c r="J66" i="13" s="1"/>
  <c r="B67" i="13"/>
  <c r="C67" i="13"/>
  <c r="H67" i="13"/>
  <c r="I67" i="13"/>
  <c r="J67" i="13" s="1"/>
  <c r="B68" i="13"/>
  <c r="H68" i="13"/>
  <c r="B69" i="13"/>
  <c r="Q69" i="13"/>
  <c r="C69" i="13"/>
  <c r="D69" i="13" s="1"/>
  <c r="H69" i="13"/>
  <c r="I69" i="13"/>
  <c r="B70" i="13"/>
  <c r="H70" i="13"/>
  <c r="J70" i="13" s="1"/>
  <c r="B71" i="13"/>
  <c r="Q71" i="13"/>
  <c r="C71" i="13"/>
  <c r="H71" i="13"/>
  <c r="I71" i="13"/>
  <c r="B72" i="13"/>
  <c r="P72" i="13" s="1"/>
  <c r="H72" i="13"/>
  <c r="B73" i="13"/>
  <c r="C73" i="13"/>
  <c r="H73" i="13"/>
  <c r="I73" i="13"/>
  <c r="J73" i="13" s="1"/>
  <c r="B74" i="13"/>
  <c r="P74" i="13"/>
  <c r="H74" i="13"/>
  <c r="B75" i="13"/>
  <c r="Q75" i="13" s="1"/>
  <c r="C75" i="13"/>
  <c r="H75" i="13"/>
  <c r="I75" i="13"/>
  <c r="B76" i="13"/>
  <c r="P76" i="13" s="1"/>
  <c r="H76" i="13"/>
  <c r="B77" i="13"/>
  <c r="P77" i="13"/>
  <c r="H77" i="13"/>
  <c r="B78" i="13"/>
  <c r="P78" i="13" s="1"/>
  <c r="H78" i="13"/>
  <c r="B79" i="13"/>
  <c r="P79" i="13" s="1"/>
  <c r="Q79" i="13"/>
  <c r="H79" i="13"/>
  <c r="B80" i="13"/>
  <c r="P80" i="13" s="1"/>
  <c r="C80" i="13"/>
  <c r="H80" i="13"/>
  <c r="J80" i="13" s="1"/>
  <c r="I80" i="13"/>
  <c r="B81" i="13"/>
  <c r="Q81" i="13"/>
  <c r="C81" i="13"/>
  <c r="D81" i="13" s="1"/>
  <c r="H81" i="13"/>
  <c r="I81" i="13"/>
  <c r="B82" i="13"/>
  <c r="P82" i="13" s="1"/>
  <c r="C82" i="13"/>
  <c r="H82" i="13"/>
  <c r="I82" i="13"/>
  <c r="J82" i="13" s="1"/>
  <c r="B83" i="13"/>
  <c r="H83" i="13"/>
  <c r="B84" i="13"/>
  <c r="P84" i="13"/>
  <c r="H84" i="13"/>
  <c r="B85" i="13"/>
  <c r="P85" i="13" s="1"/>
  <c r="H85" i="13"/>
  <c r="B86" i="13"/>
  <c r="P86" i="13"/>
  <c r="H86" i="13"/>
  <c r="B87" i="13"/>
  <c r="Q87" i="13" s="1"/>
  <c r="H87" i="13"/>
  <c r="B88" i="13"/>
  <c r="Q88" i="13" s="1"/>
  <c r="P88" i="13"/>
  <c r="C88" i="13"/>
  <c r="H88" i="13"/>
  <c r="I88" i="13"/>
  <c r="J88" i="13" s="1"/>
  <c r="B89" i="13"/>
  <c r="Q89" i="13" s="1"/>
  <c r="C89" i="13"/>
  <c r="H89" i="13"/>
  <c r="I89" i="13"/>
  <c r="B90" i="13"/>
  <c r="P90" i="13"/>
  <c r="H90" i="13"/>
  <c r="B91" i="13"/>
  <c r="H91" i="13"/>
  <c r="B92" i="13"/>
  <c r="P92" i="13"/>
  <c r="H92" i="13"/>
  <c r="B93" i="13"/>
  <c r="Q93" i="13" s="1"/>
  <c r="H93" i="13"/>
  <c r="B94" i="13"/>
  <c r="P94" i="13" s="1"/>
  <c r="C94" i="13"/>
  <c r="H94" i="13"/>
  <c r="I94" i="13"/>
  <c r="B95" i="13"/>
  <c r="C95" i="13"/>
  <c r="H95" i="13"/>
  <c r="I95" i="13"/>
  <c r="B96" i="13"/>
  <c r="P96" i="13"/>
  <c r="C96" i="13"/>
  <c r="H96" i="13"/>
  <c r="I96" i="13"/>
  <c r="B97" i="13"/>
  <c r="P97" i="13" s="1"/>
  <c r="H97" i="13"/>
  <c r="J97" i="13" s="1"/>
  <c r="B98" i="13"/>
  <c r="P98" i="13" s="1"/>
  <c r="H98" i="13"/>
  <c r="B99" i="13"/>
  <c r="H99" i="13"/>
  <c r="J99" i="13" s="1"/>
  <c r="B100" i="13"/>
  <c r="P100" i="13"/>
  <c r="H100" i="13"/>
  <c r="B101" i="13"/>
  <c r="C101" i="13"/>
  <c r="H101" i="13"/>
  <c r="I101" i="13"/>
  <c r="B102" i="13"/>
  <c r="H102" i="13"/>
  <c r="B103" i="13"/>
  <c r="Q103" i="13"/>
  <c r="C103" i="13"/>
  <c r="H103" i="13"/>
  <c r="I103" i="13"/>
  <c r="B104" i="13"/>
  <c r="Q104" i="13" s="1"/>
  <c r="P104" i="13"/>
  <c r="H104" i="13"/>
  <c r="B105" i="13"/>
  <c r="P105" i="13" s="1"/>
  <c r="H105" i="13"/>
  <c r="J105" i="13" s="1"/>
  <c r="B106" i="13"/>
  <c r="H106" i="13"/>
  <c r="B107" i="13"/>
  <c r="H107" i="13"/>
  <c r="J107" i="13" s="1"/>
  <c r="B108" i="13"/>
  <c r="C108" i="13"/>
  <c r="H108" i="13"/>
  <c r="I108" i="13"/>
  <c r="J108" i="13" s="1"/>
  <c r="B109" i="13"/>
  <c r="C109" i="13"/>
  <c r="H109" i="13"/>
  <c r="I109" i="13"/>
  <c r="B110" i="13"/>
  <c r="P110" i="13"/>
  <c r="C110" i="13"/>
  <c r="H110" i="13"/>
  <c r="I110" i="13"/>
  <c r="B111" i="13"/>
  <c r="Q111" i="13" s="1"/>
  <c r="C111" i="13"/>
  <c r="H111" i="13"/>
  <c r="I111" i="13"/>
  <c r="B112" i="13"/>
  <c r="P112" i="13" s="1"/>
  <c r="H112" i="13"/>
  <c r="J112" i="13" s="1"/>
  <c r="B113" i="13"/>
  <c r="D113" i="13" s="1"/>
  <c r="H113" i="13"/>
  <c r="B114" i="13"/>
  <c r="C114" i="13"/>
  <c r="H114" i="13"/>
  <c r="J114" i="13" s="1"/>
  <c r="I114" i="13"/>
  <c r="B115" i="13"/>
  <c r="Q115" i="13" s="1"/>
  <c r="C115" i="13"/>
  <c r="D115" i="13" s="1"/>
  <c r="H115" i="13"/>
  <c r="I115" i="13"/>
  <c r="B116" i="13"/>
  <c r="P116" i="13"/>
  <c r="H116" i="13"/>
  <c r="B117" i="13"/>
  <c r="P117" i="13" s="1"/>
  <c r="H117" i="13"/>
  <c r="B118" i="13"/>
  <c r="Q118" i="13" s="1"/>
  <c r="P118" i="13"/>
  <c r="H118" i="13"/>
  <c r="B119" i="13"/>
  <c r="P119" i="13" s="1"/>
  <c r="H119" i="13"/>
  <c r="B120" i="13"/>
  <c r="P120" i="13" s="1"/>
  <c r="H120" i="13"/>
  <c r="B121" i="13"/>
  <c r="Q121" i="13" s="1"/>
  <c r="H121" i="13"/>
  <c r="B122" i="13"/>
  <c r="C122" i="13"/>
  <c r="H122" i="13"/>
  <c r="I122" i="13"/>
  <c r="B123" i="13"/>
  <c r="C123" i="13"/>
  <c r="H123" i="13"/>
  <c r="J123" i="13" s="1"/>
  <c r="I123" i="13"/>
  <c r="B124" i="13"/>
  <c r="P124" i="13"/>
  <c r="C124" i="13"/>
  <c r="H124" i="13"/>
  <c r="I124" i="13"/>
  <c r="B125" i="13"/>
  <c r="D125" i="13" s="1"/>
  <c r="C125" i="13"/>
  <c r="H125" i="13"/>
  <c r="I125" i="13"/>
  <c r="B126" i="13"/>
  <c r="H126" i="13"/>
  <c r="B127" i="13"/>
  <c r="Q127" i="13" s="1"/>
  <c r="H127" i="13"/>
  <c r="B128" i="13"/>
  <c r="C128" i="13"/>
  <c r="H128" i="13"/>
  <c r="I128" i="13"/>
  <c r="B129" i="13"/>
  <c r="C129" i="13"/>
  <c r="H129" i="13"/>
  <c r="I129" i="13"/>
  <c r="J129" i="13" s="1"/>
  <c r="B130" i="13"/>
  <c r="P130" i="13"/>
  <c r="H130" i="13"/>
  <c r="B131" i="13"/>
  <c r="H131" i="13"/>
  <c r="B132" i="13"/>
  <c r="P132" i="13"/>
  <c r="C132" i="13"/>
  <c r="H132" i="13"/>
  <c r="I132" i="13"/>
  <c r="B133" i="13"/>
  <c r="C133" i="13"/>
  <c r="H133" i="13"/>
  <c r="I133" i="13"/>
  <c r="J133" i="13" s="1"/>
  <c r="B134" i="13"/>
  <c r="P134" i="13" s="1"/>
  <c r="C134" i="13"/>
  <c r="H134" i="13"/>
  <c r="I134" i="13"/>
  <c r="B135" i="13"/>
  <c r="Q135" i="13" s="1"/>
  <c r="P135" i="13"/>
  <c r="C135" i="13"/>
  <c r="H135" i="13"/>
  <c r="I135" i="13"/>
  <c r="B136" i="13"/>
  <c r="C136" i="13"/>
  <c r="H136" i="13"/>
  <c r="I136" i="13"/>
  <c r="B1" i="12"/>
  <c r="B2" i="12"/>
  <c r="B5" i="12"/>
  <c r="C36" i="12"/>
  <c r="B14" i="12"/>
  <c r="H14" i="12"/>
  <c r="P14" i="12"/>
  <c r="B15" i="12"/>
  <c r="P15" i="12" s="1"/>
  <c r="B16" i="12"/>
  <c r="P16" i="12"/>
  <c r="B17" i="12"/>
  <c r="B18" i="12"/>
  <c r="B19" i="12"/>
  <c r="Q19" i="12" s="1"/>
  <c r="B20" i="12"/>
  <c r="H20" i="12" s="1"/>
  <c r="B21" i="12"/>
  <c r="Q21" i="12" s="1"/>
  <c r="B22" i="12"/>
  <c r="P22" i="12"/>
  <c r="H22" i="12"/>
  <c r="B23" i="12"/>
  <c r="Q23" i="12" s="1"/>
  <c r="B24" i="12"/>
  <c r="H24" i="12"/>
  <c r="B25" i="12"/>
  <c r="B26" i="12"/>
  <c r="P26" i="12"/>
  <c r="Q26" i="12"/>
  <c r="B27" i="12"/>
  <c r="Q27" i="12"/>
  <c r="B28" i="12"/>
  <c r="B29" i="12"/>
  <c r="Q29" i="12"/>
  <c r="B30" i="12"/>
  <c r="B31" i="12"/>
  <c r="B32" i="12"/>
  <c r="H32" i="12" s="1"/>
  <c r="B33" i="12"/>
  <c r="Q33" i="12" s="1"/>
  <c r="B34" i="12"/>
  <c r="B35" i="12"/>
  <c r="Q35" i="12"/>
  <c r="B36" i="12"/>
  <c r="D36" i="12" s="1"/>
  <c r="B37" i="12"/>
  <c r="B38" i="12"/>
  <c r="H38" i="12"/>
  <c r="B39" i="12"/>
  <c r="B40" i="12"/>
  <c r="H40" i="12"/>
  <c r="B41" i="12"/>
  <c r="B42" i="12"/>
  <c r="H42" i="12"/>
  <c r="B43" i="12"/>
  <c r="B44" i="12"/>
  <c r="H44" i="12"/>
  <c r="B45" i="12"/>
  <c r="B46" i="12"/>
  <c r="H46" i="12"/>
  <c r="B47" i="12"/>
  <c r="B48" i="12"/>
  <c r="H48" i="12"/>
  <c r="P48" i="12"/>
  <c r="B49" i="12"/>
  <c r="Q49" i="12" s="1"/>
  <c r="B50" i="12"/>
  <c r="H50" i="12" s="1"/>
  <c r="B51" i="12"/>
  <c r="B52" i="12"/>
  <c r="B53" i="12"/>
  <c r="Q53" i="12" s="1"/>
  <c r="B54" i="12"/>
  <c r="H54" i="12" s="1"/>
  <c r="B55" i="12"/>
  <c r="H55" i="12" s="1"/>
  <c r="B56" i="12"/>
  <c r="B57" i="12"/>
  <c r="H57" i="12" s="1"/>
  <c r="B58" i="12"/>
  <c r="B59" i="12"/>
  <c r="B60" i="12"/>
  <c r="H60" i="12" s="1"/>
  <c r="B61" i="12"/>
  <c r="H61" i="12" s="1"/>
  <c r="Q61" i="12"/>
  <c r="B62" i="12"/>
  <c r="B63" i="12"/>
  <c r="H63" i="12" s="1"/>
  <c r="B64" i="12"/>
  <c r="Q64" i="12" s="1"/>
  <c r="B65" i="12"/>
  <c r="H65" i="12" s="1"/>
  <c r="B66" i="12"/>
  <c r="P66" i="12" s="1"/>
  <c r="B67" i="12"/>
  <c r="H67" i="12"/>
  <c r="B68" i="12"/>
  <c r="H68" i="12" s="1"/>
  <c r="B69" i="12"/>
  <c r="H69" i="12"/>
  <c r="B70" i="12"/>
  <c r="H70" i="12" s="1"/>
  <c r="B71" i="12"/>
  <c r="H71" i="12"/>
  <c r="B72" i="12"/>
  <c r="P72" i="12" s="1"/>
  <c r="B73" i="12"/>
  <c r="H73" i="12"/>
  <c r="B74" i="12"/>
  <c r="H74" i="12" s="1"/>
  <c r="B75" i="12"/>
  <c r="H75" i="12" s="1"/>
  <c r="B76" i="12"/>
  <c r="B77" i="12"/>
  <c r="P77" i="12" s="1"/>
  <c r="B78" i="12"/>
  <c r="H78" i="12" s="1"/>
  <c r="B79" i="12"/>
  <c r="H79" i="12"/>
  <c r="Q79" i="12"/>
  <c r="B80" i="12"/>
  <c r="P80" i="12" s="1"/>
  <c r="B81" i="12"/>
  <c r="H81" i="12"/>
  <c r="Q81" i="12"/>
  <c r="B82" i="12"/>
  <c r="B83" i="12"/>
  <c r="H83" i="12"/>
  <c r="B84" i="12"/>
  <c r="P84" i="12" s="1"/>
  <c r="B85" i="12"/>
  <c r="H85" i="12" s="1"/>
  <c r="Q85" i="12"/>
  <c r="B86" i="12"/>
  <c r="H86" i="12" s="1"/>
  <c r="B87" i="12"/>
  <c r="H87" i="12"/>
  <c r="Q87" i="12"/>
  <c r="B88" i="12"/>
  <c r="B89" i="12"/>
  <c r="H89" i="12"/>
  <c r="B90" i="12"/>
  <c r="B91" i="12"/>
  <c r="H91" i="12" s="1"/>
  <c r="B92" i="12"/>
  <c r="B93" i="12"/>
  <c r="B94" i="12"/>
  <c r="H94" i="12" s="1"/>
  <c r="B95" i="12"/>
  <c r="H95" i="12" s="1"/>
  <c r="B96" i="12"/>
  <c r="Q96" i="12" s="1"/>
  <c r="B97" i="12"/>
  <c r="H97" i="12"/>
  <c r="Q97" i="12"/>
  <c r="B98" i="12"/>
  <c r="Q98" i="12"/>
  <c r="H98" i="12"/>
  <c r="B99" i="12"/>
  <c r="B100" i="12"/>
  <c r="Q100" i="12" s="1"/>
  <c r="H100" i="12"/>
  <c r="B101" i="12"/>
  <c r="Q101" i="12" s="1"/>
  <c r="B102" i="12"/>
  <c r="Q102" i="12"/>
  <c r="H102" i="12"/>
  <c r="B103" i="12"/>
  <c r="H103" i="12" s="1"/>
  <c r="B104" i="12"/>
  <c r="H104" i="12" s="1"/>
  <c r="B105" i="12"/>
  <c r="H105" i="12" s="1"/>
  <c r="B106" i="12"/>
  <c r="H106" i="12" s="1"/>
  <c r="B107" i="12"/>
  <c r="H107" i="12"/>
  <c r="Q107" i="12"/>
  <c r="B108" i="12"/>
  <c r="B109" i="12"/>
  <c r="H109" i="12"/>
  <c r="B110" i="12"/>
  <c r="B111" i="12"/>
  <c r="H111" i="12" s="1"/>
  <c r="B112" i="12"/>
  <c r="B113" i="12"/>
  <c r="B114" i="12"/>
  <c r="H114" i="12"/>
  <c r="Q114" i="12"/>
  <c r="B115" i="12"/>
  <c r="H115" i="12" s="1"/>
  <c r="P115" i="12"/>
  <c r="B116" i="12"/>
  <c r="H116" i="12" s="1"/>
  <c r="B117" i="12"/>
  <c r="B118" i="12"/>
  <c r="H118" i="12"/>
  <c r="Q118" i="12"/>
  <c r="B119" i="12"/>
  <c r="H119" i="12" s="1"/>
  <c r="Q119" i="12"/>
  <c r="B120" i="12"/>
  <c r="B121" i="12"/>
  <c r="B122" i="12"/>
  <c r="B123" i="12"/>
  <c r="H123" i="12" s="1"/>
  <c r="B124" i="12"/>
  <c r="H124" i="12" s="1"/>
  <c r="B125" i="12"/>
  <c r="B126" i="12"/>
  <c r="H126" i="12" s="1"/>
  <c r="B127" i="12"/>
  <c r="H127" i="12"/>
  <c r="B128" i="12"/>
  <c r="B129" i="12"/>
  <c r="H129" i="12"/>
  <c r="P129" i="12"/>
  <c r="B130" i="12"/>
  <c r="B131" i="12"/>
  <c r="B132" i="12"/>
  <c r="B133" i="12"/>
  <c r="B134" i="12"/>
  <c r="H134" i="12" s="1"/>
  <c r="B135" i="12"/>
  <c r="P135" i="12" s="1"/>
  <c r="B136" i="12"/>
  <c r="F4" i="2"/>
  <c r="A3" i="1"/>
  <c r="F4" i="1"/>
  <c r="I896" i="1"/>
  <c r="A3" i="3"/>
  <c r="F4" i="3"/>
  <c r="Q103" i="12"/>
  <c r="Q91" i="12"/>
  <c r="Q89" i="12"/>
  <c r="Q75" i="12"/>
  <c r="Q73" i="12"/>
  <c r="Q71" i="12"/>
  <c r="Q67" i="12"/>
  <c r="Q65" i="12"/>
  <c r="Q63" i="12"/>
  <c r="Q53" i="10"/>
  <c r="P53" i="10"/>
  <c r="Q39" i="10"/>
  <c r="P35" i="10"/>
  <c r="Q35" i="10"/>
  <c r="Q31" i="10"/>
  <c r="P27" i="10"/>
  <c r="Q27" i="10"/>
  <c r="P23" i="10"/>
  <c r="Q23" i="10"/>
  <c r="Q19" i="10"/>
  <c r="P15" i="10"/>
  <c r="Q15" i="10"/>
  <c r="D45" i="13"/>
  <c r="D37" i="13"/>
  <c r="J24" i="13"/>
  <c r="Q128" i="7"/>
  <c r="Q124" i="7"/>
  <c r="Q120" i="7"/>
  <c r="Q112" i="7"/>
  <c r="Q104" i="7"/>
  <c r="Q96" i="7"/>
  <c r="Q88" i="7"/>
  <c r="Q84" i="7"/>
  <c r="Q80" i="7"/>
  <c r="Q76" i="7"/>
  <c r="Q72" i="7"/>
  <c r="Q64" i="7"/>
  <c r="Q56" i="7"/>
  <c r="Q48" i="7"/>
  <c r="Q40" i="7"/>
  <c r="Q36" i="7"/>
  <c r="Q32" i="7"/>
  <c r="Q28" i="7"/>
  <c r="Q24" i="7"/>
  <c r="Q20" i="7"/>
  <c r="Q16" i="7"/>
  <c r="Q36" i="10"/>
  <c r="Q24" i="10"/>
  <c r="Q20" i="10"/>
  <c r="Q16" i="10"/>
  <c r="D84" i="7"/>
  <c r="D58" i="7"/>
  <c r="P51" i="12"/>
  <c r="P35" i="12"/>
  <c r="H31" i="12"/>
  <c r="H27" i="12"/>
  <c r="P27" i="12"/>
  <c r="H23" i="12"/>
  <c r="P23" i="12"/>
  <c r="H19" i="12"/>
  <c r="P19" i="12"/>
  <c r="P109" i="12"/>
  <c r="P107" i="12"/>
  <c r="P105" i="12"/>
  <c r="P101" i="12"/>
  <c r="P97" i="12"/>
  <c r="P91" i="12"/>
  <c r="P89" i="12"/>
  <c r="P87" i="12"/>
  <c r="P85" i="12"/>
  <c r="P81" i="12"/>
  <c r="P79" i="12"/>
  <c r="P75" i="12"/>
  <c r="P73" i="12"/>
  <c r="P71" i="12"/>
  <c r="P69" i="12"/>
  <c r="P67" i="12"/>
  <c r="P65" i="12"/>
  <c r="P63" i="12"/>
  <c r="P61" i="12"/>
  <c r="P57" i="12"/>
  <c r="H53" i="12"/>
  <c r="P53" i="12"/>
  <c r="H49" i="12"/>
  <c r="P49" i="12"/>
  <c r="H45" i="12"/>
  <c r="P41" i="12"/>
  <c r="H37" i="12"/>
  <c r="P33" i="12"/>
  <c r="P29" i="12"/>
  <c r="P25" i="12"/>
  <c r="P21" i="12"/>
  <c r="P134" i="12"/>
  <c r="P132" i="12"/>
  <c r="P126" i="12"/>
  <c r="P118" i="12"/>
  <c r="P114" i="12"/>
  <c r="C39" i="12"/>
  <c r="P135" i="7"/>
  <c r="P133" i="7"/>
  <c r="P129" i="7"/>
  <c r="P123" i="7"/>
  <c r="P121" i="7"/>
  <c r="P117" i="7"/>
  <c r="P113" i="7"/>
  <c r="P111" i="7"/>
  <c r="P109" i="7"/>
  <c r="P107" i="7"/>
  <c r="P105" i="7"/>
  <c r="P103" i="7"/>
  <c r="P101" i="7"/>
  <c r="P97" i="7"/>
  <c r="P91" i="7"/>
  <c r="P89" i="7"/>
  <c r="P87" i="7"/>
  <c r="P83" i="7"/>
  <c r="P81" i="7"/>
  <c r="P77" i="7"/>
  <c r="P73" i="7"/>
  <c r="P69" i="7"/>
  <c r="P65" i="7"/>
  <c r="P63" i="7"/>
  <c r="P61" i="7"/>
  <c r="P57" i="7"/>
  <c r="P55" i="7"/>
  <c r="P53" i="7"/>
  <c r="P49" i="7"/>
  <c r="P41" i="7"/>
  <c r="P37" i="7"/>
  <c r="P35" i="7"/>
  <c r="P33" i="7"/>
  <c r="P31" i="7"/>
  <c r="P29" i="7"/>
  <c r="P27" i="7"/>
  <c r="P25" i="7"/>
  <c r="P23" i="7"/>
  <c r="P21" i="7"/>
  <c r="P19" i="7"/>
  <c r="C19" i="7"/>
  <c r="D19" i="7" s="1"/>
  <c r="I18" i="7"/>
  <c r="C17" i="7"/>
  <c r="I16" i="7"/>
  <c r="P15" i="7"/>
  <c r="Q134" i="12"/>
  <c r="P127" i="12"/>
  <c r="Q126" i="12"/>
  <c r="Q124" i="12"/>
  <c r="P123" i="12"/>
  <c r="Q120" i="12"/>
  <c r="Q109" i="12"/>
  <c r="P108" i="12"/>
  <c r="Q106" i="12"/>
  <c r="P96" i="10"/>
  <c r="H128" i="7"/>
  <c r="H112" i="7"/>
  <c r="J112" i="7" s="1"/>
  <c r="H104" i="7"/>
  <c r="H96" i="7"/>
  <c r="H88" i="7"/>
  <c r="H80" i="7"/>
  <c r="H72" i="7"/>
  <c r="H40" i="7"/>
  <c r="H32" i="7"/>
  <c r="H24" i="7"/>
  <c r="Q69" i="12"/>
  <c r="P64" i="12"/>
  <c r="H64" i="12"/>
  <c r="Q57" i="12"/>
  <c r="H26" i="12"/>
  <c r="H18" i="12"/>
  <c r="H16" i="12"/>
  <c r="Q112" i="13"/>
  <c r="P111" i="13"/>
  <c r="Q108" i="13"/>
  <c r="P103" i="13"/>
  <c r="Q96" i="13"/>
  <c r="P87" i="13"/>
  <c r="Q80" i="13"/>
  <c r="Q74" i="13"/>
  <c r="Q72" i="13"/>
  <c r="P71" i="13"/>
  <c r="P69" i="13"/>
  <c r="Q66" i="13"/>
  <c r="Q64" i="13"/>
  <c r="R83" i="13" s="1"/>
  <c r="P63" i="13"/>
  <c r="P61" i="13"/>
  <c r="Q60" i="13"/>
  <c r="P59" i="13"/>
  <c r="Q58" i="13"/>
  <c r="P55" i="13"/>
  <c r="Q54" i="13"/>
  <c r="Q48" i="13"/>
  <c r="R67" i="13" s="1"/>
  <c r="Q44" i="13"/>
  <c r="Q40" i="13"/>
  <c r="Q36" i="13"/>
  <c r="P33" i="13"/>
  <c r="Q32" i="13"/>
  <c r="Q18" i="13"/>
  <c r="Q16" i="13"/>
  <c r="H134" i="7"/>
  <c r="H124" i="7"/>
  <c r="J124" i="7" s="1"/>
  <c r="H108" i="7"/>
  <c r="J108" i="7" s="1"/>
  <c r="H92" i="7"/>
  <c r="H84" i="7"/>
  <c r="H76" i="7"/>
  <c r="J76" i="7"/>
  <c r="H60" i="7"/>
  <c r="H44" i="7"/>
  <c r="H15" i="7"/>
  <c r="Q14" i="7"/>
  <c r="P73" i="10"/>
  <c r="Q72" i="10"/>
  <c r="P69" i="10"/>
  <c r="P65" i="10"/>
  <c r="Q92" i="10"/>
  <c r="P89" i="10"/>
  <c r="P22" i="7"/>
  <c r="H22" i="7"/>
  <c r="P134" i="10"/>
  <c r="Q134" i="10"/>
  <c r="Q133" i="10"/>
  <c r="P133" i="10"/>
  <c r="P132" i="10"/>
  <c r="Q132" i="10"/>
  <c r="P126" i="10"/>
  <c r="Q126" i="10"/>
  <c r="P88" i="10"/>
  <c r="Q88" i="10"/>
  <c r="Q81" i="10"/>
  <c r="P81" i="10"/>
  <c r="P79" i="10"/>
  <c r="Q79" i="10"/>
  <c r="Q77" i="10"/>
  <c r="P77" i="10"/>
  <c r="P38" i="7"/>
  <c r="H38" i="7"/>
  <c r="C16" i="7"/>
  <c r="D16" i="7" s="1"/>
  <c r="I17" i="7"/>
  <c r="C18" i="7"/>
  <c r="D18" i="7" s="1"/>
  <c r="I19" i="7"/>
  <c r="C20" i="7"/>
  <c r="D20" i="7" s="1"/>
  <c r="I20" i="7"/>
  <c r="J20" i="7"/>
  <c r="C21" i="7"/>
  <c r="D21" i="7" s="1"/>
  <c r="I23" i="7"/>
  <c r="C24" i="7"/>
  <c r="D24" i="7" s="1"/>
  <c r="I29" i="7"/>
  <c r="C30" i="7"/>
  <c r="D30" i="7" s="1"/>
  <c r="C33" i="7"/>
  <c r="D33" i="7" s="1"/>
  <c r="C34" i="7"/>
  <c r="D34" i="7" s="1"/>
  <c r="I35" i="7"/>
  <c r="C36" i="7"/>
  <c r="D36" i="7"/>
  <c r="C37" i="7"/>
  <c r="D37" i="7" s="1"/>
  <c r="I39" i="7"/>
  <c r="C40" i="7"/>
  <c r="D40" i="7" s="1"/>
  <c r="P136" i="10"/>
  <c r="Q136" i="10"/>
  <c r="P130" i="10"/>
  <c r="Q130" i="10"/>
  <c r="Q129" i="10"/>
  <c r="P129" i="10"/>
  <c r="P128" i="10"/>
  <c r="Q128" i="10"/>
  <c r="P86" i="10"/>
  <c r="Q86" i="10"/>
  <c r="Q85" i="10"/>
  <c r="P85" i="10"/>
  <c r="P84" i="10"/>
  <c r="Q84" i="10"/>
  <c r="P74" i="10"/>
  <c r="Q74" i="10"/>
  <c r="P66" i="10"/>
  <c r="Q66" i="10"/>
  <c r="Q37" i="10"/>
  <c r="P29" i="10"/>
  <c r="Q29" i="10"/>
  <c r="Q14" i="10"/>
  <c r="P14" i="10"/>
  <c r="Q68" i="10"/>
  <c r="H52" i="7"/>
  <c r="H68" i="7"/>
  <c r="H100" i="7"/>
  <c r="H116" i="7"/>
  <c r="H132" i="7"/>
  <c r="J132" i="7" s="1"/>
  <c r="Q136" i="7"/>
  <c r="P29" i="13"/>
  <c r="P37" i="13"/>
  <c r="P41" i="13"/>
  <c r="P45" i="13"/>
  <c r="P49" i="13"/>
  <c r="Q92" i="13"/>
  <c r="Q100" i="13"/>
  <c r="Q24" i="12"/>
  <c r="Q32" i="12"/>
  <c r="P125" i="10"/>
  <c r="H48" i="7"/>
  <c r="J48" i="7"/>
  <c r="H120" i="7"/>
  <c r="Q105" i="12"/>
  <c r="P112" i="12"/>
  <c r="D17" i="7"/>
  <c r="P39" i="7"/>
  <c r="P43" i="7"/>
  <c r="P47" i="7"/>
  <c r="P51" i="7"/>
  <c r="P75" i="7"/>
  <c r="P95" i="7"/>
  <c r="P99" i="7"/>
  <c r="P115" i="7"/>
  <c r="P127" i="7"/>
  <c r="P116" i="12"/>
  <c r="P124" i="12"/>
  <c r="H21" i="12"/>
  <c r="H29" i="12"/>
  <c r="H33" i="12"/>
  <c r="P83" i="12"/>
  <c r="P103" i="12"/>
  <c r="P111" i="12"/>
  <c r="H35" i="12"/>
  <c r="H43" i="12"/>
  <c r="D52" i="7"/>
  <c r="Q40" i="10"/>
  <c r="Q44" i="7"/>
  <c r="Q52" i="7"/>
  <c r="Q60" i="7"/>
  <c r="Q68" i="7"/>
  <c r="Q92" i="7"/>
  <c r="Q100" i="7"/>
  <c r="Q108" i="7"/>
  <c r="Q116" i="7"/>
  <c r="D41" i="13"/>
  <c r="D49" i="13"/>
  <c r="D65" i="13"/>
  <c r="D73" i="13"/>
  <c r="Q83" i="12"/>
  <c r="Q111" i="12"/>
  <c r="Q129" i="12"/>
  <c r="Q115" i="12"/>
  <c r="Q104" i="12"/>
  <c r="P102" i="12"/>
  <c r="P100" i="12"/>
  <c r="P98" i="12"/>
  <c r="H96" i="12"/>
  <c r="P88" i="12"/>
  <c r="Q80" i="12"/>
  <c r="P78" i="12"/>
  <c r="P62" i="12"/>
  <c r="P60" i="12"/>
  <c r="P55" i="12"/>
  <c r="P54" i="12"/>
  <c r="P50" i="12"/>
  <c r="P46" i="12"/>
  <c r="P42" i="12"/>
  <c r="P38" i="12"/>
  <c r="P32" i="12"/>
  <c r="P24" i="12"/>
  <c r="Q14" i="12"/>
  <c r="I131" i="13"/>
  <c r="J131" i="13"/>
  <c r="C131" i="13"/>
  <c r="I130" i="13"/>
  <c r="C130" i="13"/>
  <c r="D130" i="13" s="1"/>
  <c r="I127" i="13"/>
  <c r="C127" i="13"/>
  <c r="I126" i="13"/>
  <c r="J126" i="13"/>
  <c r="C126" i="13"/>
  <c r="I121" i="13"/>
  <c r="J121" i="13"/>
  <c r="C121" i="13"/>
  <c r="I120" i="13"/>
  <c r="J120" i="13" s="1"/>
  <c r="C120" i="13"/>
  <c r="I119" i="13"/>
  <c r="J119" i="13" s="1"/>
  <c r="C119" i="13"/>
  <c r="D119" i="13" s="1"/>
  <c r="I118" i="13"/>
  <c r="J118" i="13" s="1"/>
  <c r="C118" i="13"/>
  <c r="I117" i="13"/>
  <c r="J117" i="13" s="1"/>
  <c r="C117" i="13"/>
  <c r="D117" i="13" s="1"/>
  <c r="I116" i="13"/>
  <c r="C116" i="13"/>
  <c r="D116" i="13" s="1"/>
  <c r="I113" i="13"/>
  <c r="J113" i="13" s="1"/>
  <c r="C113" i="13"/>
  <c r="I112" i="13"/>
  <c r="C112" i="13"/>
  <c r="D112" i="13"/>
  <c r="I107" i="13"/>
  <c r="C107" i="13"/>
  <c r="D107" i="13"/>
  <c r="I106" i="13"/>
  <c r="J106" i="13" s="1"/>
  <c r="C106" i="13"/>
  <c r="I105" i="13"/>
  <c r="C105" i="13"/>
  <c r="D105" i="13" s="1"/>
  <c r="I104" i="13"/>
  <c r="J104" i="13" s="1"/>
  <c r="C104" i="13"/>
  <c r="D104" i="13"/>
  <c r="I102" i="13"/>
  <c r="J102" i="13" s="1"/>
  <c r="C102" i="13"/>
  <c r="I100" i="13"/>
  <c r="C100" i="13"/>
  <c r="D100" i="13" s="1"/>
  <c r="I99" i="13"/>
  <c r="C99" i="13"/>
  <c r="I98" i="13"/>
  <c r="J98" i="13" s="1"/>
  <c r="C98" i="13"/>
  <c r="D98" i="13" s="1"/>
  <c r="I97" i="13"/>
  <c r="C97" i="13"/>
  <c r="D97" i="13"/>
  <c r="Q94" i="13"/>
  <c r="I93" i="13"/>
  <c r="J93" i="13" s="1"/>
  <c r="C93" i="13"/>
  <c r="D93" i="13" s="1"/>
  <c r="I92" i="13"/>
  <c r="J92" i="13" s="1"/>
  <c r="C92" i="13"/>
  <c r="D92" i="13" s="1"/>
  <c r="I91" i="13"/>
  <c r="J91" i="13" s="1"/>
  <c r="C91" i="13"/>
  <c r="I90" i="13"/>
  <c r="J90" i="13" s="1"/>
  <c r="C90" i="13"/>
  <c r="D90" i="13" s="1"/>
  <c r="I87" i="13"/>
  <c r="J87" i="13" s="1"/>
  <c r="C87" i="13"/>
  <c r="D87" i="13" s="1"/>
  <c r="I86" i="13"/>
  <c r="J86" i="13" s="1"/>
  <c r="C86" i="13"/>
  <c r="D86" i="13" s="1"/>
  <c r="I85" i="13"/>
  <c r="J85" i="13" s="1"/>
  <c r="C85" i="13"/>
  <c r="I84" i="13"/>
  <c r="J84" i="13" s="1"/>
  <c r="C84" i="13"/>
  <c r="D84" i="13" s="1"/>
  <c r="I83" i="13"/>
  <c r="C83" i="13"/>
  <c r="I79" i="13"/>
  <c r="J79" i="13" s="1"/>
  <c r="C79" i="13"/>
  <c r="D79" i="13" s="1"/>
  <c r="I78" i="13"/>
  <c r="J78" i="13" s="1"/>
  <c r="C78" i="13"/>
  <c r="D78" i="13" s="1"/>
  <c r="I77" i="13"/>
  <c r="J77" i="13" s="1"/>
  <c r="C77" i="13"/>
  <c r="D77" i="13" s="1"/>
  <c r="I76" i="13"/>
  <c r="J76" i="13" s="1"/>
  <c r="C76" i="13"/>
  <c r="P75" i="13"/>
  <c r="I74" i="13"/>
  <c r="C74" i="13"/>
  <c r="D74" i="13"/>
  <c r="I72" i="13"/>
  <c r="C72" i="13"/>
  <c r="D72" i="13"/>
  <c r="I70" i="13"/>
  <c r="C70" i="13"/>
  <c r="I68" i="13"/>
  <c r="J68" i="13" s="1"/>
  <c r="C68" i="13"/>
  <c r="D68" i="13"/>
  <c r="I66" i="13"/>
  <c r="C66" i="13"/>
  <c r="D66" i="13"/>
  <c r="I64" i="13"/>
  <c r="C64" i="13"/>
  <c r="D64" i="13"/>
  <c r="I62" i="13"/>
  <c r="C62" i="13"/>
  <c r="I60" i="13"/>
  <c r="J60" i="13" s="1"/>
  <c r="C60" i="13"/>
  <c r="D60" i="13"/>
  <c r="I58" i="13"/>
  <c r="J58" i="13" s="1"/>
  <c r="C58" i="13"/>
  <c r="D58" i="13"/>
  <c r="I56" i="13"/>
  <c r="C56" i="13"/>
  <c r="D56" i="13"/>
  <c r="I54" i="13"/>
  <c r="J54" i="13" s="1"/>
  <c r="C54" i="13"/>
  <c r="D54" i="13"/>
  <c r="I52" i="13"/>
  <c r="J52" i="13" s="1"/>
  <c r="C52" i="13"/>
  <c r="D52" i="13"/>
  <c r="I50" i="13"/>
  <c r="J50" i="13" s="1"/>
  <c r="C50" i="13"/>
  <c r="D50" i="13"/>
  <c r="I48" i="13"/>
  <c r="J48" i="13" s="1"/>
  <c r="C48" i="13"/>
  <c r="D48" i="13"/>
  <c r="I46" i="13"/>
  <c r="J46" i="13" s="1"/>
  <c r="C46" i="13"/>
  <c r="D46" i="13"/>
  <c r="I44" i="13"/>
  <c r="J44" i="13" s="1"/>
  <c r="C44" i="13"/>
  <c r="D44" i="13"/>
  <c r="I42" i="13"/>
  <c r="J42" i="13" s="1"/>
  <c r="C42" i="13"/>
  <c r="D42" i="13"/>
  <c r="I40" i="13"/>
  <c r="J40" i="13" s="1"/>
  <c r="C40" i="13"/>
  <c r="D40" i="13"/>
  <c r="I38" i="13"/>
  <c r="C38" i="13"/>
  <c r="D38" i="13"/>
  <c r="I36" i="13"/>
  <c r="C36" i="13"/>
  <c r="D36" i="13"/>
  <c r="I34" i="13"/>
  <c r="J34" i="13" s="1"/>
  <c r="C34" i="13"/>
  <c r="D34" i="13"/>
  <c r="I31" i="13"/>
  <c r="C31" i="13"/>
  <c r="D31" i="13"/>
  <c r="I29" i="13"/>
  <c r="J29" i="13" s="1"/>
  <c r="C29" i="13"/>
  <c r="D29" i="13" s="1"/>
  <c r="I28" i="13"/>
  <c r="J28" i="13" s="1"/>
  <c r="C28" i="13"/>
  <c r="D28" i="13" s="1"/>
  <c r="I23" i="13"/>
  <c r="C23" i="13"/>
  <c r="I22" i="13"/>
  <c r="J22" i="13" s="1"/>
  <c r="C22" i="13"/>
  <c r="D22" i="13" s="1"/>
  <c r="I21" i="13"/>
  <c r="J21" i="13" s="1"/>
  <c r="C21" i="13"/>
  <c r="D21" i="13" s="1"/>
  <c r="I20" i="13"/>
  <c r="J20" i="13" s="1"/>
  <c r="C20" i="13"/>
  <c r="D20" i="13" s="1"/>
  <c r="I18" i="13"/>
  <c r="J18" i="13" s="1"/>
  <c r="C18" i="13"/>
  <c r="D18" i="13" s="1"/>
  <c r="H130" i="7"/>
  <c r="Q127" i="7"/>
  <c r="D127" i="7"/>
  <c r="Q126" i="7"/>
  <c r="D126" i="7"/>
  <c r="E126" i="7" s="1"/>
  <c r="F126" i="7" s="1"/>
  <c r="Q125" i="7"/>
  <c r="D120" i="7"/>
  <c r="H118" i="7"/>
  <c r="Q115" i="7"/>
  <c r="D115" i="7"/>
  <c r="Q114" i="7"/>
  <c r="D114" i="7"/>
  <c r="Q99" i="7"/>
  <c r="D99" i="7"/>
  <c r="J97" i="7"/>
  <c r="D95" i="7"/>
  <c r="Q94" i="7"/>
  <c r="H94" i="7"/>
  <c r="D78" i="7"/>
  <c r="Q67" i="7"/>
  <c r="Q51" i="7"/>
  <c r="D51" i="7"/>
  <c r="Q43" i="7"/>
  <c r="H42" i="7"/>
  <c r="Q41" i="7"/>
  <c r="Q21" i="10"/>
  <c r="B3" i="7"/>
  <c r="D80" i="9"/>
  <c r="H87" i="7"/>
  <c r="J87" i="7" s="1"/>
  <c r="Q87" i="7"/>
  <c r="P86" i="7"/>
  <c r="Q86" i="7"/>
  <c r="H85" i="7"/>
  <c r="P78" i="7"/>
  <c r="H78" i="7"/>
  <c r="Q78" i="7"/>
  <c r="H77" i="7"/>
  <c r="J77" i="7" s="1"/>
  <c r="Q77" i="7"/>
  <c r="H71" i="7"/>
  <c r="Q71" i="7"/>
  <c r="P70" i="7"/>
  <c r="Q70" i="7"/>
  <c r="H69" i="7"/>
  <c r="Q69" i="7"/>
  <c r="P66" i="7"/>
  <c r="H66" i="7"/>
  <c r="J66" i="7" s="1"/>
  <c r="Q66" i="7"/>
  <c r="P64" i="7"/>
  <c r="H64" i="7"/>
  <c r="J64" i="7" s="1"/>
  <c r="H63" i="7"/>
  <c r="Q63" i="7"/>
  <c r="P62" i="7"/>
  <c r="Q62" i="7"/>
  <c r="H61" i="7"/>
  <c r="Q61" i="7"/>
  <c r="Q55" i="12"/>
  <c r="Q54" i="12"/>
  <c r="Q50" i="12"/>
  <c r="Q48" i="12"/>
  <c r="Q46" i="12"/>
  <c r="Q44" i="12"/>
  <c r="Q42" i="12"/>
  <c r="Q40" i="12"/>
  <c r="Q38" i="12"/>
  <c r="Q22" i="12"/>
  <c r="Q17" i="12"/>
  <c r="Q16" i="12"/>
  <c r="Q134" i="13"/>
  <c r="Q133" i="13"/>
  <c r="Q132" i="13"/>
  <c r="Q130" i="13"/>
  <c r="D129" i="13"/>
  <c r="D127" i="13"/>
  <c r="J125" i="13"/>
  <c r="Q124" i="13"/>
  <c r="Q123" i="13"/>
  <c r="Q122" i="13"/>
  <c r="D121" i="13"/>
  <c r="Q120" i="13"/>
  <c r="Q119" i="13"/>
  <c r="Q117" i="13"/>
  <c r="Q116" i="13"/>
  <c r="J115" i="13"/>
  <c r="Q114" i="13"/>
  <c r="Q110" i="13"/>
  <c r="Q109" i="13"/>
  <c r="Q105" i="13"/>
  <c r="J127" i="7"/>
  <c r="K127" i="7" s="1"/>
  <c r="L127" i="7" s="1"/>
  <c r="H126" i="7"/>
  <c r="Q122" i="7"/>
  <c r="Q118" i="7"/>
  <c r="H114" i="7"/>
  <c r="J114" i="7" s="1"/>
  <c r="Q111" i="7"/>
  <c r="Q91" i="7"/>
  <c r="J80" i="7"/>
  <c r="D79" i="7"/>
  <c r="J78" i="7"/>
  <c r="Q75" i="7"/>
  <c r="P90" i="7"/>
  <c r="Q90" i="7"/>
  <c r="H79" i="7"/>
  <c r="P74" i="7"/>
  <c r="J95" i="13"/>
  <c r="J94" i="13"/>
  <c r="Q90" i="13"/>
  <c r="J89" i="13"/>
  <c r="D89" i="13"/>
  <c r="Q86" i="13"/>
  <c r="Q84" i="13"/>
  <c r="J81" i="13"/>
  <c r="Q78" i="13"/>
  <c r="Q77" i="13"/>
  <c r="J32" i="13"/>
  <c r="J30" i="13"/>
  <c r="Q28" i="13"/>
  <c r="J27" i="13"/>
  <c r="Q26" i="13"/>
  <c r="P25" i="13"/>
  <c r="Q24" i="13"/>
  <c r="D23" i="13"/>
  <c r="Q22" i="13"/>
  <c r="P21" i="13"/>
  <c r="P20" i="13"/>
  <c r="P19" i="13"/>
  <c r="O25" i="13"/>
  <c r="P136" i="7"/>
  <c r="J126" i="7"/>
  <c r="Q102" i="7"/>
  <c r="Q101" i="7"/>
  <c r="Q98" i="7"/>
  <c r="Q95" i="7"/>
  <c r="J92" i="7"/>
  <c r="H86" i="7"/>
  <c r="D72" i="7"/>
  <c r="J71" i="7"/>
  <c r="H70" i="7"/>
  <c r="D69" i="7"/>
  <c r="D66" i="7"/>
  <c r="J63" i="7"/>
  <c r="J83" i="7"/>
  <c r="Q58" i="7"/>
  <c r="H58" i="7"/>
  <c r="J58" i="7"/>
  <c r="H56" i="7"/>
  <c r="J56" i="7"/>
  <c r="Q55" i="7"/>
  <c r="Q54" i="7"/>
  <c r="Q53" i="7"/>
  <c r="Q50" i="7"/>
  <c r="H50" i="7"/>
  <c r="Q47" i="7"/>
  <c r="Q46" i="7"/>
  <c r="H46" i="7"/>
  <c r="J46" i="7" s="1"/>
  <c r="J44" i="7"/>
  <c r="Q42" i="7"/>
  <c r="Q39" i="7"/>
  <c r="Q38" i="7"/>
  <c r="Q37" i="7"/>
  <c r="Q34" i="7"/>
  <c r="H34" i="7"/>
  <c r="Q31" i="7"/>
  <c r="Q30" i="7"/>
  <c r="H30" i="7"/>
  <c r="Q29" i="7"/>
  <c r="Q26" i="7"/>
  <c r="Q23" i="7"/>
  <c r="Q22" i="7"/>
  <c r="Q21" i="7"/>
  <c r="H18" i="7"/>
  <c r="J18" i="7" s="1"/>
  <c r="Q17" i="7"/>
  <c r="H16" i="7"/>
  <c r="J16" i="7"/>
  <c r="Q124" i="10"/>
  <c r="Q120" i="10"/>
  <c r="Q118" i="10"/>
  <c r="P117" i="10"/>
  <c r="Q116" i="10"/>
  <c r="Q114" i="10"/>
  <c r="P113" i="10"/>
  <c r="Q112" i="10"/>
  <c r="Q110" i="10"/>
  <c r="P109" i="10"/>
  <c r="Q108" i="10"/>
  <c r="Q107" i="10"/>
  <c r="Q106" i="10"/>
  <c r="P105" i="10"/>
  <c r="Q104" i="10"/>
  <c r="Q102" i="10"/>
  <c r="P101" i="10"/>
  <c r="Q100" i="10"/>
  <c r="Q99" i="10"/>
  <c r="Q98" i="10"/>
  <c r="P97" i="10"/>
  <c r="Q94" i="10"/>
  <c r="Q90" i="10"/>
  <c r="Q64" i="10"/>
  <c r="Q62" i="10"/>
  <c r="P61" i="10"/>
  <c r="Q60" i="10"/>
  <c r="Q58" i="10"/>
  <c r="P57" i="10"/>
  <c r="Q54" i="10"/>
  <c r="Q51" i="10"/>
  <c r="Q49" i="10"/>
  <c r="Q47" i="10"/>
  <c r="Q45" i="10"/>
  <c r="Q43" i="10"/>
  <c r="Q41" i="10"/>
  <c r="Q33" i="10"/>
  <c r="Q25" i="10"/>
  <c r="J50" i="7"/>
  <c r="J32" i="7"/>
  <c r="J23" i="7"/>
  <c r="B45" i="5"/>
  <c r="I119" i="10"/>
  <c r="J119" i="10" s="1"/>
  <c r="B3" i="10"/>
  <c r="O111" i="7"/>
  <c r="O79" i="7"/>
  <c r="O47" i="7"/>
  <c r="O15" i="7"/>
  <c r="O106" i="7"/>
  <c r="O74" i="7"/>
  <c r="O14" i="7"/>
  <c r="O22" i="7"/>
  <c r="O30" i="7"/>
  <c r="O38" i="7"/>
  <c r="O46" i="7"/>
  <c r="O54" i="7"/>
  <c r="O62" i="7"/>
  <c r="O70" i="7"/>
  <c r="O78" i="7"/>
  <c r="O86" i="7"/>
  <c r="O94" i="7"/>
  <c r="O102" i="7"/>
  <c r="O110" i="7"/>
  <c r="O118" i="7"/>
  <c r="O126" i="7"/>
  <c r="O134" i="7"/>
  <c r="O19" i="7"/>
  <c r="O27" i="7"/>
  <c r="O35" i="7"/>
  <c r="O43" i="7"/>
  <c r="O51" i="7"/>
  <c r="O59" i="7"/>
  <c r="O67" i="7"/>
  <c r="O75" i="7"/>
  <c r="O83" i="7"/>
  <c r="O91" i="7"/>
  <c r="O99" i="7"/>
  <c r="O107" i="7"/>
  <c r="O115" i="7"/>
  <c r="O123" i="7"/>
  <c r="O131" i="7"/>
  <c r="C15" i="7"/>
  <c r="D15" i="7"/>
  <c r="I21" i="7"/>
  <c r="C22" i="7"/>
  <c r="D22" i="7" s="1"/>
  <c r="I22" i="7"/>
  <c r="J22" i="7" s="1"/>
  <c r="C23" i="7"/>
  <c r="D23" i="7" s="1"/>
  <c r="I24" i="7"/>
  <c r="J24" i="7" s="1"/>
  <c r="C25" i="7"/>
  <c r="D25" i="7" s="1"/>
  <c r="I25" i="7"/>
  <c r="C26" i="7"/>
  <c r="D26" i="7" s="1"/>
  <c r="I26" i="7"/>
  <c r="C27" i="7"/>
  <c r="D27" i="7" s="1"/>
  <c r="I27" i="7"/>
  <c r="J27" i="7"/>
  <c r="C28" i="7"/>
  <c r="D28" i="7" s="1"/>
  <c r="I28" i="7"/>
  <c r="C29" i="7"/>
  <c r="D29" i="7" s="1"/>
  <c r="I31" i="7"/>
  <c r="J31" i="7" s="1"/>
  <c r="C32" i="7"/>
  <c r="D32" i="7" s="1"/>
  <c r="I36" i="7"/>
  <c r="I37" i="7"/>
  <c r="J37" i="7" s="1"/>
  <c r="C38" i="7"/>
  <c r="D38" i="7" s="1"/>
  <c r="I38" i="7"/>
  <c r="C39" i="7"/>
  <c r="D39" i="7"/>
  <c r="I40" i="7"/>
  <c r="C41" i="7"/>
  <c r="D41" i="7"/>
  <c r="I41" i="7"/>
  <c r="C42" i="7"/>
  <c r="D42" i="7"/>
  <c r="I42" i="7"/>
  <c r="J42" i="7" s="1"/>
  <c r="C43" i="7"/>
  <c r="D43" i="7"/>
  <c r="I43" i="7"/>
  <c r="C44" i="7"/>
  <c r="D44" i="7"/>
  <c r="C45" i="7"/>
  <c r="I47" i="7"/>
  <c r="J47" i="7"/>
  <c r="C48" i="7"/>
  <c r="D48" i="7" s="1"/>
  <c r="I52" i="7"/>
  <c r="J52" i="7"/>
  <c r="I53" i="7"/>
  <c r="J53" i="7" s="1"/>
  <c r="C54" i="7"/>
  <c r="D54" i="7"/>
  <c r="I54" i="7"/>
  <c r="C55" i="7"/>
  <c r="D55" i="7"/>
  <c r="I60" i="7"/>
  <c r="I61" i="7"/>
  <c r="J61" i="7"/>
  <c r="C62" i="7"/>
  <c r="D62" i="7" s="1"/>
  <c r="I62" i="7"/>
  <c r="J62" i="7"/>
  <c r="C63" i="7"/>
  <c r="D63" i="7" s="1"/>
  <c r="I68" i="7"/>
  <c r="J68" i="7"/>
  <c r="I69" i="7"/>
  <c r="C70" i="7"/>
  <c r="D70" i="7" s="1"/>
  <c r="I70" i="7"/>
  <c r="J70" i="7" s="1"/>
  <c r="C71" i="7"/>
  <c r="D71" i="7" s="1"/>
  <c r="I72" i="7"/>
  <c r="J72" i="7" s="1"/>
  <c r="C73" i="7"/>
  <c r="D73" i="7" s="1"/>
  <c r="I73" i="7"/>
  <c r="C74" i="7"/>
  <c r="D74" i="7"/>
  <c r="I74" i="7"/>
  <c r="C75" i="7"/>
  <c r="D75" i="7" s="1"/>
  <c r="I75" i="7"/>
  <c r="C76" i="7"/>
  <c r="D76" i="7" s="1"/>
  <c r="C77" i="7"/>
  <c r="D77" i="7"/>
  <c r="I79" i="7"/>
  <c r="C80" i="7"/>
  <c r="D80" i="7"/>
  <c r="I84" i="7"/>
  <c r="J84" i="7" s="1"/>
  <c r="I85" i="7"/>
  <c r="C86" i="7"/>
  <c r="D86" i="7" s="1"/>
  <c r="I86" i="7"/>
  <c r="J86" i="7" s="1"/>
  <c r="C87" i="7"/>
  <c r="D87" i="7" s="1"/>
  <c r="I88" i="7"/>
  <c r="J88" i="7" s="1"/>
  <c r="C89" i="7"/>
  <c r="D89" i="7" s="1"/>
  <c r="I89" i="7"/>
  <c r="J89" i="7" s="1"/>
  <c r="C90" i="7"/>
  <c r="D90" i="7" s="1"/>
  <c r="I90" i="7"/>
  <c r="C91" i="7"/>
  <c r="D91" i="7"/>
  <c r="I91" i="7"/>
  <c r="C92" i="7"/>
  <c r="D92" i="7" s="1"/>
  <c r="C93" i="7"/>
  <c r="D93" i="7" s="1"/>
  <c r="I95" i="7"/>
  <c r="J95" i="7" s="1"/>
  <c r="C96" i="7"/>
  <c r="D96" i="7" s="1"/>
  <c r="I100" i="7"/>
  <c r="I101" i="7"/>
  <c r="J101" i="7" s="1"/>
  <c r="C102" i="7"/>
  <c r="D102" i="7" s="1"/>
  <c r="I102" i="7"/>
  <c r="C103" i="7"/>
  <c r="D103" i="7"/>
  <c r="I103" i="7"/>
  <c r="J103" i="7" s="1"/>
  <c r="I104" i="7"/>
  <c r="J104" i="7"/>
  <c r="C105" i="7"/>
  <c r="D105" i="7" s="1"/>
  <c r="I105" i="7"/>
  <c r="J105" i="7"/>
  <c r="C106" i="7"/>
  <c r="I106" i="7"/>
  <c r="C107" i="7"/>
  <c r="D107" i="7" s="1"/>
  <c r="I107" i="7"/>
  <c r="C108" i="7"/>
  <c r="D108" i="7" s="1"/>
  <c r="C109" i="7"/>
  <c r="D109" i="7" s="1"/>
  <c r="I111" i="7"/>
  <c r="C112" i="7"/>
  <c r="D112" i="7"/>
  <c r="I116" i="7"/>
  <c r="J116" i="7" s="1"/>
  <c r="I117" i="7"/>
  <c r="J117" i="7"/>
  <c r="C118" i="7"/>
  <c r="D118" i="7" s="1"/>
  <c r="I118" i="7"/>
  <c r="J118" i="7"/>
  <c r="C119" i="7"/>
  <c r="I120" i="7"/>
  <c r="J120" i="7"/>
  <c r="C121" i="7"/>
  <c r="D121" i="7" s="1"/>
  <c r="I121" i="7"/>
  <c r="C122" i="7"/>
  <c r="D122" i="7" s="1"/>
  <c r="I122" i="7"/>
  <c r="J122" i="7" s="1"/>
  <c r="C123" i="7"/>
  <c r="D123" i="7" s="1"/>
  <c r="I123" i="7"/>
  <c r="C124" i="7"/>
  <c r="D124" i="7"/>
  <c r="C125" i="7"/>
  <c r="D125" i="7" s="1"/>
  <c r="E125" i="7" s="1"/>
  <c r="F125" i="7" s="1"/>
  <c r="I128" i="7"/>
  <c r="C129" i="7"/>
  <c r="D129" i="7"/>
  <c r="I129" i="7"/>
  <c r="J129" i="7" s="1"/>
  <c r="C130" i="7"/>
  <c r="D130" i="7"/>
  <c r="I130" i="7"/>
  <c r="J130" i="7" s="1"/>
  <c r="C131" i="7"/>
  <c r="I131" i="7"/>
  <c r="C132" i="7"/>
  <c r="D132" i="7" s="1"/>
  <c r="C133" i="7"/>
  <c r="D133" i="7" s="1"/>
  <c r="I133" i="7"/>
  <c r="C134" i="7"/>
  <c r="D134" i="7"/>
  <c r="I135" i="7"/>
  <c r="J135" i="7" s="1"/>
  <c r="C136" i="7"/>
  <c r="D136" i="7"/>
  <c r="O119" i="7"/>
  <c r="O103" i="7"/>
  <c r="O87" i="7"/>
  <c r="O71" i="7"/>
  <c r="O55" i="7"/>
  <c r="O39" i="7"/>
  <c r="O23" i="7"/>
  <c r="O130" i="7"/>
  <c r="O114" i="7"/>
  <c r="O98" i="7"/>
  <c r="O82" i="7"/>
  <c r="O66" i="7"/>
  <c r="O50" i="7"/>
  <c r="O34" i="7"/>
  <c r="O18" i="7"/>
  <c r="C135" i="9"/>
  <c r="D135" i="9"/>
  <c r="I132" i="9"/>
  <c r="J132" i="9" s="1"/>
  <c r="I131" i="9"/>
  <c r="J131" i="9"/>
  <c r="C121" i="9"/>
  <c r="D121" i="9" s="1"/>
  <c r="C117" i="9"/>
  <c r="D117" i="9"/>
  <c r="I116" i="9"/>
  <c r="J116" i="9" s="1"/>
  <c r="I115" i="9"/>
  <c r="J115" i="9" s="1"/>
  <c r="C109" i="9"/>
  <c r="D109" i="9" s="1"/>
  <c r="C108" i="9"/>
  <c r="I107" i="9"/>
  <c r="J107" i="9" s="1"/>
  <c r="C101" i="9"/>
  <c r="D101" i="9"/>
  <c r="C100" i="9"/>
  <c r="I99" i="9"/>
  <c r="J99" i="9"/>
  <c r="C93" i="9"/>
  <c r="D93" i="9" s="1"/>
  <c r="C92" i="9"/>
  <c r="D92" i="9" s="1"/>
  <c r="I91" i="9"/>
  <c r="C85" i="9"/>
  <c r="D85" i="9" s="1"/>
  <c r="C84" i="9"/>
  <c r="D84" i="9" s="1"/>
  <c r="I83" i="9"/>
  <c r="J83" i="9"/>
  <c r="C77" i="9"/>
  <c r="D77" i="9" s="1"/>
  <c r="I76" i="9"/>
  <c r="J76" i="9"/>
  <c r="I75" i="9"/>
  <c r="J75" i="9" s="1"/>
  <c r="C50" i="9"/>
  <c r="D50" i="9" s="1"/>
  <c r="C46" i="9"/>
  <c r="D46" i="9" s="1"/>
  <c r="C42" i="9"/>
  <c r="D42" i="9"/>
  <c r="C36" i="9"/>
  <c r="D36" i="9" s="1"/>
  <c r="C32" i="9"/>
  <c r="D32" i="9"/>
  <c r="C27" i="9"/>
  <c r="D27" i="9" s="1"/>
  <c r="C19" i="9"/>
  <c r="D19" i="9"/>
  <c r="C136" i="9"/>
  <c r="I135" i="9"/>
  <c r="J135" i="9" s="1"/>
  <c r="I130" i="9"/>
  <c r="J130" i="9"/>
  <c r="I128" i="9"/>
  <c r="J128" i="9" s="1"/>
  <c r="C126" i="9"/>
  <c r="D126" i="9" s="1"/>
  <c r="I124" i="9"/>
  <c r="J124" i="9" s="1"/>
  <c r="I122" i="9"/>
  <c r="I121" i="9"/>
  <c r="J121" i="9" s="1"/>
  <c r="C120" i="9"/>
  <c r="D120" i="9"/>
  <c r="C119" i="9"/>
  <c r="D119" i="9" s="1"/>
  <c r="C118" i="9"/>
  <c r="D118" i="9"/>
  <c r="I117" i="9"/>
  <c r="J117" i="9" s="1"/>
  <c r="C115" i="9"/>
  <c r="D115" i="9" s="1"/>
  <c r="C114" i="9"/>
  <c r="D114" i="9" s="1"/>
  <c r="I113" i="9"/>
  <c r="J113" i="9" s="1"/>
  <c r="C111" i="9"/>
  <c r="D111" i="9" s="1"/>
  <c r="C110" i="9"/>
  <c r="D110" i="9"/>
  <c r="I109" i="9"/>
  <c r="C107" i="9"/>
  <c r="D107" i="9"/>
  <c r="C106" i="9"/>
  <c r="D106" i="9" s="1"/>
  <c r="I105" i="9"/>
  <c r="J105" i="9" s="1"/>
  <c r="C103" i="9"/>
  <c r="D103" i="9" s="1"/>
  <c r="C102" i="9"/>
  <c r="D102" i="9" s="1"/>
  <c r="I101" i="9"/>
  <c r="C99" i="9"/>
  <c r="D99" i="9"/>
  <c r="C98" i="9"/>
  <c r="D98" i="9" s="1"/>
  <c r="I97" i="9"/>
  <c r="J97" i="9"/>
  <c r="C95" i="9"/>
  <c r="D95" i="9" s="1"/>
  <c r="C94" i="9"/>
  <c r="D94" i="9" s="1"/>
  <c r="I93" i="9"/>
  <c r="J93" i="9" s="1"/>
  <c r="C91" i="9"/>
  <c r="D91" i="9"/>
  <c r="C90" i="9"/>
  <c r="I89" i="9"/>
  <c r="J89" i="9"/>
  <c r="C87" i="9"/>
  <c r="D87" i="9" s="1"/>
  <c r="C86" i="9"/>
  <c r="D86" i="9"/>
  <c r="I85" i="9"/>
  <c r="J85" i="9" s="1"/>
  <c r="C83" i="9"/>
  <c r="D83" i="9" s="1"/>
  <c r="C82" i="9"/>
  <c r="D82" i="9" s="1"/>
  <c r="I81" i="9"/>
  <c r="J81" i="9"/>
  <c r="C79" i="9"/>
  <c r="D79" i="9" s="1"/>
  <c r="C78" i="9"/>
  <c r="D78" i="9"/>
  <c r="I77" i="9"/>
  <c r="J77" i="9" s="1"/>
  <c r="I74" i="9"/>
  <c r="C74" i="9"/>
  <c r="D74" i="9" s="1"/>
  <c r="I72" i="9"/>
  <c r="J72" i="9" s="1"/>
  <c r="C72" i="9"/>
  <c r="D72" i="9" s="1"/>
  <c r="I70" i="9"/>
  <c r="J70" i="9" s="1"/>
  <c r="C70" i="9"/>
  <c r="D70" i="9" s="1"/>
  <c r="I60" i="9"/>
  <c r="J60" i="9"/>
  <c r="C60" i="9"/>
  <c r="I58" i="9"/>
  <c r="J58" i="9"/>
  <c r="C58" i="9"/>
  <c r="D58" i="9" s="1"/>
  <c r="I56" i="9"/>
  <c r="J56" i="9" s="1"/>
  <c r="C56" i="9"/>
  <c r="D56" i="9" s="1"/>
  <c r="I54" i="9"/>
  <c r="J54" i="9"/>
  <c r="C54" i="9"/>
  <c r="D54" i="9" s="1"/>
  <c r="C51" i="9"/>
  <c r="D51" i="9"/>
  <c r="I49" i="9"/>
  <c r="J49" i="9" s="1"/>
  <c r="C47" i="9"/>
  <c r="D47" i="9"/>
  <c r="I45" i="9"/>
  <c r="J45" i="9" s="1"/>
  <c r="C43" i="9"/>
  <c r="D43" i="9" s="1"/>
  <c r="I41" i="9"/>
  <c r="J41" i="9" s="1"/>
  <c r="I40" i="9"/>
  <c r="J40" i="9" s="1"/>
  <c r="C39" i="9"/>
  <c r="D39" i="9" s="1"/>
  <c r="I37" i="9"/>
  <c r="J37" i="9" s="1"/>
  <c r="C35" i="9"/>
  <c r="D35" i="9" s="1"/>
  <c r="I33" i="9"/>
  <c r="J33" i="9" s="1"/>
  <c r="C31" i="9"/>
  <c r="D31" i="9" s="1"/>
  <c r="I29" i="9"/>
  <c r="J29" i="9" s="1"/>
  <c r="I25" i="9"/>
  <c r="J25" i="9" s="1"/>
  <c r="I21" i="9"/>
  <c r="J21" i="9" s="1"/>
  <c r="I17" i="9"/>
  <c r="J17" i="9" s="1"/>
  <c r="B3" i="9"/>
  <c r="I89" i="12"/>
  <c r="C87" i="12"/>
  <c r="D87" i="12" s="1"/>
  <c r="I85" i="12"/>
  <c r="C75" i="12"/>
  <c r="D75" i="12" s="1"/>
  <c r="C53" i="12"/>
  <c r="D53" i="12"/>
  <c r="C52" i="12"/>
  <c r="C24" i="12"/>
  <c r="D24" i="12"/>
  <c r="C23" i="12"/>
  <c r="D23" i="12" s="1"/>
  <c r="I135" i="12"/>
  <c r="C135" i="12"/>
  <c r="D135" i="12" s="1"/>
  <c r="C44" i="12"/>
  <c r="D44" i="12"/>
  <c r="C31" i="12"/>
  <c r="D31" i="12" s="1"/>
  <c r="C47" i="12"/>
  <c r="I131" i="12"/>
  <c r="C127" i="12"/>
  <c r="D127" i="12" s="1"/>
  <c r="E127" i="12" s="1"/>
  <c r="F127" i="12" s="1"/>
  <c r="I124" i="12"/>
  <c r="J124" i="12" s="1"/>
  <c r="C113" i="12"/>
  <c r="I110" i="12"/>
  <c r="C110" i="12"/>
  <c r="D110" i="12" s="1"/>
  <c r="I109" i="12"/>
  <c r="J109" i="12"/>
  <c r="C99" i="12"/>
  <c r="D99" i="12" s="1"/>
  <c r="I97" i="12"/>
  <c r="J97" i="12"/>
  <c r="I94" i="12"/>
  <c r="J94" i="12" s="1"/>
  <c r="C94" i="12"/>
  <c r="D94" i="12"/>
  <c r="C67" i="12"/>
  <c r="D67" i="12" s="1"/>
  <c r="I59" i="12"/>
  <c r="C48" i="12"/>
  <c r="D48" i="12"/>
  <c r="C40" i="12"/>
  <c r="D40" i="12"/>
  <c r="I31" i="12"/>
  <c r="J31" i="12"/>
  <c r="I16" i="12"/>
  <c r="J16" i="12"/>
  <c r="C19" i="12"/>
  <c r="D19" i="12"/>
  <c r="C27" i="12"/>
  <c r="D27" i="12"/>
  <c r="C35" i="12"/>
  <c r="D35" i="12"/>
  <c r="C43" i="12"/>
  <c r="D43" i="12"/>
  <c r="C51" i="12"/>
  <c r="D51" i="12"/>
  <c r="C133" i="12"/>
  <c r="I126" i="12"/>
  <c r="C125" i="12"/>
  <c r="I122" i="12"/>
  <c r="I117" i="12"/>
  <c r="C116" i="12"/>
  <c r="D116" i="12" s="1"/>
  <c r="C114" i="12"/>
  <c r="D114" i="12" s="1"/>
  <c r="I107" i="12"/>
  <c r="C103" i="12"/>
  <c r="D103" i="12"/>
  <c r="I93" i="12"/>
  <c r="I90" i="12"/>
  <c r="C90" i="12"/>
  <c r="C71" i="12"/>
  <c r="D71" i="12" s="1"/>
  <c r="I66" i="12"/>
  <c r="C66" i="12"/>
  <c r="D66" i="12" s="1"/>
  <c r="I55" i="12"/>
  <c r="J55" i="12" s="1"/>
  <c r="I51" i="12"/>
  <c r="I47" i="12"/>
  <c r="I43" i="12"/>
  <c r="J43" i="12" s="1"/>
  <c r="I39" i="12"/>
  <c r="I35" i="12"/>
  <c r="J35" i="12" s="1"/>
  <c r="C34" i="12"/>
  <c r="D34" i="12" s="1"/>
  <c r="B3" i="12"/>
  <c r="O67" i="10"/>
  <c r="O69" i="10"/>
  <c r="O75" i="10"/>
  <c r="O81" i="10"/>
  <c r="O134" i="10"/>
  <c r="O136" i="10"/>
  <c r="O19" i="10"/>
  <c r="O35" i="10"/>
  <c r="O78" i="10"/>
  <c r="O87" i="10"/>
  <c r="O132" i="10"/>
  <c r="O24" i="10"/>
  <c r="O31" i="10"/>
  <c r="O135" i="7"/>
  <c r="O16" i="7"/>
  <c r="O20" i="7"/>
  <c r="O24" i="7"/>
  <c r="O28" i="7"/>
  <c r="O32" i="7"/>
  <c r="O36" i="7"/>
  <c r="O40" i="7"/>
  <c r="O44" i="7"/>
  <c r="O48" i="7"/>
  <c r="O52" i="7"/>
  <c r="O56" i="7"/>
  <c r="O60" i="7"/>
  <c r="O64" i="7"/>
  <c r="O68" i="7"/>
  <c r="O72" i="7"/>
  <c r="O76" i="7"/>
  <c r="O80" i="7"/>
  <c r="O84" i="7"/>
  <c r="O88" i="7"/>
  <c r="O92" i="7"/>
  <c r="O96" i="7"/>
  <c r="O100" i="7"/>
  <c r="O104" i="7"/>
  <c r="O108" i="7"/>
  <c r="O112" i="7"/>
  <c r="O116" i="7"/>
  <c r="O120" i="7"/>
  <c r="O124" i="7"/>
  <c r="O128" i="7"/>
  <c r="O132" i="7"/>
  <c r="O136" i="7"/>
  <c r="O17" i="7"/>
  <c r="O21" i="7"/>
  <c r="O25" i="7"/>
  <c r="O29" i="7"/>
  <c r="O33" i="7"/>
  <c r="O37" i="7"/>
  <c r="O41" i="7"/>
  <c r="O45" i="7"/>
  <c r="O49" i="7"/>
  <c r="O53" i="7"/>
  <c r="O57" i="7"/>
  <c r="O61" i="7"/>
  <c r="O65" i="7"/>
  <c r="O69" i="7"/>
  <c r="O73" i="7"/>
  <c r="O77" i="7"/>
  <c r="O81" i="7"/>
  <c r="O85" i="7"/>
  <c r="O89" i="7"/>
  <c r="O93" i="7"/>
  <c r="O97" i="7"/>
  <c r="O101" i="7"/>
  <c r="O105" i="7"/>
  <c r="O109" i="7"/>
  <c r="O113" i="7"/>
  <c r="O117" i="7"/>
  <c r="O121" i="7"/>
  <c r="O125" i="7"/>
  <c r="O129" i="7"/>
  <c r="O133" i="7"/>
  <c r="O41" i="10"/>
  <c r="O17" i="10"/>
  <c r="O48" i="10"/>
  <c r="O22" i="10"/>
  <c r="O14" i="10"/>
  <c r="O120" i="10"/>
  <c r="O118" i="10"/>
  <c r="O97" i="10"/>
  <c r="O84" i="10"/>
  <c r="O59" i="10"/>
  <c r="O47" i="10"/>
  <c r="O23" i="13"/>
  <c r="O73" i="13"/>
  <c r="O76" i="13"/>
  <c r="O80" i="13"/>
  <c r="O93" i="13"/>
  <c r="O98" i="13"/>
  <c r="O106" i="13"/>
  <c r="O113" i="13"/>
  <c r="O115" i="13"/>
  <c r="O120" i="13"/>
  <c r="O125" i="13"/>
  <c r="O19" i="13"/>
  <c r="O32" i="13"/>
  <c r="O36" i="13"/>
  <c r="O40" i="13"/>
  <c r="O44" i="13"/>
  <c r="O46" i="13"/>
  <c r="O48" i="13"/>
  <c r="O77" i="13"/>
  <c r="O86" i="13"/>
  <c r="O97" i="13"/>
  <c r="O105" i="13"/>
  <c r="O117" i="13"/>
  <c r="O128" i="13"/>
  <c r="O18" i="13"/>
  <c r="O126" i="10"/>
  <c r="O117" i="10"/>
  <c r="O102" i="10"/>
  <c r="O98" i="10"/>
  <c r="O90" i="10"/>
  <c r="O85" i="10"/>
  <c r="O49" i="10"/>
  <c r="B44" i="5"/>
  <c r="E13" i="5" s="1"/>
  <c r="O69" i="13"/>
  <c r="O65" i="13"/>
  <c r="O61" i="13"/>
  <c r="O55" i="13"/>
  <c r="O51" i="13"/>
  <c r="O24" i="13"/>
  <c r="C28" i="9"/>
  <c r="D28" i="9" s="1"/>
  <c r="C26" i="9"/>
  <c r="D26" i="9" s="1"/>
  <c r="C24" i="9"/>
  <c r="D24" i="9" s="1"/>
  <c r="C22" i="9"/>
  <c r="D22" i="9" s="1"/>
  <c r="C20" i="9"/>
  <c r="D20" i="9" s="1"/>
  <c r="C18" i="9"/>
  <c r="D18" i="9"/>
  <c r="B49" i="3"/>
  <c r="E13" i="3" s="1"/>
  <c r="B39" i="2"/>
  <c r="O27" i="9"/>
  <c r="O21" i="13"/>
  <c r="O14" i="13"/>
  <c r="O27" i="13"/>
  <c r="O29" i="13"/>
  <c r="O33" i="13"/>
  <c r="O37" i="13"/>
  <c r="O41" i="13"/>
  <c r="O50" i="13"/>
  <c r="O54" i="13"/>
  <c r="O58" i="13"/>
  <c r="O60" i="13"/>
  <c r="O64" i="13"/>
  <c r="O68" i="13"/>
  <c r="O72" i="13"/>
  <c r="O78" i="13"/>
  <c r="O83" i="13"/>
  <c r="O85" i="13"/>
  <c r="O88" i="13"/>
  <c r="O92" i="13"/>
  <c r="O96" i="13"/>
  <c r="O100" i="13"/>
  <c r="O104" i="13"/>
  <c r="O108" i="13"/>
  <c r="O112" i="13"/>
  <c r="O119" i="13"/>
  <c r="O124" i="13"/>
  <c r="O129" i="13"/>
  <c r="O132" i="13"/>
  <c r="O134" i="13"/>
  <c r="O136" i="13"/>
  <c r="O17" i="13"/>
  <c r="C15" i="13"/>
  <c r="D15" i="13" s="1"/>
  <c r="C17" i="13"/>
  <c r="D17" i="13" s="1"/>
  <c r="I17" i="13"/>
  <c r="C19" i="13"/>
  <c r="D19" i="13" s="1"/>
  <c r="I19" i="13"/>
  <c r="J19" i="13" s="1"/>
  <c r="C15" i="9"/>
  <c r="D15" i="9" s="1"/>
  <c r="C16" i="9"/>
  <c r="D16" i="9"/>
  <c r="I16" i="9"/>
  <c r="J16" i="9" s="1"/>
  <c r="C17" i="9"/>
  <c r="D17" i="9" s="1"/>
  <c r="I18" i="9"/>
  <c r="J18" i="9" s="1"/>
  <c r="I19" i="9"/>
  <c r="J19" i="9"/>
  <c r="I20" i="9"/>
  <c r="J20" i="9" s="1"/>
  <c r="C21" i="9"/>
  <c r="D21" i="9" s="1"/>
  <c r="I22" i="9"/>
  <c r="I23" i="9"/>
  <c r="J23" i="9"/>
  <c r="I24" i="9"/>
  <c r="C25" i="9"/>
  <c r="D25" i="9" s="1"/>
  <c r="I26" i="9"/>
  <c r="I27" i="9"/>
  <c r="J27" i="9" s="1"/>
  <c r="I28" i="9"/>
  <c r="J28" i="9" s="1"/>
  <c r="C29" i="9"/>
  <c r="D29" i="9" s="1"/>
  <c r="I30" i="9"/>
  <c r="J30" i="9" s="1"/>
  <c r="I31" i="9"/>
  <c r="J31" i="9"/>
  <c r="I32" i="9"/>
  <c r="J32" i="9" s="1"/>
  <c r="C33" i="9"/>
  <c r="D33" i="9" s="1"/>
  <c r="I34" i="9"/>
  <c r="J34" i="9" s="1"/>
  <c r="I35" i="9"/>
  <c r="J35" i="9"/>
  <c r="I36" i="9"/>
  <c r="J36" i="9" s="1"/>
  <c r="C37" i="9"/>
  <c r="D37" i="9" s="1"/>
  <c r="I38" i="9"/>
  <c r="J38" i="9" s="1"/>
  <c r="I39" i="9"/>
  <c r="J39" i="9" s="1"/>
  <c r="C40" i="9"/>
  <c r="D40" i="9" s="1"/>
  <c r="C41" i="9"/>
  <c r="D41" i="9" s="1"/>
  <c r="I42" i="9"/>
  <c r="J42" i="9" s="1"/>
  <c r="I43" i="9"/>
  <c r="J43" i="9" s="1"/>
  <c r="I44" i="9"/>
  <c r="J44" i="9" s="1"/>
  <c r="C45" i="9"/>
  <c r="D45" i="9" s="1"/>
  <c r="I46" i="9"/>
  <c r="J46" i="9" s="1"/>
  <c r="I47" i="9"/>
  <c r="J47" i="9"/>
  <c r="I48" i="9"/>
  <c r="J48" i="9" s="1"/>
  <c r="C49" i="9"/>
  <c r="D49" i="9" s="1"/>
  <c r="I50" i="9"/>
  <c r="J50" i="9" s="1"/>
  <c r="I51" i="9"/>
  <c r="J51" i="9"/>
  <c r="C53" i="9"/>
  <c r="D53" i="9" s="1"/>
  <c r="I53" i="9"/>
  <c r="J53" i="9" s="1"/>
  <c r="C55" i="9"/>
  <c r="D55" i="9" s="1"/>
  <c r="I55" i="9"/>
  <c r="J55" i="9" s="1"/>
  <c r="C57" i="9"/>
  <c r="D57" i="9" s="1"/>
  <c r="I57" i="9"/>
  <c r="J57" i="9" s="1"/>
  <c r="C59" i="9"/>
  <c r="D59" i="9" s="1"/>
  <c r="I59" i="9"/>
  <c r="J59" i="9" s="1"/>
  <c r="C61" i="9"/>
  <c r="D61" i="9" s="1"/>
  <c r="I61" i="9"/>
  <c r="J61" i="9" s="1"/>
  <c r="C63" i="9"/>
  <c r="D63" i="9" s="1"/>
  <c r="I63" i="9"/>
  <c r="J63" i="9"/>
  <c r="C65" i="9"/>
  <c r="D65" i="9" s="1"/>
  <c r="I65" i="9"/>
  <c r="J65" i="9" s="1"/>
  <c r="C67" i="9"/>
  <c r="D67" i="9" s="1"/>
  <c r="I67" i="9"/>
  <c r="J67" i="9"/>
  <c r="C69" i="9"/>
  <c r="D69" i="9" s="1"/>
  <c r="I69" i="9"/>
  <c r="J69" i="9" s="1"/>
  <c r="C71" i="9"/>
  <c r="D71" i="9" s="1"/>
  <c r="I71" i="9"/>
  <c r="J71" i="9"/>
  <c r="C73" i="9"/>
  <c r="D73" i="9" s="1"/>
  <c r="I73" i="9"/>
  <c r="J73" i="9" s="1"/>
  <c r="C75" i="9"/>
  <c r="D75" i="9" s="1"/>
  <c r="C76" i="9"/>
  <c r="I78" i="9"/>
  <c r="J78" i="9" s="1"/>
  <c r="I80" i="9"/>
  <c r="J80" i="9" s="1"/>
  <c r="I82" i="9"/>
  <c r="J82" i="9" s="1"/>
  <c r="I84" i="9"/>
  <c r="J84" i="9"/>
  <c r="I86" i="9"/>
  <c r="J86" i="9" s="1"/>
  <c r="I88" i="9"/>
  <c r="J88" i="9" s="1"/>
  <c r="I90" i="9"/>
  <c r="J90" i="9" s="1"/>
  <c r="I92" i="9"/>
  <c r="J92" i="9" s="1"/>
  <c r="I94" i="9"/>
  <c r="J94" i="9" s="1"/>
  <c r="I96" i="9"/>
  <c r="J96" i="9" s="1"/>
  <c r="I98" i="9"/>
  <c r="J98" i="9" s="1"/>
  <c r="I100" i="9"/>
  <c r="J100" i="9"/>
  <c r="I102" i="9"/>
  <c r="J102" i="9" s="1"/>
  <c r="I104" i="9"/>
  <c r="J104" i="9" s="1"/>
  <c r="I106" i="9"/>
  <c r="J106" i="9" s="1"/>
  <c r="I108" i="9"/>
  <c r="J108" i="9" s="1"/>
  <c r="I110" i="9"/>
  <c r="J110" i="9" s="1"/>
  <c r="I112" i="9"/>
  <c r="J112" i="9" s="1"/>
  <c r="I114" i="9"/>
  <c r="J114" i="9" s="1"/>
  <c r="C116" i="9"/>
  <c r="D116" i="9" s="1"/>
  <c r="I118" i="9"/>
  <c r="J118" i="9" s="1"/>
  <c r="I119" i="9"/>
  <c r="J119" i="9" s="1"/>
  <c r="I120" i="9"/>
  <c r="J120" i="9" s="1"/>
  <c r="C122" i="9"/>
  <c r="D122" i="9" s="1"/>
  <c r="C123" i="9"/>
  <c r="D123" i="9" s="1"/>
  <c r="I123" i="9"/>
  <c r="J123" i="9" s="1"/>
  <c r="C124" i="9"/>
  <c r="C125" i="9"/>
  <c r="D125" i="9" s="1"/>
  <c r="I125" i="9"/>
  <c r="J125" i="9" s="1"/>
  <c r="I126" i="9"/>
  <c r="J126" i="9" s="1"/>
  <c r="C127" i="9"/>
  <c r="D127" i="9" s="1"/>
  <c r="I127" i="9"/>
  <c r="J127" i="9" s="1"/>
  <c r="C128" i="9"/>
  <c r="D128" i="9" s="1"/>
  <c r="C129" i="9"/>
  <c r="D129" i="9" s="1"/>
  <c r="I129" i="9"/>
  <c r="J129" i="9" s="1"/>
  <c r="C130" i="9"/>
  <c r="D130" i="9" s="1"/>
  <c r="C131" i="9"/>
  <c r="D131" i="9" s="1"/>
  <c r="C132" i="9"/>
  <c r="D132" i="9" s="1"/>
  <c r="C133" i="9"/>
  <c r="D133" i="9" s="1"/>
  <c r="I133" i="9"/>
  <c r="J133" i="9" s="1"/>
  <c r="C134" i="9"/>
  <c r="D134" i="9" s="1"/>
  <c r="I134" i="9"/>
  <c r="J134" i="9" s="1"/>
  <c r="I136" i="9"/>
  <c r="J136" i="9" s="1"/>
  <c r="K136" i="9" s="1"/>
  <c r="L136" i="9" s="1"/>
  <c r="B40" i="2"/>
  <c r="E13" i="2" s="1"/>
  <c r="I15" i="13"/>
  <c r="C22" i="12"/>
  <c r="D22" i="12" s="1"/>
  <c r="I29" i="12"/>
  <c r="C21" i="12"/>
  <c r="D21" i="12" s="1"/>
  <c r="C25" i="12"/>
  <c r="D25" i="12" s="1"/>
  <c r="C29" i="12"/>
  <c r="D29" i="12" s="1"/>
  <c r="C33" i="12"/>
  <c r="D33" i="12" s="1"/>
  <c r="C37" i="12"/>
  <c r="D37" i="12" s="1"/>
  <c r="C41" i="12"/>
  <c r="D41" i="12" s="1"/>
  <c r="C45" i="12"/>
  <c r="D45" i="12" s="1"/>
  <c r="C49" i="12"/>
  <c r="D49" i="12" s="1"/>
  <c r="I136" i="12"/>
  <c r="C134" i="12"/>
  <c r="D134" i="12" s="1"/>
  <c r="I132" i="12"/>
  <c r="I130" i="12"/>
  <c r="C128" i="12"/>
  <c r="D128" i="12"/>
  <c r="I123" i="12"/>
  <c r="I121" i="12"/>
  <c r="C120" i="12"/>
  <c r="D120" i="12" s="1"/>
  <c r="I119" i="12"/>
  <c r="J119" i="12" s="1"/>
  <c r="C119" i="12"/>
  <c r="D119" i="12" s="1"/>
  <c r="I118" i="12"/>
  <c r="J118" i="12" s="1"/>
  <c r="C112" i="12"/>
  <c r="D112" i="12" s="1"/>
  <c r="I111" i="12"/>
  <c r="I108" i="12"/>
  <c r="I106" i="12"/>
  <c r="J106" i="12" s="1"/>
  <c r="C105" i="12"/>
  <c r="D105" i="12" s="1"/>
  <c r="I104" i="12"/>
  <c r="J104" i="12" s="1"/>
  <c r="C104" i="12"/>
  <c r="D104" i="12" s="1"/>
  <c r="C101" i="12"/>
  <c r="D101" i="12" s="1"/>
  <c r="I96" i="12"/>
  <c r="C96" i="12"/>
  <c r="D96" i="12" s="1"/>
  <c r="I95" i="12"/>
  <c r="I92" i="12"/>
  <c r="C92" i="12"/>
  <c r="D92" i="12" s="1"/>
  <c r="I91" i="12"/>
  <c r="J91" i="12" s="1"/>
  <c r="I84" i="12"/>
  <c r="C84" i="12"/>
  <c r="D84" i="12" s="1"/>
  <c r="I83" i="12"/>
  <c r="C81" i="12"/>
  <c r="D81" i="12"/>
  <c r="I80" i="12"/>
  <c r="C80" i="12"/>
  <c r="D80" i="12" s="1"/>
  <c r="I79" i="12"/>
  <c r="J79" i="12" s="1"/>
  <c r="C77" i="12"/>
  <c r="D77" i="12" s="1"/>
  <c r="I76" i="12"/>
  <c r="C76" i="12"/>
  <c r="D76" i="12"/>
  <c r="C73" i="12"/>
  <c r="D73" i="12" s="1"/>
  <c r="I72" i="12"/>
  <c r="C72" i="12"/>
  <c r="D72" i="12" s="1"/>
  <c r="C69" i="12"/>
  <c r="D69" i="12" s="1"/>
  <c r="C65" i="12"/>
  <c r="D65" i="12" s="1"/>
  <c r="I64" i="12"/>
  <c r="J64" i="12" s="1"/>
  <c r="C63" i="12"/>
  <c r="D63" i="12" s="1"/>
  <c r="I62" i="12"/>
  <c r="C62" i="12"/>
  <c r="D62" i="12" s="1"/>
  <c r="I61" i="12"/>
  <c r="J61" i="12"/>
  <c r="I58" i="12"/>
  <c r="C58" i="12"/>
  <c r="D58" i="12" s="1"/>
  <c r="I57" i="12"/>
  <c r="J57" i="12" s="1"/>
  <c r="I54" i="12"/>
  <c r="J54" i="12" s="1"/>
  <c r="C54" i="12"/>
  <c r="D54" i="12" s="1"/>
  <c r="C28" i="12"/>
  <c r="I21" i="12"/>
  <c r="I23" i="12"/>
  <c r="J23" i="12"/>
  <c r="C30" i="12"/>
  <c r="D30" i="12"/>
  <c r="C32" i="12"/>
  <c r="D32" i="12"/>
  <c r="C17" i="12"/>
  <c r="D17" i="12"/>
  <c r="I18" i="12"/>
  <c r="J18" i="12"/>
  <c r="I20" i="12"/>
  <c r="J20" i="12"/>
  <c r="I22" i="12"/>
  <c r="J22" i="12"/>
  <c r="I24" i="12"/>
  <c r="I26" i="12"/>
  <c r="J26" i="12" s="1"/>
  <c r="I28" i="12"/>
  <c r="I30" i="12"/>
  <c r="I32" i="12"/>
  <c r="J32" i="12" s="1"/>
  <c r="I34" i="12"/>
  <c r="I36" i="12"/>
  <c r="I38" i="12"/>
  <c r="J38" i="12" s="1"/>
  <c r="I40" i="12"/>
  <c r="J40" i="12" s="1"/>
  <c r="I42" i="12"/>
  <c r="J42" i="12" s="1"/>
  <c r="I44" i="12"/>
  <c r="J44" i="12" s="1"/>
  <c r="I46" i="12"/>
  <c r="J46" i="12" s="1"/>
  <c r="I48" i="12"/>
  <c r="J48" i="12"/>
  <c r="I50" i="12"/>
  <c r="J50" i="12" s="1"/>
  <c r="I52" i="12"/>
  <c r="C136" i="12"/>
  <c r="I134" i="12"/>
  <c r="J134" i="12" s="1"/>
  <c r="I133" i="12"/>
  <c r="C132" i="12"/>
  <c r="D132" i="12" s="1"/>
  <c r="C131" i="12"/>
  <c r="D131" i="12" s="1"/>
  <c r="C130" i="12"/>
  <c r="D130" i="12" s="1"/>
  <c r="I129" i="12"/>
  <c r="C129" i="12"/>
  <c r="D129" i="12" s="1"/>
  <c r="I128" i="12"/>
  <c r="I127" i="12"/>
  <c r="J127" i="12" s="1"/>
  <c r="C126" i="12"/>
  <c r="D126" i="12" s="1"/>
  <c r="I125" i="12"/>
  <c r="C124" i="12"/>
  <c r="D124" i="12"/>
  <c r="C123" i="12"/>
  <c r="D123" i="12" s="1"/>
  <c r="C122" i="12"/>
  <c r="D122" i="12"/>
  <c r="C121" i="12"/>
  <c r="D121" i="12" s="1"/>
  <c r="I120" i="12"/>
  <c r="C118" i="12"/>
  <c r="D118" i="12" s="1"/>
  <c r="C117" i="12"/>
  <c r="D117" i="12"/>
  <c r="I116" i="12"/>
  <c r="I115" i="12"/>
  <c r="J115" i="12" s="1"/>
  <c r="C115" i="12"/>
  <c r="D115" i="12" s="1"/>
  <c r="I114" i="12"/>
  <c r="I113" i="12"/>
  <c r="I112" i="12"/>
  <c r="C111" i="12"/>
  <c r="D111" i="12" s="1"/>
  <c r="C109" i="12"/>
  <c r="D109" i="12" s="1"/>
  <c r="C108" i="12"/>
  <c r="D108" i="12" s="1"/>
  <c r="C107" i="12"/>
  <c r="D107" i="12" s="1"/>
  <c r="C106" i="12"/>
  <c r="D106" i="12" s="1"/>
  <c r="I105" i="12"/>
  <c r="J105" i="12" s="1"/>
  <c r="I103" i="12"/>
  <c r="I102" i="12"/>
  <c r="J102" i="12"/>
  <c r="C102" i="12"/>
  <c r="D102" i="12" s="1"/>
  <c r="I101" i="12"/>
  <c r="I100" i="12"/>
  <c r="J100" i="12" s="1"/>
  <c r="C100" i="12"/>
  <c r="D100" i="12"/>
  <c r="I99" i="12"/>
  <c r="I98" i="12"/>
  <c r="J98" i="12"/>
  <c r="C98" i="12"/>
  <c r="D98" i="12" s="1"/>
  <c r="C97" i="12"/>
  <c r="D97" i="12"/>
  <c r="C95" i="12"/>
  <c r="D95" i="12" s="1"/>
  <c r="C93" i="12"/>
  <c r="D93" i="12"/>
  <c r="C91" i="12"/>
  <c r="D91" i="12" s="1"/>
  <c r="C89" i="12"/>
  <c r="D89" i="12"/>
  <c r="I88" i="12"/>
  <c r="C88" i="12"/>
  <c r="D88" i="12" s="1"/>
  <c r="I87" i="12"/>
  <c r="J87" i="12" s="1"/>
  <c r="I86" i="12"/>
  <c r="J86" i="12" s="1"/>
  <c r="C86" i="12"/>
  <c r="D86" i="12" s="1"/>
  <c r="C85" i="12"/>
  <c r="D85" i="12" s="1"/>
  <c r="C83" i="12"/>
  <c r="D83" i="12" s="1"/>
  <c r="I82" i="12"/>
  <c r="C82" i="12"/>
  <c r="D82" i="12" s="1"/>
  <c r="I81" i="12"/>
  <c r="J81" i="12"/>
  <c r="C79" i="12"/>
  <c r="D79" i="12" s="1"/>
  <c r="I78" i="12"/>
  <c r="J78" i="12"/>
  <c r="C78" i="12"/>
  <c r="D78" i="12" s="1"/>
  <c r="I77" i="12"/>
  <c r="I75" i="12"/>
  <c r="J75" i="12" s="1"/>
  <c r="I74" i="12"/>
  <c r="C74" i="12"/>
  <c r="D74" i="12" s="1"/>
  <c r="I73" i="12"/>
  <c r="I71" i="12"/>
  <c r="J71" i="12"/>
  <c r="I70" i="12"/>
  <c r="J70" i="12" s="1"/>
  <c r="C70" i="12"/>
  <c r="D70" i="12"/>
  <c r="I69" i="12"/>
  <c r="I68" i="12"/>
  <c r="J68" i="12" s="1"/>
  <c r="C68" i="12"/>
  <c r="D68" i="12" s="1"/>
  <c r="I67" i="12"/>
  <c r="J67" i="12" s="1"/>
  <c r="I65" i="12"/>
  <c r="C64" i="12"/>
  <c r="D64" i="12"/>
  <c r="I63" i="12"/>
  <c r="J63" i="12" s="1"/>
  <c r="C61" i="12"/>
  <c r="D61" i="12"/>
  <c r="I60" i="12"/>
  <c r="J60" i="12" s="1"/>
  <c r="C60" i="12"/>
  <c r="D60" i="12"/>
  <c r="C59" i="12"/>
  <c r="D59" i="12" s="1"/>
  <c r="C57" i="12"/>
  <c r="D57" i="12"/>
  <c r="I56" i="12"/>
  <c r="C56" i="12"/>
  <c r="D56" i="12"/>
  <c r="C55" i="12"/>
  <c r="D55" i="12" s="1"/>
  <c r="I53" i="12"/>
  <c r="J53" i="12"/>
  <c r="C50" i="12"/>
  <c r="D50" i="12" s="1"/>
  <c r="I49" i="12"/>
  <c r="J49" i="12"/>
  <c r="C46" i="12"/>
  <c r="D46" i="12" s="1"/>
  <c r="I45" i="12"/>
  <c r="J45" i="12"/>
  <c r="C42" i="12"/>
  <c r="D42" i="12" s="1"/>
  <c r="I41" i="12"/>
  <c r="C38" i="12"/>
  <c r="D38" i="12" s="1"/>
  <c r="I37" i="12"/>
  <c r="J37" i="12"/>
  <c r="I33" i="12"/>
  <c r="J33" i="12" s="1"/>
  <c r="I27" i="12"/>
  <c r="J27" i="12"/>
  <c r="C26" i="12"/>
  <c r="D26" i="12" s="1"/>
  <c r="I25" i="12"/>
  <c r="C20" i="12"/>
  <c r="D20" i="12" s="1"/>
  <c r="I19" i="12"/>
  <c r="I15" i="12"/>
  <c r="O42" i="7"/>
  <c r="O26" i="7"/>
  <c r="O90" i="7"/>
  <c r="O31" i="7"/>
  <c r="O95" i="7"/>
  <c r="O58" i="7"/>
  <c r="O122" i="7"/>
  <c r="O63" i="7"/>
  <c r="O127" i="7"/>
  <c r="J96" i="12"/>
  <c r="O76" i="9"/>
  <c r="O113" i="9"/>
  <c r="O26" i="9"/>
  <c r="O16" i="13"/>
  <c r="O135" i="13"/>
  <c r="O133" i="13"/>
  <c r="O130" i="13"/>
  <c r="O127" i="13"/>
  <c r="O121" i="13"/>
  <c r="O118" i="13"/>
  <c r="O111" i="13"/>
  <c r="O107" i="13"/>
  <c r="O103" i="13"/>
  <c r="O99" i="13"/>
  <c r="O95" i="13"/>
  <c r="O89" i="13"/>
  <c r="O87" i="13"/>
  <c r="O84" i="13"/>
  <c r="O82" i="13"/>
  <c r="O75" i="13"/>
  <c r="O71" i="13"/>
  <c r="O67" i="13"/>
  <c r="O63" i="13"/>
  <c r="O59" i="13"/>
  <c r="O57" i="13"/>
  <c r="O53" i="13"/>
  <c r="O42" i="13"/>
  <c r="O38" i="13"/>
  <c r="O34" i="13"/>
  <c r="O30" i="13"/>
  <c r="O28" i="13"/>
  <c r="O22" i="13"/>
  <c r="O20" i="13"/>
  <c r="O32" i="9"/>
  <c r="O31" i="9"/>
  <c r="O124" i="9"/>
  <c r="O95" i="9"/>
  <c r="O67" i="9"/>
  <c r="O136" i="9"/>
  <c r="O118" i="9"/>
  <c r="O102" i="9"/>
  <c r="O86" i="9"/>
  <c r="O26" i="13"/>
  <c r="O52" i="13"/>
  <c r="O56" i="13"/>
  <c r="O62" i="13"/>
  <c r="O66" i="13"/>
  <c r="O70" i="13"/>
  <c r="O57" i="10"/>
  <c r="O63" i="10"/>
  <c r="O80" i="10"/>
  <c r="O89" i="10"/>
  <c r="O91" i="10"/>
  <c r="O93" i="10"/>
  <c r="O95" i="10"/>
  <c r="O100" i="10"/>
  <c r="O104" i="10"/>
  <c r="O108" i="10"/>
  <c r="O113" i="10"/>
  <c r="O125" i="10"/>
  <c r="O127" i="10"/>
  <c r="O15" i="13"/>
  <c r="O131" i="13"/>
  <c r="O122" i="13"/>
  <c r="O109" i="13"/>
  <c r="O101" i="13"/>
  <c r="O91" i="13"/>
  <c r="O81" i="13"/>
  <c r="O49" i="13"/>
  <c r="O47" i="13"/>
  <c r="O45" i="13"/>
  <c r="O43" i="13"/>
  <c r="O39" i="13"/>
  <c r="O35" i="13"/>
  <c r="O31" i="13"/>
  <c r="O126" i="13"/>
  <c r="O123" i="13"/>
  <c r="O116" i="13"/>
  <c r="O114" i="13"/>
  <c r="O110" i="13"/>
  <c r="O102" i="13"/>
  <c r="O94" i="13"/>
  <c r="O90" i="13"/>
  <c r="O79" i="13"/>
  <c r="O74" i="13"/>
  <c r="O58" i="10"/>
  <c r="O60" i="10"/>
  <c r="O79" i="10"/>
  <c r="O83" i="10"/>
  <c r="O96" i="10"/>
  <c r="O101" i="10"/>
  <c r="O109" i="10"/>
  <c r="O112" i="10"/>
  <c r="O119" i="10"/>
  <c r="O121" i="10"/>
  <c r="O124" i="10"/>
  <c r="O133" i="10"/>
  <c r="O18" i="10"/>
  <c r="O26" i="10"/>
  <c r="O34" i="10"/>
  <c r="O42" i="10"/>
  <c r="O52" i="10"/>
  <c r="O21" i="10"/>
  <c r="O29" i="10"/>
  <c r="O37" i="10"/>
  <c r="O37" i="9"/>
  <c r="O135" i="12"/>
  <c r="O109" i="12"/>
  <c r="O81" i="12"/>
  <c r="O23" i="12"/>
  <c r="O39" i="10"/>
  <c r="O23" i="10"/>
  <c r="O46" i="10"/>
  <c r="O32" i="10"/>
  <c r="O16" i="10"/>
  <c r="O131" i="10"/>
  <c r="O107" i="10"/>
  <c r="O88" i="10"/>
  <c r="O86" i="10"/>
  <c r="O56" i="10"/>
  <c r="O54" i="10"/>
  <c r="O51" i="10"/>
  <c r="O27" i="10"/>
  <c r="O50" i="10"/>
  <c r="O36" i="10"/>
  <c r="O20" i="10"/>
  <c r="O135" i="10"/>
  <c r="O122" i="10"/>
  <c r="O115" i="10"/>
  <c r="O103" i="10"/>
  <c r="O76" i="10"/>
  <c r="O74" i="10"/>
  <c r="O72" i="10"/>
  <c r="O70" i="10"/>
  <c r="O68" i="10"/>
  <c r="O66" i="10"/>
  <c r="O62" i="10"/>
  <c r="J85" i="7"/>
  <c r="J69" i="7"/>
  <c r="J38" i="7"/>
  <c r="E127" i="7"/>
  <c r="F127" i="7" s="1"/>
  <c r="R78" i="7"/>
  <c r="S78" i="7" s="1"/>
  <c r="R86" i="7"/>
  <c r="S86" i="7" s="1"/>
  <c r="R90" i="7"/>
  <c r="S90" i="7" s="1"/>
  <c r="O57" i="9"/>
  <c r="O52" i="9"/>
  <c r="O22" i="9"/>
  <c r="O60" i="9"/>
  <c r="O45" i="9"/>
  <c r="O38" i="9"/>
  <c r="O34" i="12"/>
  <c r="O26" i="12"/>
  <c r="O132" i="12"/>
  <c r="O129" i="12"/>
  <c r="O120" i="12"/>
  <c r="O115" i="12"/>
  <c r="O106" i="12"/>
  <c r="O102" i="12"/>
  <c r="O91" i="12"/>
  <c r="O89" i="12"/>
  <c r="O78" i="12"/>
  <c r="O75" i="12"/>
  <c r="O66" i="12"/>
  <c r="O62" i="12"/>
  <c r="O21" i="12"/>
  <c r="O35" i="12"/>
  <c r="O41" i="12"/>
  <c r="O43" i="12"/>
  <c r="O49" i="12"/>
  <c r="O51" i="12"/>
  <c r="O60" i="12"/>
  <c r="O63" i="12"/>
  <c r="O79" i="12"/>
  <c r="O80" i="12"/>
  <c r="O98" i="12"/>
  <c r="O103" i="12"/>
  <c r="O121" i="12"/>
  <c r="O124" i="12"/>
  <c r="O133" i="12"/>
  <c r="O134" i="12"/>
  <c r="O32" i="12"/>
  <c r="O40" i="12"/>
  <c r="O25" i="12"/>
  <c r="O29" i="12"/>
  <c r="O65" i="12"/>
  <c r="O73" i="12"/>
  <c r="O93" i="12"/>
  <c r="O94" i="12"/>
  <c r="O105" i="12"/>
  <c r="O112" i="12"/>
  <c r="O119" i="12"/>
  <c r="O15" i="12"/>
  <c r="O36" i="12"/>
  <c r="O44" i="12"/>
  <c r="O33" i="12"/>
  <c r="O19" i="12"/>
  <c r="R127" i="7"/>
  <c r="S127" i="7" s="1"/>
  <c r="R125" i="7"/>
  <c r="R116" i="7"/>
  <c r="S116" i="7" s="1"/>
  <c r="R120" i="7"/>
  <c r="S120" i="7" s="1"/>
  <c r="R124" i="7"/>
  <c r="S124" i="7" s="1"/>
  <c r="R101" i="7"/>
  <c r="S101" i="7" s="1"/>
  <c r="R91" i="7"/>
  <c r="S91" i="7" s="1"/>
  <c r="R75" i="7"/>
  <c r="S75" i="7" s="1"/>
  <c r="R77" i="7"/>
  <c r="S77" i="7" s="1"/>
  <c r="R47" i="7"/>
  <c r="S47" i="7" s="1"/>
  <c r="R55" i="7"/>
  <c r="S55" i="7" s="1"/>
  <c r="R71" i="7"/>
  <c r="S71" i="7" s="1"/>
  <c r="R21" i="7"/>
  <c r="S21" i="7" s="1"/>
  <c r="R29" i="7"/>
  <c r="S29" i="7" s="1"/>
  <c r="R53" i="7"/>
  <c r="S53" i="7"/>
  <c r="R69" i="7"/>
  <c r="S69" i="7" s="1"/>
  <c r="R28" i="7"/>
  <c r="S28" i="7" s="1"/>
  <c r="R34" i="7"/>
  <c r="R44" i="7"/>
  <c r="S44" i="7"/>
  <c r="R46" i="7"/>
  <c r="S46" i="7"/>
  <c r="R48" i="7"/>
  <c r="S48" i="7"/>
  <c r="R50" i="7"/>
  <c r="S50" i="7"/>
  <c r="R54" i="7"/>
  <c r="R70" i="7"/>
  <c r="S70" i="7"/>
  <c r="R103" i="7"/>
  <c r="S103" i="7" s="1"/>
  <c r="R104" i="7"/>
  <c r="S104" i="7" s="1"/>
  <c r="R96" i="7"/>
  <c r="S96" i="7" s="1"/>
  <c r="R87" i="7"/>
  <c r="S87" i="7" s="1"/>
  <c r="R89" i="7"/>
  <c r="S89" i="7" s="1"/>
  <c r="R80" i="7"/>
  <c r="S80" i="7" s="1"/>
  <c r="R128" i="13"/>
  <c r="R72" i="13"/>
  <c r="S72" i="13" s="1"/>
  <c r="R68" i="13"/>
  <c r="R64" i="13"/>
  <c r="S64" i="13" s="1"/>
  <c r="R60" i="13"/>
  <c r="S60" i="13" s="1"/>
  <c r="R56" i="13"/>
  <c r="R46" i="13"/>
  <c r="S46" i="13" s="1"/>
  <c r="R42" i="13"/>
  <c r="S42" i="13" s="1"/>
  <c r="R38" i="13"/>
  <c r="S38" i="13" s="1"/>
  <c r="R34" i="13"/>
  <c r="S34" i="13" s="1"/>
  <c r="R30" i="13"/>
  <c r="R26" i="13"/>
  <c r="S26" i="13" s="1"/>
  <c r="T26" i="13" s="1"/>
  <c r="U26" i="13" s="1"/>
  <c r="R22" i="13"/>
  <c r="S22" i="13" s="1"/>
  <c r="T22" i="13" s="1"/>
  <c r="U22" i="13" s="1"/>
  <c r="R19" i="13"/>
  <c r="S19" i="13" s="1"/>
  <c r="T19" i="13" s="1"/>
  <c r="U19" i="13" s="1"/>
  <c r="R15" i="13"/>
  <c r="R127" i="13"/>
  <c r="R99" i="13"/>
  <c r="R91" i="13"/>
  <c r="R63" i="13"/>
  <c r="S63" i="13" s="1"/>
  <c r="R37" i="13"/>
  <c r="S37" i="13" s="1"/>
  <c r="R133" i="13"/>
  <c r="R31" i="13"/>
  <c r="S31" i="13" s="1"/>
  <c r="T31" i="13" s="1"/>
  <c r="U31" i="13" s="1"/>
  <c r="R119" i="13"/>
  <c r="S119" i="13" s="1"/>
  <c r="R79" i="13"/>
  <c r="S79" i="13" s="1"/>
  <c r="R35" i="13"/>
  <c r="R112" i="13"/>
  <c r="S112" i="13" s="1"/>
  <c r="R129" i="13"/>
  <c r="J15" i="13"/>
  <c r="J21" i="12"/>
  <c r="J65" i="12"/>
  <c r="J69" i="12"/>
  <c r="J73" i="12"/>
  <c r="J19" i="12"/>
  <c r="R51" i="13"/>
  <c r="S51" i="13" s="1"/>
  <c r="R77" i="13"/>
  <c r="S77" i="13" s="1"/>
  <c r="R123" i="13"/>
  <c r="R29" i="13"/>
  <c r="S29" i="13" s="1"/>
  <c r="T29" i="13" s="1"/>
  <c r="U29" i="13" s="1"/>
  <c r="R73" i="13"/>
  <c r="R93" i="13"/>
  <c r="R21" i="13"/>
  <c r="S21" i="13" s="1"/>
  <c r="T21" i="13" s="1"/>
  <c r="U21" i="13" s="1"/>
  <c r="R41" i="13"/>
  <c r="S41" i="13" s="1"/>
  <c r="R80" i="13"/>
  <c r="S80" i="13" s="1"/>
  <c r="R59" i="13"/>
  <c r="R85" i="13"/>
  <c r="S85" i="13" s="1"/>
  <c r="R106" i="13"/>
  <c r="R27" i="13"/>
  <c r="R39" i="13"/>
  <c r="S39" i="13" s="1"/>
  <c r="R47" i="13"/>
  <c r="S47" i="13" s="1"/>
  <c r="R17" i="13"/>
  <c r="S17" i="13" s="1"/>
  <c r="T17" i="13" s="1"/>
  <c r="U17" i="13" s="1"/>
  <c r="R20" i="13"/>
  <c r="S20" i="13" s="1"/>
  <c r="T20" i="13" s="1"/>
  <c r="U20" i="13" s="1"/>
  <c r="R24" i="13"/>
  <c r="S24" i="13" s="1"/>
  <c r="T24" i="13" s="1"/>
  <c r="U24" i="13" s="1"/>
  <c r="R28" i="13"/>
  <c r="S28" i="13" s="1"/>
  <c r="T28" i="13" s="1"/>
  <c r="U28" i="13" s="1"/>
  <c r="R32" i="13"/>
  <c r="R40" i="13"/>
  <c r="S40" i="13" s="1"/>
  <c r="R44" i="13"/>
  <c r="S44" i="13" s="1"/>
  <c r="R48" i="13"/>
  <c r="S48" i="13" s="1"/>
  <c r="R62" i="13"/>
  <c r="R66" i="13"/>
  <c r="S66" i="13" s="1"/>
  <c r="R74" i="13"/>
  <c r="S74" i="13" s="1"/>
  <c r="R122" i="13"/>
  <c r="R130" i="13"/>
  <c r="S130" i="13" s="1"/>
  <c r="R134" i="13"/>
  <c r="S134" i="13" s="1"/>
  <c r="R75" i="13"/>
  <c r="S75" i="13" s="1"/>
  <c r="R109" i="13"/>
  <c r="R98" i="13"/>
  <c r="S98" i="13" s="1"/>
  <c r="R113" i="13"/>
  <c r="R108" i="13"/>
  <c r="R135" i="13"/>
  <c r="S135" i="13" s="1"/>
  <c r="R90" i="13"/>
  <c r="S90" i="13" s="1"/>
  <c r="R64" i="7"/>
  <c r="S64" i="7" s="1"/>
  <c r="R60" i="7"/>
  <c r="S60" i="7" s="1"/>
  <c r="Q84" i="12"/>
  <c r="H84" i="12"/>
  <c r="J84" i="12"/>
  <c r="H77" i="12"/>
  <c r="J77" i="12" s="1"/>
  <c r="Q77" i="12"/>
  <c r="Q74" i="12"/>
  <c r="P74" i="12"/>
  <c r="Q70" i="12"/>
  <c r="P70" i="12"/>
  <c r="H66" i="12"/>
  <c r="J66" i="12" s="1"/>
  <c r="Q66" i="12"/>
  <c r="H62" i="12"/>
  <c r="J62" i="12" s="1"/>
  <c r="Q62" i="12"/>
  <c r="O30" i="12"/>
  <c r="O131" i="12"/>
  <c r="O116" i="12"/>
  <c r="O104" i="12"/>
  <c r="O90" i="12"/>
  <c r="O77" i="12"/>
  <c r="O64" i="12"/>
  <c r="J29" i="12"/>
  <c r="Q131" i="12"/>
  <c r="J116" i="12"/>
  <c r="Q78" i="12"/>
  <c r="H58" i="12"/>
  <c r="J58" i="12"/>
  <c r="P40" i="12"/>
  <c r="D111" i="13"/>
  <c r="D80" i="13"/>
  <c r="H72" i="12"/>
  <c r="J72" i="12" s="1"/>
  <c r="Q72" i="12"/>
  <c r="Q68" i="12"/>
  <c r="P68" i="12"/>
  <c r="C15" i="12"/>
  <c r="D15" i="12" s="1"/>
  <c r="C16" i="12"/>
  <c r="D16" i="12" s="1"/>
  <c r="I17" i="12"/>
  <c r="C18" i="12"/>
  <c r="D18" i="12" s="1"/>
  <c r="P122" i="13"/>
  <c r="S122" i="13" s="1"/>
  <c r="D122" i="13"/>
  <c r="P109" i="13"/>
  <c r="D109" i="13"/>
  <c r="P108" i="13"/>
  <c r="S108" i="13"/>
  <c r="D108" i="13"/>
  <c r="J123" i="12"/>
  <c r="J114" i="12"/>
  <c r="J99" i="7"/>
  <c r="J49" i="7"/>
  <c r="J136" i="13"/>
  <c r="K136" i="13"/>
  <c r="L136" i="13" s="1"/>
  <c r="J134" i="13"/>
  <c r="J132" i="13"/>
  <c r="J128" i="13"/>
  <c r="J124" i="13"/>
  <c r="J122" i="13"/>
  <c r="J110" i="13"/>
  <c r="J109" i="13"/>
  <c r="D95" i="13"/>
  <c r="D94" i="13"/>
  <c r="J69" i="13"/>
  <c r="J65" i="13"/>
  <c r="J51" i="13"/>
  <c r="J47" i="13"/>
  <c r="J43" i="13"/>
  <c r="J39" i="13"/>
  <c r="J35" i="13"/>
  <c r="J25" i="13"/>
  <c r="D25" i="13"/>
  <c r="P23" i="13"/>
  <c r="Q132" i="7"/>
  <c r="R132" i="7" s="1"/>
  <c r="S132" i="7" s="1"/>
  <c r="Q131" i="7"/>
  <c r="R131" i="7" s="1"/>
  <c r="D128" i="7"/>
  <c r="Q121" i="7"/>
  <c r="R121" i="7" s="1"/>
  <c r="S121" i="7" s="1"/>
  <c r="J113" i="7"/>
  <c r="D110" i="7"/>
  <c r="J109" i="7"/>
  <c r="Q107" i="7"/>
  <c r="R107" i="7" s="1"/>
  <c r="S107" i="7" s="1"/>
  <c r="H102" i="7"/>
  <c r="J102" i="7" s="1"/>
  <c r="J81" i="7"/>
  <c r="J57" i="7"/>
  <c r="J55" i="7"/>
  <c r="J51" i="7"/>
  <c r="D50" i="7"/>
  <c r="Q49" i="7"/>
  <c r="R49" i="7" s="1"/>
  <c r="S49" i="7" s="1"/>
  <c r="J35" i="7"/>
  <c r="H28" i="7"/>
  <c r="J28" i="7" s="1"/>
  <c r="Q27" i="7"/>
  <c r="R27" i="7" s="1"/>
  <c r="S27" i="7" s="1"/>
  <c r="P123" i="10"/>
  <c r="P122" i="10"/>
  <c r="P121" i="10"/>
  <c r="P115" i="10"/>
  <c r="P63" i="10"/>
  <c r="P34" i="10"/>
  <c r="C112" i="9"/>
  <c r="D112" i="9" s="1"/>
  <c r="I111" i="9"/>
  <c r="J111" i="9" s="1"/>
  <c r="C105" i="9"/>
  <c r="D105" i="9" s="1"/>
  <c r="C104" i="9"/>
  <c r="D104" i="9" s="1"/>
  <c r="I103" i="9"/>
  <c r="J103" i="9" s="1"/>
  <c r="C96" i="9"/>
  <c r="I95" i="9"/>
  <c r="J95" i="9" s="1"/>
  <c r="C89" i="9"/>
  <c r="D89" i="9" s="1"/>
  <c r="I87" i="9"/>
  <c r="J87" i="9" s="1"/>
  <c r="C81" i="9"/>
  <c r="D81" i="9" s="1"/>
  <c r="I79" i="9"/>
  <c r="J79" i="9" s="1"/>
  <c r="C68" i="9"/>
  <c r="C66" i="9"/>
  <c r="D66" i="9" s="1"/>
  <c r="C64" i="9"/>
  <c r="D64" i="9" s="1"/>
  <c r="C62" i="9"/>
  <c r="D62" i="9" s="1"/>
  <c r="C48" i="9"/>
  <c r="D48" i="9" s="1"/>
  <c r="C38" i="9"/>
  <c r="D38" i="9" s="1"/>
  <c r="C30" i="9"/>
  <c r="H112" i="12"/>
  <c r="J112" i="12"/>
  <c r="Q112" i="12"/>
  <c r="Q92" i="12"/>
  <c r="P92" i="12"/>
  <c r="H82" i="12"/>
  <c r="J82" i="12" s="1"/>
  <c r="P82" i="12"/>
  <c r="H76" i="12"/>
  <c r="J76" i="12"/>
  <c r="P76" i="12"/>
  <c r="Q129" i="13"/>
  <c r="P129" i="13"/>
  <c r="P114" i="13"/>
  <c r="D114" i="13"/>
  <c r="Q113" i="13"/>
  <c r="R132" i="13" s="1"/>
  <c r="S132" i="13" s="1"/>
  <c r="P113" i="13"/>
  <c r="S113" i="13" s="1"/>
  <c r="H108" i="12"/>
  <c r="J108" i="12" s="1"/>
  <c r="Q108" i="12"/>
  <c r="Q94" i="12"/>
  <c r="P94" i="12"/>
  <c r="Q90" i="12"/>
  <c r="R100" i="12"/>
  <c r="S100" i="12" s="1"/>
  <c r="P90" i="12"/>
  <c r="Q86" i="12"/>
  <c r="P86" i="12"/>
  <c r="P36" i="12"/>
  <c r="H36" i="12"/>
  <c r="J36" i="12" s="1"/>
  <c r="H15" i="12"/>
  <c r="J15" i="12" s="1"/>
  <c r="Q15" i="12"/>
  <c r="P133" i="13"/>
  <c r="D133" i="13"/>
  <c r="Q125" i="13"/>
  <c r="P125" i="13"/>
  <c r="P123" i="13"/>
  <c r="S123" i="13" s="1"/>
  <c r="D123" i="13"/>
  <c r="Q127" i="12"/>
  <c r="Q122" i="12"/>
  <c r="P119" i="12"/>
  <c r="P104" i="12"/>
  <c r="P96" i="12"/>
  <c r="H92" i="12"/>
  <c r="J92" i="12" s="1"/>
  <c r="Q76" i="12"/>
  <c r="Q60" i="12"/>
  <c r="P52" i="12"/>
  <c r="P44" i="12"/>
  <c r="Q98" i="13"/>
  <c r="R117" i="13"/>
  <c r="S117" i="13" s="1"/>
  <c r="Q97" i="13"/>
  <c r="R116" i="13" s="1"/>
  <c r="S116" i="13" s="1"/>
  <c r="P89" i="13"/>
  <c r="D88" i="13"/>
  <c r="Q52" i="13"/>
  <c r="Q50" i="13"/>
  <c r="R69" i="13"/>
  <c r="S69" i="13" s="1"/>
  <c r="Q46" i="13"/>
  <c r="R65" i="13" s="1"/>
  <c r="Q42" i="13"/>
  <c r="R61" i="13"/>
  <c r="S61" i="13" s="1"/>
  <c r="Q38" i="13"/>
  <c r="R57" i="13" s="1"/>
  <c r="P27" i="13"/>
  <c r="S27" i="13" s="1"/>
  <c r="T27" i="13" s="1"/>
  <c r="U27" i="13" s="1"/>
  <c r="P16" i="13"/>
  <c r="P15" i="13"/>
  <c r="S15" i="13" s="1"/>
  <c r="T15" i="13" s="1"/>
  <c r="U15" i="13" s="1"/>
  <c r="Q14" i="13"/>
  <c r="R33" i="13" s="1"/>
  <c r="Q134" i="7"/>
  <c r="R134" i="7" s="1"/>
  <c r="S134" i="7" s="1"/>
  <c r="Q130" i="7"/>
  <c r="R130" i="7"/>
  <c r="S130" i="7" s="1"/>
  <c r="Q123" i="7"/>
  <c r="R123" i="7" s="1"/>
  <c r="S123" i="7" s="1"/>
  <c r="D117" i="7"/>
  <c r="D116" i="7"/>
  <c r="D104" i="7"/>
  <c r="Q73" i="7"/>
  <c r="R73" i="7" s="1"/>
  <c r="S73" i="7" s="1"/>
  <c r="D68" i="7"/>
  <c r="D60" i="7"/>
  <c r="Q57" i="7"/>
  <c r="R57" i="7" s="1"/>
  <c r="S57" i="7" s="1"/>
  <c r="Q35" i="7"/>
  <c r="R35" i="7"/>
  <c r="S35" i="7" s="1"/>
  <c r="H26" i="7"/>
  <c r="J26" i="7" s="1"/>
  <c r="P131" i="10"/>
  <c r="P127" i="10"/>
  <c r="P91" i="10"/>
  <c r="P87" i="10"/>
  <c r="P83" i="10"/>
  <c r="P75" i="10"/>
  <c r="P67" i="10"/>
  <c r="P59" i="10"/>
  <c r="P55" i="10"/>
  <c r="P46" i="10"/>
  <c r="P42" i="10"/>
  <c r="Q82" i="12"/>
  <c r="D110" i="13"/>
  <c r="D103" i="13"/>
  <c r="Q102" i="13"/>
  <c r="R121" i="13" s="1"/>
  <c r="D71" i="13"/>
  <c r="D63" i="13"/>
  <c r="Q34" i="13"/>
  <c r="R53" i="13" s="1"/>
  <c r="S53" i="13" s="1"/>
  <c r="D49" i="7"/>
  <c r="P119" i="10"/>
  <c r="P38" i="10"/>
  <c r="D132" i="13"/>
  <c r="P131" i="13"/>
  <c r="D100" i="7"/>
  <c r="D94" i="7"/>
  <c r="D57" i="7"/>
  <c r="P111" i="10"/>
  <c r="P52" i="10"/>
  <c r="P48" i="10"/>
  <c r="P44" i="10"/>
  <c r="D96" i="9"/>
  <c r="D44" i="9"/>
  <c r="D30" i="9"/>
  <c r="E128" i="7"/>
  <c r="F128" i="7" s="1"/>
  <c r="R112" i="12"/>
  <c r="S112" i="12" s="1"/>
  <c r="J129" i="12"/>
  <c r="J107" i="12"/>
  <c r="J126" i="12"/>
  <c r="J85" i="12"/>
  <c r="J123" i="7"/>
  <c r="J121" i="7"/>
  <c r="J107" i="7"/>
  <c r="J91" i="7"/>
  <c r="J90" i="7"/>
  <c r="J75" i="7"/>
  <c r="J73" i="7"/>
  <c r="J103" i="12"/>
  <c r="J24" i="12"/>
  <c r="J21" i="7"/>
  <c r="P127" i="13"/>
  <c r="J103" i="13"/>
  <c r="J101" i="13"/>
  <c r="P93" i="13"/>
  <c r="Q82" i="13"/>
  <c r="R101" i="13" s="1"/>
  <c r="J45" i="13"/>
  <c r="P95" i="10"/>
  <c r="D97" i="9"/>
  <c r="I52" i="9"/>
  <c r="C23" i="9"/>
  <c r="D23" i="9" s="1"/>
  <c r="C88" i="9"/>
  <c r="D88" i="9"/>
  <c r="I68" i="9"/>
  <c r="J68" i="9" s="1"/>
  <c r="I66" i="9"/>
  <c r="I64" i="9"/>
  <c r="J64" i="9" s="1"/>
  <c r="I62" i="9"/>
  <c r="J62" i="9"/>
  <c r="C52" i="9"/>
  <c r="C34" i="9"/>
  <c r="D34" i="9"/>
  <c r="J52" i="9"/>
  <c r="O14" i="12"/>
  <c r="O111" i="12"/>
  <c r="O85" i="12"/>
  <c r="O56" i="12"/>
  <c r="J111" i="12"/>
  <c r="H111" i="7"/>
  <c r="J111" i="7" s="1"/>
  <c r="D111" i="7"/>
  <c r="Q135" i="12"/>
  <c r="Q113" i="12"/>
  <c r="D135" i="13"/>
  <c r="D134" i="13"/>
  <c r="D128" i="13"/>
  <c r="D124" i="13"/>
  <c r="P115" i="13"/>
  <c r="D96" i="13"/>
  <c r="D82" i="13"/>
  <c r="P81" i="13"/>
  <c r="D75" i="13"/>
  <c r="D67" i="13"/>
  <c r="D55" i="13"/>
  <c r="J19" i="7"/>
  <c r="P110" i="7"/>
  <c r="H110" i="7"/>
  <c r="J110" i="7" s="1"/>
  <c r="Q110" i="7"/>
  <c r="R110" i="7" s="1"/>
  <c r="J39" i="7"/>
  <c r="Q109" i="7"/>
  <c r="R109" i="7"/>
  <c r="S109" i="7" s="1"/>
  <c r="D101" i="7"/>
  <c r="D98" i="7"/>
  <c r="Q97" i="7"/>
  <c r="R97" i="7" s="1"/>
  <c r="S97" i="7" s="1"/>
  <c r="D97" i="7"/>
  <c r="Q81" i="7"/>
  <c r="R81" i="7" s="1"/>
  <c r="S81" i="7" s="1"/>
  <c r="D81" i="7"/>
  <c r="D56" i="7"/>
  <c r="D53" i="7"/>
  <c r="D46" i="7"/>
  <c r="D35" i="7"/>
  <c r="I34" i="7"/>
  <c r="J34" i="7" s="1"/>
  <c r="I33" i="7"/>
  <c r="J33" i="7" s="1"/>
  <c r="D31" i="7"/>
  <c r="I30" i="7"/>
  <c r="J30" i="7" s="1"/>
  <c r="Q19" i="7"/>
  <c r="R19" i="7" s="1"/>
  <c r="S19" i="7" s="1"/>
  <c r="P135" i="10"/>
  <c r="D113" i="9"/>
  <c r="K127" i="12"/>
  <c r="L127" i="12" s="1"/>
  <c r="K126" i="12"/>
  <c r="L126" i="12"/>
  <c r="E126" i="12"/>
  <c r="F126" i="12" s="1"/>
  <c r="E128" i="12"/>
  <c r="F128" i="12" s="1"/>
  <c r="E132" i="12"/>
  <c r="F132" i="12" s="1"/>
  <c r="E131" i="12"/>
  <c r="F131" i="12" s="1"/>
  <c r="E129" i="12"/>
  <c r="F129" i="12" s="1"/>
  <c r="E130" i="12"/>
  <c r="F130" i="12" s="1"/>
  <c r="C24" i="13"/>
  <c r="D24" i="13" s="1"/>
  <c r="I16" i="13"/>
  <c r="T14" i="13"/>
  <c r="K123" i="9"/>
  <c r="L123" i="9" s="1"/>
  <c r="K124" i="9"/>
  <c r="L124" i="9" s="1"/>
  <c r="K128" i="9"/>
  <c r="L128" i="9" s="1"/>
  <c r="K125" i="9"/>
  <c r="L125" i="9"/>
  <c r="K126" i="9"/>
  <c r="L126" i="9" s="1"/>
  <c r="K127" i="9"/>
  <c r="L127" i="9" s="1"/>
  <c r="K133" i="9"/>
  <c r="L133" i="9" s="1"/>
  <c r="K135" i="9"/>
  <c r="L135" i="9" s="1"/>
  <c r="K134" i="9"/>
  <c r="L134" i="9" s="1"/>
  <c r="K131" i="9"/>
  <c r="L131" i="9" s="1"/>
  <c r="K129" i="9"/>
  <c r="L129" i="9" s="1"/>
  <c r="K130" i="9"/>
  <c r="L130" i="9" s="1"/>
  <c r="K132" i="9"/>
  <c r="L132" i="9" s="1"/>
  <c r="E124" i="7"/>
  <c r="F124" i="7" s="1"/>
  <c r="E123" i="7"/>
  <c r="F123" i="7" s="1"/>
  <c r="E122" i="7"/>
  <c r="F122" i="7" s="1"/>
  <c r="E129" i="7"/>
  <c r="F129" i="7" s="1"/>
  <c r="E130" i="7"/>
  <c r="F130" i="7" s="1"/>
  <c r="E121" i="7"/>
  <c r="F121" i="7" s="1"/>
  <c r="E120" i="7"/>
  <c r="F120" i="7" s="1"/>
  <c r="J15" i="7"/>
  <c r="C39" i="10"/>
  <c r="D39" i="10" s="1"/>
  <c r="J16" i="13"/>
  <c r="P103" i="10" l="1"/>
  <c r="Q103" i="10"/>
  <c r="Q30" i="10"/>
  <c r="P30" i="10"/>
  <c r="Q122" i="9"/>
  <c r="J122" i="9"/>
  <c r="Q74" i="9"/>
  <c r="J74" i="9"/>
  <c r="K68" i="9" s="1"/>
  <c r="L68" i="9" s="1"/>
  <c r="B44" i="4"/>
  <c r="B43" i="4"/>
  <c r="E13" i="4" s="1"/>
  <c r="I39" i="10"/>
  <c r="J39" i="10" s="1"/>
  <c r="J15" i="9"/>
  <c r="E62" i="12"/>
  <c r="F62" i="12" s="1"/>
  <c r="E70" i="12"/>
  <c r="F70" i="12" s="1"/>
  <c r="E53" i="12"/>
  <c r="F53" i="12" s="1"/>
  <c r="C36" i="10"/>
  <c r="D36" i="10" s="1"/>
  <c r="S83" i="13"/>
  <c r="H125" i="12"/>
  <c r="J125" i="12" s="1"/>
  <c r="P125" i="12"/>
  <c r="Q125" i="12"/>
  <c r="H28" i="12"/>
  <c r="J28" i="12" s="1"/>
  <c r="P28" i="12"/>
  <c r="Q28" i="12"/>
  <c r="Q59" i="13"/>
  <c r="R78" i="13" s="1"/>
  <c r="S78" i="13" s="1"/>
  <c r="D59" i="13"/>
  <c r="P32" i="10"/>
  <c r="Q32" i="10"/>
  <c r="P28" i="10"/>
  <c r="Q28" i="10"/>
  <c r="Q22" i="10"/>
  <c r="P22" i="10"/>
  <c r="P17" i="10"/>
  <c r="Q17" i="10"/>
  <c r="C15" i="10"/>
  <c r="D15" i="10" s="1"/>
  <c r="C61" i="10"/>
  <c r="D61" i="10" s="1"/>
  <c r="I67" i="10"/>
  <c r="J67" i="10" s="1"/>
  <c r="I83" i="10"/>
  <c r="J83" i="10" s="1"/>
  <c r="I90" i="10"/>
  <c r="J90" i="10" s="1"/>
  <c r="K90" i="10" s="1"/>
  <c r="L90" i="10" s="1"/>
  <c r="I107" i="10"/>
  <c r="I108" i="10"/>
  <c r="J108" i="10" s="1"/>
  <c r="C113" i="10"/>
  <c r="D113" i="10" s="1"/>
  <c r="I116" i="10"/>
  <c r="J116" i="10" s="1"/>
  <c r="I120" i="10"/>
  <c r="J120" i="10" s="1"/>
  <c r="I124" i="10"/>
  <c r="I127" i="10"/>
  <c r="C24" i="10"/>
  <c r="D24" i="10" s="1"/>
  <c r="I41" i="10"/>
  <c r="I57" i="10"/>
  <c r="J57" i="10" s="1"/>
  <c r="C64" i="10"/>
  <c r="D64" i="10" s="1"/>
  <c r="I73" i="10"/>
  <c r="J73" i="10" s="1"/>
  <c r="C87" i="10"/>
  <c r="D87" i="10" s="1"/>
  <c r="C106" i="10"/>
  <c r="D106" i="10" s="1"/>
  <c r="I109" i="10"/>
  <c r="J109" i="10" s="1"/>
  <c r="I117" i="10"/>
  <c r="J117" i="10" s="1"/>
  <c r="I118" i="10"/>
  <c r="J118" i="10" s="1"/>
  <c r="I125" i="10"/>
  <c r="J125" i="10" s="1"/>
  <c r="C131" i="10"/>
  <c r="D131" i="10" s="1"/>
  <c r="I61" i="10"/>
  <c r="J61" i="10" s="1"/>
  <c r="C67" i="10"/>
  <c r="D67" i="10" s="1"/>
  <c r="C83" i="10"/>
  <c r="D83" i="10" s="1"/>
  <c r="C90" i="10"/>
  <c r="D90" i="10" s="1"/>
  <c r="C107" i="10"/>
  <c r="D107" i="10" s="1"/>
  <c r="C108" i="10"/>
  <c r="D108" i="10" s="1"/>
  <c r="I113" i="10"/>
  <c r="J113" i="10" s="1"/>
  <c r="C116" i="10"/>
  <c r="D116" i="10" s="1"/>
  <c r="C120" i="10"/>
  <c r="D120" i="10" s="1"/>
  <c r="C124" i="10"/>
  <c r="D124" i="10" s="1"/>
  <c r="C127" i="10"/>
  <c r="D127" i="10" s="1"/>
  <c r="C41" i="10"/>
  <c r="D41" i="10" s="1"/>
  <c r="I64" i="10"/>
  <c r="J64" i="10" s="1"/>
  <c r="C73" i="10"/>
  <c r="D73" i="10" s="1"/>
  <c r="I106" i="10"/>
  <c r="J106" i="10" s="1"/>
  <c r="C117" i="10"/>
  <c r="D117" i="10" s="1"/>
  <c r="C125" i="10"/>
  <c r="D125" i="10" s="1"/>
  <c r="I18" i="10"/>
  <c r="J18" i="10" s="1"/>
  <c r="C17" i="10"/>
  <c r="D17" i="10" s="1"/>
  <c r="E17" i="10" s="1"/>
  <c r="F17" i="10" s="1"/>
  <c r="C21" i="10"/>
  <c r="D21" i="10" s="1"/>
  <c r="I136" i="10"/>
  <c r="J136" i="10" s="1"/>
  <c r="K136" i="10" s="1"/>
  <c r="L136" i="10" s="1"/>
  <c r="I134" i="10"/>
  <c r="J134" i="10" s="1"/>
  <c r="I133" i="10"/>
  <c r="J133" i="10" s="1"/>
  <c r="I132" i="10"/>
  <c r="J132" i="10" s="1"/>
  <c r="I130" i="10"/>
  <c r="J130" i="10" s="1"/>
  <c r="K130" i="10" s="1"/>
  <c r="L130" i="10" s="1"/>
  <c r="I129" i="10"/>
  <c r="J129" i="10" s="1"/>
  <c r="I128" i="10"/>
  <c r="J128" i="10" s="1"/>
  <c r="I126" i="10"/>
  <c r="J126" i="10" s="1"/>
  <c r="C71" i="10"/>
  <c r="D71" i="10" s="1"/>
  <c r="I24" i="10"/>
  <c r="J24" i="10" s="1"/>
  <c r="I16" i="10"/>
  <c r="J16" i="10" s="1"/>
  <c r="I131" i="10"/>
  <c r="J131" i="10" s="1"/>
  <c r="I20" i="10"/>
  <c r="J20" i="10" s="1"/>
  <c r="C136" i="10"/>
  <c r="D136" i="10" s="1"/>
  <c r="E136" i="10" s="1"/>
  <c r="F136" i="10" s="1"/>
  <c r="C130" i="10"/>
  <c r="D130" i="10" s="1"/>
  <c r="C91" i="10"/>
  <c r="D91" i="10" s="1"/>
  <c r="I86" i="10"/>
  <c r="J86" i="10" s="1"/>
  <c r="I84" i="10"/>
  <c r="J84" i="10" s="1"/>
  <c r="I81" i="10"/>
  <c r="J81" i="10" s="1"/>
  <c r="I79" i="10"/>
  <c r="J79" i="10" s="1"/>
  <c r="I77" i="10"/>
  <c r="J77" i="10" s="1"/>
  <c r="I74" i="10"/>
  <c r="J74" i="10" s="1"/>
  <c r="I70" i="10"/>
  <c r="J70" i="10" s="1"/>
  <c r="I66" i="10"/>
  <c r="J66" i="10" s="1"/>
  <c r="I59" i="10"/>
  <c r="J59" i="10" s="1"/>
  <c r="I53" i="10"/>
  <c r="J53" i="10" s="1"/>
  <c r="I50" i="10"/>
  <c r="J50" i="10" s="1"/>
  <c r="I46" i="10"/>
  <c r="J46" i="10" s="1"/>
  <c r="I42" i="10"/>
  <c r="J42" i="10" s="1"/>
  <c r="I37" i="10"/>
  <c r="J37" i="10" s="1"/>
  <c r="I34" i="10"/>
  <c r="J34" i="10" s="1"/>
  <c r="I19" i="10"/>
  <c r="J19" i="10" s="1"/>
  <c r="C27" i="10"/>
  <c r="D27" i="10" s="1"/>
  <c r="I23" i="10"/>
  <c r="J23" i="10" s="1"/>
  <c r="I15" i="10"/>
  <c r="J15" i="10" s="1"/>
  <c r="C57" i="10"/>
  <c r="D57" i="10" s="1"/>
  <c r="C118" i="10"/>
  <c r="D118" i="10" s="1"/>
  <c r="C23" i="10"/>
  <c r="D23" i="10" s="1"/>
  <c r="C132" i="10"/>
  <c r="D132" i="10" s="1"/>
  <c r="C126" i="10"/>
  <c r="D126" i="10" s="1"/>
  <c r="C123" i="10"/>
  <c r="D123" i="10" s="1"/>
  <c r="C122" i="10"/>
  <c r="D122" i="10" s="1"/>
  <c r="C121" i="10"/>
  <c r="D121" i="10" s="1"/>
  <c r="C119" i="10"/>
  <c r="D119" i="10" s="1"/>
  <c r="C115" i="10"/>
  <c r="D115" i="10" s="1"/>
  <c r="C111" i="10"/>
  <c r="D111" i="10" s="1"/>
  <c r="C96" i="10"/>
  <c r="D96" i="10" s="1"/>
  <c r="C95" i="10"/>
  <c r="D95" i="10" s="1"/>
  <c r="C93" i="10"/>
  <c r="D93" i="10" s="1"/>
  <c r="E93" i="10" s="1"/>
  <c r="F93" i="10" s="1"/>
  <c r="I88" i="10"/>
  <c r="J88" i="10" s="1"/>
  <c r="C86" i="10"/>
  <c r="D86" i="10" s="1"/>
  <c r="C84" i="10"/>
  <c r="D84" i="10" s="1"/>
  <c r="C81" i="10"/>
  <c r="D81" i="10" s="1"/>
  <c r="C79" i="10"/>
  <c r="D79" i="10" s="1"/>
  <c r="C77" i="10"/>
  <c r="D77" i="10" s="1"/>
  <c r="C74" i="10"/>
  <c r="D74" i="10" s="1"/>
  <c r="C70" i="10"/>
  <c r="D70" i="10" s="1"/>
  <c r="C66" i="10"/>
  <c r="D66" i="10" s="1"/>
  <c r="C59" i="10"/>
  <c r="D59" i="10" s="1"/>
  <c r="C53" i="10"/>
  <c r="D53" i="10" s="1"/>
  <c r="C50" i="10"/>
  <c r="D50" i="10" s="1"/>
  <c r="C46" i="10"/>
  <c r="D46" i="10" s="1"/>
  <c r="C42" i="10"/>
  <c r="D42" i="10" s="1"/>
  <c r="C37" i="10"/>
  <c r="D37" i="10" s="1"/>
  <c r="C34" i="10"/>
  <c r="D34" i="10" s="1"/>
  <c r="C18" i="10"/>
  <c r="D18" i="10" s="1"/>
  <c r="C29" i="10"/>
  <c r="D29" i="10" s="1"/>
  <c r="I26" i="10"/>
  <c r="J26" i="10" s="1"/>
  <c r="I17" i="10"/>
  <c r="J17" i="10" s="1"/>
  <c r="I54" i="10"/>
  <c r="I87" i="10"/>
  <c r="J87" i="10" s="1"/>
  <c r="C94" i="10"/>
  <c r="D94" i="10" s="1"/>
  <c r="C109" i="10"/>
  <c r="D109" i="10" s="1"/>
  <c r="C19" i="10"/>
  <c r="D19" i="10" s="1"/>
  <c r="C133" i="10"/>
  <c r="D133" i="10" s="1"/>
  <c r="C128" i="10"/>
  <c r="D128" i="10" s="1"/>
  <c r="I89" i="10"/>
  <c r="J89" i="10" s="1"/>
  <c r="C88" i="10"/>
  <c r="D88" i="10" s="1"/>
  <c r="I85" i="10"/>
  <c r="J85" i="10" s="1"/>
  <c r="I82" i="10"/>
  <c r="J82" i="10" s="1"/>
  <c r="I80" i="10"/>
  <c r="J80" i="10" s="1"/>
  <c r="I78" i="10"/>
  <c r="J78" i="10" s="1"/>
  <c r="I76" i="10"/>
  <c r="J76" i="10" s="1"/>
  <c r="I72" i="10"/>
  <c r="J72" i="10" s="1"/>
  <c r="I68" i="10"/>
  <c r="J68" i="10" s="1"/>
  <c r="I63" i="10"/>
  <c r="J63" i="10" s="1"/>
  <c r="I22" i="10"/>
  <c r="J22" i="10" s="1"/>
  <c r="I123" i="10"/>
  <c r="J123" i="10" s="1"/>
  <c r="I115" i="10"/>
  <c r="I93" i="10"/>
  <c r="J93" i="10" s="1"/>
  <c r="C85" i="10"/>
  <c r="D85" i="10" s="1"/>
  <c r="C76" i="10"/>
  <c r="D76" i="10" s="1"/>
  <c r="I55" i="10"/>
  <c r="J55" i="10" s="1"/>
  <c r="I48" i="10"/>
  <c r="J48" i="10" s="1"/>
  <c r="I40" i="10"/>
  <c r="J40" i="10" s="1"/>
  <c r="I32" i="10"/>
  <c r="J32" i="10" s="1"/>
  <c r="I122" i="10"/>
  <c r="J122" i="10" s="1"/>
  <c r="K122" i="10" s="1"/>
  <c r="L122" i="10" s="1"/>
  <c r="I111" i="10"/>
  <c r="J111" i="10" s="1"/>
  <c r="I91" i="10"/>
  <c r="J91" i="10" s="1"/>
  <c r="C82" i="10"/>
  <c r="D82" i="10" s="1"/>
  <c r="C72" i="10"/>
  <c r="D72" i="10" s="1"/>
  <c r="C55" i="10"/>
  <c r="D55" i="10" s="1"/>
  <c r="C48" i="10"/>
  <c r="D48" i="10" s="1"/>
  <c r="C40" i="10"/>
  <c r="D40" i="10" s="1"/>
  <c r="C32" i="10"/>
  <c r="D32" i="10" s="1"/>
  <c r="I29" i="10"/>
  <c r="J29" i="10" s="1"/>
  <c r="C26" i="10"/>
  <c r="D26" i="10" s="1"/>
  <c r="C16" i="10"/>
  <c r="D16" i="10" s="1"/>
  <c r="C129" i="10"/>
  <c r="D129" i="10" s="1"/>
  <c r="E129" i="10" s="1"/>
  <c r="F129" i="10" s="1"/>
  <c r="I121" i="10"/>
  <c r="J121" i="10" s="1"/>
  <c r="I96" i="10"/>
  <c r="J96" i="10" s="1"/>
  <c r="C89" i="10"/>
  <c r="D89" i="10" s="1"/>
  <c r="C80" i="10"/>
  <c r="D80" i="10" s="1"/>
  <c r="C68" i="10"/>
  <c r="D68" i="10" s="1"/>
  <c r="I52" i="10"/>
  <c r="J52" i="10" s="1"/>
  <c r="I44" i="10"/>
  <c r="J44" i="10" s="1"/>
  <c r="I35" i="10"/>
  <c r="J35" i="10" s="1"/>
  <c r="I27" i="10"/>
  <c r="J27" i="10" s="1"/>
  <c r="C22" i="10"/>
  <c r="D22" i="10" s="1"/>
  <c r="I95" i="10"/>
  <c r="J95" i="10" s="1"/>
  <c r="C52" i="10"/>
  <c r="D52" i="10" s="1"/>
  <c r="C20" i="10"/>
  <c r="D20" i="10" s="1"/>
  <c r="C135" i="10"/>
  <c r="D135" i="10" s="1"/>
  <c r="E135" i="10" s="1"/>
  <c r="F135" i="10" s="1"/>
  <c r="C112" i="10"/>
  <c r="D112" i="10" s="1"/>
  <c r="C105" i="10"/>
  <c r="D105" i="10" s="1"/>
  <c r="I103" i="10"/>
  <c r="J103" i="10" s="1"/>
  <c r="I102" i="10"/>
  <c r="J102" i="10" s="1"/>
  <c r="I101" i="10"/>
  <c r="J101" i="10" s="1"/>
  <c r="K101" i="10" s="1"/>
  <c r="L101" i="10" s="1"/>
  <c r="I100" i="10"/>
  <c r="J100" i="10" s="1"/>
  <c r="I99" i="10"/>
  <c r="J99" i="10" s="1"/>
  <c r="I98" i="10"/>
  <c r="J98" i="10" s="1"/>
  <c r="I97" i="10"/>
  <c r="J97" i="10" s="1"/>
  <c r="I92" i="10"/>
  <c r="J92" i="10" s="1"/>
  <c r="I69" i="10"/>
  <c r="J69" i="10" s="1"/>
  <c r="C62" i="10"/>
  <c r="D62" i="10" s="1"/>
  <c r="I58" i="10"/>
  <c r="J58" i="10" s="1"/>
  <c r="C54" i="10"/>
  <c r="D54" i="10" s="1"/>
  <c r="C51" i="10"/>
  <c r="D51" i="10" s="1"/>
  <c r="C49" i="10"/>
  <c r="D49" i="10" s="1"/>
  <c r="C47" i="10"/>
  <c r="D47" i="10" s="1"/>
  <c r="I33" i="10"/>
  <c r="J33" i="10" s="1"/>
  <c r="C31" i="10"/>
  <c r="D31" i="10" s="1"/>
  <c r="C28" i="10"/>
  <c r="D28" i="10" s="1"/>
  <c r="I65" i="10"/>
  <c r="J65" i="10" s="1"/>
  <c r="C45" i="10"/>
  <c r="D45" i="10" s="1"/>
  <c r="C38" i="10"/>
  <c r="D38" i="10" s="1"/>
  <c r="C134" i="10"/>
  <c r="D134" i="10" s="1"/>
  <c r="E134" i="10" s="1"/>
  <c r="F134" i="10" s="1"/>
  <c r="C44" i="10"/>
  <c r="D44" i="10" s="1"/>
  <c r="I114" i="10"/>
  <c r="J114" i="10" s="1"/>
  <c r="I110" i="10"/>
  <c r="J110" i="10" s="1"/>
  <c r="I104" i="10"/>
  <c r="J104" i="10" s="1"/>
  <c r="C97" i="10"/>
  <c r="D97" i="10" s="1"/>
  <c r="I30" i="10"/>
  <c r="J30" i="10" s="1"/>
  <c r="I25" i="10"/>
  <c r="J25" i="10" s="1"/>
  <c r="I75" i="10"/>
  <c r="J75" i="10" s="1"/>
  <c r="C65" i="10"/>
  <c r="D65" i="10" s="1"/>
  <c r="C56" i="10"/>
  <c r="D56" i="10" s="1"/>
  <c r="I43" i="10"/>
  <c r="J43" i="10" s="1"/>
  <c r="C78" i="10"/>
  <c r="D78" i="10" s="1"/>
  <c r="C35" i="10"/>
  <c r="D35" i="10" s="1"/>
  <c r="C114" i="10"/>
  <c r="D114" i="10" s="1"/>
  <c r="E114" i="10" s="1"/>
  <c r="F114" i="10" s="1"/>
  <c r="C110" i="10"/>
  <c r="D110" i="10" s="1"/>
  <c r="C104" i="10"/>
  <c r="D104" i="10" s="1"/>
  <c r="C103" i="10"/>
  <c r="D103" i="10" s="1"/>
  <c r="E103" i="10" s="1"/>
  <c r="F103" i="10" s="1"/>
  <c r="C102" i="10"/>
  <c r="D102" i="10" s="1"/>
  <c r="C101" i="10"/>
  <c r="D101" i="10" s="1"/>
  <c r="C100" i="10"/>
  <c r="D100" i="10" s="1"/>
  <c r="C99" i="10"/>
  <c r="D99" i="10" s="1"/>
  <c r="C98" i="10"/>
  <c r="D98" i="10" s="1"/>
  <c r="I94" i="10"/>
  <c r="J94" i="10" s="1"/>
  <c r="C92" i="10"/>
  <c r="D92" i="10" s="1"/>
  <c r="C69" i="10"/>
  <c r="D69" i="10" s="1"/>
  <c r="I62" i="10"/>
  <c r="J62" i="10" s="1"/>
  <c r="I60" i="10"/>
  <c r="J60" i="10" s="1"/>
  <c r="C58" i="10"/>
  <c r="D58" i="10" s="1"/>
  <c r="I51" i="10"/>
  <c r="J51" i="10" s="1"/>
  <c r="I49" i="10"/>
  <c r="J49" i="10" s="1"/>
  <c r="I47" i="10"/>
  <c r="J47" i="10" s="1"/>
  <c r="C33" i="10"/>
  <c r="D33" i="10" s="1"/>
  <c r="C30" i="10"/>
  <c r="D30" i="10" s="1"/>
  <c r="C25" i="10"/>
  <c r="D25" i="10" s="1"/>
  <c r="C75" i="10"/>
  <c r="D75" i="10" s="1"/>
  <c r="C43" i="10"/>
  <c r="D43" i="10" s="1"/>
  <c r="C63" i="10"/>
  <c r="D63" i="10" s="1"/>
  <c r="I105" i="10"/>
  <c r="J105" i="10" s="1"/>
  <c r="I31" i="10"/>
  <c r="J31" i="10" s="1"/>
  <c r="I38" i="10"/>
  <c r="J38" i="10" s="1"/>
  <c r="C60" i="10"/>
  <c r="D60" i="10" s="1"/>
  <c r="I28" i="10"/>
  <c r="J28" i="10" s="1"/>
  <c r="I71" i="10"/>
  <c r="J71" i="10" s="1"/>
  <c r="I135" i="10"/>
  <c r="J135" i="10" s="1"/>
  <c r="I56" i="10"/>
  <c r="J56" i="10" s="1"/>
  <c r="P108" i="9"/>
  <c r="D108" i="9"/>
  <c r="P76" i="9"/>
  <c r="D76" i="9"/>
  <c r="P52" i="9"/>
  <c r="D52" i="9"/>
  <c r="B50" i="1"/>
  <c r="E13" i="1" s="1"/>
  <c r="K896" i="1" s="1"/>
  <c r="B49" i="1"/>
  <c r="I36" i="10"/>
  <c r="J36" i="10" s="1"/>
  <c r="I45" i="10"/>
  <c r="J45" i="10" s="1"/>
  <c r="K123" i="7"/>
  <c r="L123" i="7" s="1"/>
  <c r="S133" i="13"/>
  <c r="R88" i="13"/>
  <c r="S88" i="13" s="1"/>
  <c r="R70" i="13"/>
  <c r="S70" i="13" s="1"/>
  <c r="R71" i="13"/>
  <c r="S71" i="13" s="1"/>
  <c r="S33" i="13"/>
  <c r="D68" i="9"/>
  <c r="R114" i="12"/>
  <c r="S114" i="12" s="1"/>
  <c r="R115" i="12"/>
  <c r="S115" i="12" s="1"/>
  <c r="R113" i="12"/>
  <c r="S62" i="13"/>
  <c r="S34" i="7"/>
  <c r="R107" i="12"/>
  <c r="S107" i="12" s="1"/>
  <c r="S110" i="7"/>
  <c r="S101" i="13"/>
  <c r="S127" i="13"/>
  <c r="S129" i="13"/>
  <c r="S73" i="13"/>
  <c r="O74" i="9"/>
  <c r="O93" i="9"/>
  <c r="O92" i="9"/>
  <c r="O116" i="9"/>
  <c r="O36" i="9"/>
  <c r="O25" i="9"/>
  <c r="O81" i="9"/>
  <c r="O128" i="9"/>
  <c r="O16" i="9"/>
  <c r="O23" i="9"/>
  <c r="O117" i="9"/>
  <c r="O87" i="9"/>
  <c r="O63" i="9"/>
  <c r="O133" i="9"/>
  <c r="O114" i="9"/>
  <c r="O98" i="9"/>
  <c r="O82" i="9"/>
  <c r="O112" i="9"/>
  <c r="O53" i="9"/>
  <c r="O89" i="9"/>
  <c r="O33" i="9"/>
  <c r="O47" i="9"/>
  <c r="O15" i="9"/>
  <c r="O111" i="9"/>
  <c r="O79" i="9"/>
  <c r="O59" i="9"/>
  <c r="O127" i="9"/>
  <c r="O110" i="9"/>
  <c r="O94" i="9"/>
  <c r="O78" i="9"/>
  <c r="O68" i="9"/>
  <c r="O121" i="9"/>
  <c r="O14" i="9"/>
  <c r="O134" i="9"/>
  <c r="O61" i="9"/>
  <c r="O105" i="9"/>
  <c r="O49" i="9"/>
  <c r="O40" i="9"/>
  <c r="O39" i="9"/>
  <c r="O130" i="9"/>
  <c r="O103" i="9"/>
  <c r="O71" i="9"/>
  <c r="O55" i="9"/>
  <c r="O123" i="9"/>
  <c r="O106" i="9"/>
  <c r="O90" i="9"/>
  <c r="O73" i="9"/>
  <c r="O29" i="9"/>
  <c r="O129" i="9"/>
  <c r="J66" i="9"/>
  <c r="K61" i="9" s="1"/>
  <c r="L61" i="9" s="1"/>
  <c r="S93" i="13"/>
  <c r="S59" i="13"/>
  <c r="J74" i="12"/>
  <c r="O69" i="12"/>
  <c r="O46" i="12"/>
  <c r="O54" i="12"/>
  <c r="O128" i="12"/>
  <c r="O101" i="12"/>
  <c r="O72" i="12"/>
  <c r="O38" i="12"/>
  <c r="O122" i="12"/>
  <c r="R131" i="12" s="1"/>
  <c r="O92" i="12"/>
  <c r="R101" i="12" s="1"/>
  <c r="S101" i="12" s="1"/>
  <c r="O67" i="12"/>
  <c r="O50" i="12"/>
  <c r="O18" i="12"/>
  <c r="O127" i="12"/>
  <c r="O113" i="12"/>
  <c r="R117" i="12" s="1"/>
  <c r="S117" i="12" s="1"/>
  <c r="O100" i="12"/>
  <c r="O87" i="12"/>
  <c r="O70" i="12"/>
  <c r="O59" i="12"/>
  <c r="R72" i="12" s="1"/>
  <c r="S72" i="12" s="1"/>
  <c r="O37" i="12"/>
  <c r="O45" i="12"/>
  <c r="R54" i="12" s="1"/>
  <c r="S54" i="12" s="1"/>
  <c r="O53" i="12"/>
  <c r="O71" i="12"/>
  <c r="O83" i="12"/>
  <c r="O107" i="12"/>
  <c r="R116" i="12" s="1"/>
  <c r="S116" i="12" s="1"/>
  <c r="O125" i="12"/>
  <c r="O16" i="12"/>
  <c r="O48" i="12"/>
  <c r="O57" i="12"/>
  <c r="O74" i="12"/>
  <c r="O95" i="12"/>
  <c r="R104" i="12" s="1"/>
  <c r="S104" i="12" s="1"/>
  <c r="O117" i="12"/>
  <c r="O20" i="12"/>
  <c r="O52" i="12"/>
  <c r="O22" i="12"/>
  <c r="O114" i="12"/>
  <c r="O88" i="12"/>
  <c r="O61" i="12"/>
  <c r="O42" i="12"/>
  <c r="O136" i="12"/>
  <c r="O123" i="12"/>
  <c r="R132" i="12" s="1"/>
  <c r="S132" i="12" s="1"/>
  <c r="O110" i="12"/>
  <c r="O97" i="12"/>
  <c r="O82" i="12"/>
  <c r="O68" i="12"/>
  <c r="R78" i="12" s="1"/>
  <c r="S78" i="12" s="1"/>
  <c r="O31" i="12"/>
  <c r="O39" i="12"/>
  <c r="O47" i="12"/>
  <c r="O55" i="12"/>
  <c r="R68" i="12" s="1"/>
  <c r="S68" i="12" s="1"/>
  <c r="O76" i="12"/>
  <c r="R85" i="12" s="1"/>
  <c r="S85" i="12" s="1"/>
  <c r="O84" i="12"/>
  <c r="O108" i="12"/>
  <c r="O130" i="12"/>
  <c r="O24" i="12"/>
  <c r="O27" i="12"/>
  <c r="O58" i="12"/>
  <c r="O86" i="12"/>
  <c r="O96" i="12"/>
  <c r="R106" i="12" s="1"/>
  <c r="S106" i="12" s="1"/>
  <c r="O118" i="12"/>
  <c r="O28" i="12"/>
  <c r="S109" i="13"/>
  <c r="S99" i="13"/>
  <c r="S128" i="13"/>
  <c r="R94" i="7"/>
  <c r="S94" i="7" s="1"/>
  <c r="R98" i="7"/>
  <c r="R115" i="7"/>
  <c r="S115" i="7" s="1"/>
  <c r="R112" i="7"/>
  <c r="S112" i="7" s="1"/>
  <c r="R128" i="7"/>
  <c r="S128" i="7" s="1"/>
  <c r="R92" i="7"/>
  <c r="S92" i="7" s="1"/>
  <c r="R76" i="7"/>
  <c r="S76" i="7" s="1"/>
  <c r="R95" i="7"/>
  <c r="S95" i="7" s="1"/>
  <c r="R102" i="7"/>
  <c r="S102" i="7" s="1"/>
  <c r="R106" i="7"/>
  <c r="S106" i="7" s="1"/>
  <c r="R26" i="10"/>
  <c r="S26" i="10" s="1"/>
  <c r="J121" i="12"/>
  <c r="K121" i="12" s="1"/>
  <c r="L121" i="12" s="1"/>
  <c r="D125" i="12"/>
  <c r="D136" i="9"/>
  <c r="O45" i="10"/>
  <c r="O43" i="10"/>
  <c r="O71" i="10"/>
  <c r="O114" i="10"/>
  <c r="O28" i="10"/>
  <c r="O53" i="10"/>
  <c r="O99" i="10"/>
  <c r="O40" i="10"/>
  <c r="O33" i="10"/>
  <c r="O38" i="10"/>
  <c r="R37" i="10" s="1"/>
  <c r="S37" i="10" s="1"/>
  <c r="O129" i="10"/>
  <c r="O111" i="10"/>
  <c r="O82" i="10"/>
  <c r="O110" i="10"/>
  <c r="O94" i="10"/>
  <c r="O64" i="10"/>
  <c r="O65" i="10"/>
  <c r="O73" i="10"/>
  <c r="O116" i="10"/>
  <c r="O44" i="10"/>
  <c r="R46" i="10" s="1"/>
  <c r="S46" i="10" s="1"/>
  <c r="O55" i="10"/>
  <c r="O130" i="10"/>
  <c r="O15" i="10"/>
  <c r="O25" i="10"/>
  <c r="O30" i="10"/>
  <c r="O123" i="10"/>
  <c r="O105" i="10"/>
  <c r="O77" i="10"/>
  <c r="O128" i="10"/>
  <c r="O106" i="10"/>
  <c r="O92" i="10"/>
  <c r="O61" i="10"/>
  <c r="J79" i="7"/>
  <c r="J60" i="7"/>
  <c r="Q133" i="12"/>
  <c r="H133" i="12"/>
  <c r="J133" i="12" s="1"/>
  <c r="D133" i="12"/>
  <c r="P133" i="12"/>
  <c r="H34" i="12"/>
  <c r="J34" i="12" s="1"/>
  <c r="Q34" i="12"/>
  <c r="P34" i="12"/>
  <c r="P30" i="12"/>
  <c r="Q30" i="12"/>
  <c r="Q73" i="13"/>
  <c r="R92" i="13" s="1"/>
  <c r="S92" i="13" s="1"/>
  <c r="P73" i="13"/>
  <c r="P68" i="13"/>
  <c r="S68" i="13" s="1"/>
  <c r="Q68" i="13"/>
  <c r="R87" i="13" s="1"/>
  <c r="S87" i="13" s="1"/>
  <c r="Q67" i="13"/>
  <c r="P67" i="13"/>
  <c r="S67" i="13" s="1"/>
  <c r="J64" i="13"/>
  <c r="K40" i="13" s="1"/>
  <c r="L40" i="13" s="1"/>
  <c r="P62" i="13"/>
  <c r="Q62" i="13"/>
  <c r="R81" i="13" s="1"/>
  <c r="S81" i="13" s="1"/>
  <c r="D62" i="13"/>
  <c r="R62" i="10"/>
  <c r="S62" i="10" s="1"/>
  <c r="R59" i="10"/>
  <c r="S59" i="10" s="1"/>
  <c r="J132" i="12"/>
  <c r="D124" i="9"/>
  <c r="J26" i="9"/>
  <c r="J109" i="9"/>
  <c r="D100" i="9"/>
  <c r="J40" i="7"/>
  <c r="H136" i="12"/>
  <c r="P136" i="12"/>
  <c r="D136" i="12"/>
  <c r="Q136" i="12"/>
  <c r="P113" i="12"/>
  <c r="H113" i="12"/>
  <c r="J113" i="12" s="1"/>
  <c r="J95" i="12"/>
  <c r="K95" i="12" s="1"/>
  <c r="L95" i="12" s="1"/>
  <c r="J83" i="12"/>
  <c r="K82" i="12" s="1"/>
  <c r="L82" i="12" s="1"/>
  <c r="Q47" i="12"/>
  <c r="H47" i="12"/>
  <c r="P47" i="12"/>
  <c r="Q39" i="12"/>
  <c r="P39" i="12"/>
  <c r="D39" i="12"/>
  <c r="H39" i="12"/>
  <c r="J39" i="12" s="1"/>
  <c r="D126" i="13"/>
  <c r="P126" i="13"/>
  <c r="Q126" i="13"/>
  <c r="P106" i="13"/>
  <c r="S106" i="13" s="1"/>
  <c r="D106" i="13"/>
  <c r="Q106" i="13"/>
  <c r="R125" i="13" s="1"/>
  <c r="S125" i="13" s="1"/>
  <c r="P102" i="13"/>
  <c r="D102" i="13"/>
  <c r="P101" i="13"/>
  <c r="Q101" i="13"/>
  <c r="R120" i="13" s="1"/>
  <c r="S120" i="13" s="1"/>
  <c r="J127" i="10"/>
  <c r="J115" i="10"/>
  <c r="K115" i="10" s="1"/>
  <c r="L115" i="10" s="1"/>
  <c r="R57" i="10"/>
  <c r="S57" i="10" s="1"/>
  <c r="D60" i="9"/>
  <c r="H122" i="12"/>
  <c r="P122" i="12"/>
  <c r="Q117" i="12"/>
  <c r="H117" i="12"/>
  <c r="J117" i="12" s="1"/>
  <c r="K114" i="12" s="1"/>
  <c r="L114" i="12" s="1"/>
  <c r="P117" i="12"/>
  <c r="H90" i="12"/>
  <c r="J90" i="12" s="1"/>
  <c r="K90" i="12" s="1"/>
  <c r="L90" i="12" s="1"/>
  <c r="D90" i="12"/>
  <c r="E54" i="12" s="1"/>
  <c r="F54" i="12" s="1"/>
  <c r="P136" i="13"/>
  <c r="Q136" i="13"/>
  <c r="D136" i="13"/>
  <c r="E136" i="13" s="1"/>
  <c r="F136" i="13" s="1"/>
  <c r="Q131" i="13"/>
  <c r="D131" i="13"/>
  <c r="J56" i="13"/>
  <c r="Q35" i="13"/>
  <c r="R54" i="13" s="1"/>
  <c r="S54" i="13" s="1"/>
  <c r="P35" i="13"/>
  <c r="S35" i="13" s="1"/>
  <c r="D35" i="13"/>
  <c r="P30" i="13"/>
  <c r="S30" i="13" s="1"/>
  <c r="T30" i="13" s="1"/>
  <c r="U30" i="13" s="1"/>
  <c r="D30" i="13"/>
  <c r="Q30" i="13"/>
  <c r="R49" i="13" s="1"/>
  <c r="S49" i="13" s="1"/>
  <c r="J17" i="13"/>
  <c r="H131" i="7"/>
  <c r="J131" i="7" s="1"/>
  <c r="P131" i="7"/>
  <c r="S131" i="7" s="1"/>
  <c r="H119" i="7"/>
  <c r="J119" i="7" s="1"/>
  <c r="Q119" i="7"/>
  <c r="P119" i="7"/>
  <c r="D119" i="7"/>
  <c r="P106" i="7"/>
  <c r="H106" i="7"/>
  <c r="J106" i="7" s="1"/>
  <c r="Q106" i="7"/>
  <c r="D106" i="7"/>
  <c r="P98" i="7"/>
  <c r="H98" i="7"/>
  <c r="J98" i="7" s="1"/>
  <c r="H93" i="7"/>
  <c r="J93" i="7" s="1"/>
  <c r="P93" i="7"/>
  <c r="Q93" i="7"/>
  <c r="R93" i="7" s="1"/>
  <c r="P85" i="7"/>
  <c r="Q85" i="7"/>
  <c r="R85" i="7" s="1"/>
  <c r="D85" i="7"/>
  <c r="P82" i="7"/>
  <c r="H82" i="7"/>
  <c r="J82" i="7" s="1"/>
  <c r="Q82" i="7"/>
  <c r="R82" i="7" s="1"/>
  <c r="D82" i="7"/>
  <c r="H74" i="7"/>
  <c r="J74" i="7" s="1"/>
  <c r="Q74" i="7"/>
  <c r="R74" i="7" s="1"/>
  <c r="S74" i="7" s="1"/>
  <c r="H59" i="7"/>
  <c r="J59" i="7" s="1"/>
  <c r="P59" i="7"/>
  <c r="S59" i="7" s="1"/>
  <c r="Q59" i="7"/>
  <c r="R59" i="7" s="1"/>
  <c r="D59" i="7"/>
  <c r="H54" i="7"/>
  <c r="J54" i="7" s="1"/>
  <c r="P54" i="7"/>
  <c r="S54" i="7" s="1"/>
  <c r="H45" i="7"/>
  <c r="J45" i="7" s="1"/>
  <c r="D45" i="7"/>
  <c r="P45" i="7"/>
  <c r="Q45" i="7"/>
  <c r="R45" i="7" s="1"/>
  <c r="J43" i="7"/>
  <c r="J41" i="7"/>
  <c r="Q93" i="10"/>
  <c r="P93" i="10"/>
  <c r="J94" i="7"/>
  <c r="H132" i="12"/>
  <c r="Q132" i="12"/>
  <c r="H121" i="12"/>
  <c r="Q121" i="12"/>
  <c r="H93" i="12"/>
  <c r="J93" i="12" s="1"/>
  <c r="Q93" i="12"/>
  <c r="P93" i="12"/>
  <c r="H56" i="12"/>
  <c r="J56" i="12" s="1"/>
  <c r="P56" i="12"/>
  <c r="H52" i="12"/>
  <c r="J52" i="12" s="1"/>
  <c r="Q52" i="12"/>
  <c r="Q41" i="12"/>
  <c r="H41" i="12"/>
  <c r="J41" i="12" s="1"/>
  <c r="P18" i="12"/>
  <c r="Q18" i="12"/>
  <c r="Q99" i="13"/>
  <c r="R118" i="13" s="1"/>
  <c r="S118" i="13" s="1"/>
  <c r="D99" i="13"/>
  <c r="J72" i="13"/>
  <c r="P70" i="13"/>
  <c r="Q70" i="13"/>
  <c r="R89" i="13" s="1"/>
  <c r="S89" i="13" s="1"/>
  <c r="J107" i="10"/>
  <c r="P82" i="10"/>
  <c r="Q82" i="10"/>
  <c r="P80" i="10"/>
  <c r="Q80" i="10"/>
  <c r="P78" i="10"/>
  <c r="Q78" i="10"/>
  <c r="P76" i="10"/>
  <c r="Q76" i="10"/>
  <c r="P56" i="10"/>
  <c r="Q56" i="10"/>
  <c r="J22" i="9"/>
  <c r="J47" i="12"/>
  <c r="J91" i="9"/>
  <c r="K67" i="9" s="1"/>
  <c r="L67" i="9" s="1"/>
  <c r="J133" i="7"/>
  <c r="J128" i="7"/>
  <c r="J100" i="7"/>
  <c r="Q85" i="13"/>
  <c r="J127" i="13"/>
  <c r="H131" i="12"/>
  <c r="J131" i="12" s="1"/>
  <c r="P131" i="12"/>
  <c r="H120" i="12"/>
  <c r="J120" i="12" s="1"/>
  <c r="P120" i="12"/>
  <c r="P106" i="12"/>
  <c r="H101" i="12"/>
  <c r="J101" i="12" s="1"/>
  <c r="H99" i="12"/>
  <c r="J99" i="12" s="1"/>
  <c r="P99" i="12"/>
  <c r="Q99" i="12"/>
  <c r="H59" i="12"/>
  <c r="J59" i="12" s="1"/>
  <c r="Q59" i="12"/>
  <c r="R69" i="12" s="1"/>
  <c r="S69" i="12" s="1"/>
  <c r="P59" i="12"/>
  <c r="Q51" i="12"/>
  <c r="H51" i="12"/>
  <c r="Q43" i="12"/>
  <c r="P43" i="12"/>
  <c r="Q25" i="12"/>
  <c r="H25" i="12"/>
  <c r="J25" i="12" s="1"/>
  <c r="H17" i="12"/>
  <c r="J17" i="12" s="1"/>
  <c r="P17" i="12"/>
  <c r="Q107" i="13"/>
  <c r="R126" i="13" s="1"/>
  <c r="P107" i="13"/>
  <c r="Q95" i="13"/>
  <c r="R114" i="13" s="1"/>
  <c r="S114" i="13" s="1"/>
  <c r="P95" i="13"/>
  <c r="Q91" i="13"/>
  <c r="R110" i="13" s="1"/>
  <c r="S110" i="13" s="1"/>
  <c r="P91" i="13"/>
  <c r="S91" i="13" s="1"/>
  <c r="Q83" i="13"/>
  <c r="R102" i="13" s="1"/>
  <c r="P83" i="13"/>
  <c r="J74" i="13"/>
  <c r="D28" i="12"/>
  <c r="J136" i="12"/>
  <c r="J24" i="9"/>
  <c r="R88" i="7"/>
  <c r="S88" i="7" s="1"/>
  <c r="J51" i="12"/>
  <c r="J122" i="12"/>
  <c r="K122" i="12" s="1"/>
  <c r="L122" i="12" s="1"/>
  <c r="D113" i="12"/>
  <c r="D47" i="12"/>
  <c r="D52" i="12"/>
  <c r="E50" i="12" s="1"/>
  <c r="F50" i="12" s="1"/>
  <c r="J89" i="12"/>
  <c r="D90" i="9"/>
  <c r="J101" i="9"/>
  <c r="K30" i="9" s="1"/>
  <c r="L30" i="9" s="1"/>
  <c r="D131" i="7"/>
  <c r="K126" i="7"/>
  <c r="L126" i="7" s="1"/>
  <c r="Q76" i="13"/>
  <c r="R95" i="13" s="1"/>
  <c r="S95" i="13" s="1"/>
  <c r="Q56" i="12"/>
  <c r="D70" i="13"/>
  <c r="P99" i="13"/>
  <c r="P121" i="12"/>
  <c r="H130" i="12"/>
  <c r="J130" i="12" s="1"/>
  <c r="P130" i="12"/>
  <c r="Q130" i="12"/>
  <c r="H128" i="12"/>
  <c r="J128" i="12" s="1"/>
  <c r="P128" i="12"/>
  <c r="H110" i="12"/>
  <c r="J110" i="12" s="1"/>
  <c r="K105" i="12" s="1"/>
  <c r="L105" i="12" s="1"/>
  <c r="Q110" i="12"/>
  <c r="P95" i="12"/>
  <c r="Q95" i="12"/>
  <c r="H88" i="12"/>
  <c r="J88" i="12" s="1"/>
  <c r="K84" i="12" s="1"/>
  <c r="L84" i="12" s="1"/>
  <c r="Q88" i="12"/>
  <c r="Q58" i="12"/>
  <c r="P58" i="12"/>
  <c r="Q45" i="12"/>
  <c r="P45" i="12"/>
  <c r="Q37" i="12"/>
  <c r="R47" i="12" s="1"/>
  <c r="S47" i="12" s="1"/>
  <c r="P37" i="12"/>
  <c r="Q31" i="12"/>
  <c r="P31" i="12"/>
  <c r="P20" i="12"/>
  <c r="Q20" i="12"/>
  <c r="P128" i="13"/>
  <c r="Q128" i="13"/>
  <c r="Q65" i="13"/>
  <c r="R84" i="13" s="1"/>
  <c r="S84" i="13" s="1"/>
  <c r="P65" i="13"/>
  <c r="S65" i="13" s="1"/>
  <c r="J62" i="13"/>
  <c r="J36" i="13"/>
  <c r="J31" i="13"/>
  <c r="H125" i="7"/>
  <c r="J125" i="7" s="1"/>
  <c r="P125" i="7"/>
  <c r="S125" i="7" s="1"/>
  <c r="P79" i="7"/>
  <c r="Q79" i="7"/>
  <c r="R79" i="7" s="1"/>
  <c r="S79" i="7" s="1"/>
  <c r="H67" i="7"/>
  <c r="J67" i="7" s="1"/>
  <c r="D67" i="7"/>
  <c r="P67" i="7"/>
  <c r="P36" i="7"/>
  <c r="H36" i="7"/>
  <c r="J36" i="7" s="1"/>
  <c r="H25" i="7"/>
  <c r="J25" i="7" s="1"/>
  <c r="Q25" i="7"/>
  <c r="H17" i="7"/>
  <c r="J17" i="7" s="1"/>
  <c r="P17" i="7"/>
  <c r="J124" i="10"/>
  <c r="D76" i="13"/>
  <c r="D83" i="13"/>
  <c r="D85" i="13"/>
  <c r="D91" i="13"/>
  <c r="J100" i="13"/>
  <c r="D118" i="13"/>
  <c r="D120" i="13"/>
  <c r="J130" i="13"/>
  <c r="J135" i="13"/>
  <c r="J75" i="13"/>
  <c r="J59" i="13"/>
  <c r="H133" i="7"/>
  <c r="Q133" i="7"/>
  <c r="R133" i="7" s="1"/>
  <c r="S133" i="7" s="1"/>
  <c r="J23" i="13"/>
  <c r="J83" i="13"/>
  <c r="J116" i="13"/>
  <c r="J29" i="7"/>
  <c r="J111" i="13"/>
  <c r="K103" i="13" s="1"/>
  <c r="L103" i="13" s="1"/>
  <c r="D101" i="13"/>
  <c r="J96" i="13"/>
  <c r="J71" i="13"/>
  <c r="J63" i="13"/>
  <c r="Q33" i="13"/>
  <c r="R52" i="13" s="1"/>
  <c r="S52" i="13" s="1"/>
  <c r="D33" i="13"/>
  <c r="D65" i="7"/>
  <c r="H65" i="7"/>
  <c r="J65" i="7" s="1"/>
  <c r="P32" i="13"/>
  <c r="S32" i="13" s="1"/>
  <c r="T32" i="13" s="1"/>
  <c r="U32" i="13" s="1"/>
  <c r="Q31" i="13"/>
  <c r="R50" i="13" s="1"/>
  <c r="S50" i="13" s="1"/>
  <c r="Q17" i="13"/>
  <c r="R36" i="13" s="1"/>
  <c r="S36" i="13" s="1"/>
  <c r="P122" i="7"/>
  <c r="D61" i="7"/>
  <c r="J54" i="10"/>
  <c r="Q26" i="10"/>
  <c r="D57" i="13"/>
  <c r="D39" i="13"/>
  <c r="D64" i="7"/>
  <c r="J41" i="10"/>
  <c r="E21" i="13"/>
  <c r="F21" i="13" s="1"/>
  <c r="R124" i="13"/>
  <c r="S124" i="13" s="1"/>
  <c r="R94" i="13"/>
  <c r="S94" i="13" s="1"/>
  <c r="R100" i="13"/>
  <c r="S100" i="13" s="1"/>
  <c r="R96" i="13"/>
  <c r="S96" i="13" s="1"/>
  <c r="R14" i="13"/>
  <c r="R45" i="13"/>
  <c r="S45" i="13" s="1"/>
  <c r="R115" i="13"/>
  <c r="S115" i="13" s="1"/>
  <c r="R105" i="13"/>
  <c r="S105" i="13" s="1"/>
  <c r="R25" i="13"/>
  <c r="S25" i="13" s="1"/>
  <c r="T25" i="13" s="1"/>
  <c r="U25" i="13" s="1"/>
  <c r="R131" i="13"/>
  <c r="S131" i="13" s="1"/>
  <c r="R82" i="13"/>
  <c r="S82" i="13" s="1"/>
  <c r="R86" i="13"/>
  <c r="S86" i="13" s="1"/>
  <c r="R136" i="13"/>
  <c r="R104" i="13"/>
  <c r="S104" i="13" s="1"/>
  <c r="R103" i="13"/>
  <c r="S103" i="13" s="1"/>
  <c r="R23" i="13"/>
  <c r="S23" i="13" s="1"/>
  <c r="T23" i="13" s="1"/>
  <c r="U23" i="13" s="1"/>
  <c r="R16" i="13"/>
  <c r="S16" i="13" s="1"/>
  <c r="T16" i="13" s="1"/>
  <c r="U16" i="13" s="1"/>
  <c r="R18" i="13"/>
  <c r="S18" i="13" s="1"/>
  <c r="T18" i="13" s="1"/>
  <c r="U18" i="13" s="1"/>
  <c r="R43" i="13"/>
  <c r="S43" i="13" s="1"/>
  <c r="R55" i="13"/>
  <c r="S55" i="13" s="1"/>
  <c r="R107" i="13"/>
  <c r="R97" i="13"/>
  <c r="S97" i="13" s="1"/>
  <c r="R111" i="13"/>
  <c r="S111" i="13" s="1"/>
  <c r="R61" i="12"/>
  <c r="S61" i="12" s="1"/>
  <c r="R45" i="10"/>
  <c r="S45" i="10" s="1"/>
  <c r="R94" i="10"/>
  <c r="S94" i="10" s="1"/>
  <c r="R111" i="7"/>
  <c r="S111" i="7" s="1"/>
  <c r="R119" i="7"/>
  <c r="S119" i="7" s="1"/>
  <c r="R135" i="7"/>
  <c r="S135" i="7" s="1"/>
  <c r="R117" i="7"/>
  <c r="S117" i="7" s="1"/>
  <c r="R108" i="7"/>
  <c r="S108" i="7" s="1"/>
  <c r="R114" i="7"/>
  <c r="S114" i="7" s="1"/>
  <c r="R118" i="7"/>
  <c r="S118" i="7" s="1"/>
  <c r="R122" i="7"/>
  <c r="S122" i="7" s="1"/>
  <c r="R126" i="7"/>
  <c r="S126" i="7" s="1"/>
  <c r="R136" i="7"/>
  <c r="S136" i="7" s="1"/>
  <c r="T136" i="7" s="1"/>
  <c r="U136" i="7" s="1"/>
  <c r="R72" i="7"/>
  <c r="S72" i="7" s="1"/>
  <c r="R58" i="7"/>
  <c r="S58" i="7" s="1"/>
  <c r="R56" i="7"/>
  <c r="S56" i="7" s="1"/>
  <c r="R99" i="7"/>
  <c r="S99" i="7" s="1"/>
  <c r="R100" i="7"/>
  <c r="S100" i="7" s="1"/>
  <c r="R84" i="7"/>
  <c r="S84" i="7" s="1"/>
  <c r="R67" i="7"/>
  <c r="S67" i="7" s="1"/>
  <c r="R68" i="7"/>
  <c r="S68" i="7" s="1"/>
  <c r="R51" i="7"/>
  <c r="S51" i="7" s="1"/>
  <c r="R52" i="7"/>
  <c r="S52" i="7" s="1"/>
  <c r="R32" i="7"/>
  <c r="S32" i="7" s="1"/>
  <c r="R39" i="7"/>
  <c r="S39" i="7" s="1"/>
  <c r="R37" i="7"/>
  <c r="S37" i="7" s="1"/>
  <c r="R38" i="7"/>
  <c r="S38" i="7" s="1"/>
  <c r="R42" i="7"/>
  <c r="S42" i="7" s="1"/>
  <c r="R31" i="7"/>
  <c r="S31" i="7" s="1"/>
  <c r="R43" i="7"/>
  <c r="S43" i="7" s="1"/>
  <c r="R41" i="7"/>
  <c r="S41" i="7" s="1"/>
  <c r="R30" i="7"/>
  <c r="S30" i="7" s="1"/>
  <c r="R36" i="7"/>
  <c r="R40" i="7"/>
  <c r="S40" i="7" s="1"/>
  <c r="R15" i="7"/>
  <c r="S15" i="7" s="1"/>
  <c r="R17" i="7"/>
  <c r="S17" i="7" s="1"/>
  <c r="R25" i="7"/>
  <c r="S25" i="7" s="1"/>
  <c r="R23" i="7"/>
  <c r="S23" i="7" s="1"/>
  <c r="R16" i="7"/>
  <c r="S16" i="7" s="1"/>
  <c r="R20" i="7"/>
  <c r="S20" i="7" s="1"/>
  <c r="R24" i="7"/>
  <c r="S24" i="7" s="1"/>
  <c r="R14" i="7"/>
  <c r="R18" i="7"/>
  <c r="S18" i="7" s="1"/>
  <c r="R22" i="7"/>
  <c r="S22" i="7" s="1"/>
  <c r="R26" i="7"/>
  <c r="S26" i="7" s="1"/>
  <c r="R76" i="10"/>
  <c r="S76" i="10" s="1"/>
  <c r="R75" i="10"/>
  <c r="S75" i="10" s="1"/>
  <c r="R63" i="7"/>
  <c r="S63" i="7" s="1"/>
  <c r="R65" i="7"/>
  <c r="S65" i="7" s="1"/>
  <c r="R66" i="7"/>
  <c r="S66" i="7" s="1"/>
  <c r="R61" i="7"/>
  <c r="S61" i="7" s="1"/>
  <c r="R62" i="7"/>
  <c r="S62" i="7" s="1"/>
  <c r="R136" i="10"/>
  <c r="S136" i="10" s="1"/>
  <c r="R129" i="12"/>
  <c r="S129" i="12" s="1"/>
  <c r="O21" i="9"/>
  <c r="O88" i="9"/>
  <c r="O104" i="9"/>
  <c r="O120" i="9"/>
  <c r="O54" i="9"/>
  <c r="O70" i="9"/>
  <c r="O99" i="9"/>
  <c r="O125" i="9"/>
  <c r="O35" i="9"/>
  <c r="O28" i="9"/>
  <c r="O18" i="9"/>
  <c r="O119" i="9"/>
  <c r="O85" i="9"/>
  <c r="O56" i="9"/>
  <c r="O30" i="9"/>
  <c r="O46" i="9"/>
  <c r="O84" i="9"/>
  <c r="O108" i="9"/>
  <c r="O131" i="9"/>
  <c r="O66" i="9"/>
  <c r="O107" i="9"/>
  <c r="O19" i="9"/>
  <c r="O20" i="9"/>
  <c r="O41" i="9"/>
  <c r="O101" i="9"/>
  <c r="O64" i="9"/>
  <c r="O69" i="9"/>
  <c r="O97" i="9"/>
  <c r="O17" i="9"/>
  <c r="O42" i="9"/>
  <c r="O48" i="9"/>
  <c r="O24" i="9"/>
  <c r="O65" i="9"/>
  <c r="O75" i="9"/>
  <c r="O96" i="9"/>
  <c r="O115" i="9"/>
  <c r="O58" i="9"/>
  <c r="O83" i="9"/>
  <c r="O122" i="9"/>
  <c r="O43" i="9"/>
  <c r="O44" i="9"/>
  <c r="O50" i="9"/>
  <c r="O132" i="9"/>
  <c r="O77" i="9"/>
  <c r="O80" i="9"/>
  <c r="O100" i="9"/>
  <c r="O126" i="9"/>
  <c r="O62" i="9"/>
  <c r="O91" i="9"/>
  <c r="O135" i="9"/>
  <c r="O51" i="9"/>
  <c r="O34" i="9"/>
  <c r="O109" i="9"/>
  <c r="O72" i="9"/>
  <c r="O17" i="12"/>
  <c r="O126" i="12"/>
  <c r="O99" i="12"/>
  <c r="D16" i="13"/>
  <c r="H135" i="12"/>
  <c r="J135" i="12" s="1"/>
  <c r="P110" i="12"/>
  <c r="H80" i="12"/>
  <c r="J80" i="12" s="1"/>
  <c r="Q36" i="12"/>
  <c r="R46" i="12" s="1"/>
  <c r="S46" i="12" s="1"/>
  <c r="P121" i="13"/>
  <c r="S121" i="13" s="1"/>
  <c r="Q39" i="13"/>
  <c r="R58" i="13" s="1"/>
  <c r="S58" i="13" s="1"/>
  <c r="Q105" i="7"/>
  <c r="R105" i="7" s="1"/>
  <c r="S105" i="7" s="1"/>
  <c r="D88" i="7"/>
  <c r="Q83" i="7"/>
  <c r="R83" i="7" s="1"/>
  <c r="S83" i="7" s="1"/>
  <c r="Q33" i="7"/>
  <c r="R33" i="7" s="1"/>
  <c r="S33" i="7" s="1"/>
  <c r="Q116" i="12"/>
  <c r="R126" i="12" s="1"/>
  <c r="S126" i="12" s="1"/>
  <c r="H30" i="12"/>
  <c r="J30" i="12" s="1"/>
  <c r="P57" i="13"/>
  <c r="S57" i="13" s="1"/>
  <c r="P56" i="13"/>
  <c r="S56" i="13" s="1"/>
  <c r="Q128" i="12"/>
  <c r="Q123" i="12"/>
  <c r="Q129" i="7"/>
  <c r="R129" i="7" s="1"/>
  <c r="S129" i="7" s="1"/>
  <c r="Q113" i="7"/>
  <c r="R113" i="7" s="1"/>
  <c r="S113" i="7" s="1"/>
  <c r="Q57" i="13"/>
  <c r="R76" i="13" s="1"/>
  <c r="S76" i="13" s="1"/>
  <c r="I21" i="10"/>
  <c r="J21" i="10" s="1"/>
  <c r="K19" i="7" l="1"/>
  <c r="L19" i="7" s="1"/>
  <c r="K24" i="7"/>
  <c r="L24" i="7" s="1"/>
  <c r="K21" i="7"/>
  <c r="L21" i="7" s="1"/>
  <c r="K20" i="7"/>
  <c r="L20" i="7" s="1"/>
  <c r="K18" i="7"/>
  <c r="L18" i="7" s="1"/>
  <c r="K25" i="7"/>
  <c r="L25" i="7" s="1"/>
  <c r="K22" i="7"/>
  <c r="L22" i="7" s="1"/>
  <c r="K23" i="7"/>
  <c r="L23" i="7" s="1"/>
  <c r="K33" i="7"/>
  <c r="L33" i="7" s="1"/>
  <c r="K36" i="7"/>
  <c r="L36" i="7" s="1"/>
  <c r="K35" i="7"/>
  <c r="L35" i="7" s="1"/>
  <c r="K34" i="7"/>
  <c r="L34" i="7" s="1"/>
  <c r="K32" i="7"/>
  <c r="L32" i="7" s="1"/>
  <c r="K31" i="7"/>
  <c r="L31" i="7" s="1"/>
  <c r="K30" i="7"/>
  <c r="L30" i="7" s="1"/>
  <c r="K16" i="7"/>
  <c r="L16" i="7" s="1"/>
  <c r="K17" i="7"/>
  <c r="L17" i="7" s="1"/>
  <c r="K15" i="7"/>
  <c r="L15" i="7" s="1"/>
  <c r="E15" i="10"/>
  <c r="F15" i="10" s="1"/>
  <c r="K54" i="10"/>
  <c r="L54" i="10" s="1"/>
  <c r="E31" i="13"/>
  <c r="F31" i="13" s="1"/>
  <c r="E32" i="13"/>
  <c r="F32" i="13" s="1"/>
  <c r="E33" i="13"/>
  <c r="F33" i="13" s="1"/>
  <c r="K112" i="13"/>
  <c r="L112" i="13" s="1"/>
  <c r="K116" i="13"/>
  <c r="L116" i="13" s="1"/>
  <c r="K115" i="13"/>
  <c r="L115" i="13" s="1"/>
  <c r="K114" i="13"/>
  <c r="L114" i="13" s="1"/>
  <c r="K113" i="13"/>
  <c r="L113" i="13" s="1"/>
  <c r="E112" i="13"/>
  <c r="F112" i="13" s="1"/>
  <c r="E110" i="13"/>
  <c r="F110" i="13" s="1"/>
  <c r="E116" i="13"/>
  <c r="F116" i="13" s="1"/>
  <c r="E107" i="13"/>
  <c r="F107" i="13" s="1"/>
  <c r="E108" i="13"/>
  <c r="F108" i="13" s="1"/>
  <c r="E117" i="13"/>
  <c r="F117" i="13" s="1"/>
  <c r="E114" i="13"/>
  <c r="F114" i="13" s="1"/>
  <c r="E118" i="13"/>
  <c r="F118" i="13" s="1"/>
  <c r="E111" i="13"/>
  <c r="F111" i="13" s="1"/>
  <c r="E115" i="13"/>
  <c r="F115" i="13" s="1"/>
  <c r="E109" i="13"/>
  <c r="F109" i="13" s="1"/>
  <c r="E113" i="13"/>
  <c r="F113" i="13" s="1"/>
  <c r="K25" i="13"/>
  <c r="L25" i="13" s="1"/>
  <c r="K27" i="13"/>
  <c r="L27" i="13" s="1"/>
  <c r="K26" i="13"/>
  <c r="L26" i="13" s="1"/>
  <c r="K28" i="13"/>
  <c r="L28" i="13" s="1"/>
  <c r="K30" i="13"/>
  <c r="L30" i="13" s="1"/>
  <c r="K31" i="13"/>
  <c r="L31" i="13" s="1"/>
  <c r="K24" i="13"/>
  <c r="L24" i="13" s="1"/>
  <c r="K29" i="13"/>
  <c r="L29" i="13" s="1"/>
  <c r="E41" i="12"/>
  <c r="F41" i="12" s="1"/>
  <c r="E45" i="12"/>
  <c r="F45" i="12" s="1"/>
  <c r="E40" i="12"/>
  <c r="F40" i="12" s="1"/>
  <c r="E47" i="12"/>
  <c r="F47" i="12" s="1"/>
  <c r="E46" i="12"/>
  <c r="F46" i="12" s="1"/>
  <c r="E44" i="12"/>
  <c r="F44" i="12" s="1"/>
  <c r="E43" i="12"/>
  <c r="F43" i="12" s="1"/>
  <c r="E42" i="12"/>
  <c r="F42" i="12" s="1"/>
  <c r="K100" i="7"/>
  <c r="L100" i="7" s="1"/>
  <c r="K99" i="7"/>
  <c r="L99" i="7" s="1"/>
  <c r="K72" i="13"/>
  <c r="L72" i="13" s="1"/>
  <c r="E97" i="7"/>
  <c r="F97" i="7" s="1"/>
  <c r="E93" i="7"/>
  <c r="F93" i="7" s="1"/>
  <c r="E99" i="7"/>
  <c r="F99" i="7" s="1"/>
  <c r="E101" i="7"/>
  <c r="F101" i="7" s="1"/>
  <c r="E94" i="7"/>
  <c r="F94" i="7" s="1"/>
  <c r="E102" i="7"/>
  <c r="F102" i="7" s="1"/>
  <c r="E105" i="7"/>
  <c r="F105" i="7" s="1"/>
  <c r="E89" i="7"/>
  <c r="F89" i="7" s="1"/>
  <c r="E106" i="7"/>
  <c r="F106" i="7" s="1"/>
  <c r="E100" i="7"/>
  <c r="F100" i="7" s="1"/>
  <c r="E95" i="7"/>
  <c r="F95" i="7" s="1"/>
  <c r="E103" i="7"/>
  <c r="F103" i="7" s="1"/>
  <c r="E91" i="7"/>
  <c r="F91" i="7" s="1"/>
  <c r="E98" i="7"/>
  <c r="F98" i="7" s="1"/>
  <c r="E104" i="7"/>
  <c r="F104" i="7" s="1"/>
  <c r="E96" i="7"/>
  <c r="F96" i="7" s="1"/>
  <c r="E90" i="7"/>
  <c r="F90" i="7" s="1"/>
  <c r="E92" i="7"/>
  <c r="F92" i="7" s="1"/>
  <c r="E111" i="7"/>
  <c r="F111" i="7" s="1"/>
  <c r="E109" i="7"/>
  <c r="F109" i="7" s="1"/>
  <c r="E114" i="7"/>
  <c r="F114" i="7" s="1"/>
  <c r="E118" i="7"/>
  <c r="F118" i="7" s="1"/>
  <c r="E116" i="7"/>
  <c r="F116" i="7" s="1"/>
  <c r="E119" i="7"/>
  <c r="F119" i="7" s="1"/>
  <c r="E112" i="7"/>
  <c r="F112" i="7" s="1"/>
  <c r="E110" i="7"/>
  <c r="F110" i="7" s="1"/>
  <c r="E113" i="7"/>
  <c r="F113" i="7" s="1"/>
  <c r="E108" i="7"/>
  <c r="F108" i="7" s="1"/>
  <c r="E117" i="7"/>
  <c r="F117" i="7" s="1"/>
  <c r="E107" i="7"/>
  <c r="F107" i="7" s="1"/>
  <c r="E115" i="7"/>
  <c r="F115" i="7" s="1"/>
  <c r="E29" i="13"/>
  <c r="F29" i="13" s="1"/>
  <c r="E27" i="13"/>
  <c r="F27" i="13" s="1"/>
  <c r="E28" i="13"/>
  <c r="F28" i="13" s="1"/>
  <c r="E26" i="13"/>
  <c r="F26" i="13" s="1"/>
  <c r="E25" i="13"/>
  <c r="F25" i="13" s="1"/>
  <c r="E20" i="13"/>
  <c r="F20" i="13" s="1"/>
  <c r="E24" i="13"/>
  <c r="F24" i="13" s="1"/>
  <c r="E23" i="13"/>
  <c r="F23" i="13" s="1"/>
  <c r="E19" i="13"/>
  <c r="F19" i="13" s="1"/>
  <c r="E30" i="13"/>
  <c r="F30" i="13" s="1"/>
  <c r="R99" i="10"/>
  <c r="S99" i="10" s="1"/>
  <c r="R125" i="10"/>
  <c r="S125" i="10" s="1"/>
  <c r="R106" i="10"/>
  <c r="S106" i="10" s="1"/>
  <c r="R86" i="10"/>
  <c r="S86" i="10" s="1"/>
  <c r="R91" i="10"/>
  <c r="S91" i="10" s="1"/>
  <c r="R79" i="10"/>
  <c r="S79" i="10" s="1"/>
  <c r="R93" i="10"/>
  <c r="S93" i="10" s="1"/>
  <c r="R122" i="10"/>
  <c r="S122" i="10" s="1"/>
  <c r="R118" i="10"/>
  <c r="S118" i="10" s="1"/>
  <c r="T117" i="10" s="1"/>
  <c r="U117" i="10" s="1"/>
  <c r="R90" i="10"/>
  <c r="S90" i="10" s="1"/>
  <c r="R89" i="10"/>
  <c r="S89" i="10" s="1"/>
  <c r="R129" i="10"/>
  <c r="S129" i="10" s="1"/>
  <c r="R124" i="10"/>
  <c r="S124" i="10" s="1"/>
  <c r="T120" i="10" s="1"/>
  <c r="U120" i="10" s="1"/>
  <c r="R80" i="10"/>
  <c r="S80" i="10" s="1"/>
  <c r="R83" i="10"/>
  <c r="S83" i="10" s="1"/>
  <c r="R101" i="10"/>
  <c r="S101" i="10" s="1"/>
  <c r="R132" i="10"/>
  <c r="S132" i="10" s="1"/>
  <c r="T130" i="10" s="1"/>
  <c r="U130" i="10" s="1"/>
  <c r="R112" i="10"/>
  <c r="S112" i="10" s="1"/>
  <c r="R117" i="10"/>
  <c r="S117" i="10" s="1"/>
  <c r="R130" i="10"/>
  <c r="S130" i="10" s="1"/>
  <c r="R114" i="10"/>
  <c r="S114" i="10" s="1"/>
  <c r="T112" i="10" s="1"/>
  <c r="U112" i="10" s="1"/>
  <c r="R82" i="10"/>
  <c r="S82" i="10" s="1"/>
  <c r="R100" i="10"/>
  <c r="S100" i="10" s="1"/>
  <c r="R104" i="10"/>
  <c r="S104" i="10" s="1"/>
  <c r="R115" i="10"/>
  <c r="S115" i="10" s="1"/>
  <c r="T115" i="10" s="1"/>
  <c r="U115" i="10" s="1"/>
  <c r="R131" i="10"/>
  <c r="S131" i="10" s="1"/>
  <c r="R127" i="10"/>
  <c r="S127" i="10" s="1"/>
  <c r="R111" i="10"/>
  <c r="S111" i="10" s="1"/>
  <c r="T111" i="10" s="1"/>
  <c r="U111" i="10" s="1"/>
  <c r="R133" i="10"/>
  <c r="S133" i="10" s="1"/>
  <c r="R116" i="10"/>
  <c r="S116" i="10" s="1"/>
  <c r="R102" i="10"/>
  <c r="S102" i="10" s="1"/>
  <c r="R113" i="10"/>
  <c r="S113" i="10" s="1"/>
  <c r="R85" i="10"/>
  <c r="S85" i="10" s="1"/>
  <c r="R96" i="10"/>
  <c r="S96" i="10" s="1"/>
  <c r="R123" i="10"/>
  <c r="S123" i="10" s="1"/>
  <c r="R88" i="10"/>
  <c r="S88" i="10" s="1"/>
  <c r="R105" i="10"/>
  <c r="S105" i="10" s="1"/>
  <c r="T105" i="10" s="1"/>
  <c r="U105" i="10" s="1"/>
  <c r="R134" i="10"/>
  <c r="S134" i="10" s="1"/>
  <c r="R108" i="10"/>
  <c r="S108" i="10" s="1"/>
  <c r="R107" i="10"/>
  <c r="S107" i="10" s="1"/>
  <c r="R98" i="10"/>
  <c r="S98" i="10" s="1"/>
  <c r="R128" i="10"/>
  <c r="S128" i="10" s="1"/>
  <c r="R121" i="10"/>
  <c r="S121" i="10" s="1"/>
  <c r="R119" i="10"/>
  <c r="S119" i="10" s="1"/>
  <c r="R103" i="10"/>
  <c r="S103" i="10" s="1"/>
  <c r="R84" i="10"/>
  <c r="S84" i="10" s="1"/>
  <c r="R126" i="10"/>
  <c r="S126" i="10" s="1"/>
  <c r="R81" i="10"/>
  <c r="S81" i="10" s="1"/>
  <c r="R97" i="10"/>
  <c r="S97" i="10" s="1"/>
  <c r="T96" i="10" s="1"/>
  <c r="U96" i="10" s="1"/>
  <c r="R109" i="10"/>
  <c r="S109" i="10" s="1"/>
  <c r="R92" i="10"/>
  <c r="S92" i="10" s="1"/>
  <c r="R120" i="10"/>
  <c r="S120" i="10" s="1"/>
  <c r="K36" i="10"/>
  <c r="L36" i="10" s="1"/>
  <c r="K105" i="10"/>
  <c r="L105" i="10" s="1"/>
  <c r="K49" i="10"/>
  <c r="L49" i="10" s="1"/>
  <c r="E102" i="10"/>
  <c r="F102" i="10" s="1"/>
  <c r="E56" i="10"/>
  <c r="F56" i="10" s="1"/>
  <c r="K114" i="10"/>
  <c r="L114" i="10" s="1"/>
  <c r="E54" i="10"/>
  <c r="F54" i="10" s="1"/>
  <c r="E105" i="10"/>
  <c r="F105" i="10" s="1"/>
  <c r="K35" i="10"/>
  <c r="L35" i="10" s="1"/>
  <c r="E72" i="10"/>
  <c r="F72" i="10" s="1"/>
  <c r="K68" i="10"/>
  <c r="L68" i="10" s="1"/>
  <c r="E109" i="10"/>
  <c r="F109" i="10" s="1"/>
  <c r="E34" i="10"/>
  <c r="F34" i="10" s="1"/>
  <c r="E70" i="10"/>
  <c r="F70" i="10" s="1"/>
  <c r="E123" i="10"/>
  <c r="F123" i="10" s="1"/>
  <c r="K42" i="10"/>
  <c r="L42" i="10" s="1"/>
  <c r="K59" i="10"/>
  <c r="L59" i="10" s="1"/>
  <c r="E71" i="10"/>
  <c r="F71" i="10" s="1"/>
  <c r="E125" i="10"/>
  <c r="F125" i="10" s="1"/>
  <c r="K64" i="10"/>
  <c r="L64" i="10" s="1"/>
  <c r="D14" i="5" s="1"/>
  <c r="F14" i="5" s="1"/>
  <c r="E120" i="10"/>
  <c r="F120" i="10" s="1"/>
  <c r="E107" i="10"/>
  <c r="F107" i="10" s="1"/>
  <c r="K61" i="10"/>
  <c r="L61" i="10" s="1"/>
  <c r="K73" i="10"/>
  <c r="L73" i="10" s="1"/>
  <c r="E24" i="10"/>
  <c r="F24" i="10" s="1"/>
  <c r="E58" i="13"/>
  <c r="F58" i="13" s="1"/>
  <c r="E59" i="13"/>
  <c r="F59" i="13" s="1"/>
  <c r="K28" i="9"/>
  <c r="L28" i="9" s="1"/>
  <c r="K40" i="9"/>
  <c r="L40" i="9" s="1"/>
  <c r="K94" i="12"/>
  <c r="L94" i="12" s="1"/>
  <c r="E17" i="12"/>
  <c r="F17" i="12" s="1"/>
  <c r="K41" i="9"/>
  <c r="L41" i="9" s="1"/>
  <c r="K48" i="9"/>
  <c r="L48" i="9" s="1"/>
  <c r="K118" i="9"/>
  <c r="L118" i="9" s="1"/>
  <c r="K114" i="9"/>
  <c r="L114" i="9" s="1"/>
  <c r="K111" i="9"/>
  <c r="L111" i="9" s="1"/>
  <c r="K116" i="9"/>
  <c r="L116" i="9" s="1"/>
  <c r="K119" i="9"/>
  <c r="L119" i="9" s="1"/>
  <c r="K112" i="9"/>
  <c r="L112" i="9" s="1"/>
  <c r="K117" i="9"/>
  <c r="L117" i="9" s="1"/>
  <c r="K121" i="9"/>
  <c r="L121" i="9" s="1"/>
  <c r="K115" i="9"/>
  <c r="L115" i="9" s="1"/>
  <c r="K110" i="9"/>
  <c r="L110" i="9" s="1"/>
  <c r="K120" i="9"/>
  <c r="L120" i="9" s="1"/>
  <c r="K113" i="9"/>
  <c r="L113" i="9" s="1"/>
  <c r="K122" i="9"/>
  <c r="L122" i="9" s="1"/>
  <c r="K44" i="13"/>
  <c r="L44" i="13" s="1"/>
  <c r="K15" i="13"/>
  <c r="L15" i="13" s="1"/>
  <c r="K119" i="10"/>
  <c r="L119" i="10" s="1"/>
  <c r="R109" i="12"/>
  <c r="S109" i="12" s="1"/>
  <c r="S36" i="7"/>
  <c r="T33" i="7" s="1"/>
  <c r="U33" i="7" s="1"/>
  <c r="T133" i="7"/>
  <c r="U133" i="7" s="1"/>
  <c r="R95" i="10"/>
  <c r="S95" i="10" s="1"/>
  <c r="S107" i="13"/>
  <c r="S136" i="13"/>
  <c r="T125" i="13" s="1"/>
  <c r="U125" i="13" s="1"/>
  <c r="E36" i="13"/>
  <c r="F36" i="13" s="1"/>
  <c r="E39" i="13"/>
  <c r="F39" i="13" s="1"/>
  <c r="E37" i="13"/>
  <c r="F37" i="13" s="1"/>
  <c r="E38" i="13"/>
  <c r="F38" i="13" s="1"/>
  <c r="E101" i="13"/>
  <c r="F101" i="13" s="1"/>
  <c r="E100" i="13"/>
  <c r="F100" i="13" s="1"/>
  <c r="K78" i="13"/>
  <c r="L78" i="13" s="1"/>
  <c r="K83" i="13"/>
  <c r="L83" i="13" s="1"/>
  <c r="K82" i="13"/>
  <c r="L82" i="13" s="1"/>
  <c r="K76" i="13"/>
  <c r="L76" i="13" s="1"/>
  <c r="K81" i="13"/>
  <c r="L81" i="13" s="1"/>
  <c r="K79" i="13"/>
  <c r="L79" i="13" s="1"/>
  <c r="K77" i="13"/>
  <c r="L77" i="13" s="1"/>
  <c r="K80" i="13"/>
  <c r="L80" i="13" s="1"/>
  <c r="K98" i="13"/>
  <c r="L98" i="13" s="1"/>
  <c r="K100" i="13"/>
  <c r="L100" i="13" s="1"/>
  <c r="K97" i="13"/>
  <c r="L97" i="13" s="1"/>
  <c r="K99" i="13"/>
  <c r="L99" i="13" s="1"/>
  <c r="E75" i="13"/>
  <c r="F75" i="13" s="1"/>
  <c r="E73" i="13"/>
  <c r="F73" i="13" s="1"/>
  <c r="E74" i="13"/>
  <c r="F74" i="13" s="1"/>
  <c r="E72" i="13"/>
  <c r="F72" i="13" s="1"/>
  <c r="E71" i="13"/>
  <c r="F71" i="13" s="1"/>
  <c r="E76" i="13"/>
  <c r="F76" i="13" s="1"/>
  <c r="K36" i="13"/>
  <c r="L36" i="13" s="1"/>
  <c r="K34" i="13"/>
  <c r="L34" i="13" s="1"/>
  <c r="K35" i="13"/>
  <c r="L35" i="13" s="1"/>
  <c r="K33" i="13"/>
  <c r="L33" i="13" s="1"/>
  <c r="K32" i="13"/>
  <c r="L32" i="13" s="1"/>
  <c r="E87" i="9"/>
  <c r="F87" i="9" s="1"/>
  <c r="E82" i="9"/>
  <c r="F82" i="9" s="1"/>
  <c r="E77" i="9"/>
  <c r="F77" i="9" s="1"/>
  <c r="E89" i="9"/>
  <c r="F89" i="9" s="1"/>
  <c r="E83" i="9"/>
  <c r="F83" i="9" s="1"/>
  <c r="E84" i="9"/>
  <c r="F84" i="9" s="1"/>
  <c r="E78" i="9"/>
  <c r="F78" i="9" s="1"/>
  <c r="E88" i="9"/>
  <c r="F88" i="9" s="1"/>
  <c r="E81" i="9"/>
  <c r="F81" i="9" s="1"/>
  <c r="E79" i="9"/>
  <c r="F79" i="9" s="1"/>
  <c r="E80" i="9"/>
  <c r="F80" i="9" s="1"/>
  <c r="E85" i="9"/>
  <c r="F85" i="9" s="1"/>
  <c r="E90" i="9"/>
  <c r="F90" i="9" s="1"/>
  <c r="E86" i="9"/>
  <c r="F86" i="9" s="1"/>
  <c r="E101" i="12"/>
  <c r="F101" i="12" s="1"/>
  <c r="E93" i="12"/>
  <c r="F93" i="12" s="1"/>
  <c r="E113" i="12"/>
  <c r="F113" i="12" s="1"/>
  <c r="E95" i="12"/>
  <c r="F95" i="12" s="1"/>
  <c r="E107" i="12"/>
  <c r="F107" i="12" s="1"/>
  <c r="E106" i="12"/>
  <c r="F106" i="12" s="1"/>
  <c r="E91" i="12"/>
  <c r="F91" i="12" s="1"/>
  <c r="E98" i="12"/>
  <c r="F98" i="12" s="1"/>
  <c r="E105" i="12"/>
  <c r="F105" i="12" s="1"/>
  <c r="E110" i="12"/>
  <c r="F110" i="12" s="1"/>
  <c r="E109" i="12"/>
  <c r="F109" i="12" s="1"/>
  <c r="E100" i="12"/>
  <c r="F100" i="12" s="1"/>
  <c r="E94" i="12"/>
  <c r="F94" i="12" s="1"/>
  <c r="E108" i="12"/>
  <c r="F108" i="12" s="1"/>
  <c r="E92" i="12"/>
  <c r="F92" i="12" s="1"/>
  <c r="E103" i="12"/>
  <c r="F103" i="12" s="1"/>
  <c r="E97" i="12"/>
  <c r="F97" i="12" s="1"/>
  <c r="E112" i="12"/>
  <c r="F112" i="12" s="1"/>
  <c r="E96" i="12"/>
  <c r="F96" i="12" s="1"/>
  <c r="E111" i="12"/>
  <c r="F111" i="12" s="1"/>
  <c r="E102" i="12"/>
  <c r="F102" i="12" s="1"/>
  <c r="E99" i="12"/>
  <c r="F99" i="12" s="1"/>
  <c r="E104" i="12"/>
  <c r="F104" i="12" s="1"/>
  <c r="K24" i="9"/>
  <c r="L24" i="9" s="1"/>
  <c r="K23" i="9"/>
  <c r="L23" i="9" s="1"/>
  <c r="K120" i="13"/>
  <c r="L120" i="13" s="1"/>
  <c r="K123" i="13"/>
  <c r="L123" i="13" s="1"/>
  <c r="K117" i="13"/>
  <c r="L117" i="13" s="1"/>
  <c r="K121" i="13"/>
  <c r="L121" i="13" s="1"/>
  <c r="K122" i="13"/>
  <c r="L122" i="13" s="1"/>
  <c r="K118" i="13"/>
  <c r="L118" i="13" s="1"/>
  <c r="K127" i="13"/>
  <c r="L127" i="13" s="1"/>
  <c r="K119" i="13"/>
  <c r="L119" i="13" s="1"/>
  <c r="K124" i="13"/>
  <c r="L124" i="13" s="1"/>
  <c r="K125" i="13"/>
  <c r="L125" i="13" s="1"/>
  <c r="K126" i="13"/>
  <c r="L126" i="13" s="1"/>
  <c r="K130" i="7"/>
  <c r="L130" i="7" s="1"/>
  <c r="K133" i="7"/>
  <c r="L133" i="7" s="1"/>
  <c r="K134" i="7"/>
  <c r="L134" i="7" s="1"/>
  <c r="K128" i="7"/>
  <c r="L128" i="7" s="1"/>
  <c r="K135" i="7"/>
  <c r="L135" i="7" s="1"/>
  <c r="K132" i="7"/>
  <c r="L132" i="7" s="1"/>
  <c r="K136" i="7"/>
  <c r="L136" i="7" s="1"/>
  <c r="K131" i="7"/>
  <c r="L131" i="7" s="1"/>
  <c r="K129" i="7"/>
  <c r="L129" i="7" s="1"/>
  <c r="K107" i="10"/>
  <c r="L107" i="10" s="1"/>
  <c r="E94" i="13"/>
  <c r="F94" i="13" s="1"/>
  <c r="E98" i="13"/>
  <c r="F98" i="13" s="1"/>
  <c r="E99" i="13"/>
  <c r="F99" i="13" s="1"/>
  <c r="E96" i="13"/>
  <c r="F96" i="13" s="1"/>
  <c r="E92" i="13"/>
  <c r="F92" i="13" s="1"/>
  <c r="E93" i="13"/>
  <c r="F93" i="13" s="1"/>
  <c r="E95" i="13"/>
  <c r="F95" i="13" s="1"/>
  <c r="E97" i="13"/>
  <c r="F97" i="13" s="1"/>
  <c r="K91" i="12"/>
  <c r="L91" i="12" s="1"/>
  <c r="K93" i="12"/>
  <c r="L93" i="12" s="1"/>
  <c r="S45" i="7"/>
  <c r="T37" i="7" s="1"/>
  <c r="U37" i="7" s="1"/>
  <c r="K54" i="7"/>
  <c r="L54" i="7" s="1"/>
  <c r="K50" i="7"/>
  <c r="L50" i="7" s="1"/>
  <c r="K47" i="7"/>
  <c r="L47" i="7" s="1"/>
  <c r="K52" i="7"/>
  <c r="L52" i="7" s="1"/>
  <c r="K53" i="7"/>
  <c r="L53" i="7" s="1"/>
  <c r="K46" i="7"/>
  <c r="L46" i="7" s="1"/>
  <c r="K48" i="7"/>
  <c r="L48" i="7" s="1"/>
  <c r="K51" i="7"/>
  <c r="L51" i="7" s="1"/>
  <c r="K49" i="7"/>
  <c r="L49" i="7" s="1"/>
  <c r="K59" i="7"/>
  <c r="L59" i="7" s="1"/>
  <c r="K55" i="7"/>
  <c r="L55" i="7" s="1"/>
  <c r="K57" i="7"/>
  <c r="L57" i="7" s="1"/>
  <c r="K58" i="7"/>
  <c r="L58" i="7" s="1"/>
  <c r="K56" i="7"/>
  <c r="L56" i="7" s="1"/>
  <c r="S82" i="7"/>
  <c r="S85" i="7"/>
  <c r="T79" i="7" s="1"/>
  <c r="U79" i="7" s="1"/>
  <c r="K87" i="7"/>
  <c r="L87" i="7" s="1"/>
  <c r="K89" i="7"/>
  <c r="L89" i="7" s="1"/>
  <c r="K90" i="7"/>
  <c r="L90" i="7" s="1"/>
  <c r="K93" i="7"/>
  <c r="L93" i="7" s="1"/>
  <c r="K92" i="7"/>
  <c r="L92" i="7" s="1"/>
  <c r="K86" i="7"/>
  <c r="L86" i="7" s="1"/>
  <c r="K85" i="7"/>
  <c r="L85" i="7" s="1"/>
  <c r="K83" i="7"/>
  <c r="L83" i="7" s="1"/>
  <c r="K91" i="7"/>
  <c r="L91" i="7" s="1"/>
  <c r="K88" i="7"/>
  <c r="L88" i="7" s="1"/>
  <c r="K84" i="7"/>
  <c r="L84" i="7" s="1"/>
  <c r="K49" i="13"/>
  <c r="L49" i="13" s="1"/>
  <c r="K53" i="13"/>
  <c r="L53" i="13" s="1"/>
  <c r="K56" i="13"/>
  <c r="L56" i="13" s="1"/>
  <c r="K47" i="13"/>
  <c r="L47" i="13" s="1"/>
  <c r="K51" i="13"/>
  <c r="L51" i="13" s="1"/>
  <c r="K52" i="13"/>
  <c r="L52" i="13" s="1"/>
  <c r="K55" i="13"/>
  <c r="L55" i="13" s="1"/>
  <c r="K48" i="13"/>
  <c r="L48" i="13" s="1"/>
  <c r="K54" i="13"/>
  <c r="L54" i="13" s="1"/>
  <c r="K50" i="13"/>
  <c r="L50" i="13" s="1"/>
  <c r="K46" i="13"/>
  <c r="L46" i="13" s="1"/>
  <c r="K127" i="10"/>
  <c r="L127" i="10" s="1"/>
  <c r="S102" i="13"/>
  <c r="T40" i="13" s="1"/>
  <c r="U40" i="13" s="1"/>
  <c r="E30" i="12"/>
  <c r="F30" i="12" s="1"/>
  <c r="E33" i="12"/>
  <c r="F33" i="12" s="1"/>
  <c r="E37" i="12"/>
  <c r="F37" i="12" s="1"/>
  <c r="E32" i="12"/>
  <c r="F32" i="12" s="1"/>
  <c r="E34" i="12"/>
  <c r="F34" i="12" s="1"/>
  <c r="E38" i="12"/>
  <c r="F38" i="12" s="1"/>
  <c r="E39" i="12"/>
  <c r="F39" i="12" s="1"/>
  <c r="E36" i="12"/>
  <c r="F36" i="12" s="1"/>
  <c r="E29" i="12"/>
  <c r="F29" i="12" s="1"/>
  <c r="E35" i="12"/>
  <c r="F35" i="12" s="1"/>
  <c r="E31" i="12"/>
  <c r="F31" i="12" s="1"/>
  <c r="K113" i="12"/>
  <c r="L113" i="12" s="1"/>
  <c r="K103" i="9"/>
  <c r="L103" i="9" s="1"/>
  <c r="K106" i="9"/>
  <c r="L106" i="9" s="1"/>
  <c r="K102" i="9"/>
  <c r="L102" i="9" s="1"/>
  <c r="K109" i="9"/>
  <c r="L109" i="9" s="1"/>
  <c r="K105" i="9"/>
  <c r="L105" i="9" s="1"/>
  <c r="K108" i="9"/>
  <c r="L108" i="9" s="1"/>
  <c r="K104" i="9"/>
  <c r="L104" i="9" s="1"/>
  <c r="K107" i="9"/>
  <c r="L107" i="9" s="1"/>
  <c r="E61" i="13"/>
  <c r="F61" i="13" s="1"/>
  <c r="E60" i="13"/>
  <c r="F60" i="13" s="1"/>
  <c r="E62" i="13"/>
  <c r="F62" i="13" s="1"/>
  <c r="S34" i="12"/>
  <c r="E133" i="12"/>
  <c r="F133" i="12" s="1"/>
  <c r="E135" i="12"/>
  <c r="F135" i="12" s="1"/>
  <c r="E134" i="12"/>
  <c r="F134" i="12" s="1"/>
  <c r="E136" i="12"/>
  <c r="F136" i="12" s="1"/>
  <c r="K76" i="7"/>
  <c r="L76" i="7" s="1"/>
  <c r="K75" i="7"/>
  <c r="L75" i="7" s="1"/>
  <c r="K79" i="7"/>
  <c r="L79" i="7" s="1"/>
  <c r="K77" i="7"/>
  <c r="L77" i="7" s="1"/>
  <c r="K78" i="7"/>
  <c r="L78" i="7" s="1"/>
  <c r="S98" i="7"/>
  <c r="R30" i="12"/>
  <c r="S30" i="12" s="1"/>
  <c r="R35" i="12"/>
  <c r="S35" i="12" s="1"/>
  <c r="R42" i="12"/>
  <c r="S42" i="12" s="1"/>
  <c r="R34" i="12"/>
  <c r="R40" i="12"/>
  <c r="S40" i="12" s="1"/>
  <c r="R51" i="12"/>
  <c r="S51" i="12" s="1"/>
  <c r="R38" i="12"/>
  <c r="S38" i="12" s="1"/>
  <c r="R37" i="12"/>
  <c r="S37" i="12" s="1"/>
  <c r="R44" i="12"/>
  <c r="S44" i="12" s="1"/>
  <c r="R32" i="12"/>
  <c r="S32" i="12" s="1"/>
  <c r="R36" i="12"/>
  <c r="S36" i="12" s="1"/>
  <c r="R29" i="12"/>
  <c r="S29" i="12" s="1"/>
  <c r="R48" i="12"/>
  <c r="S48" i="12" s="1"/>
  <c r="R33" i="12"/>
  <c r="S33" i="12" s="1"/>
  <c r="R39" i="12"/>
  <c r="S39" i="12" s="1"/>
  <c r="R15" i="12"/>
  <c r="S15" i="12" s="1"/>
  <c r="R20" i="12"/>
  <c r="R21" i="12"/>
  <c r="S21" i="12" s="1"/>
  <c r="T21" i="12" s="1"/>
  <c r="U21" i="12" s="1"/>
  <c r="R53" i="12"/>
  <c r="S53" i="12" s="1"/>
  <c r="R45" i="12"/>
  <c r="S45" i="12" s="1"/>
  <c r="R49" i="12"/>
  <c r="S49" i="12" s="1"/>
  <c r="R16" i="12"/>
  <c r="S16" i="12" s="1"/>
  <c r="T16" i="12" s="1"/>
  <c r="U16" i="12" s="1"/>
  <c r="R28" i="12"/>
  <c r="S28" i="12" s="1"/>
  <c r="R50" i="12"/>
  <c r="S50" i="12" s="1"/>
  <c r="R52" i="12"/>
  <c r="S52" i="12" s="1"/>
  <c r="R41" i="12"/>
  <c r="S41" i="12" s="1"/>
  <c r="R18" i="12"/>
  <c r="S18" i="12" s="1"/>
  <c r="T18" i="12" s="1"/>
  <c r="U18" i="12" s="1"/>
  <c r="R25" i="12"/>
  <c r="S25" i="12" s="1"/>
  <c r="R24" i="12"/>
  <c r="S24" i="12" s="1"/>
  <c r="R43" i="12"/>
  <c r="S43" i="12" s="1"/>
  <c r="R31" i="12"/>
  <c r="S31" i="12" s="1"/>
  <c r="R19" i="12"/>
  <c r="S19" i="12" s="1"/>
  <c r="T19" i="12" s="1"/>
  <c r="U19" i="12" s="1"/>
  <c r="R23" i="12"/>
  <c r="S23" i="12" s="1"/>
  <c r="T23" i="12" s="1"/>
  <c r="U23" i="12" s="1"/>
  <c r="R22" i="12"/>
  <c r="S22" i="12" s="1"/>
  <c r="T22" i="12" s="1"/>
  <c r="U22" i="12" s="1"/>
  <c r="R17" i="12"/>
  <c r="S17" i="12" s="1"/>
  <c r="T17" i="12" s="1"/>
  <c r="U17" i="12" s="1"/>
  <c r="R14" i="12"/>
  <c r="R86" i="12"/>
  <c r="S86" i="12" s="1"/>
  <c r="R98" i="12"/>
  <c r="S98" i="12" s="1"/>
  <c r="R99" i="12"/>
  <c r="S99" i="12" s="1"/>
  <c r="R97" i="12"/>
  <c r="S97" i="12" s="1"/>
  <c r="R88" i="12"/>
  <c r="S88" i="12" s="1"/>
  <c r="R90" i="12"/>
  <c r="S90" i="12" s="1"/>
  <c r="R93" i="12"/>
  <c r="S93" i="12" s="1"/>
  <c r="R91" i="12"/>
  <c r="S91" i="12" s="1"/>
  <c r="R96" i="12"/>
  <c r="S96" i="12" s="1"/>
  <c r="R94" i="12"/>
  <c r="S94" i="12" s="1"/>
  <c r="R92" i="12"/>
  <c r="S92" i="12" s="1"/>
  <c r="R87" i="12"/>
  <c r="S87" i="12" s="1"/>
  <c r="R95" i="12"/>
  <c r="S95" i="12" s="1"/>
  <c r="R89" i="12"/>
  <c r="S89" i="12" s="1"/>
  <c r="R111" i="12"/>
  <c r="S111" i="12" s="1"/>
  <c r="R110" i="12"/>
  <c r="R102" i="12"/>
  <c r="S102" i="12" s="1"/>
  <c r="R103" i="12"/>
  <c r="S103" i="12" s="1"/>
  <c r="K45" i="10"/>
  <c r="L45" i="10" s="1"/>
  <c r="K29" i="9"/>
  <c r="L29" i="9" s="1"/>
  <c r="K32" i="9"/>
  <c r="L32" i="9" s="1"/>
  <c r="E75" i="9"/>
  <c r="F75" i="9" s="1"/>
  <c r="E72" i="9"/>
  <c r="F72" i="9" s="1"/>
  <c r="E69" i="9"/>
  <c r="F69" i="9" s="1"/>
  <c r="E70" i="9"/>
  <c r="F70" i="9" s="1"/>
  <c r="E74" i="9"/>
  <c r="F74" i="9" s="1"/>
  <c r="E71" i="9"/>
  <c r="F71" i="9" s="1"/>
  <c r="E73" i="9"/>
  <c r="F73" i="9" s="1"/>
  <c r="E76" i="9"/>
  <c r="F76" i="9" s="1"/>
  <c r="K56" i="10"/>
  <c r="L56" i="10" s="1"/>
  <c r="E60" i="10"/>
  <c r="F60" i="10" s="1"/>
  <c r="E63" i="10"/>
  <c r="F63" i="10" s="1"/>
  <c r="E30" i="10"/>
  <c r="F30" i="10" s="1"/>
  <c r="K51" i="10"/>
  <c r="L51" i="10" s="1"/>
  <c r="E69" i="10"/>
  <c r="F69" i="10" s="1"/>
  <c r="E99" i="10"/>
  <c r="F99" i="10" s="1"/>
  <c r="E35" i="10"/>
  <c r="F35" i="10" s="1"/>
  <c r="E65" i="10"/>
  <c r="F65" i="10" s="1"/>
  <c r="E97" i="10"/>
  <c r="F97" i="10" s="1"/>
  <c r="E44" i="10"/>
  <c r="F44" i="10" s="1"/>
  <c r="K65" i="10"/>
  <c r="L65" i="10" s="1"/>
  <c r="E47" i="10"/>
  <c r="F47" i="10" s="1"/>
  <c r="K58" i="10"/>
  <c r="L58" i="10" s="1"/>
  <c r="K97" i="10"/>
  <c r="L97" i="10" s="1"/>
  <c r="E112" i="10"/>
  <c r="F112" i="10" s="1"/>
  <c r="K95" i="10"/>
  <c r="L95" i="10" s="1"/>
  <c r="K44" i="10"/>
  <c r="L44" i="10" s="1"/>
  <c r="E89" i="10"/>
  <c r="F89" i="10" s="1"/>
  <c r="E16" i="10"/>
  <c r="F16" i="10" s="1"/>
  <c r="E40" i="10"/>
  <c r="F40" i="10" s="1"/>
  <c r="E82" i="10"/>
  <c r="F82" i="10" s="1"/>
  <c r="K32" i="10"/>
  <c r="L32" i="10" s="1"/>
  <c r="E76" i="10"/>
  <c r="F76" i="10" s="1"/>
  <c r="K123" i="10"/>
  <c r="L123" i="10" s="1"/>
  <c r="K72" i="10"/>
  <c r="L72" i="10" s="1"/>
  <c r="K82" i="10"/>
  <c r="L82" i="10" s="1"/>
  <c r="E128" i="10"/>
  <c r="F128" i="10" s="1"/>
  <c r="E94" i="10"/>
  <c r="F94" i="10" s="1"/>
  <c r="K26" i="10"/>
  <c r="L26" i="10" s="1"/>
  <c r="E37" i="10"/>
  <c r="F37" i="10" s="1"/>
  <c r="E53" i="10"/>
  <c r="F53" i="10" s="1"/>
  <c r="E74" i="10"/>
  <c r="F74" i="10" s="1"/>
  <c r="E84" i="10"/>
  <c r="F84" i="10" s="1"/>
  <c r="E95" i="10"/>
  <c r="F95" i="10" s="1"/>
  <c r="E119" i="10"/>
  <c r="F119" i="10" s="1"/>
  <c r="E126" i="10"/>
  <c r="F126" i="10" s="1"/>
  <c r="E57" i="10"/>
  <c r="F57" i="10" s="1"/>
  <c r="K46" i="10"/>
  <c r="L46" i="10" s="1"/>
  <c r="K66" i="10"/>
  <c r="L66" i="10" s="1"/>
  <c r="K79" i="10"/>
  <c r="L79" i="10" s="1"/>
  <c r="E91" i="10"/>
  <c r="F91" i="10" s="1"/>
  <c r="K131" i="10"/>
  <c r="L131" i="10" s="1"/>
  <c r="K126" i="10"/>
  <c r="L126" i="10" s="1"/>
  <c r="K132" i="10"/>
  <c r="L132" i="10" s="1"/>
  <c r="E21" i="10"/>
  <c r="F21" i="10" s="1"/>
  <c r="E117" i="10"/>
  <c r="F117" i="10" s="1"/>
  <c r="E41" i="10"/>
  <c r="F41" i="10" s="1"/>
  <c r="E116" i="10"/>
  <c r="F116" i="10" s="1"/>
  <c r="E90" i="10"/>
  <c r="F90" i="10" s="1"/>
  <c r="E131" i="10"/>
  <c r="F131" i="10" s="1"/>
  <c r="K109" i="10"/>
  <c r="L109" i="10" s="1"/>
  <c r="E64" i="10"/>
  <c r="F64" i="10" s="1"/>
  <c r="D13" i="5" s="1"/>
  <c r="F13" i="5" s="1"/>
  <c r="E113" i="10"/>
  <c r="F113" i="10" s="1"/>
  <c r="K83" i="10"/>
  <c r="L83" i="10" s="1"/>
  <c r="K111" i="12"/>
  <c r="L111" i="12" s="1"/>
  <c r="K58" i="9"/>
  <c r="L58" i="9" s="1"/>
  <c r="K59" i="9"/>
  <c r="L59" i="9" s="1"/>
  <c r="E58" i="12"/>
  <c r="F58" i="12" s="1"/>
  <c r="E56" i="12"/>
  <c r="F56" i="12" s="1"/>
  <c r="E61" i="12"/>
  <c r="F61" i="12" s="1"/>
  <c r="E59" i="12"/>
  <c r="F59" i="12" s="1"/>
  <c r="E134" i="13"/>
  <c r="F134" i="13" s="1"/>
  <c r="K33" i="9"/>
  <c r="L33" i="9" s="1"/>
  <c r="K15" i="9"/>
  <c r="L15" i="9" s="1"/>
  <c r="K38" i="9"/>
  <c r="L38" i="9" s="1"/>
  <c r="K38" i="13"/>
  <c r="L38" i="13" s="1"/>
  <c r="K42" i="13"/>
  <c r="L42" i="13" s="1"/>
  <c r="K85" i="13"/>
  <c r="L85" i="13" s="1"/>
  <c r="K87" i="13"/>
  <c r="L87" i="13" s="1"/>
  <c r="K90" i="13"/>
  <c r="L90" i="13" s="1"/>
  <c r="K94" i="13"/>
  <c r="L94" i="13" s="1"/>
  <c r="K89" i="13"/>
  <c r="L89" i="13" s="1"/>
  <c r="K95" i="13"/>
  <c r="L95" i="13" s="1"/>
  <c r="K86" i="13"/>
  <c r="L86" i="13" s="1"/>
  <c r="K93" i="13"/>
  <c r="L93" i="13" s="1"/>
  <c r="K88" i="13"/>
  <c r="L88" i="13" s="1"/>
  <c r="K96" i="13"/>
  <c r="L96" i="13" s="1"/>
  <c r="K84" i="13"/>
  <c r="L84" i="13" s="1"/>
  <c r="K91" i="13"/>
  <c r="L91" i="13" s="1"/>
  <c r="K92" i="13"/>
  <c r="L92" i="13" s="1"/>
  <c r="K132" i="13"/>
  <c r="L132" i="13" s="1"/>
  <c r="K131" i="13"/>
  <c r="L131" i="13" s="1"/>
  <c r="K134" i="13"/>
  <c r="L134" i="13" s="1"/>
  <c r="K135" i="13"/>
  <c r="L135" i="13" s="1"/>
  <c r="K133" i="13"/>
  <c r="L133" i="13" s="1"/>
  <c r="E78" i="13"/>
  <c r="F78" i="13" s="1"/>
  <c r="E80" i="13"/>
  <c r="F80" i="13" s="1"/>
  <c r="E77" i="13"/>
  <c r="F77" i="13" s="1"/>
  <c r="E83" i="13"/>
  <c r="F83" i="13" s="1"/>
  <c r="D13" i="2" s="1"/>
  <c r="E82" i="13"/>
  <c r="F82" i="13" s="1"/>
  <c r="E81" i="13"/>
  <c r="F81" i="13" s="1"/>
  <c r="E79" i="13"/>
  <c r="F79" i="13" s="1"/>
  <c r="S20" i="12"/>
  <c r="T20" i="12" s="1"/>
  <c r="U20" i="12" s="1"/>
  <c r="K128" i="12"/>
  <c r="L128" i="12" s="1"/>
  <c r="K129" i="12"/>
  <c r="L129" i="12" s="1"/>
  <c r="K132" i="12"/>
  <c r="L132" i="12" s="1"/>
  <c r="K130" i="12"/>
  <c r="L130" i="12" s="1"/>
  <c r="K133" i="12"/>
  <c r="L133" i="12" s="1"/>
  <c r="K134" i="12"/>
  <c r="L134" i="12" s="1"/>
  <c r="K131" i="12"/>
  <c r="L131" i="12" s="1"/>
  <c r="K100" i="9"/>
  <c r="L100" i="9" s="1"/>
  <c r="K97" i="9"/>
  <c r="L97" i="9" s="1"/>
  <c r="K98" i="9"/>
  <c r="L98" i="9" s="1"/>
  <c r="K101" i="9"/>
  <c r="L101" i="9" s="1"/>
  <c r="K99" i="9"/>
  <c r="L99" i="9" s="1"/>
  <c r="K94" i="9"/>
  <c r="L94" i="9" s="1"/>
  <c r="K96" i="9"/>
  <c r="L96" i="9" s="1"/>
  <c r="K93" i="9"/>
  <c r="L93" i="9" s="1"/>
  <c r="K92" i="9"/>
  <c r="L92" i="9" s="1"/>
  <c r="K95" i="9"/>
  <c r="L95" i="9" s="1"/>
  <c r="E102" i="13"/>
  <c r="F102" i="13" s="1"/>
  <c r="K64" i="13"/>
  <c r="L64" i="13" s="1"/>
  <c r="K112" i="12"/>
  <c r="L112" i="12" s="1"/>
  <c r="K51" i="9"/>
  <c r="L51" i="9" s="1"/>
  <c r="E25" i="10"/>
  <c r="F25" i="10" s="1"/>
  <c r="E98" i="10"/>
  <c r="F98" i="10" s="1"/>
  <c r="K30" i="10"/>
  <c r="L30" i="10" s="1"/>
  <c r="K33" i="10"/>
  <c r="L33" i="10" s="1"/>
  <c r="K100" i="10"/>
  <c r="L100" i="10" s="1"/>
  <c r="E80" i="10"/>
  <c r="F80" i="10" s="1"/>
  <c r="K89" i="10"/>
  <c r="L89" i="10" s="1"/>
  <c r="E81" i="10"/>
  <c r="F81" i="10" s="1"/>
  <c r="E118" i="10"/>
  <c r="F118" i="10" s="1"/>
  <c r="K86" i="10"/>
  <c r="L86" i="10" s="1"/>
  <c r="K117" i="10"/>
  <c r="L117" i="10" s="1"/>
  <c r="S110" i="12"/>
  <c r="E57" i="13"/>
  <c r="F57" i="13" s="1"/>
  <c r="E42" i="13"/>
  <c r="F42" i="13" s="1"/>
  <c r="E53" i="13"/>
  <c r="F53" i="13" s="1"/>
  <c r="E52" i="13"/>
  <c r="F52" i="13" s="1"/>
  <c r="E47" i="13"/>
  <c r="F47" i="13" s="1"/>
  <c r="E40" i="13"/>
  <c r="F40" i="13" s="1"/>
  <c r="E41" i="13"/>
  <c r="F41" i="13" s="1"/>
  <c r="E50" i="13"/>
  <c r="F50" i="13" s="1"/>
  <c r="E55" i="13"/>
  <c r="F55" i="13" s="1"/>
  <c r="E45" i="13"/>
  <c r="F45" i="13" s="1"/>
  <c r="E43" i="13"/>
  <c r="F43" i="13" s="1"/>
  <c r="E48" i="13"/>
  <c r="F48" i="13" s="1"/>
  <c r="E46" i="13"/>
  <c r="F46" i="13" s="1"/>
  <c r="E56" i="13"/>
  <c r="F56" i="13" s="1"/>
  <c r="E49" i="13"/>
  <c r="F49" i="13" s="1"/>
  <c r="E51" i="13"/>
  <c r="F51" i="13" s="1"/>
  <c r="E44" i="13"/>
  <c r="F44" i="13" s="1"/>
  <c r="E54" i="13"/>
  <c r="F54" i="13" s="1"/>
  <c r="K62" i="7"/>
  <c r="L62" i="7" s="1"/>
  <c r="K61" i="7"/>
  <c r="L61" i="7" s="1"/>
  <c r="K63" i="7"/>
  <c r="L63" i="7" s="1"/>
  <c r="K65" i="7"/>
  <c r="L65" i="7" s="1"/>
  <c r="K64" i="7"/>
  <c r="L64" i="7" s="1"/>
  <c r="D14" i="4" s="1"/>
  <c r="F14" i="4" s="1"/>
  <c r="K63" i="13"/>
  <c r="L63" i="13" s="1"/>
  <c r="K107" i="13"/>
  <c r="L107" i="13" s="1"/>
  <c r="K109" i="13"/>
  <c r="L109" i="13" s="1"/>
  <c r="K104" i="13"/>
  <c r="L104" i="13" s="1"/>
  <c r="K110" i="13"/>
  <c r="L110" i="13" s="1"/>
  <c r="K111" i="13"/>
  <c r="L111" i="13" s="1"/>
  <c r="K106" i="13"/>
  <c r="L106" i="13" s="1"/>
  <c r="K105" i="13"/>
  <c r="L105" i="13" s="1"/>
  <c r="K108" i="13"/>
  <c r="L108" i="13" s="1"/>
  <c r="K22" i="13"/>
  <c r="L22" i="13" s="1"/>
  <c r="K20" i="13"/>
  <c r="L20" i="13" s="1"/>
  <c r="K19" i="13"/>
  <c r="L19" i="13" s="1"/>
  <c r="K18" i="13"/>
  <c r="L18" i="13" s="1"/>
  <c r="K21" i="13"/>
  <c r="L21" i="13" s="1"/>
  <c r="K23" i="13"/>
  <c r="L23" i="13" s="1"/>
  <c r="K58" i="13"/>
  <c r="L58" i="13" s="1"/>
  <c r="K57" i="13"/>
  <c r="L57" i="13" s="1"/>
  <c r="K59" i="13"/>
  <c r="L59" i="13" s="1"/>
  <c r="K128" i="13"/>
  <c r="L128" i="13" s="1"/>
  <c r="K129" i="13"/>
  <c r="L129" i="13" s="1"/>
  <c r="K130" i="13"/>
  <c r="L130" i="13" s="1"/>
  <c r="E90" i="13"/>
  <c r="F90" i="13" s="1"/>
  <c r="E91" i="13"/>
  <c r="F91" i="13" s="1"/>
  <c r="E88" i="13"/>
  <c r="F88" i="13" s="1"/>
  <c r="E89" i="13"/>
  <c r="F89" i="13" s="1"/>
  <c r="E86" i="13"/>
  <c r="F86" i="13" s="1"/>
  <c r="E87" i="13"/>
  <c r="F87" i="13" s="1"/>
  <c r="K124" i="10"/>
  <c r="L124" i="10" s="1"/>
  <c r="K60" i="13"/>
  <c r="L60" i="13" s="1"/>
  <c r="K61" i="13"/>
  <c r="L61" i="13" s="1"/>
  <c r="K62" i="13"/>
  <c r="L62" i="13" s="1"/>
  <c r="K87" i="12"/>
  <c r="L87" i="12" s="1"/>
  <c r="K85" i="12"/>
  <c r="L85" i="12" s="1"/>
  <c r="K88" i="12"/>
  <c r="L88" i="12" s="1"/>
  <c r="K86" i="12"/>
  <c r="L86" i="12" s="1"/>
  <c r="K103" i="12"/>
  <c r="L103" i="12" s="1"/>
  <c r="K102" i="12"/>
  <c r="L102" i="12" s="1"/>
  <c r="K107" i="12"/>
  <c r="L107" i="12" s="1"/>
  <c r="K108" i="12"/>
  <c r="L108" i="12" s="1"/>
  <c r="K106" i="12"/>
  <c r="L106" i="12" s="1"/>
  <c r="K104" i="12"/>
  <c r="L104" i="12" s="1"/>
  <c r="K109" i="12"/>
  <c r="L109" i="12" s="1"/>
  <c r="K110" i="12"/>
  <c r="L110" i="12" s="1"/>
  <c r="S130" i="12"/>
  <c r="E66" i="13"/>
  <c r="F66" i="13" s="1"/>
  <c r="E64" i="13"/>
  <c r="F64" i="13" s="1"/>
  <c r="E65" i="13"/>
  <c r="F65" i="13" s="1"/>
  <c r="E68" i="13"/>
  <c r="F68" i="13" s="1"/>
  <c r="E67" i="13"/>
  <c r="F67" i="13" s="1"/>
  <c r="E63" i="13"/>
  <c r="F63" i="13" s="1"/>
  <c r="E70" i="13"/>
  <c r="F70" i="13" s="1"/>
  <c r="E69" i="13"/>
  <c r="F69" i="13" s="1"/>
  <c r="K89" i="12"/>
  <c r="L89" i="12" s="1"/>
  <c r="K98" i="12"/>
  <c r="L98" i="12" s="1"/>
  <c r="K96" i="12"/>
  <c r="L96" i="12" s="1"/>
  <c r="K99" i="12"/>
  <c r="L99" i="12" s="1"/>
  <c r="K97" i="12"/>
  <c r="L97" i="12" s="1"/>
  <c r="K118" i="12"/>
  <c r="L118" i="12" s="1"/>
  <c r="K120" i="12"/>
  <c r="L120" i="12" s="1"/>
  <c r="K119" i="12"/>
  <c r="L119" i="12" s="1"/>
  <c r="K19" i="9"/>
  <c r="L19" i="9" s="1"/>
  <c r="K16" i="9"/>
  <c r="L16" i="9" s="1"/>
  <c r="K21" i="9"/>
  <c r="L21" i="9" s="1"/>
  <c r="K22" i="9"/>
  <c r="L22" i="9" s="1"/>
  <c r="K20" i="9"/>
  <c r="L20" i="9" s="1"/>
  <c r="K18" i="9"/>
  <c r="L18" i="9" s="1"/>
  <c r="K17" i="9"/>
  <c r="L17" i="9" s="1"/>
  <c r="K94" i="7"/>
  <c r="L94" i="7" s="1"/>
  <c r="K41" i="7"/>
  <c r="L41" i="7" s="1"/>
  <c r="K81" i="7"/>
  <c r="L81" i="7" s="1"/>
  <c r="K80" i="7"/>
  <c r="L80" i="7" s="1"/>
  <c r="K82" i="7"/>
  <c r="L82" i="7" s="1"/>
  <c r="K97" i="7"/>
  <c r="L97" i="7" s="1"/>
  <c r="K95" i="7"/>
  <c r="L95" i="7" s="1"/>
  <c r="K98" i="7"/>
  <c r="L98" i="7" s="1"/>
  <c r="K96" i="7"/>
  <c r="L96" i="7" s="1"/>
  <c r="K104" i="7"/>
  <c r="L104" i="7" s="1"/>
  <c r="K102" i="7"/>
  <c r="L102" i="7" s="1"/>
  <c r="K106" i="7"/>
  <c r="L106" i="7" s="1"/>
  <c r="K101" i="7"/>
  <c r="L101" i="7" s="1"/>
  <c r="K103" i="7"/>
  <c r="L103" i="7" s="1"/>
  <c r="K105" i="7"/>
  <c r="L105" i="7" s="1"/>
  <c r="K17" i="13"/>
  <c r="L17" i="13" s="1"/>
  <c r="K16" i="13"/>
  <c r="L16" i="13" s="1"/>
  <c r="E35" i="13"/>
  <c r="F35" i="13" s="1"/>
  <c r="E34" i="13"/>
  <c r="F34" i="13" s="1"/>
  <c r="E127" i="13"/>
  <c r="F127" i="13" s="1"/>
  <c r="E129" i="13"/>
  <c r="F129" i="13" s="1"/>
  <c r="E128" i="13"/>
  <c r="F128" i="13" s="1"/>
  <c r="E131" i="13"/>
  <c r="F131" i="13" s="1"/>
  <c r="E130" i="13"/>
  <c r="F130" i="13" s="1"/>
  <c r="K116" i="12"/>
  <c r="L116" i="12" s="1"/>
  <c r="K115" i="12"/>
  <c r="L115" i="12" s="1"/>
  <c r="K117" i="12"/>
  <c r="L117" i="12" s="1"/>
  <c r="E58" i="9"/>
  <c r="F58" i="9" s="1"/>
  <c r="E56" i="9"/>
  <c r="F56" i="9" s="1"/>
  <c r="E54" i="9"/>
  <c r="F54" i="9" s="1"/>
  <c r="E59" i="9"/>
  <c r="F59" i="9" s="1"/>
  <c r="E55" i="9"/>
  <c r="F55" i="9" s="1"/>
  <c r="E57" i="9"/>
  <c r="F57" i="9" s="1"/>
  <c r="E53" i="9"/>
  <c r="F53" i="9" s="1"/>
  <c r="E60" i="9"/>
  <c r="F60" i="9" s="1"/>
  <c r="S126" i="13"/>
  <c r="K25" i="9"/>
  <c r="L25" i="9" s="1"/>
  <c r="K26" i="9"/>
  <c r="L26" i="9" s="1"/>
  <c r="R28" i="10"/>
  <c r="S28" i="10" s="1"/>
  <c r="R47" i="10"/>
  <c r="S47" i="10" s="1"/>
  <c r="R69" i="10"/>
  <c r="S69" i="10" s="1"/>
  <c r="T69" i="10" s="1"/>
  <c r="U69" i="10" s="1"/>
  <c r="R14" i="10"/>
  <c r="R39" i="10"/>
  <c r="S39" i="10" s="1"/>
  <c r="R67" i="10"/>
  <c r="S67" i="10" s="1"/>
  <c r="R72" i="10"/>
  <c r="S72" i="10" s="1"/>
  <c r="T72" i="10" s="1"/>
  <c r="U72" i="10" s="1"/>
  <c r="R70" i="10"/>
  <c r="S70" i="10" s="1"/>
  <c r="R17" i="10"/>
  <c r="S17" i="10" s="1"/>
  <c r="R52" i="10"/>
  <c r="S52" i="10" s="1"/>
  <c r="R30" i="10"/>
  <c r="S30" i="10" s="1"/>
  <c r="R51" i="10"/>
  <c r="S51" i="10" s="1"/>
  <c r="R48" i="10"/>
  <c r="S48" i="10" s="1"/>
  <c r="R65" i="10"/>
  <c r="S65" i="10" s="1"/>
  <c r="R27" i="10"/>
  <c r="S27" i="10" s="1"/>
  <c r="R31" i="10"/>
  <c r="S31" i="10" s="1"/>
  <c r="R55" i="10"/>
  <c r="S55" i="10" s="1"/>
  <c r="R21" i="10"/>
  <c r="R32" i="10"/>
  <c r="R41" i="10"/>
  <c r="S41" i="10" s="1"/>
  <c r="R44" i="10"/>
  <c r="S44" i="10" s="1"/>
  <c r="R42" i="10"/>
  <c r="S42" i="10" s="1"/>
  <c r="R68" i="10"/>
  <c r="S68" i="10" s="1"/>
  <c r="T62" i="10" s="1"/>
  <c r="U62" i="10" s="1"/>
  <c r="R38" i="10"/>
  <c r="S38" i="10" s="1"/>
  <c r="R18" i="10"/>
  <c r="S18" i="10" s="1"/>
  <c r="R63" i="10"/>
  <c r="S63" i="10" s="1"/>
  <c r="R20" i="10"/>
  <c r="S20" i="10" s="1"/>
  <c r="R56" i="10"/>
  <c r="S56" i="10" s="1"/>
  <c r="R29" i="10"/>
  <c r="S29" i="10" s="1"/>
  <c r="R23" i="10"/>
  <c r="S23" i="10" s="1"/>
  <c r="R54" i="10"/>
  <c r="S54" i="10" s="1"/>
  <c r="T54" i="10" s="1"/>
  <c r="U54" i="10" s="1"/>
  <c r="R74" i="10"/>
  <c r="S74" i="10" s="1"/>
  <c r="R35" i="10"/>
  <c r="S35" i="10" s="1"/>
  <c r="R66" i="10"/>
  <c r="S66" i="10" s="1"/>
  <c r="R60" i="10"/>
  <c r="S60" i="10" s="1"/>
  <c r="T60" i="10" s="1"/>
  <c r="U60" i="10" s="1"/>
  <c r="R64" i="10"/>
  <c r="S64" i="10" s="1"/>
  <c r="R58" i="10"/>
  <c r="S58" i="10" s="1"/>
  <c r="R49" i="10"/>
  <c r="S49" i="10" s="1"/>
  <c r="R53" i="10"/>
  <c r="S53" i="10" s="1"/>
  <c r="T53" i="10" s="1"/>
  <c r="U53" i="10" s="1"/>
  <c r="R15" i="10"/>
  <c r="S15" i="10" s="1"/>
  <c r="R25" i="10"/>
  <c r="S25" i="10" s="1"/>
  <c r="R22" i="10"/>
  <c r="S22" i="10" s="1"/>
  <c r="R50" i="10"/>
  <c r="S50" i="10" s="1"/>
  <c r="T35" i="10" s="1"/>
  <c r="U35" i="10" s="1"/>
  <c r="R36" i="10"/>
  <c r="S36" i="10" s="1"/>
  <c r="R33" i="10"/>
  <c r="S33" i="10" s="1"/>
  <c r="R16" i="10"/>
  <c r="S16" i="10" s="1"/>
  <c r="R71" i="10"/>
  <c r="S71" i="10" s="1"/>
  <c r="T71" i="10" s="1"/>
  <c r="U71" i="10" s="1"/>
  <c r="R19" i="10"/>
  <c r="S19" i="10" s="1"/>
  <c r="R43" i="10"/>
  <c r="S43" i="10" s="1"/>
  <c r="R24" i="10"/>
  <c r="S24" i="10" s="1"/>
  <c r="R61" i="10"/>
  <c r="S61" i="10" s="1"/>
  <c r="T61" i="10" s="1"/>
  <c r="U61" i="10" s="1"/>
  <c r="R34" i="10"/>
  <c r="S34" i="10" s="1"/>
  <c r="E136" i="9"/>
  <c r="F136" i="9" s="1"/>
  <c r="E134" i="9"/>
  <c r="F134" i="9" s="1"/>
  <c r="E131" i="9"/>
  <c r="F131" i="9" s="1"/>
  <c r="E133" i="9"/>
  <c r="F133" i="9" s="1"/>
  <c r="E127" i="9"/>
  <c r="F127" i="9" s="1"/>
  <c r="E135" i="9"/>
  <c r="F135" i="9" s="1"/>
  <c r="E128" i="9"/>
  <c r="F128" i="9" s="1"/>
  <c r="E125" i="9"/>
  <c r="F125" i="9" s="1"/>
  <c r="E130" i="9"/>
  <c r="F130" i="9" s="1"/>
  <c r="E129" i="9"/>
  <c r="F129" i="9" s="1"/>
  <c r="E132" i="9"/>
  <c r="F132" i="9" s="1"/>
  <c r="E126" i="9"/>
  <c r="F126" i="9" s="1"/>
  <c r="R78" i="10"/>
  <c r="S78" i="10" s="1"/>
  <c r="R40" i="10"/>
  <c r="S40" i="10" s="1"/>
  <c r="R83" i="12"/>
  <c r="S83" i="12" s="1"/>
  <c r="R59" i="12"/>
  <c r="S59" i="12" s="1"/>
  <c r="R56" i="12"/>
  <c r="S56" i="12" s="1"/>
  <c r="R67" i="12"/>
  <c r="S67" i="12" s="1"/>
  <c r="R74" i="12"/>
  <c r="S74" i="12" s="1"/>
  <c r="R55" i="12"/>
  <c r="S55" i="12" s="1"/>
  <c r="R81" i="12"/>
  <c r="S81" i="12" s="1"/>
  <c r="R62" i="12"/>
  <c r="S62" i="12" s="1"/>
  <c r="R60" i="12"/>
  <c r="S60" i="12" s="1"/>
  <c r="R80" i="12"/>
  <c r="S80" i="12" s="1"/>
  <c r="R82" i="12"/>
  <c r="S82" i="12" s="1"/>
  <c r="R71" i="12"/>
  <c r="S71" i="12" s="1"/>
  <c r="R64" i="12"/>
  <c r="S64" i="12" s="1"/>
  <c r="R75" i="12"/>
  <c r="S75" i="12" s="1"/>
  <c r="R79" i="12"/>
  <c r="S79" i="12" s="1"/>
  <c r="R57" i="12"/>
  <c r="S57" i="12" s="1"/>
  <c r="R70" i="12"/>
  <c r="S70" i="12" s="1"/>
  <c r="R73" i="12"/>
  <c r="S73" i="12" s="1"/>
  <c r="R66" i="12"/>
  <c r="S66" i="12" s="1"/>
  <c r="R65" i="12"/>
  <c r="S65" i="12" s="1"/>
  <c r="R58" i="12"/>
  <c r="S58" i="12" s="1"/>
  <c r="R63" i="12"/>
  <c r="S63" i="12" s="1"/>
  <c r="R128" i="12"/>
  <c r="S128" i="12" s="1"/>
  <c r="R130" i="12"/>
  <c r="R124" i="12"/>
  <c r="S124" i="12" s="1"/>
  <c r="R125" i="12"/>
  <c r="S125" i="12" s="1"/>
  <c r="R119" i="12"/>
  <c r="S119" i="12" s="1"/>
  <c r="R118" i="12"/>
  <c r="S118" i="12" s="1"/>
  <c r="R123" i="12"/>
  <c r="S123" i="12" s="1"/>
  <c r="R120" i="12"/>
  <c r="S120" i="12" s="1"/>
  <c r="R121" i="12"/>
  <c r="S121" i="12" s="1"/>
  <c r="R127" i="12"/>
  <c r="S127" i="12" s="1"/>
  <c r="R122" i="12"/>
  <c r="S122" i="12" s="1"/>
  <c r="R77" i="12"/>
  <c r="S77" i="12" s="1"/>
  <c r="E135" i="13"/>
  <c r="F135" i="13" s="1"/>
  <c r="S113" i="12"/>
  <c r="E18" i="13"/>
  <c r="F18" i="13" s="1"/>
  <c r="K52" i="9"/>
  <c r="L52" i="9" s="1"/>
  <c r="K60" i="9"/>
  <c r="L60" i="9" s="1"/>
  <c r="K135" i="10"/>
  <c r="L135" i="10" s="1"/>
  <c r="K38" i="10"/>
  <c r="L38" i="10" s="1"/>
  <c r="E43" i="10"/>
  <c r="F43" i="10" s="1"/>
  <c r="E33" i="10"/>
  <c r="F33" i="10" s="1"/>
  <c r="E58" i="10"/>
  <c r="F58" i="10" s="1"/>
  <c r="E92" i="10"/>
  <c r="F92" i="10" s="1"/>
  <c r="E100" i="10"/>
  <c r="F100" i="10" s="1"/>
  <c r="E104" i="10"/>
  <c r="F104" i="10" s="1"/>
  <c r="E78" i="10"/>
  <c r="F78" i="10" s="1"/>
  <c r="K75" i="10"/>
  <c r="L75" i="10" s="1"/>
  <c r="K104" i="10"/>
  <c r="L104" i="10" s="1"/>
  <c r="E28" i="10"/>
  <c r="F28" i="10" s="1"/>
  <c r="E49" i="10"/>
  <c r="F49" i="10" s="1"/>
  <c r="E62" i="10"/>
  <c r="F62" i="10" s="1"/>
  <c r="K98" i="10"/>
  <c r="L98" i="10" s="1"/>
  <c r="K102" i="10"/>
  <c r="L102" i="10" s="1"/>
  <c r="E22" i="10"/>
  <c r="F22" i="10" s="1"/>
  <c r="K52" i="10"/>
  <c r="L52" i="10" s="1"/>
  <c r="K96" i="10"/>
  <c r="L96" i="10" s="1"/>
  <c r="E26" i="10"/>
  <c r="F26" i="10" s="1"/>
  <c r="E48" i="10"/>
  <c r="F48" i="10" s="1"/>
  <c r="K91" i="10"/>
  <c r="L91" i="10" s="1"/>
  <c r="K40" i="10"/>
  <c r="L40" i="10" s="1"/>
  <c r="E85" i="10"/>
  <c r="F85" i="10" s="1"/>
  <c r="K22" i="10"/>
  <c r="L22" i="10" s="1"/>
  <c r="K76" i="10"/>
  <c r="L76" i="10" s="1"/>
  <c r="K85" i="10"/>
  <c r="L85" i="10" s="1"/>
  <c r="E133" i="10"/>
  <c r="F133" i="10" s="1"/>
  <c r="K87" i="10"/>
  <c r="L87" i="10" s="1"/>
  <c r="E29" i="10"/>
  <c r="F29" i="10" s="1"/>
  <c r="E42" i="10"/>
  <c r="F42" i="10" s="1"/>
  <c r="E59" i="10"/>
  <c r="F59" i="10" s="1"/>
  <c r="E77" i="10"/>
  <c r="F77" i="10" s="1"/>
  <c r="E86" i="10"/>
  <c r="F86" i="10" s="1"/>
  <c r="E96" i="10"/>
  <c r="F96" i="10" s="1"/>
  <c r="E121" i="10"/>
  <c r="F121" i="10" s="1"/>
  <c r="E132" i="10"/>
  <c r="F132" i="10" s="1"/>
  <c r="K34" i="10"/>
  <c r="L34" i="10" s="1"/>
  <c r="K50" i="10"/>
  <c r="L50" i="10" s="1"/>
  <c r="K70" i="10"/>
  <c r="L70" i="10" s="1"/>
  <c r="K81" i="10"/>
  <c r="L81" i="10" s="1"/>
  <c r="E130" i="10"/>
  <c r="F130" i="10" s="1"/>
  <c r="K128" i="10"/>
  <c r="L128" i="10" s="1"/>
  <c r="K133" i="10"/>
  <c r="L133" i="10" s="1"/>
  <c r="K106" i="10"/>
  <c r="L106" i="10" s="1"/>
  <c r="E127" i="10"/>
  <c r="F127" i="10" s="1"/>
  <c r="K113" i="10"/>
  <c r="L113" i="10" s="1"/>
  <c r="E83" i="10"/>
  <c r="F83" i="10" s="1"/>
  <c r="K125" i="10"/>
  <c r="L125" i="10" s="1"/>
  <c r="E106" i="10"/>
  <c r="F106" i="10" s="1"/>
  <c r="K57" i="10"/>
  <c r="L57" i="10" s="1"/>
  <c r="K108" i="10"/>
  <c r="L108" i="10" s="1"/>
  <c r="K67" i="10"/>
  <c r="L67" i="10" s="1"/>
  <c r="S32" i="10"/>
  <c r="T32" i="10" s="1"/>
  <c r="U32" i="10" s="1"/>
  <c r="K37" i="13"/>
  <c r="L37" i="13" s="1"/>
  <c r="K27" i="9"/>
  <c r="L27" i="9" s="1"/>
  <c r="K55" i="9"/>
  <c r="L55" i="9" s="1"/>
  <c r="E66" i="12"/>
  <c r="F66" i="12" s="1"/>
  <c r="E71" i="12"/>
  <c r="F71" i="12" s="1"/>
  <c r="E64" i="12"/>
  <c r="F64" i="12" s="1"/>
  <c r="K39" i="13"/>
  <c r="L39" i="13" s="1"/>
  <c r="K44" i="9"/>
  <c r="L44" i="9" s="1"/>
  <c r="K57" i="9"/>
  <c r="L57" i="9" s="1"/>
  <c r="K72" i="9"/>
  <c r="L72" i="9" s="1"/>
  <c r="K74" i="9"/>
  <c r="L74" i="9" s="1"/>
  <c r="K71" i="9"/>
  <c r="L71" i="9" s="1"/>
  <c r="K69" i="9"/>
  <c r="L69" i="9" s="1"/>
  <c r="K70" i="9"/>
  <c r="L70" i="9" s="1"/>
  <c r="K73" i="9"/>
  <c r="L73" i="9" s="1"/>
  <c r="K41" i="13"/>
  <c r="L41" i="13" s="1"/>
  <c r="K42" i="9"/>
  <c r="L42" i="9" s="1"/>
  <c r="E39" i="10"/>
  <c r="F39" i="10" s="1"/>
  <c r="K74" i="13"/>
  <c r="L74" i="13" s="1"/>
  <c r="K73" i="13"/>
  <c r="L73" i="13" s="1"/>
  <c r="E97" i="9"/>
  <c r="F97" i="9" s="1"/>
  <c r="E100" i="9"/>
  <c r="F100" i="9" s="1"/>
  <c r="E96" i="9"/>
  <c r="F96" i="9" s="1"/>
  <c r="E95" i="9"/>
  <c r="F95" i="9" s="1"/>
  <c r="E91" i="9"/>
  <c r="F91" i="9" s="1"/>
  <c r="E98" i="9"/>
  <c r="F98" i="9" s="1"/>
  <c r="E94" i="9"/>
  <c r="F94" i="9" s="1"/>
  <c r="E93" i="9"/>
  <c r="F93" i="9" s="1"/>
  <c r="E99" i="9"/>
  <c r="F99" i="9" s="1"/>
  <c r="E92" i="9"/>
  <c r="F92" i="9" s="1"/>
  <c r="K60" i="7"/>
  <c r="L60" i="7" s="1"/>
  <c r="E133" i="13"/>
  <c r="F133" i="13" s="1"/>
  <c r="K45" i="13"/>
  <c r="L45" i="13" s="1"/>
  <c r="K28" i="10"/>
  <c r="L28" i="10" s="1"/>
  <c r="K62" i="10"/>
  <c r="L62" i="10" s="1"/>
  <c r="E45" i="10"/>
  <c r="F45" i="10" s="1"/>
  <c r="K92" i="10"/>
  <c r="L92" i="10" s="1"/>
  <c r="E52" i="10"/>
  <c r="F52" i="10" s="1"/>
  <c r="E32" i="10"/>
  <c r="F32" i="10" s="1"/>
  <c r="K55" i="10"/>
  <c r="L55" i="10" s="1"/>
  <c r="K80" i="10"/>
  <c r="L80" i="10" s="1"/>
  <c r="E50" i="10"/>
  <c r="F50" i="10" s="1"/>
  <c r="E115" i="10"/>
  <c r="F115" i="10" s="1"/>
  <c r="E27" i="10"/>
  <c r="F27" i="10" s="1"/>
  <c r="K77" i="10"/>
  <c r="L77" i="10" s="1"/>
  <c r="K116" i="10"/>
  <c r="L116" i="10" s="1"/>
  <c r="R133" i="12"/>
  <c r="S133" i="12" s="1"/>
  <c r="T132" i="12" s="1"/>
  <c r="U132" i="12" s="1"/>
  <c r="R77" i="10"/>
  <c r="S77" i="10" s="1"/>
  <c r="E22" i="13"/>
  <c r="F22" i="13" s="1"/>
  <c r="K41" i="10"/>
  <c r="L41" i="10" s="1"/>
  <c r="K70" i="13"/>
  <c r="L70" i="13" s="1"/>
  <c r="K67" i="13"/>
  <c r="L67" i="13" s="1"/>
  <c r="K69" i="13"/>
  <c r="L69" i="13" s="1"/>
  <c r="K66" i="13"/>
  <c r="L66" i="13" s="1"/>
  <c r="K65" i="13"/>
  <c r="L65" i="13" s="1"/>
  <c r="K68" i="13"/>
  <c r="L68" i="13" s="1"/>
  <c r="K71" i="13"/>
  <c r="L71" i="13" s="1"/>
  <c r="K27" i="7"/>
  <c r="L27" i="7" s="1"/>
  <c r="K29" i="7"/>
  <c r="L29" i="7" s="1"/>
  <c r="K28" i="7"/>
  <c r="L28" i="7" s="1"/>
  <c r="K26" i="7"/>
  <c r="L26" i="7" s="1"/>
  <c r="K75" i="13"/>
  <c r="L75" i="13" s="1"/>
  <c r="E119" i="13"/>
  <c r="F119" i="13" s="1"/>
  <c r="E120" i="13"/>
  <c r="F120" i="13" s="1"/>
  <c r="E85" i="13"/>
  <c r="F85" i="13" s="1"/>
  <c r="E84" i="13"/>
  <c r="F84" i="13" s="1"/>
  <c r="K67" i="7"/>
  <c r="L67" i="7" s="1"/>
  <c r="K66" i="7"/>
  <c r="L66" i="7" s="1"/>
  <c r="K120" i="7"/>
  <c r="L120" i="7" s="1"/>
  <c r="K124" i="7"/>
  <c r="L124" i="7" s="1"/>
  <c r="K125" i="7"/>
  <c r="L125" i="7" s="1"/>
  <c r="K122" i="7"/>
  <c r="L122" i="7" s="1"/>
  <c r="K121" i="7"/>
  <c r="L121" i="7" s="1"/>
  <c r="E132" i="7"/>
  <c r="F132" i="7" s="1"/>
  <c r="E131" i="7"/>
  <c r="F131" i="7" s="1"/>
  <c r="E134" i="7"/>
  <c r="F134" i="7" s="1"/>
  <c r="E135" i="7"/>
  <c r="F135" i="7" s="1"/>
  <c r="E136" i="7"/>
  <c r="F136" i="7" s="1"/>
  <c r="E133" i="7"/>
  <c r="F133" i="7" s="1"/>
  <c r="E48" i="12"/>
  <c r="F48" i="12" s="1"/>
  <c r="E49" i="12"/>
  <c r="F49" i="12" s="1"/>
  <c r="E52" i="12"/>
  <c r="F52" i="12" s="1"/>
  <c r="E51" i="12"/>
  <c r="F51" i="12" s="1"/>
  <c r="E25" i="12"/>
  <c r="F25" i="12" s="1"/>
  <c r="E24" i="12"/>
  <c r="F24" i="12" s="1"/>
  <c r="E21" i="12"/>
  <c r="F21" i="12" s="1"/>
  <c r="E27" i="12"/>
  <c r="F27" i="12" s="1"/>
  <c r="E19" i="12"/>
  <c r="F19" i="12" s="1"/>
  <c r="E28" i="12"/>
  <c r="F28" i="12" s="1"/>
  <c r="E22" i="12"/>
  <c r="F22" i="12" s="1"/>
  <c r="E20" i="12"/>
  <c r="F20" i="12" s="1"/>
  <c r="E23" i="12"/>
  <c r="F23" i="12" s="1"/>
  <c r="E26" i="12"/>
  <c r="F26" i="12" s="1"/>
  <c r="E18" i="12"/>
  <c r="F18" i="12" s="1"/>
  <c r="E15" i="12"/>
  <c r="F15" i="12" s="1"/>
  <c r="K101" i="12"/>
  <c r="L101" i="12" s="1"/>
  <c r="K100" i="12"/>
  <c r="L100" i="12" s="1"/>
  <c r="S131" i="12"/>
  <c r="K85" i="9"/>
  <c r="L85" i="9" s="1"/>
  <c r="K82" i="9"/>
  <c r="L82" i="9" s="1"/>
  <c r="K78" i="9"/>
  <c r="L78" i="9" s="1"/>
  <c r="K81" i="9"/>
  <c r="L81" i="9" s="1"/>
  <c r="K77" i="9"/>
  <c r="L77" i="9" s="1"/>
  <c r="K83" i="9"/>
  <c r="L83" i="9" s="1"/>
  <c r="K76" i="9"/>
  <c r="L76" i="9" s="1"/>
  <c r="K84" i="9"/>
  <c r="L84" i="9" s="1"/>
  <c r="K87" i="9"/>
  <c r="L87" i="9" s="1"/>
  <c r="K80" i="9"/>
  <c r="L80" i="9" s="1"/>
  <c r="K91" i="9"/>
  <c r="L91" i="9" s="1"/>
  <c r="K79" i="9"/>
  <c r="L79" i="9" s="1"/>
  <c r="K86" i="9"/>
  <c r="L86" i="9" s="1"/>
  <c r="K89" i="9"/>
  <c r="L89" i="9" s="1"/>
  <c r="K90" i="9"/>
  <c r="L90" i="9" s="1"/>
  <c r="K88" i="9"/>
  <c r="L88" i="9" s="1"/>
  <c r="K75" i="9"/>
  <c r="L75" i="9" s="1"/>
  <c r="K43" i="7"/>
  <c r="L43" i="7" s="1"/>
  <c r="K42" i="7"/>
  <c r="L42" i="7" s="1"/>
  <c r="K44" i="7"/>
  <c r="L44" i="7" s="1"/>
  <c r="K45" i="7"/>
  <c r="L45" i="7" s="1"/>
  <c r="K71" i="7"/>
  <c r="L71" i="7" s="1"/>
  <c r="K70" i="7"/>
  <c r="L70" i="7" s="1"/>
  <c r="K74" i="7"/>
  <c r="L74" i="7" s="1"/>
  <c r="K73" i="7"/>
  <c r="L73" i="7" s="1"/>
  <c r="K72" i="7"/>
  <c r="L72" i="7" s="1"/>
  <c r="K68" i="7"/>
  <c r="L68" i="7" s="1"/>
  <c r="K69" i="7"/>
  <c r="L69" i="7" s="1"/>
  <c r="S93" i="7"/>
  <c r="T90" i="7" s="1"/>
  <c r="U90" i="7" s="1"/>
  <c r="K113" i="7"/>
  <c r="L113" i="7" s="1"/>
  <c r="K118" i="7"/>
  <c r="L118" i="7" s="1"/>
  <c r="K107" i="7"/>
  <c r="L107" i="7" s="1"/>
  <c r="K109" i="7"/>
  <c r="L109" i="7" s="1"/>
  <c r="K110" i="7"/>
  <c r="L110" i="7" s="1"/>
  <c r="K119" i="7"/>
  <c r="L119" i="7" s="1"/>
  <c r="K114" i="7"/>
  <c r="L114" i="7" s="1"/>
  <c r="K117" i="7"/>
  <c r="L117" i="7" s="1"/>
  <c r="K115" i="7"/>
  <c r="L115" i="7" s="1"/>
  <c r="K108" i="7"/>
  <c r="L108" i="7" s="1"/>
  <c r="K111" i="7"/>
  <c r="L111" i="7" s="1"/>
  <c r="K112" i="7"/>
  <c r="L112" i="7" s="1"/>
  <c r="K116" i="7"/>
  <c r="L116" i="7" s="1"/>
  <c r="E85" i="12"/>
  <c r="F85" i="12" s="1"/>
  <c r="E86" i="12"/>
  <c r="F86" i="12" s="1"/>
  <c r="E74" i="12"/>
  <c r="F74" i="12" s="1"/>
  <c r="D13" i="1" s="1"/>
  <c r="E89" i="12"/>
  <c r="F89" i="12" s="1"/>
  <c r="E88" i="12"/>
  <c r="F88" i="12" s="1"/>
  <c r="E72" i="12"/>
  <c r="F72" i="12" s="1"/>
  <c r="E82" i="12"/>
  <c r="F82" i="12" s="1"/>
  <c r="E76" i="12"/>
  <c r="F76" i="12" s="1"/>
  <c r="E78" i="12"/>
  <c r="F78" i="12" s="1"/>
  <c r="E83" i="12"/>
  <c r="F83" i="12" s="1"/>
  <c r="E75" i="12"/>
  <c r="F75" i="12" s="1"/>
  <c r="E84" i="12"/>
  <c r="F84" i="12" s="1"/>
  <c r="E90" i="12"/>
  <c r="F90" i="12" s="1"/>
  <c r="E80" i="12"/>
  <c r="F80" i="12" s="1"/>
  <c r="E65" i="12"/>
  <c r="F65" i="12" s="1"/>
  <c r="E81" i="12"/>
  <c r="F81" i="12" s="1"/>
  <c r="E77" i="12"/>
  <c r="F77" i="12" s="1"/>
  <c r="E57" i="12"/>
  <c r="F57" i="12" s="1"/>
  <c r="E73" i="12"/>
  <c r="F73" i="12" s="1"/>
  <c r="E68" i="12"/>
  <c r="F68" i="12" s="1"/>
  <c r="E79" i="12"/>
  <c r="F79" i="12" s="1"/>
  <c r="E69" i="12"/>
  <c r="F69" i="12" s="1"/>
  <c r="E87" i="12"/>
  <c r="F87" i="12" s="1"/>
  <c r="E67" i="12"/>
  <c r="F67" i="12" s="1"/>
  <c r="E106" i="13"/>
  <c r="F106" i="13" s="1"/>
  <c r="E105" i="13"/>
  <c r="F105" i="13" s="1"/>
  <c r="E104" i="13"/>
  <c r="F104" i="13" s="1"/>
  <c r="E121" i="13"/>
  <c r="F121" i="13" s="1"/>
  <c r="E122" i="13"/>
  <c r="F122" i="13" s="1"/>
  <c r="E126" i="13"/>
  <c r="F126" i="13" s="1"/>
  <c r="E123" i="13"/>
  <c r="F123" i="13" s="1"/>
  <c r="E124" i="13"/>
  <c r="F124" i="13" s="1"/>
  <c r="E125" i="13"/>
  <c r="F125" i="13" s="1"/>
  <c r="K83" i="12"/>
  <c r="L83" i="12" s="1"/>
  <c r="K81" i="12"/>
  <c r="L81" i="12" s="1"/>
  <c r="K39" i="7"/>
  <c r="L39" i="7" s="1"/>
  <c r="K37" i="7"/>
  <c r="L37" i="7" s="1"/>
  <c r="K40" i="7"/>
  <c r="L40" i="7" s="1"/>
  <c r="K38" i="7"/>
  <c r="L38" i="7" s="1"/>
  <c r="E110" i="9"/>
  <c r="F110" i="9" s="1"/>
  <c r="E109" i="9"/>
  <c r="F109" i="9" s="1"/>
  <c r="E112" i="9"/>
  <c r="F112" i="9" s="1"/>
  <c r="E113" i="9"/>
  <c r="F113" i="9" s="1"/>
  <c r="E114" i="9"/>
  <c r="F114" i="9" s="1"/>
  <c r="E124" i="9"/>
  <c r="F124" i="9" s="1"/>
  <c r="E118" i="9"/>
  <c r="F118" i="9" s="1"/>
  <c r="E120" i="9"/>
  <c r="F120" i="9" s="1"/>
  <c r="E121" i="9"/>
  <c r="F121" i="9" s="1"/>
  <c r="E111" i="9"/>
  <c r="F111" i="9" s="1"/>
  <c r="E119" i="9"/>
  <c r="F119" i="9" s="1"/>
  <c r="E117" i="9"/>
  <c r="F117" i="9" s="1"/>
  <c r="E123" i="9"/>
  <c r="F123" i="9" s="1"/>
  <c r="E116" i="9"/>
  <c r="F116" i="9" s="1"/>
  <c r="E122" i="9"/>
  <c r="F122" i="9" s="1"/>
  <c r="E115" i="9"/>
  <c r="F115" i="9" s="1"/>
  <c r="R135" i="10"/>
  <c r="S135" i="10" s="1"/>
  <c r="E122" i="12"/>
  <c r="F122" i="12" s="1"/>
  <c r="E118" i="12"/>
  <c r="F118" i="12" s="1"/>
  <c r="E124" i="12"/>
  <c r="F124" i="12" s="1"/>
  <c r="E119" i="12"/>
  <c r="F119" i="12" s="1"/>
  <c r="E115" i="12"/>
  <c r="F115" i="12" s="1"/>
  <c r="E121" i="12"/>
  <c r="F121" i="12" s="1"/>
  <c r="E125" i="12"/>
  <c r="F125" i="12" s="1"/>
  <c r="E117" i="12"/>
  <c r="F117" i="12" s="1"/>
  <c r="E123" i="12"/>
  <c r="F123" i="12" s="1"/>
  <c r="E120" i="12"/>
  <c r="F120" i="12" s="1"/>
  <c r="E114" i="12"/>
  <c r="F114" i="12" s="1"/>
  <c r="E116" i="12"/>
  <c r="F116" i="12" s="1"/>
  <c r="R110" i="10"/>
  <c r="S110" i="10" s="1"/>
  <c r="R73" i="10"/>
  <c r="S73" i="10" s="1"/>
  <c r="R105" i="12"/>
  <c r="S105" i="12" s="1"/>
  <c r="R134" i="12"/>
  <c r="S134" i="12" s="1"/>
  <c r="R76" i="12"/>
  <c r="S76" i="12" s="1"/>
  <c r="K49" i="9"/>
  <c r="L49" i="9" s="1"/>
  <c r="K54" i="9"/>
  <c r="L54" i="9" s="1"/>
  <c r="K45" i="9"/>
  <c r="L45" i="9" s="1"/>
  <c r="K31" i="9"/>
  <c r="L31" i="9" s="1"/>
  <c r="K36" i="9"/>
  <c r="L36" i="9" s="1"/>
  <c r="K63" i="9"/>
  <c r="L63" i="9" s="1"/>
  <c r="K66" i="9"/>
  <c r="L66" i="9" s="1"/>
  <c r="K35" i="9"/>
  <c r="L35" i="9" s="1"/>
  <c r="K65" i="9"/>
  <c r="L65" i="9" s="1"/>
  <c r="K34" i="9"/>
  <c r="L34" i="9" s="1"/>
  <c r="K37" i="9"/>
  <c r="L37" i="9" s="1"/>
  <c r="K62" i="9"/>
  <c r="L62" i="9" s="1"/>
  <c r="K64" i="9"/>
  <c r="L64" i="9" s="1"/>
  <c r="D15" i="3" s="1"/>
  <c r="F15" i="3" s="1"/>
  <c r="K39" i="9"/>
  <c r="L39" i="9" s="1"/>
  <c r="R84" i="12"/>
  <c r="S84" i="12" s="1"/>
  <c r="R87" i="10"/>
  <c r="S87" i="10" s="1"/>
  <c r="E64" i="9"/>
  <c r="F64" i="9" s="1"/>
  <c r="D13" i="3" s="1"/>
  <c r="F13" i="3" s="1"/>
  <c r="E67" i="9"/>
  <c r="F67" i="9" s="1"/>
  <c r="E62" i="9"/>
  <c r="F62" i="9" s="1"/>
  <c r="E65" i="9"/>
  <c r="F65" i="9" s="1"/>
  <c r="E61" i="9"/>
  <c r="F61" i="9" s="1"/>
  <c r="E66" i="9"/>
  <c r="F66" i="9" s="1"/>
  <c r="E68" i="9"/>
  <c r="F68" i="9" s="1"/>
  <c r="E63" i="9"/>
  <c r="F63" i="9" s="1"/>
  <c r="K92" i="12"/>
  <c r="L92" i="12" s="1"/>
  <c r="E132" i="13"/>
  <c r="F132" i="13" s="1"/>
  <c r="E17" i="13"/>
  <c r="F17" i="13" s="1"/>
  <c r="K43" i="9"/>
  <c r="L43" i="9" s="1"/>
  <c r="K53" i="9"/>
  <c r="L53" i="9" s="1"/>
  <c r="E34" i="9"/>
  <c r="F34" i="9" s="1"/>
  <c r="E52" i="9"/>
  <c r="F52" i="9" s="1"/>
  <c r="E19" i="9"/>
  <c r="F19" i="9" s="1"/>
  <c r="E51" i="9"/>
  <c r="F51" i="9" s="1"/>
  <c r="E38" i="9"/>
  <c r="F38" i="9" s="1"/>
  <c r="E20" i="9"/>
  <c r="F20" i="9" s="1"/>
  <c r="E27" i="9"/>
  <c r="F27" i="9" s="1"/>
  <c r="E48" i="9"/>
  <c r="F48" i="9" s="1"/>
  <c r="E45" i="9"/>
  <c r="F45" i="9" s="1"/>
  <c r="E30" i="9"/>
  <c r="F30" i="9" s="1"/>
  <c r="E29" i="9"/>
  <c r="F29" i="9" s="1"/>
  <c r="E18" i="9"/>
  <c r="F18" i="9" s="1"/>
  <c r="E40" i="9"/>
  <c r="F40" i="9" s="1"/>
  <c r="E15" i="9"/>
  <c r="F15" i="9" s="1"/>
  <c r="E35" i="9"/>
  <c r="F35" i="9" s="1"/>
  <c r="E39" i="9"/>
  <c r="F39" i="9" s="1"/>
  <c r="E23" i="9"/>
  <c r="F23" i="9" s="1"/>
  <c r="E47" i="9"/>
  <c r="F47" i="9" s="1"/>
  <c r="E44" i="9"/>
  <c r="F44" i="9" s="1"/>
  <c r="E36" i="9"/>
  <c r="F36" i="9" s="1"/>
  <c r="E31" i="9"/>
  <c r="F31" i="9" s="1"/>
  <c r="E41" i="9"/>
  <c r="F41" i="9" s="1"/>
  <c r="E17" i="9"/>
  <c r="F17" i="9" s="1"/>
  <c r="E22" i="9"/>
  <c r="F22" i="9" s="1"/>
  <c r="E28" i="9"/>
  <c r="F28" i="9" s="1"/>
  <c r="E49" i="9"/>
  <c r="F49" i="9" s="1"/>
  <c r="E33" i="9"/>
  <c r="F33" i="9" s="1"/>
  <c r="E50" i="9"/>
  <c r="F50" i="9" s="1"/>
  <c r="E24" i="9"/>
  <c r="F24" i="9" s="1"/>
  <c r="E46" i="9"/>
  <c r="F46" i="9" s="1"/>
  <c r="E43" i="9"/>
  <c r="F43" i="9" s="1"/>
  <c r="E37" i="9"/>
  <c r="F37" i="9" s="1"/>
  <c r="E32" i="9"/>
  <c r="F32" i="9" s="1"/>
  <c r="E25" i="9"/>
  <c r="F25" i="9" s="1"/>
  <c r="E16" i="9"/>
  <c r="F16" i="9" s="1"/>
  <c r="E26" i="9"/>
  <c r="F26" i="9" s="1"/>
  <c r="E42" i="9"/>
  <c r="F42" i="9" s="1"/>
  <c r="E21" i="9"/>
  <c r="F21" i="9" s="1"/>
  <c r="E108" i="9"/>
  <c r="F108" i="9" s="1"/>
  <c r="E105" i="9"/>
  <c r="F105" i="9" s="1"/>
  <c r="E107" i="9"/>
  <c r="F107" i="9" s="1"/>
  <c r="E104" i="9"/>
  <c r="F104" i="9" s="1"/>
  <c r="E102" i="9"/>
  <c r="F102" i="9" s="1"/>
  <c r="E106" i="9"/>
  <c r="F106" i="9" s="1"/>
  <c r="E101" i="9"/>
  <c r="F101" i="9" s="1"/>
  <c r="E103" i="9"/>
  <c r="F103" i="9" s="1"/>
  <c r="K71" i="10"/>
  <c r="L71" i="10" s="1"/>
  <c r="K31" i="10"/>
  <c r="L31" i="10" s="1"/>
  <c r="E75" i="10"/>
  <c r="F75" i="10" s="1"/>
  <c r="K47" i="10"/>
  <c r="L47" i="10" s="1"/>
  <c r="K60" i="10"/>
  <c r="L60" i="10" s="1"/>
  <c r="K94" i="10"/>
  <c r="L94" i="10" s="1"/>
  <c r="E101" i="10"/>
  <c r="F101" i="10" s="1"/>
  <c r="E110" i="10"/>
  <c r="F110" i="10" s="1"/>
  <c r="K43" i="10"/>
  <c r="L43" i="10" s="1"/>
  <c r="K25" i="10"/>
  <c r="L25" i="10" s="1"/>
  <c r="K110" i="10"/>
  <c r="L110" i="10" s="1"/>
  <c r="E38" i="10"/>
  <c r="F38" i="10" s="1"/>
  <c r="E31" i="10"/>
  <c r="F31" i="10" s="1"/>
  <c r="E51" i="10"/>
  <c r="F51" i="10" s="1"/>
  <c r="K69" i="10"/>
  <c r="L69" i="10" s="1"/>
  <c r="K99" i="10"/>
  <c r="L99" i="10" s="1"/>
  <c r="K103" i="10"/>
  <c r="L103" i="10" s="1"/>
  <c r="E20" i="10"/>
  <c r="F20" i="10" s="1"/>
  <c r="K27" i="10"/>
  <c r="L27" i="10" s="1"/>
  <c r="E68" i="10"/>
  <c r="F68" i="10" s="1"/>
  <c r="K121" i="10"/>
  <c r="L121" i="10" s="1"/>
  <c r="K29" i="10"/>
  <c r="L29" i="10" s="1"/>
  <c r="E55" i="10"/>
  <c r="F55" i="10" s="1"/>
  <c r="K111" i="10"/>
  <c r="L111" i="10" s="1"/>
  <c r="K48" i="10"/>
  <c r="L48" i="10" s="1"/>
  <c r="K93" i="10"/>
  <c r="L93" i="10" s="1"/>
  <c r="K63" i="10"/>
  <c r="L63" i="10" s="1"/>
  <c r="K78" i="10"/>
  <c r="L78" i="10" s="1"/>
  <c r="E88" i="10"/>
  <c r="F88" i="10" s="1"/>
  <c r="E19" i="10"/>
  <c r="F19" i="10" s="1"/>
  <c r="E18" i="10"/>
  <c r="F18" i="10" s="1"/>
  <c r="E46" i="10"/>
  <c r="F46" i="10" s="1"/>
  <c r="E66" i="10"/>
  <c r="F66" i="10" s="1"/>
  <c r="E79" i="10"/>
  <c r="F79" i="10" s="1"/>
  <c r="K88" i="10"/>
  <c r="L88" i="10" s="1"/>
  <c r="E111" i="10"/>
  <c r="F111" i="10" s="1"/>
  <c r="E122" i="10"/>
  <c r="F122" i="10" s="1"/>
  <c r="E23" i="10"/>
  <c r="F23" i="10" s="1"/>
  <c r="K23" i="10"/>
  <c r="L23" i="10" s="1"/>
  <c r="K37" i="10"/>
  <c r="L37" i="10" s="1"/>
  <c r="K53" i="10"/>
  <c r="L53" i="10" s="1"/>
  <c r="K74" i="10"/>
  <c r="L74" i="10" s="1"/>
  <c r="K84" i="10"/>
  <c r="L84" i="10" s="1"/>
  <c r="K24" i="10"/>
  <c r="L24" i="10" s="1"/>
  <c r="K129" i="10"/>
  <c r="L129" i="10" s="1"/>
  <c r="K134" i="10"/>
  <c r="L134" i="10" s="1"/>
  <c r="E73" i="10"/>
  <c r="F73" i="10" s="1"/>
  <c r="E124" i="10"/>
  <c r="F124" i="10" s="1"/>
  <c r="E108" i="10"/>
  <c r="F108" i="10" s="1"/>
  <c r="E67" i="10"/>
  <c r="F67" i="10" s="1"/>
  <c r="K118" i="10"/>
  <c r="L118" i="10" s="1"/>
  <c r="E87" i="10"/>
  <c r="F87" i="10" s="1"/>
  <c r="K120" i="10"/>
  <c r="L120" i="10" s="1"/>
  <c r="E61" i="10"/>
  <c r="F61" i="10" s="1"/>
  <c r="K124" i="12"/>
  <c r="L124" i="12" s="1"/>
  <c r="K123" i="12"/>
  <c r="L123" i="12" s="1"/>
  <c r="K125" i="12"/>
  <c r="L125" i="12" s="1"/>
  <c r="K101" i="13"/>
  <c r="L101" i="13" s="1"/>
  <c r="K46" i="9"/>
  <c r="L46" i="9" s="1"/>
  <c r="K47" i="9"/>
  <c r="L47" i="9" s="1"/>
  <c r="E36" i="10"/>
  <c r="F36" i="10" s="1"/>
  <c r="E55" i="12"/>
  <c r="F55" i="12" s="1"/>
  <c r="E60" i="12"/>
  <c r="F60" i="12" s="1"/>
  <c r="E63" i="12"/>
  <c r="F63" i="12" s="1"/>
  <c r="E16" i="12"/>
  <c r="F16" i="12" s="1"/>
  <c r="K102" i="13"/>
  <c r="L102" i="13" s="1"/>
  <c r="K56" i="9"/>
  <c r="L56" i="9" s="1"/>
  <c r="K50" i="9"/>
  <c r="L50" i="9" s="1"/>
  <c r="K39" i="10"/>
  <c r="L39" i="10" s="1"/>
  <c r="K43" i="13"/>
  <c r="L43" i="13" s="1"/>
  <c r="E103" i="13"/>
  <c r="F103" i="13" s="1"/>
  <c r="K112" i="10"/>
  <c r="L112" i="10" s="1"/>
  <c r="T129" i="7"/>
  <c r="U129" i="7" s="1"/>
  <c r="T127" i="7"/>
  <c r="U127" i="7" s="1"/>
  <c r="T128" i="7"/>
  <c r="U128" i="7" s="1"/>
  <c r="T82" i="7"/>
  <c r="U82" i="7" s="1"/>
  <c r="T78" i="7"/>
  <c r="U78" i="7" s="1"/>
  <c r="T123" i="7"/>
  <c r="U123" i="7" s="1"/>
  <c r="T127" i="13"/>
  <c r="U127" i="13" s="1"/>
  <c r="T128" i="13"/>
  <c r="U128" i="13" s="1"/>
  <c r="T112" i="13"/>
  <c r="U112" i="13" s="1"/>
  <c r="T105" i="7"/>
  <c r="U105" i="7" s="1"/>
  <c r="T104" i="7"/>
  <c r="U104" i="7" s="1"/>
  <c r="T102" i="7"/>
  <c r="U102" i="7" s="1"/>
  <c r="T101" i="7"/>
  <c r="U101" i="7" s="1"/>
  <c r="T103" i="7"/>
  <c r="U103" i="7" s="1"/>
  <c r="T119" i="13"/>
  <c r="U119" i="13" s="1"/>
  <c r="K136" i="12"/>
  <c r="L136" i="12" s="1"/>
  <c r="K135" i="12"/>
  <c r="L135" i="12" s="1"/>
  <c r="R27" i="12"/>
  <c r="S27" i="12" s="1"/>
  <c r="R26" i="12"/>
  <c r="S26" i="12" s="1"/>
  <c r="T66" i="7"/>
  <c r="U66" i="7" s="1"/>
  <c r="T14" i="7"/>
  <c r="T67" i="7"/>
  <c r="U67" i="7" s="1"/>
  <c r="T98" i="7"/>
  <c r="U98" i="7" s="1"/>
  <c r="T99" i="7"/>
  <c r="U99" i="7" s="1"/>
  <c r="T122" i="7"/>
  <c r="U122" i="7" s="1"/>
  <c r="T111" i="7"/>
  <c r="U111" i="7" s="1"/>
  <c r="T109" i="7"/>
  <c r="U109" i="7" s="1"/>
  <c r="T111" i="13"/>
  <c r="U111" i="13" s="1"/>
  <c r="T39" i="13"/>
  <c r="U39" i="13" s="1"/>
  <c r="T34" i="13"/>
  <c r="U34" i="13" s="1"/>
  <c r="T103" i="13"/>
  <c r="U103" i="13" s="1"/>
  <c r="T133" i="10"/>
  <c r="U133" i="10" s="1"/>
  <c r="T131" i="7"/>
  <c r="U131" i="7" s="1"/>
  <c r="T60" i="13"/>
  <c r="U60" i="13" s="1"/>
  <c r="T134" i="7"/>
  <c r="U134" i="7" s="1"/>
  <c r="T131" i="10"/>
  <c r="U131" i="10" s="1"/>
  <c r="T101" i="13"/>
  <c r="U101" i="13" s="1"/>
  <c r="T110" i="7"/>
  <c r="U110" i="7" s="1"/>
  <c r="T134" i="10"/>
  <c r="U134" i="10" s="1"/>
  <c r="T119" i="10"/>
  <c r="U119" i="10" s="1"/>
  <c r="T130" i="7"/>
  <c r="U130" i="7" s="1"/>
  <c r="T114" i="10"/>
  <c r="U114" i="10" s="1"/>
  <c r="K15" i="10"/>
  <c r="L15" i="10" s="1"/>
  <c r="K20" i="10"/>
  <c r="L20" i="10" s="1"/>
  <c r="K19" i="10"/>
  <c r="L19" i="10" s="1"/>
  <c r="K18" i="10"/>
  <c r="L18" i="10" s="1"/>
  <c r="K17" i="10"/>
  <c r="L17" i="10" s="1"/>
  <c r="K21" i="10"/>
  <c r="L21" i="10" s="1"/>
  <c r="K16" i="10"/>
  <c r="L16" i="10" s="1"/>
  <c r="R28" i="9"/>
  <c r="S28" i="9" s="1"/>
  <c r="R37" i="9"/>
  <c r="S37" i="9" s="1"/>
  <c r="R16" i="9"/>
  <c r="S16" i="9" s="1"/>
  <c r="R75" i="9"/>
  <c r="S75" i="9" s="1"/>
  <c r="R131" i="9"/>
  <c r="S131" i="9" s="1"/>
  <c r="R78" i="9"/>
  <c r="S78" i="9" s="1"/>
  <c r="R94" i="9"/>
  <c r="S94" i="9" s="1"/>
  <c r="R81" i="9"/>
  <c r="S81" i="9" s="1"/>
  <c r="R97" i="9"/>
  <c r="S97" i="9" s="1"/>
  <c r="R68" i="9"/>
  <c r="S68" i="9" s="1"/>
  <c r="R56" i="9"/>
  <c r="S56" i="9" s="1"/>
  <c r="R26" i="9"/>
  <c r="S26" i="9" s="1"/>
  <c r="R122" i="9"/>
  <c r="S122" i="9" s="1"/>
  <c r="R96" i="9"/>
  <c r="S96" i="9" s="1"/>
  <c r="R109" i="9"/>
  <c r="S109" i="9" s="1"/>
  <c r="R124" i="9"/>
  <c r="S124" i="9" s="1"/>
  <c r="R104" i="9"/>
  <c r="S104" i="9" s="1"/>
  <c r="R47" i="9"/>
  <c r="S47" i="9" s="1"/>
  <c r="R92" i="9"/>
  <c r="S92" i="9" s="1"/>
  <c r="R134" i="9"/>
  <c r="S134" i="9" s="1"/>
  <c r="R61" i="9"/>
  <c r="S61" i="9" s="1"/>
  <c r="R54" i="9"/>
  <c r="S54" i="9" s="1"/>
  <c r="R32" i="9"/>
  <c r="S32" i="9" s="1"/>
  <c r="R66" i="9"/>
  <c r="S66" i="9" s="1"/>
  <c r="R58" i="9"/>
  <c r="S58" i="9" s="1"/>
  <c r="R23" i="9"/>
  <c r="S23" i="9" s="1"/>
  <c r="R113" i="9"/>
  <c r="S113" i="9" s="1"/>
  <c r="R121" i="9"/>
  <c r="S121" i="9" s="1"/>
  <c r="R114" i="9"/>
  <c r="S114" i="9" s="1"/>
  <c r="R86" i="9"/>
  <c r="S86" i="9" s="1"/>
  <c r="R100" i="9"/>
  <c r="S100" i="9" s="1"/>
  <c r="R89" i="9"/>
  <c r="S89" i="9" s="1"/>
  <c r="R72" i="9"/>
  <c r="S72" i="9" s="1"/>
  <c r="R60" i="9"/>
  <c r="S60" i="9" s="1"/>
  <c r="R52" i="9"/>
  <c r="S52" i="9" s="1"/>
  <c r="R95" i="9"/>
  <c r="S95" i="9" s="1"/>
  <c r="R38" i="9"/>
  <c r="S38" i="9" s="1"/>
  <c r="R22" i="9"/>
  <c r="S22" i="9" s="1"/>
  <c r="R80" i="9"/>
  <c r="S80" i="9" s="1"/>
  <c r="R91" i="9"/>
  <c r="S91" i="9" s="1"/>
  <c r="R101" i="9"/>
  <c r="S101" i="9" s="1"/>
  <c r="R112" i="9"/>
  <c r="S112" i="9" s="1"/>
  <c r="R46" i="9"/>
  <c r="S46" i="9" s="1"/>
  <c r="R15" i="9"/>
  <c r="S15" i="9" s="1"/>
  <c r="R111" i="9"/>
  <c r="S111" i="9" s="1"/>
  <c r="R76" i="9"/>
  <c r="S76" i="9" s="1"/>
  <c r="R69" i="9"/>
  <c r="S69" i="9" s="1"/>
  <c r="R53" i="9"/>
  <c r="S53" i="9" s="1"/>
  <c r="R62" i="9"/>
  <c r="S62" i="9" s="1"/>
  <c r="R127" i="9"/>
  <c r="S127" i="9" s="1"/>
  <c r="R79" i="9"/>
  <c r="S79" i="9" s="1"/>
  <c r="R116" i="9"/>
  <c r="S116" i="9" s="1"/>
  <c r="R27" i="9"/>
  <c r="S27" i="9" s="1"/>
  <c r="R59" i="9"/>
  <c r="S59" i="9" s="1"/>
  <c r="R14" i="9"/>
  <c r="R36" i="9"/>
  <c r="S36" i="9" s="1"/>
  <c r="R33" i="9"/>
  <c r="S33" i="9" s="1"/>
  <c r="R117" i="9"/>
  <c r="S117" i="9" s="1"/>
  <c r="R129" i="9"/>
  <c r="S129" i="9" s="1"/>
  <c r="R71" i="9"/>
  <c r="S71" i="9" s="1"/>
  <c r="R118" i="9"/>
  <c r="S118" i="9" s="1"/>
  <c r="R83" i="9"/>
  <c r="S83" i="9" s="1"/>
  <c r="R42" i="9"/>
  <c r="S42" i="9" s="1"/>
  <c r="R120" i="9"/>
  <c r="S120" i="9" s="1"/>
  <c r="R93" i="9"/>
  <c r="S93" i="9" s="1"/>
  <c r="R90" i="9"/>
  <c r="S90" i="9" s="1"/>
  <c r="R119" i="9"/>
  <c r="S119" i="9" s="1"/>
  <c r="R57" i="9"/>
  <c r="S57" i="9" s="1"/>
  <c r="R136" i="9"/>
  <c r="S136" i="9" s="1"/>
  <c r="T136" i="9" s="1"/>
  <c r="U136" i="9" s="1"/>
  <c r="R107" i="9"/>
  <c r="S107" i="9" s="1"/>
  <c r="R106" i="9"/>
  <c r="S106" i="9" s="1"/>
  <c r="R19" i="9"/>
  <c r="S19" i="9" s="1"/>
  <c r="R67" i="9"/>
  <c r="S67" i="9" s="1"/>
  <c r="R20" i="9"/>
  <c r="S20" i="9" s="1"/>
  <c r="R25" i="9"/>
  <c r="S25" i="9" s="1"/>
  <c r="R17" i="9"/>
  <c r="S17" i="9" s="1"/>
  <c r="R55" i="9"/>
  <c r="S55" i="9" s="1"/>
  <c r="R128" i="9"/>
  <c r="S128" i="9" s="1"/>
  <c r="R88" i="9"/>
  <c r="S88" i="9" s="1"/>
  <c r="R48" i="9"/>
  <c r="S48" i="9" s="1"/>
  <c r="R132" i="9"/>
  <c r="S132" i="9" s="1"/>
  <c r="R85" i="9"/>
  <c r="S85" i="9" s="1"/>
  <c r="R82" i="9"/>
  <c r="S82" i="9" s="1"/>
  <c r="R64" i="9"/>
  <c r="S64" i="9" s="1"/>
  <c r="R65" i="9"/>
  <c r="S65" i="9" s="1"/>
  <c r="R99" i="9"/>
  <c r="S99" i="9" s="1"/>
  <c r="R73" i="9"/>
  <c r="S73" i="9" s="1"/>
  <c r="R40" i="9"/>
  <c r="S40" i="9" s="1"/>
  <c r="R45" i="9"/>
  <c r="S45" i="9" s="1"/>
  <c r="R63" i="9"/>
  <c r="S63" i="9" s="1"/>
  <c r="R18" i="9"/>
  <c r="S18" i="9" s="1"/>
  <c r="R34" i="9"/>
  <c r="S34" i="9" s="1"/>
  <c r="R39" i="9"/>
  <c r="S39" i="9" s="1"/>
  <c r="R105" i="9"/>
  <c r="S105" i="9" s="1"/>
  <c r="R133" i="9"/>
  <c r="S133" i="9" s="1"/>
  <c r="R102" i="9"/>
  <c r="S102" i="9" s="1"/>
  <c r="R103" i="9"/>
  <c r="S103" i="9" s="1"/>
  <c r="R77" i="9"/>
  <c r="S77" i="9" s="1"/>
  <c r="R123" i="9"/>
  <c r="S123" i="9" s="1"/>
  <c r="R51" i="9"/>
  <c r="S51" i="9" s="1"/>
  <c r="R84" i="9"/>
  <c r="S84" i="9" s="1"/>
  <c r="R126" i="9"/>
  <c r="S126" i="9" s="1"/>
  <c r="R35" i="9"/>
  <c r="S35" i="9" s="1"/>
  <c r="R24" i="9"/>
  <c r="S24" i="9" s="1"/>
  <c r="R21" i="9"/>
  <c r="S21" i="9" s="1"/>
  <c r="R44" i="9"/>
  <c r="S44" i="9" s="1"/>
  <c r="R49" i="9"/>
  <c r="S49" i="9" s="1"/>
  <c r="R125" i="9"/>
  <c r="S125" i="9" s="1"/>
  <c r="R41" i="9"/>
  <c r="S41" i="9" s="1"/>
  <c r="R108" i="9"/>
  <c r="S108" i="9" s="1"/>
  <c r="R135" i="9"/>
  <c r="S135" i="9" s="1"/>
  <c r="R115" i="9"/>
  <c r="S115" i="9" s="1"/>
  <c r="R110" i="9"/>
  <c r="S110" i="9" s="1"/>
  <c r="R87" i="9"/>
  <c r="S87" i="9" s="1"/>
  <c r="R70" i="9"/>
  <c r="S70" i="9" s="1"/>
  <c r="R98" i="9"/>
  <c r="S98" i="9" s="1"/>
  <c r="R130" i="9"/>
  <c r="S130" i="9" s="1"/>
  <c r="T130" i="9" s="1"/>
  <c r="U130" i="9" s="1"/>
  <c r="R74" i="9"/>
  <c r="S74" i="9" s="1"/>
  <c r="R29" i="9"/>
  <c r="S29" i="9" s="1"/>
  <c r="R30" i="9"/>
  <c r="S30" i="9" s="1"/>
  <c r="R50" i="9"/>
  <c r="S50" i="9" s="1"/>
  <c r="R31" i="9"/>
  <c r="S31" i="9" s="1"/>
  <c r="R43" i="9"/>
  <c r="S43" i="9" s="1"/>
  <c r="T136" i="10"/>
  <c r="U136" i="10" s="1"/>
  <c r="T108" i="10"/>
  <c r="U108" i="10" s="1"/>
  <c r="T109" i="10"/>
  <c r="U109" i="10" s="1"/>
  <c r="T126" i="10"/>
  <c r="U126" i="10" s="1"/>
  <c r="T65" i="7"/>
  <c r="U65" i="7" s="1"/>
  <c r="T43" i="7"/>
  <c r="U43" i="7" s="1"/>
  <c r="T55" i="7"/>
  <c r="U55" i="7" s="1"/>
  <c r="T118" i="7"/>
  <c r="U118" i="7" s="1"/>
  <c r="T115" i="7"/>
  <c r="U115" i="7" s="1"/>
  <c r="T117" i="7"/>
  <c r="U117" i="7" s="1"/>
  <c r="T116" i="7"/>
  <c r="U116" i="7" s="1"/>
  <c r="T98" i="13"/>
  <c r="U98" i="13" s="1"/>
  <c r="T135" i="10"/>
  <c r="U135" i="10" s="1"/>
  <c r="T70" i="13"/>
  <c r="U70" i="13" s="1"/>
  <c r="T47" i="13"/>
  <c r="U47" i="13" s="1"/>
  <c r="T68" i="13"/>
  <c r="U68" i="13" s="1"/>
  <c r="T33" i="13"/>
  <c r="U33" i="13" s="1"/>
  <c r="T94" i="7"/>
  <c r="U94" i="7" s="1"/>
  <c r="T95" i="7"/>
  <c r="U95" i="7" s="1"/>
  <c r="K58" i="12"/>
  <c r="L58" i="12" s="1"/>
  <c r="K42" i="12"/>
  <c r="L42" i="12" s="1"/>
  <c r="K50" i="12"/>
  <c r="L50" i="12" s="1"/>
  <c r="K62" i="12"/>
  <c r="L62" i="12" s="1"/>
  <c r="K60" i="12"/>
  <c r="L60" i="12" s="1"/>
  <c r="K32" i="12"/>
  <c r="L32" i="12" s="1"/>
  <c r="K54" i="12"/>
  <c r="L54" i="12" s="1"/>
  <c r="K57" i="12"/>
  <c r="L57" i="12" s="1"/>
  <c r="K69" i="12"/>
  <c r="L69" i="12" s="1"/>
  <c r="K72" i="12"/>
  <c r="L72" i="12" s="1"/>
  <c r="K77" i="12"/>
  <c r="L77" i="12" s="1"/>
  <c r="K71" i="12"/>
  <c r="L71" i="12" s="1"/>
  <c r="K65" i="12"/>
  <c r="L65" i="12" s="1"/>
  <c r="K75" i="12"/>
  <c r="L75" i="12" s="1"/>
  <c r="K78" i="12"/>
  <c r="L78" i="12" s="1"/>
  <c r="K79" i="12"/>
  <c r="L79" i="12" s="1"/>
  <c r="K45" i="12"/>
  <c r="L45" i="12" s="1"/>
  <c r="K36" i="12"/>
  <c r="L36" i="12" s="1"/>
  <c r="K38" i="12"/>
  <c r="L38" i="12" s="1"/>
  <c r="K55" i="12"/>
  <c r="L55" i="12" s="1"/>
  <c r="K41" i="12"/>
  <c r="L41" i="12" s="1"/>
  <c r="K47" i="12"/>
  <c r="L47" i="12" s="1"/>
  <c r="K52" i="12"/>
  <c r="L52" i="12" s="1"/>
  <c r="K44" i="12"/>
  <c r="L44" i="12" s="1"/>
  <c r="K35" i="12"/>
  <c r="L35" i="12" s="1"/>
  <c r="K59" i="12"/>
  <c r="L59" i="12" s="1"/>
  <c r="K33" i="12"/>
  <c r="L33" i="12" s="1"/>
  <c r="K56" i="12"/>
  <c r="L56" i="12" s="1"/>
  <c r="K43" i="12"/>
  <c r="L43" i="12" s="1"/>
  <c r="K51" i="12"/>
  <c r="L51" i="12" s="1"/>
  <c r="K64" i="12"/>
  <c r="L64" i="12" s="1"/>
  <c r="K61" i="12"/>
  <c r="L61" i="12" s="1"/>
  <c r="K63" i="12"/>
  <c r="L63" i="12" s="1"/>
  <c r="K68" i="12"/>
  <c r="L68" i="12" s="1"/>
  <c r="K70" i="12"/>
  <c r="L70" i="12" s="1"/>
  <c r="K74" i="12"/>
  <c r="L74" i="12" s="1"/>
  <c r="K76" i="12"/>
  <c r="L76" i="12" s="1"/>
  <c r="K67" i="12"/>
  <c r="L67" i="12" s="1"/>
  <c r="K66" i="12"/>
  <c r="L66" i="12" s="1"/>
  <c r="K73" i="12"/>
  <c r="L73" i="12" s="1"/>
  <c r="K80" i="12"/>
  <c r="L80" i="12" s="1"/>
  <c r="K46" i="12"/>
  <c r="L46" i="12" s="1"/>
  <c r="K37" i="12"/>
  <c r="L37" i="12" s="1"/>
  <c r="K53" i="12"/>
  <c r="L53" i="12" s="1"/>
  <c r="K49" i="12"/>
  <c r="L49" i="12" s="1"/>
  <c r="K39" i="12"/>
  <c r="L39" i="12" s="1"/>
  <c r="K34" i="12"/>
  <c r="L34" i="12" s="1"/>
  <c r="K31" i="12"/>
  <c r="L31" i="12" s="1"/>
  <c r="K48" i="12"/>
  <c r="L48" i="12" s="1"/>
  <c r="K40" i="12"/>
  <c r="L40" i="12" s="1"/>
  <c r="T62" i="7"/>
  <c r="U62" i="7" s="1"/>
  <c r="T25" i="7"/>
  <c r="U25" i="7" s="1"/>
  <c r="T39" i="7"/>
  <c r="U39" i="7" s="1"/>
  <c r="T57" i="7"/>
  <c r="U57" i="7" s="1"/>
  <c r="T114" i="7"/>
  <c r="U114" i="7" s="1"/>
  <c r="T135" i="7"/>
  <c r="U135" i="7" s="1"/>
  <c r="T106" i="13"/>
  <c r="U106" i="13" s="1"/>
  <c r="T134" i="13"/>
  <c r="U134" i="13" s="1"/>
  <c r="T132" i="10"/>
  <c r="U132" i="10" s="1"/>
  <c r="T62" i="13"/>
  <c r="U62" i="13" s="1"/>
  <c r="T87" i="13"/>
  <c r="U87" i="13" s="1"/>
  <c r="T132" i="7"/>
  <c r="U132" i="7" s="1"/>
  <c r="T121" i="7"/>
  <c r="U121" i="7" s="1"/>
  <c r="T96" i="7"/>
  <c r="U96" i="7" s="1"/>
  <c r="T73" i="13"/>
  <c r="U73" i="13" s="1"/>
  <c r="T65" i="13"/>
  <c r="U65" i="13" s="1"/>
  <c r="K17" i="12"/>
  <c r="L17" i="12" s="1"/>
  <c r="K25" i="12"/>
  <c r="L25" i="12" s="1"/>
  <c r="K18" i="12"/>
  <c r="L18" i="12" s="1"/>
  <c r="K15" i="12"/>
  <c r="L15" i="12" s="1"/>
  <c r="K21" i="12"/>
  <c r="L21" i="12" s="1"/>
  <c r="K26" i="12"/>
  <c r="L26" i="12" s="1"/>
  <c r="K23" i="12"/>
  <c r="L23" i="12" s="1"/>
  <c r="K29" i="12"/>
  <c r="L29" i="12" s="1"/>
  <c r="K28" i="12"/>
  <c r="L28" i="12" s="1"/>
  <c r="K19" i="12"/>
  <c r="L19" i="12" s="1"/>
  <c r="K20" i="12"/>
  <c r="L20" i="12" s="1"/>
  <c r="K24" i="12"/>
  <c r="L24" i="12" s="1"/>
  <c r="K30" i="12"/>
  <c r="L30" i="12" s="1"/>
  <c r="K27" i="12"/>
  <c r="L27" i="12" s="1"/>
  <c r="K22" i="12"/>
  <c r="L22" i="12" s="1"/>
  <c r="K16" i="12"/>
  <c r="L16" i="12" s="1"/>
  <c r="E79" i="7"/>
  <c r="F79" i="7" s="1"/>
  <c r="E80" i="7"/>
  <c r="F80" i="7" s="1"/>
  <c r="E68" i="7"/>
  <c r="F68" i="7" s="1"/>
  <c r="E74" i="7"/>
  <c r="F74" i="7" s="1"/>
  <c r="E73" i="7"/>
  <c r="F73" i="7" s="1"/>
  <c r="E70" i="7"/>
  <c r="F70" i="7" s="1"/>
  <c r="E45" i="7"/>
  <c r="F45" i="7" s="1"/>
  <c r="E43" i="7"/>
  <c r="F43" i="7" s="1"/>
  <c r="E44" i="7"/>
  <c r="F44" i="7" s="1"/>
  <c r="E48" i="7"/>
  <c r="F48" i="7" s="1"/>
  <c r="E31" i="7"/>
  <c r="F31" i="7" s="1"/>
  <c r="E28" i="7"/>
  <c r="F28" i="7" s="1"/>
  <c r="E29" i="7"/>
  <c r="F29" i="7" s="1"/>
  <c r="E39" i="7"/>
  <c r="F39" i="7" s="1"/>
  <c r="E18" i="7"/>
  <c r="F18" i="7" s="1"/>
  <c r="E85" i="7"/>
  <c r="F85" i="7" s="1"/>
  <c r="E88" i="7"/>
  <c r="F88" i="7" s="1"/>
  <c r="E87" i="7"/>
  <c r="F87" i="7" s="1"/>
  <c r="E77" i="7"/>
  <c r="F77" i="7" s="1"/>
  <c r="E62" i="7"/>
  <c r="F62" i="7" s="1"/>
  <c r="E15" i="7"/>
  <c r="F15" i="7" s="1"/>
  <c r="E16" i="7"/>
  <c r="F16" i="7" s="1"/>
  <c r="E75" i="7"/>
  <c r="F75" i="7" s="1"/>
  <c r="E54" i="7"/>
  <c r="F54" i="7" s="1"/>
  <c r="E51" i="7"/>
  <c r="F51" i="7" s="1"/>
  <c r="E53" i="7"/>
  <c r="F53" i="7" s="1"/>
  <c r="E37" i="7"/>
  <c r="F37" i="7" s="1"/>
  <c r="E36" i="7"/>
  <c r="F36" i="7" s="1"/>
  <c r="E22" i="7"/>
  <c r="F22" i="7" s="1"/>
  <c r="E21" i="7"/>
  <c r="F21" i="7" s="1"/>
  <c r="E82" i="7"/>
  <c r="F82" i="7" s="1"/>
  <c r="E81" i="7"/>
  <c r="F81" i="7" s="1"/>
  <c r="E59" i="7"/>
  <c r="F59" i="7" s="1"/>
  <c r="E61" i="7"/>
  <c r="F61" i="7" s="1"/>
  <c r="E57" i="7"/>
  <c r="F57" i="7" s="1"/>
  <c r="E26" i="7"/>
  <c r="F26" i="7" s="1"/>
  <c r="E34" i="7"/>
  <c r="F34" i="7" s="1"/>
  <c r="E24" i="7"/>
  <c r="F24" i="7" s="1"/>
  <c r="E65" i="7"/>
  <c r="F65" i="7" s="1"/>
  <c r="E78" i="7"/>
  <c r="F78" i="7" s="1"/>
  <c r="E71" i="7"/>
  <c r="F71" i="7" s="1"/>
  <c r="E69" i="7"/>
  <c r="F69" i="7" s="1"/>
  <c r="E72" i="7"/>
  <c r="F72" i="7" s="1"/>
  <c r="E66" i="7"/>
  <c r="F66" i="7" s="1"/>
  <c r="E67" i="7"/>
  <c r="F67" i="7" s="1"/>
  <c r="E41" i="7"/>
  <c r="F41" i="7" s="1"/>
  <c r="E46" i="7"/>
  <c r="F46" i="7" s="1"/>
  <c r="E42" i="7"/>
  <c r="F42" i="7" s="1"/>
  <c r="E47" i="7"/>
  <c r="F47" i="7" s="1"/>
  <c r="E32" i="7"/>
  <c r="F32" i="7" s="1"/>
  <c r="E27" i="7"/>
  <c r="F27" i="7" s="1"/>
  <c r="E40" i="7"/>
  <c r="F40" i="7" s="1"/>
  <c r="E17" i="7"/>
  <c r="F17" i="7" s="1"/>
  <c r="E84" i="7"/>
  <c r="F84" i="7" s="1"/>
  <c r="E86" i="7"/>
  <c r="F86" i="7" s="1"/>
  <c r="E63" i="7"/>
  <c r="F63" i="7" s="1"/>
  <c r="E33" i="7"/>
  <c r="F33" i="7" s="1"/>
  <c r="E19" i="7"/>
  <c r="F19" i="7" s="1"/>
  <c r="E76" i="7"/>
  <c r="F76" i="7" s="1"/>
  <c r="E52" i="7"/>
  <c r="F52" i="7" s="1"/>
  <c r="E49" i="7"/>
  <c r="F49" i="7" s="1"/>
  <c r="E50" i="7"/>
  <c r="F50" i="7" s="1"/>
  <c r="E38" i="7"/>
  <c r="F38" i="7" s="1"/>
  <c r="E35" i="7"/>
  <c r="F35" i="7" s="1"/>
  <c r="E23" i="7"/>
  <c r="F23" i="7" s="1"/>
  <c r="E20" i="7"/>
  <c r="F20" i="7" s="1"/>
  <c r="E83" i="7"/>
  <c r="F83" i="7" s="1"/>
  <c r="E56" i="7"/>
  <c r="F56" i="7" s="1"/>
  <c r="E58" i="7"/>
  <c r="F58" i="7" s="1"/>
  <c r="E60" i="7"/>
  <c r="F60" i="7" s="1"/>
  <c r="E55" i="7"/>
  <c r="F55" i="7" s="1"/>
  <c r="E25" i="7"/>
  <c r="F25" i="7" s="1"/>
  <c r="E30" i="7"/>
  <c r="F30" i="7" s="1"/>
  <c r="E64" i="7"/>
  <c r="F64" i="7" s="1"/>
  <c r="D13" i="4" s="1"/>
  <c r="E15" i="13"/>
  <c r="F15" i="13" s="1"/>
  <c r="E16" i="13"/>
  <c r="F16" i="13" s="1"/>
  <c r="T113" i="7"/>
  <c r="U113" i="7" s="1"/>
  <c r="T112" i="7"/>
  <c r="U112" i="7" s="1"/>
  <c r="T58" i="13"/>
  <c r="U58" i="13" s="1"/>
  <c r="R136" i="12"/>
  <c r="S136" i="12" s="1"/>
  <c r="T136" i="12" s="1"/>
  <c r="U136" i="12" s="1"/>
  <c r="R135" i="12"/>
  <c r="S135" i="12" s="1"/>
  <c r="T60" i="7"/>
  <c r="U60" i="7" s="1"/>
  <c r="T22" i="7"/>
  <c r="U22" i="7" s="1"/>
  <c r="T17" i="7"/>
  <c r="U17" i="7" s="1"/>
  <c r="T29" i="7"/>
  <c r="U29" i="7" s="1"/>
  <c r="T100" i="7"/>
  <c r="U100" i="7" s="1"/>
  <c r="T69" i="7"/>
  <c r="U69" i="7" s="1"/>
  <c r="T126" i="7"/>
  <c r="U126" i="7" s="1"/>
  <c r="T125" i="7"/>
  <c r="U125" i="7" s="1"/>
  <c r="T124" i="7"/>
  <c r="U124" i="7" s="1"/>
  <c r="T106" i="7"/>
  <c r="U106" i="7" s="1"/>
  <c r="T108" i="7"/>
  <c r="U108" i="7" s="1"/>
  <c r="T107" i="7"/>
  <c r="U107" i="7" s="1"/>
  <c r="T119" i="7"/>
  <c r="U119" i="7" s="1"/>
  <c r="T54" i="13"/>
  <c r="U54" i="13" s="1"/>
  <c r="T86" i="13"/>
  <c r="U86" i="13" s="1"/>
  <c r="T124" i="13"/>
  <c r="U124" i="13" s="1"/>
  <c r="S21" i="10"/>
  <c r="T116" i="13"/>
  <c r="U116" i="13" s="1"/>
  <c r="T133" i="13"/>
  <c r="U133" i="13" s="1"/>
  <c r="T52" i="13"/>
  <c r="U52" i="13" s="1"/>
  <c r="T117" i="13"/>
  <c r="U117" i="13" s="1"/>
  <c r="R108" i="12"/>
  <c r="S108" i="12" s="1"/>
  <c r="T120" i="7"/>
  <c r="U120" i="7" s="1"/>
  <c r="T113" i="10"/>
  <c r="U113" i="10" s="1"/>
  <c r="T97" i="7"/>
  <c r="U97" i="7" s="1"/>
  <c r="T87" i="7"/>
  <c r="U87" i="7" s="1"/>
  <c r="T29" i="10" l="1"/>
  <c r="U29" i="10" s="1"/>
  <c r="T30" i="10"/>
  <c r="U30" i="10" s="1"/>
  <c r="T27" i="10"/>
  <c r="U27" i="10" s="1"/>
  <c r="T28" i="10"/>
  <c r="U28" i="10" s="1"/>
  <c r="T25" i="10"/>
  <c r="U25" i="10" s="1"/>
  <c r="T23" i="10"/>
  <c r="U23" i="10" s="1"/>
  <c r="T26" i="10"/>
  <c r="U26" i="10" s="1"/>
  <c r="T22" i="10"/>
  <c r="U22" i="10" s="1"/>
  <c r="T55" i="10"/>
  <c r="U55" i="10" s="1"/>
  <c r="T37" i="10"/>
  <c r="U37" i="10" s="1"/>
  <c r="T51" i="10"/>
  <c r="U51" i="10" s="1"/>
  <c r="T43" i="10"/>
  <c r="U43" i="10" s="1"/>
  <c r="T44" i="10"/>
  <c r="U44" i="10" s="1"/>
  <c r="T50" i="10"/>
  <c r="U50" i="10" s="1"/>
  <c r="T46" i="10"/>
  <c r="U46" i="10" s="1"/>
  <c r="T56" i="10"/>
  <c r="U56" i="10" s="1"/>
  <c r="T103" i="10"/>
  <c r="U103" i="10" s="1"/>
  <c r="T100" i="10"/>
  <c r="U100" i="10" s="1"/>
  <c r="T97" i="10"/>
  <c r="U97" i="10" s="1"/>
  <c r="T85" i="10"/>
  <c r="U85" i="10" s="1"/>
  <c r="T79" i="10"/>
  <c r="U79" i="10" s="1"/>
  <c r="T57" i="10"/>
  <c r="U57" i="10" s="1"/>
  <c r="T102" i="10"/>
  <c r="U102" i="10" s="1"/>
  <c r="T89" i="10"/>
  <c r="U89" i="10" s="1"/>
  <c r="T83" i="10"/>
  <c r="U83" i="10" s="1"/>
  <c r="B35" i="2" s="1"/>
  <c r="D38" i="2" s="1"/>
  <c r="F38" i="2" s="1"/>
  <c r="T66" i="10"/>
  <c r="U66" i="10" s="1"/>
  <c r="T101" i="10"/>
  <c r="U101" i="10" s="1"/>
  <c r="T78" i="10"/>
  <c r="U78" i="10" s="1"/>
  <c r="T70" i="10"/>
  <c r="U70" i="10" s="1"/>
  <c r="T98" i="10"/>
  <c r="U98" i="10" s="1"/>
  <c r="T77" i="10"/>
  <c r="U77" i="10" s="1"/>
  <c r="T87" i="10"/>
  <c r="U87" i="10" s="1"/>
  <c r="T99" i="10"/>
  <c r="U99" i="10" s="1"/>
  <c r="T53" i="13"/>
  <c r="U53" i="13" s="1"/>
  <c r="T42" i="10"/>
  <c r="U42" i="10" s="1"/>
  <c r="T71" i="7"/>
  <c r="U71" i="7" s="1"/>
  <c r="T52" i="10"/>
  <c r="U52" i="10" s="1"/>
  <c r="T65" i="10"/>
  <c r="U65" i="10" s="1"/>
  <c r="T47" i="10"/>
  <c r="U47" i="10" s="1"/>
  <c r="T56" i="13"/>
  <c r="U56" i="13" s="1"/>
  <c r="T72" i="13"/>
  <c r="U72" i="13" s="1"/>
  <c r="T74" i="13"/>
  <c r="U74" i="13" s="1"/>
  <c r="T106" i="10"/>
  <c r="U106" i="10" s="1"/>
  <c r="T79" i="13"/>
  <c r="U79" i="13" s="1"/>
  <c r="T132" i="13"/>
  <c r="U132" i="13" s="1"/>
  <c r="T59" i="13"/>
  <c r="U59" i="13" s="1"/>
  <c r="T94" i="13"/>
  <c r="U94" i="13" s="1"/>
  <c r="T135" i="13"/>
  <c r="U135" i="13" s="1"/>
  <c r="T51" i="7"/>
  <c r="U51" i="7" s="1"/>
  <c r="T31" i="7"/>
  <c r="U31" i="7" s="1"/>
  <c r="T24" i="7"/>
  <c r="U24" i="7" s="1"/>
  <c r="T89" i="7"/>
  <c r="U89" i="7" s="1"/>
  <c r="T107" i="10"/>
  <c r="U107" i="10" s="1"/>
  <c r="T116" i="10"/>
  <c r="U116" i="10" s="1"/>
  <c r="T129" i="10"/>
  <c r="U129" i="10" s="1"/>
  <c r="T47" i="7"/>
  <c r="U47" i="7" s="1"/>
  <c r="T99" i="13"/>
  <c r="U99" i="13" s="1"/>
  <c r="T81" i="10"/>
  <c r="U81" i="10" s="1"/>
  <c r="T80" i="10"/>
  <c r="U80" i="10" s="1"/>
  <c r="T90" i="10"/>
  <c r="U90" i="10" s="1"/>
  <c r="T93" i="10"/>
  <c r="U93" i="10" s="1"/>
  <c r="T53" i="7"/>
  <c r="U53" i="7" s="1"/>
  <c r="T84" i="7"/>
  <c r="U84" i="7" s="1"/>
  <c r="T40" i="7"/>
  <c r="U40" i="7" s="1"/>
  <c r="T64" i="7"/>
  <c r="U64" i="7" s="1"/>
  <c r="B1073" i="4" s="1"/>
  <c r="D21" i="4" s="1"/>
  <c r="T124" i="10"/>
  <c r="U124" i="10" s="1"/>
  <c r="T104" i="10"/>
  <c r="U104" i="10" s="1"/>
  <c r="T98" i="9"/>
  <c r="U98" i="9" s="1"/>
  <c r="T115" i="9"/>
  <c r="U115" i="9" s="1"/>
  <c r="T125" i="9"/>
  <c r="U125" i="9" s="1"/>
  <c r="T86" i="7"/>
  <c r="U86" i="7" s="1"/>
  <c r="T108" i="13"/>
  <c r="U108" i="13" s="1"/>
  <c r="T50" i="13"/>
  <c r="U50" i="13" s="1"/>
  <c r="T89" i="13"/>
  <c r="U89" i="13" s="1"/>
  <c r="T71" i="13"/>
  <c r="U71" i="13" s="1"/>
  <c r="T96" i="13"/>
  <c r="U96" i="13" s="1"/>
  <c r="T102" i="13"/>
  <c r="U102" i="13" s="1"/>
  <c r="T36" i="13"/>
  <c r="U36" i="13" s="1"/>
  <c r="T38" i="13"/>
  <c r="U38" i="13" s="1"/>
  <c r="T110" i="13"/>
  <c r="U110" i="13" s="1"/>
  <c r="T74" i="7"/>
  <c r="U74" i="7" s="1"/>
  <c r="T38" i="7"/>
  <c r="U38" i="7" s="1"/>
  <c r="T16" i="7"/>
  <c r="U16" i="7" s="1"/>
  <c r="T121" i="13"/>
  <c r="U121" i="13" s="1"/>
  <c r="T88" i="13"/>
  <c r="U88" i="13" s="1"/>
  <c r="T113" i="13"/>
  <c r="U113" i="13" s="1"/>
  <c r="T129" i="13"/>
  <c r="U129" i="13" s="1"/>
  <c r="T130" i="13"/>
  <c r="U130" i="13" s="1"/>
  <c r="T80" i="7"/>
  <c r="U80" i="7" s="1"/>
  <c r="T81" i="7"/>
  <c r="U81" i="7" s="1"/>
  <c r="T83" i="7"/>
  <c r="U83" i="7" s="1"/>
  <c r="T69" i="13"/>
  <c r="U69" i="13" s="1"/>
  <c r="D15" i="2"/>
  <c r="F13" i="2"/>
  <c r="T90" i="13"/>
  <c r="U90" i="13" s="1"/>
  <c r="T84" i="13"/>
  <c r="U84" i="13" s="1"/>
  <c r="T38" i="10"/>
  <c r="U38" i="10" s="1"/>
  <c r="T20" i="7"/>
  <c r="U20" i="7" s="1"/>
  <c r="T48" i="10"/>
  <c r="U48" i="10" s="1"/>
  <c r="T49" i="10"/>
  <c r="U49" i="10" s="1"/>
  <c r="T74" i="10"/>
  <c r="U74" i="10" s="1"/>
  <c r="T59" i="7"/>
  <c r="U59" i="7" s="1"/>
  <c r="T36" i="10"/>
  <c r="U36" i="10" s="1"/>
  <c r="T33" i="10"/>
  <c r="U33" i="10" s="1"/>
  <c r="T62" i="12"/>
  <c r="U62" i="12" s="1"/>
  <c r="T80" i="13"/>
  <c r="U80" i="13" s="1"/>
  <c r="T128" i="10"/>
  <c r="U128" i="10" s="1"/>
  <c r="T63" i="13"/>
  <c r="U63" i="13" s="1"/>
  <c r="T105" i="13"/>
  <c r="U105" i="13" s="1"/>
  <c r="T83" i="13"/>
  <c r="U83" i="13" s="1"/>
  <c r="T41" i="10"/>
  <c r="U41" i="10" s="1"/>
  <c r="T39" i="10"/>
  <c r="U39" i="10" s="1"/>
  <c r="T70" i="7"/>
  <c r="U70" i="7" s="1"/>
  <c r="T32" i="7"/>
  <c r="U32" i="7" s="1"/>
  <c r="T27" i="7"/>
  <c r="U27" i="7" s="1"/>
  <c r="T19" i="7"/>
  <c r="U19" i="7" s="1"/>
  <c r="T68" i="10"/>
  <c r="U68" i="10" s="1"/>
  <c r="T75" i="10"/>
  <c r="U75" i="10" s="1"/>
  <c r="T63" i="10"/>
  <c r="U63" i="10" s="1"/>
  <c r="T67" i="10"/>
  <c r="U67" i="10" s="1"/>
  <c r="T31" i="10"/>
  <c r="U31" i="10" s="1"/>
  <c r="T34" i="10"/>
  <c r="U34" i="10" s="1"/>
  <c r="T122" i="12"/>
  <c r="U122" i="12" s="1"/>
  <c r="T75" i="13"/>
  <c r="U75" i="13" s="1"/>
  <c r="T92" i="7"/>
  <c r="U92" i="7" s="1"/>
  <c r="T46" i="13"/>
  <c r="U46" i="13" s="1"/>
  <c r="T93" i="13"/>
  <c r="U93" i="13" s="1"/>
  <c r="T123" i="10"/>
  <c r="U123" i="10" s="1"/>
  <c r="T44" i="13"/>
  <c r="U44" i="13" s="1"/>
  <c r="T136" i="13"/>
  <c r="U136" i="13" s="1"/>
  <c r="T45" i="7"/>
  <c r="U45" i="7" s="1"/>
  <c r="T35" i="7"/>
  <c r="U35" i="7" s="1"/>
  <c r="T26" i="7"/>
  <c r="U26" i="7" s="1"/>
  <c r="T110" i="10"/>
  <c r="U110" i="10" s="1"/>
  <c r="T77" i="13"/>
  <c r="U77" i="13" s="1"/>
  <c r="T91" i="13"/>
  <c r="U91" i="13" s="1"/>
  <c r="T104" i="13"/>
  <c r="U104" i="13" s="1"/>
  <c r="T86" i="10"/>
  <c r="U86" i="10" s="1"/>
  <c r="T82" i="10"/>
  <c r="U82" i="10" s="1"/>
  <c r="T94" i="10"/>
  <c r="U94" i="10" s="1"/>
  <c r="T84" i="10"/>
  <c r="U84" i="10" s="1"/>
  <c r="T54" i="7"/>
  <c r="U54" i="7" s="1"/>
  <c r="T52" i="7"/>
  <c r="U52" i="7" s="1"/>
  <c r="T23" i="7"/>
  <c r="U23" i="7" s="1"/>
  <c r="T122" i="10"/>
  <c r="U122" i="10" s="1"/>
  <c r="T135" i="9"/>
  <c r="U135" i="9" s="1"/>
  <c r="T93" i="7"/>
  <c r="U93" i="7" s="1"/>
  <c r="T51" i="13"/>
  <c r="U51" i="13" s="1"/>
  <c r="T92" i="13"/>
  <c r="U92" i="13" s="1"/>
  <c r="T46" i="7"/>
  <c r="U46" i="7" s="1"/>
  <c r="T95" i="13"/>
  <c r="U95" i="13" s="1"/>
  <c r="T37" i="13"/>
  <c r="U37" i="13" s="1"/>
  <c r="T43" i="13"/>
  <c r="U43" i="13" s="1"/>
  <c r="T35" i="13"/>
  <c r="U35" i="13" s="1"/>
  <c r="T41" i="7"/>
  <c r="U41" i="7" s="1"/>
  <c r="T18" i="7"/>
  <c r="U18" i="7" s="1"/>
  <c r="T120" i="13"/>
  <c r="U120" i="13" s="1"/>
  <c r="T34" i="7"/>
  <c r="U34" i="7" s="1"/>
  <c r="T114" i="13"/>
  <c r="U114" i="13" s="1"/>
  <c r="T126" i="13"/>
  <c r="U126" i="13" s="1"/>
  <c r="T131" i="13"/>
  <c r="U131" i="13" s="1"/>
  <c r="T75" i="7"/>
  <c r="U75" i="7" s="1"/>
  <c r="T76" i="7"/>
  <c r="U76" i="7" s="1"/>
  <c r="T49" i="13"/>
  <c r="U49" i="13" s="1"/>
  <c r="T15" i="12"/>
  <c r="U15" i="12" s="1"/>
  <c r="T14" i="12"/>
  <c r="T95" i="10"/>
  <c r="U95" i="10" s="1"/>
  <c r="D15" i="1"/>
  <c r="F13" i="1"/>
  <c r="T91" i="7"/>
  <c r="U91" i="7" s="1"/>
  <c r="T121" i="10"/>
  <c r="U121" i="10" s="1"/>
  <c r="T44" i="7"/>
  <c r="U44" i="7" s="1"/>
  <c r="T123" i="13"/>
  <c r="U123" i="13" s="1"/>
  <c r="T68" i="7"/>
  <c r="U68" i="7" s="1"/>
  <c r="T30" i="7"/>
  <c r="U30" i="7" s="1"/>
  <c r="T73" i="10"/>
  <c r="U73" i="10" s="1"/>
  <c r="T88" i="7"/>
  <c r="U88" i="7" s="1"/>
  <c r="T67" i="13"/>
  <c r="U67" i="13" s="1"/>
  <c r="T81" i="13"/>
  <c r="U81" i="13" s="1"/>
  <c r="T127" i="10"/>
  <c r="U127" i="10" s="1"/>
  <c r="T64" i="13"/>
  <c r="U64" i="13" s="1"/>
  <c r="T122" i="13"/>
  <c r="U122" i="13" s="1"/>
  <c r="T85" i="13"/>
  <c r="U85" i="13" s="1"/>
  <c r="T55" i="13"/>
  <c r="U55" i="13" s="1"/>
  <c r="T45" i="10"/>
  <c r="U45" i="10" s="1"/>
  <c r="T40" i="10"/>
  <c r="U40" i="10" s="1"/>
  <c r="T72" i="7"/>
  <c r="U72" i="7" s="1"/>
  <c r="T42" i="7"/>
  <c r="U42" i="7" s="1"/>
  <c r="T28" i="7"/>
  <c r="U28" i="7" s="1"/>
  <c r="T21" i="7"/>
  <c r="U21" i="7" s="1"/>
  <c r="T64" i="10"/>
  <c r="U64" i="10" s="1"/>
  <c r="B88" i="5" s="1"/>
  <c r="D20" i="5" s="1"/>
  <c r="T59" i="10"/>
  <c r="U59" i="10" s="1"/>
  <c r="T58" i="10"/>
  <c r="U58" i="10" s="1"/>
  <c r="T61" i="7"/>
  <c r="U61" i="7" s="1"/>
  <c r="T24" i="10"/>
  <c r="U24" i="10" s="1"/>
  <c r="T76" i="13"/>
  <c r="U76" i="13" s="1"/>
  <c r="T85" i="7"/>
  <c r="U85" i="7" s="1"/>
  <c r="T125" i="10"/>
  <c r="U125" i="10" s="1"/>
  <c r="T73" i="7"/>
  <c r="U73" i="7" s="1"/>
  <c r="T48" i="7"/>
  <c r="U48" i="7" s="1"/>
  <c r="T45" i="13"/>
  <c r="U45" i="13" s="1"/>
  <c r="T107" i="13"/>
  <c r="U107" i="13" s="1"/>
  <c r="T58" i="7"/>
  <c r="U58" i="7" s="1"/>
  <c r="T50" i="7"/>
  <c r="U50" i="7" s="1"/>
  <c r="T36" i="7"/>
  <c r="U36" i="7" s="1"/>
  <c r="T63" i="7"/>
  <c r="U63" i="7" s="1"/>
  <c r="T57" i="13"/>
  <c r="U57" i="13" s="1"/>
  <c r="T109" i="13"/>
  <c r="U109" i="13" s="1"/>
  <c r="T48" i="13"/>
  <c r="U48" i="13" s="1"/>
  <c r="T61" i="13"/>
  <c r="U61" i="13" s="1"/>
  <c r="T100" i="13"/>
  <c r="U100" i="13" s="1"/>
  <c r="T97" i="13"/>
  <c r="U97" i="13" s="1"/>
  <c r="T91" i="10"/>
  <c r="U91" i="10" s="1"/>
  <c r="T88" i="10"/>
  <c r="U88" i="10" s="1"/>
  <c r="T92" i="10"/>
  <c r="U92" i="10" s="1"/>
  <c r="T56" i="7"/>
  <c r="U56" i="7" s="1"/>
  <c r="T76" i="10"/>
  <c r="U76" i="10" s="1"/>
  <c r="T118" i="10"/>
  <c r="U118" i="10" s="1"/>
  <c r="T31" i="9"/>
  <c r="U31" i="9" s="1"/>
  <c r="T74" i="9"/>
  <c r="U74" i="9" s="1"/>
  <c r="G899" i="1" s="1"/>
  <c r="I901" i="1" s="1"/>
  <c r="K901" i="1" s="1"/>
  <c r="T87" i="9"/>
  <c r="U87" i="9" s="1"/>
  <c r="T108" i="9"/>
  <c r="U108" i="9" s="1"/>
  <c r="T126" i="9"/>
  <c r="U126" i="9" s="1"/>
  <c r="T128" i="9"/>
  <c r="U128" i="9" s="1"/>
  <c r="T66" i="13"/>
  <c r="U66" i="13" s="1"/>
  <c r="T78" i="13"/>
  <c r="U78" i="13" s="1"/>
  <c r="T82" i="13"/>
  <c r="U82" i="13" s="1"/>
  <c r="T42" i="13"/>
  <c r="U42" i="13" s="1"/>
  <c r="T41" i="13"/>
  <c r="U41" i="13" s="1"/>
  <c r="T15" i="7"/>
  <c r="U15" i="7" s="1"/>
  <c r="T118" i="13"/>
  <c r="U118" i="13" s="1"/>
  <c r="T115" i="13"/>
  <c r="U115" i="13" s="1"/>
  <c r="T49" i="7"/>
  <c r="U49" i="7" s="1"/>
  <c r="T77" i="7"/>
  <c r="U77" i="7" s="1"/>
  <c r="T109" i="12"/>
  <c r="U109" i="12" s="1"/>
  <c r="T121" i="12"/>
  <c r="U121" i="12" s="1"/>
  <c r="T112" i="12"/>
  <c r="U112" i="12" s="1"/>
  <c r="T114" i="12"/>
  <c r="U114" i="12" s="1"/>
  <c r="T50" i="12"/>
  <c r="U50" i="12" s="1"/>
  <c r="T56" i="12"/>
  <c r="U56" i="12" s="1"/>
  <c r="T53" i="12"/>
  <c r="U53" i="12" s="1"/>
  <c r="T50" i="9"/>
  <c r="U50" i="9" s="1"/>
  <c r="T110" i="9"/>
  <c r="U110" i="9" s="1"/>
  <c r="T41" i="9"/>
  <c r="U41" i="9" s="1"/>
  <c r="T21" i="9"/>
  <c r="U21" i="9" s="1"/>
  <c r="T84" i="9"/>
  <c r="U84" i="9" s="1"/>
  <c r="T103" i="9"/>
  <c r="U103" i="9" s="1"/>
  <c r="T39" i="9"/>
  <c r="U39" i="9" s="1"/>
  <c r="T45" i="9"/>
  <c r="U45" i="9" s="1"/>
  <c r="T65" i="9"/>
  <c r="U65" i="9" s="1"/>
  <c r="T132" i="9"/>
  <c r="U132" i="9" s="1"/>
  <c r="T55" i="9"/>
  <c r="U55" i="9" s="1"/>
  <c r="T67" i="9"/>
  <c r="U67" i="9" s="1"/>
  <c r="T93" i="9"/>
  <c r="U93" i="9" s="1"/>
  <c r="T118" i="9"/>
  <c r="U118" i="9" s="1"/>
  <c r="T33" i="9"/>
  <c r="U33" i="9" s="1"/>
  <c r="T27" i="9"/>
  <c r="U27" i="9" s="1"/>
  <c r="T62" i="9"/>
  <c r="U62" i="9" s="1"/>
  <c r="T111" i="9"/>
  <c r="U111" i="9" s="1"/>
  <c r="T101" i="9"/>
  <c r="U101" i="9" s="1"/>
  <c r="T38" i="9"/>
  <c r="U38" i="9" s="1"/>
  <c r="T72" i="9"/>
  <c r="U72" i="9" s="1"/>
  <c r="T114" i="9"/>
  <c r="U114" i="9" s="1"/>
  <c r="T58" i="9"/>
  <c r="U58" i="9" s="1"/>
  <c r="T61" i="9"/>
  <c r="U61" i="9" s="1"/>
  <c r="T104" i="9"/>
  <c r="U104" i="9" s="1"/>
  <c r="T122" i="9"/>
  <c r="U122" i="9" s="1"/>
  <c r="T97" i="9"/>
  <c r="U97" i="9" s="1"/>
  <c r="T131" i="9"/>
  <c r="U131" i="9" s="1"/>
  <c r="T28" i="9"/>
  <c r="U28" i="9" s="1"/>
  <c r="T28" i="12"/>
  <c r="U28" i="12" s="1"/>
  <c r="T35" i="12"/>
  <c r="U35" i="12" s="1"/>
  <c r="T41" i="12"/>
  <c r="U41" i="12" s="1"/>
  <c r="T34" i="12"/>
  <c r="U34" i="12" s="1"/>
  <c r="T63" i="12"/>
  <c r="U63" i="12" s="1"/>
  <c r="T65" i="12"/>
  <c r="U65" i="12" s="1"/>
  <c r="T25" i="12"/>
  <c r="U25" i="12" s="1"/>
  <c r="T26" i="12"/>
  <c r="U26" i="12" s="1"/>
  <c r="T24" i="12"/>
  <c r="U24" i="12" s="1"/>
  <c r="T133" i="12"/>
  <c r="U133" i="12" s="1"/>
  <c r="T135" i="12"/>
  <c r="U135" i="12" s="1"/>
  <c r="T134" i="12"/>
  <c r="U134" i="12" s="1"/>
  <c r="T131" i="12"/>
  <c r="U131" i="12" s="1"/>
  <c r="T116" i="12"/>
  <c r="U116" i="12" s="1"/>
  <c r="T118" i="12"/>
  <c r="U118" i="12" s="1"/>
  <c r="T120" i="12"/>
  <c r="U120" i="12" s="1"/>
  <c r="T47" i="12"/>
  <c r="U47" i="12" s="1"/>
  <c r="T57" i="12"/>
  <c r="U57" i="12" s="1"/>
  <c r="T49" i="12"/>
  <c r="U49" i="12" s="1"/>
  <c r="T55" i="12"/>
  <c r="U55" i="12" s="1"/>
  <c r="F21" i="4"/>
  <c r="D24" i="4"/>
  <c r="T30" i="9"/>
  <c r="U30" i="9" s="1"/>
  <c r="T24" i="9"/>
  <c r="U24" i="9" s="1"/>
  <c r="T51" i="9"/>
  <c r="U51" i="9" s="1"/>
  <c r="T102" i="9"/>
  <c r="U102" i="9" s="1"/>
  <c r="T34" i="9"/>
  <c r="U34" i="9" s="1"/>
  <c r="T40" i="9"/>
  <c r="U40" i="9" s="1"/>
  <c r="T64" i="9"/>
  <c r="U64" i="9" s="1"/>
  <c r="B1212" i="3" s="1"/>
  <c r="T48" i="9"/>
  <c r="U48" i="9" s="1"/>
  <c r="T17" i="9"/>
  <c r="U17" i="9" s="1"/>
  <c r="T19" i="9"/>
  <c r="U19" i="9" s="1"/>
  <c r="T57" i="9"/>
  <c r="U57" i="9" s="1"/>
  <c r="T120" i="9"/>
  <c r="U120" i="9" s="1"/>
  <c r="T71" i="9"/>
  <c r="U71" i="9" s="1"/>
  <c r="T36" i="9"/>
  <c r="U36" i="9" s="1"/>
  <c r="T116" i="9"/>
  <c r="U116" i="9" s="1"/>
  <c r="T53" i="9"/>
  <c r="U53" i="9" s="1"/>
  <c r="T14" i="9"/>
  <c r="T15" i="9"/>
  <c r="U15" i="9" s="1"/>
  <c r="T91" i="9"/>
  <c r="U91" i="9" s="1"/>
  <c r="T95" i="9"/>
  <c r="U95" i="9" s="1"/>
  <c r="T89" i="9"/>
  <c r="U89" i="9" s="1"/>
  <c r="T121" i="9"/>
  <c r="U121" i="9" s="1"/>
  <c r="T66" i="9"/>
  <c r="U66" i="9" s="1"/>
  <c r="T134" i="9"/>
  <c r="U134" i="9" s="1"/>
  <c r="T124" i="9"/>
  <c r="U124" i="9" s="1"/>
  <c r="T26" i="9"/>
  <c r="U26" i="9" s="1"/>
  <c r="T81" i="9"/>
  <c r="U81" i="9" s="1"/>
  <c r="T75" i="9"/>
  <c r="U75" i="9" s="1"/>
  <c r="T44" i="12"/>
  <c r="U44" i="12" s="1"/>
  <c r="T30" i="12"/>
  <c r="U30" i="12" s="1"/>
  <c r="T39" i="12"/>
  <c r="U39" i="12" s="1"/>
  <c r="T43" i="12"/>
  <c r="U43" i="12" s="1"/>
  <c r="T36" i="12"/>
  <c r="U36" i="12" s="1"/>
  <c r="T64" i="12"/>
  <c r="U64" i="12" s="1"/>
  <c r="T127" i="12"/>
  <c r="U127" i="12" s="1"/>
  <c r="T27" i="12"/>
  <c r="U27" i="12" s="1"/>
  <c r="T106" i="12"/>
  <c r="U106" i="12" s="1"/>
  <c r="T100" i="12"/>
  <c r="U100" i="12" s="1"/>
  <c r="T105" i="12"/>
  <c r="U105" i="12" s="1"/>
  <c r="T103" i="12"/>
  <c r="U103" i="12" s="1"/>
  <c r="T101" i="12"/>
  <c r="U101" i="12" s="1"/>
  <c r="T90" i="12"/>
  <c r="U90" i="12" s="1"/>
  <c r="T79" i="12"/>
  <c r="U79" i="12" s="1"/>
  <c r="T81" i="12"/>
  <c r="U81" i="12" s="1"/>
  <c r="T76" i="12"/>
  <c r="U76" i="12" s="1"/>
  <c r="T94" i="12"/>
  <c r="U94" i="12" s="1"/>
  <c r="T86" i="12"/>
  <c r="U86" i="12" s="1"/>
  <c r="T70" i="12"/>
  <c r="U70" i="12" s="1"/>
  <c r="T74" i="12"/>
  <c r="U74" i="12" s="1"/>
  <c r="T87" i="12"/>
  <c r="U87" i="12" s="1"/>
  <c r="T73" i="12"/>
  <c r="U73" i="12" s="1"/>
  <c r="T84" i="12"/>
  <c r="U84" i="12" s="1"/>
  <c r="T72" i="12"/>
  <c r="U72" i="12" s="1"/>
  <c r="T77" i="12"/>
  <c r="U77" i="12" s="1"/>
  <c r="T98" i="12"/>
  <c r="U98" i="12" s="1"/>
  <c r="T102" i="12"/>
  <c r="U102" i="12" s="1"/>
  <c r="T107" i="12"/>
  <c r="U107" i="12" s="1"/>
  <c r="T96" i="12"/>
  <c r="U96" i="12" s="1"/>
  <c r="T97" i="12"/>
  <c r="U97" i="12" s="1"/>
  <c r="T108" i="12"/>
  <c r="U108" i="12" s="1"/>
  <c r="T99" i="12"/>
  <c r="U99" i="12" s="1"/>
  <c r="T104" i="12"/>
  <c r="U104" i="12" s="1"/>
  <c r="T91" i="12"/>
  <c r="U91" i="12" s="1"/>
  <c r="T88" i="12"/>
  <c r="U88" i="12" s="1"/>
  <c r="T80" i="12"/>
  <c r="U80" i="12" s="1"/>
  <c r="T82" i="12"/>
  <c r="U82" i="12" s="1"/>
  <c r="T75" i="12"/>
  <c r="U75" i="12" s="1"/>
  <c r="T85" i="12"/>
  <c r="U85" i="12" s="1"/>
  <c r="T92" i="12"/>
  <c r="U92" i="12" s="1"/>
  <c r="T93" i="12"/>
  <c r="U93" i="12" s="1"/>
  <c r="T89" i="12"/>
  <c r="U89" i="12" s="1"/>
  <c r="T83" i="12"/>
  <c r="U83" i="12" s="1"/>
  <c r="T71" i="12"/>
  <c r="U71" i="12" s="1"/>
  <c r="T78" i="12"/>
  <c r="U78" i="12" s="1"/>
  <c r="T95" i="12"/>
  <c r="U95" i="12" s="1"/>
  <c r="T15" i="10"/>
  <c r="U15" i="10" s="1"/>
  <c r="T18" i="10"/>
  <c r="U18" i="10" s="1"/>
  <c r="T21" i="10"/>
  <c r="U21" i="10" s="1"/>
  <c r="T17" i="10"/>
  <c r="U17" i="10" s="1"/>
  <c r="T20" i="10"/>
  <c r="U20" i="10" s="1"/>
  <c r="T16" i="10"/>
  <c r="U16" i="10" s="1"/>
  <c r="T19" i="10"/>
  <c r="U19" i="10" s="1"/>
  <c r="T14" i="10"/>
  <c r="D21" i="5"/>
  <c r="D20" i="4"/>
  <c r="F13" i="4"/>
  <c r="T113" i="12"/>
  <c r="U113" i="12" s="1"/>
  <c r="T111" i="12"/>
  <c r="U111" i="12" s="1"/>
  <c r="T117" i="12"/>
  <c r="U117" i="12" s="1"/>
  <c r="T52" i="12"/>
  <c r="U52" i="12" s="1"/>
  <c r="T61" i="12"/>
  <c r="U61" i="12" s="1"/>
  <c r="T48" i="12"/>
  <c r="U48" i="12" s="1"/>
  <c r="T59" i="12"/>
  <c r="U59" i="12" s="1"/>
  <c r="T43" i="9"/>
  <c r="U43" i="9" s="1"/>
  <c r="T29" i="9"/>
  <c r="U29" i="9" s="1"/>
  <c r="T70" i="9"/>
  <c r="U70" i="9" s="1"/>
  <c r="T49" i="9"/>
  <c r="U49" i="9" s="1"/>
  <c r="T35" i="9"/>
  <c r="U35" i="9" s="1"/>
  <c r="T123" i="9"/>
  <c r="U123" i="9" s="1"/>
  <c r="T133" i="9"/>
  <c r="U133" i="9" s="1"/>
  <c r="T18" i="9"/>
  <c r="U18" i="9" s="1"/>
  <c r="T73" i="9"/>
  <c r="U73" i="9" s="1"/>
  <c r="T82" i="9"/>
  <c r="U82" i="9" s="1"/>
  <c r="T88" i="9"/>
  <c r="U88" i="9" s="1"/>
  <c r="T25" i="9"/>
  <c r="U25" i="9" s="1"/>
  <c r="T106" i="9"/>
  <c r="U106" i="9" s="1"/>
  <c r="T119" i="9"/>
  <c r="U119" i="9" s="1"/>
  <c r="T42" i="9"/>
  <c r="U42" i="9" s="1"/>
  <c r="T129" i="9"/>
  <c r="U129" i="9" s="1"/>
  <c r="T79" i="9"/>
  <c r="U79" i="9" s="1"/>
  <c r="T69" i="9"/>
  <c r="U69" i="9" s="1"/>
  <c r="T46" i="9"/>
  <c r="U46" i="9" s="1"/>
  <c r="T80" i="9"/>
  <c r="U80" i="9" s="1"/>
  <c r="T52" i="9"/>
  <c r="U52" i="9" s="1"/>
  <c r="T100" i="9"/>
  <c r="U100" i="9" s="1"/>
  <c r="T113" i="9"/>
  <c r="U113" i="9" s="1"/>
  <c r="T32" i="9"/>
  <c r="U32" i="9" s="1"/>
  <c r="T92" i="9"/>
  <c r="U92" i="9" s="1"/>
  <c r="T109" i="9"/>
  <c r="U109" i="9" s="1"/>
  <c r="T56" i="9"/>
  <c r="U56" i="9" s="1"/>
  <c r="T94" i="9"/>
  <c r="U94" i="9" s="1"/>
  <c r="T16" i="9"/>
  <c r="U16" i="9" s="1"/>
  <c r="T42" i="12"/>
  <c r="U42" i="12" s="1"/>
  <c r="T38" i="12"/>
  <c r="U38" i="12" s="1"/>
  <c r="T46" i="12"/>
  <c r="U46" i="12" s="1"/>
  <c r="T40" i="12"/>
  <c r="U40" i="12" s="1"/>
  <c r="T29" i="12"/>
  <c r="U29" i="12" s="1"/>
  <c r="T66" i="12"/>
  <c r="U66" i="12" s="1"/>
  <c r="T128" i="12"/>
  <c r="U128" i="12" s="1"/>
  <c r="T110" i="12"/>
  <c r="U110" i="12" s="1"/>
  <c r="T123" i="12"/>
  <c r="U123" i="12" s="1"/>
  <c r="T69" i="12"/>
  <c r="U69" i="12" s="1"/>
  <c r="T125" i="12"/>
  <c r="U125" i="12" s="1"/>
  <c r="T119" i="12"/>
  <c r="U119" i="12" s="1"/>
  <c r="T115" i="12"/>
  <c r="U115" i="12" s="1"/>
  <c r="T126" i="12"/>
  <c r="U126" i="12" s="1"/>
  <c r="T51" i="12"/>
  <c r="U51" i="12" s="1"/>
  <c r="T54" i="12"/>
  <c r="U54" i="12" s="1"/>
  <c r="T60" i="12"/>
  <c r="U60" i="12" s="1"/>
  <c r="T58" i="12"/>
  <c r="U58" i="12" s="1"/>
  <c r="T44" i="9"/>
  <c r="U44" i="9" s="1"/>
  <c r="T77" i="9"/>
  <c r="U77" i="9" s="1"/>
  <c r="T105" i="9"/>
  <c r="U105" i="9" s="1"/>
  <c r="T63" i="9"/>
  <c r="U63" i="9" s="1"/>
  <c r="T99" i="9"/>
  <c r="U99" i="9" s="1"/>
  <c r="T85" i="9"/>
  <c r="U85" i="9" s="1"/>
  <c r="T20" i="9"/>
  <c r="U20" i="9" s="1"/>
  <c r="T107" i="9"/>
  <c r="U107" i="9" s="1"/>
  <c r="T90" i="9"/>
  <c r="U90" i="9" s="1"/>
  <c r="T83" i="9"/>
  <c r="U83" i="9" s="1"/>
  <c r="T117" i="9"/>
  <c r="U117" i="9" s="1"/>
  <c r="T59" i="9"/>
  <c r="U59" i="9" s="1"/>
  <c r="T127" i="9"/>
  <c r="U127" i="9" s="1"/>
  <c r="T76" i="9"/>
  <c r="U76" i="9" s="1"/>
  <c r="T112" i="9"/>
  <c r="U112" i="9" s="1"/>
  <c r="T22" i="9"/>
  <c r="U22" i="9" s="1"/>
  <c r="T60" i="9"/>
  <c r="U60" i="9" s="1"/>
  <c r="T86" i="9"/>
  <c r="U86" i="9" s="1"/>
  <c r="T23" i="9"/>
  <c r="U23" i="9" s="1"/>
  <c r="T54" i="9"/>
  <c r="U54" i="9" s="1"/>
  <c r="T47" i="9"/>
  <c r="U47" i="9" s="1"/>
  <c r="T96" i="9"/>
  <c r="U96" i="9" s="1"/>
  <c r="T68" i="9"/>
  <c r="U68" i="9" s="1"/>
  <c r="T78" i="9"/>
  <c r="U78" i="9" s="1"/>
  <c r="T37" i="9"/>
  <c r="U37" i="9" s="1"/>
  <c r="T37" i="12"/>
  <c r="U37" i="12" s="1"/>
  <c r="T32" i="12"/>
  <c r="U32" i="12" s="1"/>
  <c r="T45" i="12"/>
  <c r="U45" i="12" s="1"/>
  <c r="T31" i="12"/>
  <c r="U31" i="12" s="1"/>
  <c r="T33" i="12"/>
  <c r="U33" i="12" s="1"/>
  <c r="T130" i="12"/>
  <c r="U130" i="12" s="1"/>
  <c r="T124" i="12"/>
  <c r="U124" i="12" s="1"/>
  <c r="T68" i="12"/>
  <c r="U68" i="12" s="1"/>
  <c r="T67" i="12"/>
  <c r="U67" i="12" s="1"/>
  <c r="T129" i="12"/>
  <c r="U129" i="12" s="1"/>
  <c r="D23" i="4" l="1"/>
  <c r="F20" i="4"/>
  <c r="F20" i="5"/>
  <c r="D23" i="5"/>
  <c r="F21" i="5"/>
  <c r="D24" i="5"/>
  <c r="D21" i="3"/>
  <c r="D20" i="3"/>
  <c r="D24" i="3" l="1"/>
  <c r="F21" i="3"/>
  <c r="F20" i="3"/>
  <c r="D23" i="3"/>
</calcChain>
</file>

<file path=xl/comments1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2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3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4.xml><?xml version="1.0" encoding="utf-8"?>
<comments xmlns="http://schemas.openxmlformats.org/spreadsheetml/2006/main">
  <authors>
    <author>Plaga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sharedStrings.xml><?xml version="1.0" encoding="utf-8"?>
<sst xmlns="http://schemas.openxmlformats.org/spreadsheetml/2006/main" count="234" uniqueCount="60">
  <si>
    <t>Frauen</t>
  </si>
  <si>
    <t>Männer</t>
  </si>
  <si>
    <t>Alter x</t>
  </si>
  <si>
    <t>Zinssatz</t>
  </si>
  <si>
    <t>Alter des Mannes</t>
  </si>
  <si>
    <t>Alter der Frau</t>
  </si>
  <si>
    <t>Mann Alter</t>
  </si>
  <si>
    <t>Frau Alter</t>
  </si>
  <si>
    <t>Disk</t>
  </si>
  <si>
    <t>y</t>
  </si>
  <si>
    <t>dy</t>
  </si>
  <si>
    <t>dx</t>
  </si>
  <si>
    <t>Faktor</t>
  </si>
  <si>
    <t>x</t>
  </si>
  <si>
    <t>Differenz</t>
  </si>
  <si>
    <t>vorschüssig</t>
  </si>
  <si>
    <t>dxy (Funktionsbestandteil)</t>
  </si>
  <si>
    <t>Nachschüssig</t>
  </si>
  <si>
    <t>Vorschüssig</t>
  </si>
  <si>
    <t>nachschüssig</t>
  </si>
  <si>
    <t>Alter des 2. Mannes</t>
  </si>
  <si>
    <t>Alter der 2. Frau</t>
  </si>
  <si>
    <t>Alter der 1. Frau</t>
  </si>
  <si>
    <t>Alter des 1. Mannes</t>
  </si>
  <si>
    <t>dxx (Funktionsbestandteil)</t>
  </si>
  <si>
    <t>dyy (Funktionsbestandteil)</t>
  </si>
  <si>
    <t>Verbundene Leibrente - 2 Männer</t>
  </si>
  <si>
    <t>Verbundene Leibrente - 2 Frauen</t>
  </si>
  <si>
    <t>(jährlich) bis zum Tod der letztversterbenden Person</t>
  </si>
  <si>
    <t>Verbundene Leibrente Mann - Frau</t>
  </si>
  <si>
    <t>Korrigiert</t>
  </si>
  <si>
    <r>
      <t xml:space="preserve">Leibrentenfaktor Frau (jährlich) </t>
    </r>
    <r>
      <rPr>
        <sz val="10"/>
        <color indexed="22"/>
        <rFont val="Arial"/>
        <family val="2"/>
      </rPr>
      <t>bei unverbundener Verrentung anzusetzen</t>
    </r>
  </si>
  <si>
    <t>Datum:</t>
  </si>
  <si>
    <t>Stand:</t>
  </si>
  <si>
    <t>LBF - jährlich vorsch.</t>
  </si>
  <si>
    <t>LBF</t>
  </si>
  <si>
    <t>abw. Zahlungsweise</t>
  </si>
  <si>
    <t>Drucken Leibrentenbarwertfaktor Mann</t>
  </si>
  <si>
    <r>
      <t xml:space="preserve">(jährlich) bis zum Tod der </t>
    </r>
    <r>
      <rPr>
        <sz val="14"/>
        <color indexed="10"/>
        <rFont val="Arial"/>
        <family val="2"/>
      </rPr>
      <t>erst</t>
    </r>
    <r>
      <rPr>
        <sz val="14"/>
        <rFont val="Arial"/>
        <family val="2"/>
      </rPr>
      <t>versterbenden Person</t>
    </r>
  </si>
  <si>
    <r>
      <t xml:space="preserve">(bis zum Tod der letzt- bzw. 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versterbenden Person - verbundene Leibrente)</t>
    </r>
  </si>
  <si>
    <t>Korrekturfaktor bei</t>
  </si>
  <si>
    <t>Leibrentenbarwertfaktor Mann (jährlich)</t>
  </si>
  <si>
    <t>Leibrentenbarwertfaktor 1. Frau (jährlich)</t>
  </si>
  <si>
    <t>Leibrentenbarwertfaktor Frau (jährlich)</t>
  </si>
  <si>
    <t>Leibrentenbarwertfaktor des 1. Mannes (jährlich)</t>
  </si>
  <si>
    <t>Leibrentenbarwertfaktorfaktor des 2. Mannes (jährlich)</t>
  </si>
  <si>
    <t>Leibrentenbarwertfaktor 2. Frau (jährlich)</t>
  </si>
  <si>
    <t>An das Leben gebundener Abzinsungsfaktor (letztversterbende Person)</t>
  </si>
  <si>
    <r>
      <t>An das Leben gebundener Abzinsungsfaktor (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 Person)</t>
    </r>
  </si>
  <si>
    <t xml:space="preserve">An das Leben gebundener Abzinsungsfaktor </t>
  </si>
  <si>
    <t>An das Leben gebundener Abzinsungsfaktor</t>
  </si>
  <si>
    <t>(jährlich-nachschüssig)</t>
  </si>
  <si>
    <t>Anzahl der Zinsperioden im Jahr</t>
  </si>
  <si>
    <t>Kapitalisierungszinsatz in %</t>
  </si>
  <si>
    <t>Vorschüssig/Nachschüssig</t>
  </si>
  <si>
    <t xml:space="preserve">Geschäftsstelle des Gutachterausschusses für Grundstückswerte in der Landeshauptstadt Kiel </t>
  </si>
  <si>
    <t>www.gutachterausschuss-kiel.de</t>
  </si>
  <si>
    <t xml:space="preserve">Geschäftsstelle des Gutachterausschusses für Grundstückswerte in der Landeshauptstadt Kiel  </t>
  </si>
  <si>
    <t>2007-2009</t>
  </si>
  <si>
    <t xml:space="preserve">Absterbeordnung     2007-2009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</si>
</sst>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00"/>
    <numFmt numFmtId="166" formatCode="dd/mm/yy"/>
    <numFmt numFmtId="167" formatCode="#,##0.00_ ;[Red]\-#,##0.00\ "/>
    <numFmt numFmtId="168" formatCode="0.00_ ;[Red]\-0.00\ "/>
  </numFmts>
  <fonts count="2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1"/>
      <color indexed="22"/>
      <name val="Arial"/>
      <family val="2"/>
    </font>
    <font>
      <sz val="10"/>
      <color indexed="22"/>
      <name val="Arial"/>
      <family val="2"/>
    </font>
    <font>
      <sz val="14"/>
      <color indexed="22"/>
      <name val="Arial"/>
      <family val="2"/>
    </font>
    <font>
      <sz val="11"/>
      <color indexed="44"/>
      <name val="Arial"/>
      <family val="2"/>
    </font>
    <font>
      <sz val="10"/>
      <color indexed="44"/>
      <name val="Arial"/>
      <family val="2"/>
    </font>
    <font>
      <sz val="11"/>
      <color indexed="47"/>
      <name val="Arial"/>
      <family val="2"/>
    </font>
    <font>
      <sz val="10"/>
      <color indexed="47"/>
      <name val="Arial"/>
      <family val="2"/>
    </font>
    <font>
      <sz val="9"/>
      <name val="Arial"/>
      <family val="2"/>
    </font>
    <font>
      <sz val="14"/>
      <color indexed="47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44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u/>
      <sz val="10.4"/>
      <color theme="10"/>
      <name val="Arial"/>
      <family val="2"/>
    </font>
    <font>
      <u/>
      <sz val="10.5"/>
      <color rgb="FF3333FF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Protection="1"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164" fontId="5" fillId="4" borderId="1" xfId="0" applyNumberFormat="1" applyFont="1" applyFill="1" applyBorder="1" applyAlignment="1" applyProtection="1">
      <alignment horizontal="center"/>
      <protection hidden="1"/>
    </xf>
    <xf numFmtId="164" fontId="6" fillId="4" borderId="1" xfId="0" applyNumberFormat="1" applyFont="1" applyFill="1" applyBorder="1" applyAlignment="1" applyProtection="1">
      <alignment horizontal="center"/>
      <protection hidden="1"/>
    </xf>
    <xf numFmtId="1" fontId="5" fillId="5" borderId="1" xfId="0" applyNumberFormat="1" applyFont="1" applyFill="1" applyBorder="1" applyAlignment="1" applyProtection="1">
      <alignment horizontal="center"/>
      <protection hidden="1"/>
    </xf>
    <xf numFmtId="164" fontId="5" fillId="5" borderId="1" xfId="0" applyNumberFormat="1" applyFont="1" applyFill="1" applyBorder="1" applyAlignment="1" applyProtection="1">
      <alignment horizontal="center"/>
      <protection hidden="1"/>
    </xf>
    <xf numFmtId="164" fontId="6" fillId="5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center"/>
      <protection locked="0" hidden="1"/>
    </xf>
    <xf numFmtId="0" fontId="5" fillId="4" borderId="1" xfId="0" applyFont="1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 applyProtection="1">
      <alignment horizontal="center"/>
      <protection locked="0" hidden="1"/>
    </xf>
    <xf numFmtId="1" fontId="5" fillId="4" borderId="1" xfId="0" applyNumberFormat="1" applyFont="1" applyFill="1" applyBorder="1" applyAlignment="1" applyProtection="1">
      <alignment horizontal="center"/>
      <protection locked="0" hidden="1"/>
    </xf>
    <xf numFmtId="1" fontId="5" fillId="5" borderId="1" xfId="0" applyNumberFormat="1" applyFont="1" applyFill="1" applyBorder="1" applyAlignment="1" applyProtection="1">
      <alignment horizontal="center"/>
      <protection locked="0" hidden="1"/>
    </xf>
    <xf numFmtId="1" fontId="9" fillId="4" borderId="1" xfId="0" applyNumberFormat="1" applyFont="1" applyFill="1" applyBorder="1" applyAlignment="1" applyProtection="1">
      <alignment horizontal="center"/>
      <protection locked="0" hidden="1"/>
    </xf>
    <xf numFmtId="1" fontId="9" fillId="5" borderId="1" xfId="0" applyNumberFormat="1" applyFont="1" applyFill="1" applyBorder="1" applyAlignment="1" applyProtection="1">
      <alignment horizontal="center"/>
      <protection locked="0" hidden="1"/>
    </xf>
    <xf numFmtId="1" fontId="10" fillId="4" borderId="1" xfId="0" applyNumberFormat="1" applyFont="1" applyFill="1" applyBorder="1" applyAlignment="1" applyProtection="1">
      <alignment horizontal="center"/>
      <protection locked="0" hidden="1"/>
    </xf>
    <xf numFmtId="1" fontId="10" fillId="5" borderId="1" xfId="0" applyNumberFormat="1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locked="0" hidden="1"/>
    </xf>
    <xf numFmtId="0" fontId="12" fillId="2" borderId="4" xfId="0" applyFont="1" applyFill="1" applyBorder="1" applyAlignment="1" applyProtection="1">
      <alignment horizontal="right" vertical="center"/>
      <protection hidden="1"/>
    </xf>
    <xf numFmtId="164" fontId="13" fillId="2" borderId="0" xfId="0" applyNumberFormat="1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7" borderId="4" xfId="0" applyFont="1" applyFill="1" applyBorder="1" applyAlignment="1" applyProtection="1">
      <alignment horizontal="left"/>
      <protection hidden="1"/>
    </xf>
    <xf numFmtId="0" fontId="3" fillId="7" borderId="0" xfId="0" applyFont="1" applyFill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3" fillId="7" borderId="4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15" fillId="7" borderId="4" xfId="0" applyFont="1" applyFill="1" applyBorder="1" applyAlignment="1" applyProtection="1">
      <alignment horizontal="right" vertical="center"/>
      <protection hidden="1"/>
    </xf>
    <xf numFmtId="164" fontId="16" fillId="7" borderId="0" xfId="0" applyNumberFormat="1" applyFont="1" applyFill="1" applyBorder="1" applyAlignment="1" applyProtection="1">
      <alignment horizontal="center" vertical="center"/>
      <protection hidden="1"/>
    </xf>
    <xf numFmtId="164" fontId="2" fillId="7" borderId="0" xfId="0" applyNumberFormat="1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3" fillId="7" borderId="7" xfId="0" applyFont="1" applyFill="1" applyBorder="1" applyProtection="1">
      <protection hidden="1"/>
    </xf>
    <xf numFmtId="0" fontId="3" fillId="8" borderId="4" xfId="0" applyFont="1" applyFill="1" applyBorder="1" applyProtection="1">
      <protection hidden="1"/>
    </xf>
    <xf numFmtId="0" fontId="3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horizontal="center"/>
      <protection hidden="1"/>
    </xf>
    <xf numFmtId="0" fontId="17" fillId="8" borderId="4" xfId="0" applyFont="1" applyFill="1" applyBorder="1" applyAlignment="1" applyProtection="1">
      <alignment horizontal="right" vertical="center"/>
      <protection hidden="1"/>
    </xf>
    <xf numFmtId="164" fontId="18" fillId="8" borderId="0" xfId="0" applyNumberFormat="1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right" vertical="center"/>
      <protection hidden="1"/>
    </xf>
    <xf numFmtId="164" fontId="2" fillId="8" borderId="0" xfId="0" applyNumberFormat="1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Protection="1">
      <protection hidden="1"/>
    </xf>
    <xf numFmtId="0" fontId="3" fillId="8" borderId="7" xfId="0" applyFont="1" applyFill="1" applyBorder="1" applyProtection="1">
      <protection hidden="1"/>
    </xf>
    <xf numFmtId="0" fontId="14" fillId="2" borderId="4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164" fontId="14" fillId="2" borderId="0" xfId="0" applyNumberFormat="1" applyFont="1" applyFill="1" applyBorder="1" applyAlignment="1" applyProtection="1">
      <alignment horizontal="right"/>
      <protection hidden="1"/>
    </xf>
    <xf numFmtId="0" fontId="14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164" fontId="1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8" borderId="4" xfId="0" applyFont="1" applyFill="1" applyBorder="1" applyProtection="1">
      <protection hidden="1"/>
    </xf>
    <xf numFmtId="0" fontId="18" fillId="8" borderId="0" xfId="0" applyFont="1" applyFill="1" applyBorder="1" applyProtection="1">
      <protection hidden="1"/>
    </xf>
    <xf numFmtId="0" fontId="20" fillId="8" borderId="0" xfId="0" applyFont="1" applyFill="1" applyBorder="1" applyProtection="1">
      <protection hidden="1"/>
    </xf>
    <xf numFmtId="166" fontId="0" fillId="0" borderId="0" xfId="0" applyNumberFormat="1"/>
    <xf numFmtId="0" fontId="2" fillId="2" borderId="0" xfId="0" applyFont="1" applyFill="1" applyBorder="1" applyAlignment="1" applyProtection="1">
      <alignment horizontal="right"/>
      <protection hidden="1"/>
    </xf>
    <xf numFmtId="0" fontId="2" fillId="8" borderId="0" xfId="0" applyFont="1" applyFill="1" applyBorder="1" applyAlignment="1" applyProtection="1">
      <alignment horizontal="right"/>
      <protection hidden="1"/>
    </xf>
    <xf numFmtId="166" fontId="19" fillId="8" borderId="8" xfId="0" applyNumberFormat="1" applyFont="1" applyFill="1" applyBorder="1" applyAlignment="1" applyProtection="1">
      <alignment horizontal="left"/>
      <protection hidden="1"/>
    </xf>
    <xf numFmtId="166" fontId="19" fillId="2" borderId="8" xfId="0" applyNumberFormat="1" applyFont="1" applyFill="1" applyBorder="1" applyAlignment="1" applyProtection="1">
      <alignment horizontal="left"/>
      <protection hidden="1"/>
    </xf>
    <xf numFmtId="0" fontId="2" fillId="7" borderId="0" xfId="0" applyFont="1" applyFill="1" applyBorder="1" applyAlignment="1" applyProtection="1">
      <alignment horizontal="right"/>
      <protection hidden="1"/>
    </xf>
    <xf numFmtId="166" fontId="19" fillId="7" borderId="8" xfId="0" applyNumberFormat="1" applyFont="1" applyFill="1" applyBorder="1" applyAlignment="1" applyProtection="1">
      <alignment horizontal="left"/>
      <protection hidden="1"/>
    </xf>
    <xf numFmtId="164" fontId="14" fillId="2" borderId="0" xfId="0" applyNumberFormat="1" applyFont="1" applyFill="1" applyBorder="1" applyAlignment="1" applyProtection="1">
      <alignment horizontal="center"/>
      <protection hidden="1"/>
    </xf>
    <xf numFmtId="0" fontId="18" fillId="8" borderId="0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164" fontId="21" fillId="3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Protection="1">
      <protection hidden="1"/>
    </xf>
    <xf numFmtId="164" fontId="3" fillId="2" borderId="7" xfId="0" applyNumberFormat="1" applyFont="1" applyFill="1" applyBorder="1" applyAlignment="1" applyProtection="1">
      <alignment horizontal="right"/>
      <protection hidden="1"/>
    </xf>
    <xf numFmtId="164" fontId="3" fillId="2" borderId="7" xfId="0" applyNumberFormat="1" applyFont="1" applyFill="1" applyBorder="1" applyAlignment="1" applyProtection="1">
      <alignment horizontal="center" vertical="center"/>
      <protection hidden="1"/>
    </xf>
    <xf numFmtId="164" fontId="3" fillId="2" borderId="11" xfId="0" applyNumberFormat="1" applyFont="1" applyFill="1" applyBorder="1" applyAlignment="1" applyProtection="1">
      <alignment horizontal="center"/>
      <protection hidden="1"/>
    </xf>
    <xf numFmtId="0" fontId="3" fillId="8" borderId="5" xfId="0" applyFont="1" applyFill="1" applyBorder="1" applyAlignment="1" applyProtection="1">
      <alignment horizontal="center"/>
      <protection locked="0" hidden="1"/>
    </xf>
    <xf numFmtId="0" fontId="3" fillId="8" borderId="10" xfId="0" applyFont="1" applyFill="1" applyBorder="1" applyAlignment="1" applyProtection="1">
      <alignment horizontal="center"/>
      <protection locked="0" hidden="1"/>
    </xf>
    <xf numFmtId="164" fontId="2" fillId="5" borderId="5" xfId="0" applyNumberFormat="1" applyFont="1" applyFill="1" applyBorder="1" applyAlignment="1" applyProtection="1">
      <alignment horizontal="center"/>
      <protection hidden="1"/>
    </xf>
    <xf numFmtId="164" fontId="3" fillId="5" borderId="10" xfId="0" applyNumberFormat="1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Protection="1"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Protection="1">
      <protection hidden="1"/>
    </xf>
    <xf numFmtId="0" fontId="3" fillId="8" borderId="9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64" fontId="3" fillId="2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64" fontId="2" fillId="9" borderId="5" xfId="0" applyNumberFormat="1" applyFont="1" applyFill="1" applyBorder="1" applyAlignment="1" applyProtection="1">
      <alignment horizontal="center" vertical="center"/>
      <protection hidden="1"/>
    </xf>
    <xf numFmtId="164" fontId="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/>
      <protection hidden="1"/>
    </xf>
    <xf numFmtId="0" fontId="3" fillId="7" borderId="10" xfId="0" applyFont="1" applyFill="1" applyBorder="1" applyAlignment="1" applyProtection="1">
      <alignment horizontal="center"/>
      <protection hidden="1"/>
    </xf>
    <xf numFmtId="0" fontId="3" fillId="8" borderId="10" xfId="0" applyFont="1" applyFill="1" applyBorder="1" applyAlignment="1" applyProtection="1">
      <alignment horizontal="center"/>
      <protection hidden="1"/>
    </xf>
    <xf numFmtId="0" fontId="18" fillId="8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8" xfId="0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16" fillId="7" borderId="0" xfId="0" applyFont="1" applyFill="1" applyProtection="1">
      <protection hidden="1"/>
    </xf>
    <xf numFmtId="0" fontId="16" fillId="7" borderId="0" xfId="0" applyFont="1" applyFill="1" applyBorder="1" applyAlignment="1" applyProtection="1">
      <alignment horizontal="center"/>
      <protection hidden="1"/>
    </xf>
    <xf numFmtId="0" fontId="16" fillId="7" borderId="8" xfId="0" applyFont="1" applyFill="1" applyBorder="1" applyAlignment="1" applyProtection="1">
      <alignment horizontal="center"/>
      <protection hidden="1"/>
    </xf>
    <xf numFmtId="0" fontId="16" fillId="7" borderId="0" xfId="0" applyFont="1" applyFill="1" applyBorder="1" applyProtection="1">
      <protection hidden="1"/>
    </xf>
    <xf numFmtId="0" fontId="23" fillId="7" borderId="4" xfId="0" applyFont="1" applyFill="1" applyBorder="1" applyProtection="1">
      <protection hidden="1"/>
    </xf>
    <xf numFmtId="0" fontId="23" fillId="7" borderId="0" xfId="0" applyFont="1" applyFill="1" applyBorder="1" applyProtection="1">
      <protection hidden="1"/>
    </xf>
    <xf numFmtId="0" fontId="23" fillId="7" borderId="0" xfId="0" applyFont="1" applyFill="1" applyBorder="1" applyAlignment="1" applyProtection="1">
      <alignment horizontal="center"/>
      <protection hidden="1"/>
    </xf>
    <xf numFmtId="0" fontId="16" fillId="7" borderId="0" xfId="0" applyFont="1" applyFill="1" applyAlignment="1" applyProtection="1">
      <alignment horizontal="center"/>
      <protection hidden="1"/>
    </xf>
    <xf numFmtId="0" fontId="20" fillId="8" borderId="0" xfId="0" applyFont="1" applyFill="1" applyBorder="1" applyAlignment="1" applyProtection="1">
      <alignment horizontal="center"/>
      <protection hidden="1"/>
    </xf>
    <xf numFmtId="164" fontId="2" fillId="5" borderId="12" xfId="0" applyNumberFormat="1" applyFont="1" applyFill="1" applyBorder="1" applyAlignment="1" applyProtection="1">
      <alignment horizontal="center" vertical="center"/>
      <protection hidden="1"/>
    </xf>
    <xf numFmtId="164" fontId="3" fillId="5" borderId="13" xfId="0" applyNumberFormat="1" applyFont="1" applyFill="1" applyBorder="1" applyAlignment="1" applyProtection="1">
      <alignment horizontal="center" vertical="center"/>
      <protection hidden="1"/>
    </xf>
    <xf numFmtId="164" fontId="3" fillId="5" borderId="8" xfId="0" applyNumberFormat="1" applyFont="1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164" fontId="3" fillId="5" borderId="5" xfId="0" applyNumberFormat="1" applyFont="1" applyFill="1" applyBorder="1" applyAlignment="1" applyProtection="1">
      <alignment horizontal="center" vertical="center"/>
      <protection hidden="1"/>
    </xf>
    <xf numFmtId="164" fontId="2" fillId="9" borderId="14" xfId="0" applyNumberFormat="1" applyFont="1" applyFill="1" applyBorder="1" applyAlignment="1" applyProtection="1">
      <alignment horizontal="center" vertical="center"/>
      <protection hidden="1"/>
    </xf>
    <xf numFmtId="164" fontId="2" fillId="9" borderId="12" xfId="0" applyNumberFormat="1" applyFont="1" applyFill="1" applyBorder="1" applyAlignment="1" applyProtection="1">
      <alignment horizontal="center" vertical="center"/>
      <protection hidden="1"/>
    </xf>
    <xf numFmtId="164" fontId="3" fillId="9" borderId="8" xfId="0" applyNumberFormat="1" applyFont="1" applyFill="1" applyBorder="1" applyAlignment="1" applyProtection="1">
      <alignment horizontal="center" vertical="center"/>
      <protection hidden="1"/>
    </xf>
    <xf numFmtId="164" fontId="3" fillId="9" borderId="15" xfId="0" applyNumberFormat="1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1" fillId="8" borderId="9" xfId="0" applyFont="1" applyFill="1" applyBorder="1" applyAlignment="1" applyProtection="1">
      <alignment horizontal="center"/>
      <protection hidden="1"/>
    </xf>
    <xf numFmtId="0" fontId="21" fillId="8" borderId="10" xfId="0" applyFont="1" applyFill="1" applyBorder="1" applyAlignment="1" applyProtection="1">
      <alignment horizontal="center"/>
      <protection hidden="1"/>
    </xf>
    <xf numFmtId="0" fontId="21" fillId="7" borderId="9" xfId="0" applyFont="1" applyFill="1" applyBorder="1" applyAlignment="1" applyProtection="1">
      <alignment horizontal="center"/>
      <protection hidden="1"/>
    </xf>
    <xf numFmtId="0" fontId="21" fillId="7" borderId="10" xfId="0" applyFont="1" applyFill="1" applyBorder="1" applyAlignment="1" applyProtection="1">
      <alignment horizontal="center"/>
      <protection hidden="1"/>
    </xf>
    <xf numFmtId="0" fontId="21" fillId="2" borderId="9" xfId="0" applyFont="1" applyFill="1" applyBorder="1" applyAlignment="1" applyProtection="1">
      <alignment horizontal="center"/>
      <protection hidden="1"/>
    </xf>
    <xf numFmtId="0" fontId="21" fillId="2" borderId="10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165" fontId="3" fillId="10" borderId="5" xfId="0" applyNumberFormat="1" applyFont="1" applyFill="1" applyBorder="1" applyAlignment="1" applyProtection="1">
      <alignment horizontal="center"/>
      <protection hidden="1"/>
    </xf>
    <xf numFmtId="165" fontId="3" fillId="10" borderId="5" xfId="0" applyNumberFormat="1" applyFont="1" applyFill="1" applyBorder="1" applyAlignment="1" applyProtection="1">
      <alignment horizontal="left"/>
      <protection hidden="1"/>
    </xf>
    <xf numFmtId="0" fontId="2" fillId="10" borderId="16" xfId="0" applyFont="1" applyFill="1" applyBorder="1" applyProtection="1">
      <protection hidden="1"/>
    </xf>
    <xf numFmtId="165" fontId="11" fillId="10" borderId="5" xfId="0" applyNumberFormat="1" applyFont="1" applyFill="1" applyBorder="1" applyAlignment="1" applyProtection="1">
      <alignment horizontal="left"/>
      <protection hidden="1"/>
    </xf>
    <xf numFmtId="0" fontId="2" fillId="10" borderId="15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22" fillId="2" borderId="4" xfId="0" applyFont="1" applyFill="1" applyBorder="1" applyProtection="1">
      <protection hidden="1"/>
    </xf>
    <xf numFmtId="0" fontId="22" fillId="2" borderId="0" xfId="0" applyFont="1" applyFill="1" applyBorder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16" fillId="7" borderId="4" xfId="0" applyFont="1" applyFill="1" applyBorder="1" applyProtection="1">
      <protection hidden="1"/>
    </xf>
    <xf numFmtId="0" fontId="18" fillId="8" borderId="4" xfId="0" applyFont="1" applyFill="1" applyBorder="1" applyProtection="1">
      <protection hidden="1"/>
    </xf>
    <xf numFmtId="0" fontId="18" fillId="8" borderId="8" xfId="0" applyFont="1" applyFill="1" applyBorder="1" applyAlignment="1" applyProtection="1">
      <alignment horizontal="center"/>
      <protection hidden="1"/>
    </xf>
    <xf numFmtId="0" fontId="13" fillId="11" borderId="0" xfId="0" applyFont="1" applyFill="1" applyProtection="1">
      <protection hidden="1"/>
    </xf>
    <xf numFmtId="0" fontId="18" fillId="11" borderId="0" xfId="0" applyFont="1" applyFill="1" applyProtection="1">
      <protection hidden="1"/>
    </xf>
    <xf numFmtId="0" fontId="3" fillId="11" borderId="4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horizontal="right"/>
      <protection hidden="1"/>
    </xf>
    <xf numFmtId="166" fontId="19" fillId="11" borderId="8" xfId="0" applyNumberFormat="1" applyFont="1" applyFill="1" applyBorder="1" applyAlignment="1" applyProtection="1">
      <alignment horizontal="left"/>
      <protection hidden="1"/>
    </xf>
    <xf numFmtId="0" fontId="2" fillId="11" borderId="0" xfId="0" applyFont="1" applyFill="1" applyBorder="1" applyProtection="1">
      <protection hidden="1"/>
    </xf>
    <xf numFmtId="0" fontId="2" fillId="11" borderId="8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 wrapText="1"/>
      <protection hidden="1"/>
    </xf>
    <xf numFmtId="0" fontId="21" fillId="11" borderId="9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/>
      <protection hidden="1"/>
    </xf>
    <xf numFmtId="0" fontId="2" fillId="11" borderId="10" xfId="0" applyFont="1" applyFill="1" applyBorder="1" applyAlignment="1" applyProtection="1">
      <alignment horizontal="center" wrapText="1"/>
      <protection hidden="1"/>
    </xf>
    <xf numFmtId="0" fontId="21" fillId="11" borderId="10" xfId="0" applyFont="1" applyFill="1" applyBorder="1" applyAlignment="1" applyProtection="1">
      <alignment horizontal="center"/>
      <protection hidden="1"/>
    </xf>
    <xf numFmtId="0" fontId="3" fillId="11" borderId="17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wrapText="1"/>
      <protection hidden="1"/>
    </xf>
    <xf numFmtId="0" fontId="3" fillId="11" borderId="6" xfId="0" applyFont="1" applyFill="1" applyBorder="1" applyProtection="1">
      <protection hidden="1"/>
    </xf>
    <xf numFmtId="0" fontId="2" fillId="11" borderId="7" xfId="0" applyFont="1" applyFill="1" applyBorder="1" applyProtection="1">
      <protection hidden="1"/>
    </xf>
    <xf numFmtId="0" fontId="3" fillId="11" borderId="7" xfId="0" applyFont="1" applyFill="1" applyBorder="1" applyProtection="1">
      <protection hidden="1"/>
    </xf>
    <xf numFmtId="164" fontId="3" fillId="11" borderId="16" xfId="0" applyNumberFormat="1" applyFont="1" applyFill="1" applyBorder="1" applyAlignment="1" applyProtection="1">
      <alignment horizontal="right"/>
      <protection hidden="1"/>
    </xf>
    <xf numFmtId="164" fontId="3" fillId="11" borderId="7" xfId="0" applyNumberFormat="1" applyFont="1" applyFill="1" applyBorder="1" applyAlignment="1" applyProtection="1">
      <alignment horizontal="center" vertical="center"/>
      <protection hidden="1"/>
    </xf>
    <xf numFmtId="164" fontId="3" fillId="11" borderId="15" xfId="0" applyNumberFormat="1" applyFont="1" applyFill="1" applyBorder="1" applyAlignment="1" applyProtection="1">
      <alignment horizontal="center"/>
      <protection hidden="1"/>
    </xf>
    <xf numFmtId="0" fontId="18" fillId="11" borderId="0" xfId="0" applyFont="1" applyFill="1" applyBorder="1" applyProtection="1">
      <protection hidden="1"/>
    </xf>
    <xf numFmtId="0" fontId="20" fillId="11" borderId="0" xfId="0" applyFont="1" applyFill="1" applyBorder="1" applyProtection="1">
      <protection hidden="1"/>
    </xf>
    <xf numFmtId="0" fontId="20" fillId="11" borderId="0" xfId="0" applyFont="1" applyFill="1" applyBorder="1" applyAlignment="1" applyProtection="1">
      <alignment horizontal="right"/>
      <protection hidden="1"/>
    </xf>
    <xf numFmtId="164" fontId="20" fillId="11" borderId="0" xfId="0" applyNumberFormat="1" applyFont="1" applyFill="1" applyBorder="1" applyAlignment="1" applyProtection="1">
      <alignment horizontal="center" vertical="center"/>
      <protection hidden="1"/>
    </xf>
    <xf numFmtId="0" fontId="18" fillId="11" borderId="0" xfId="0" applyFont="1" applyFill="1" applyBorder="1" applyAlignment="1" applyProtection="1">
      <alignment horizontal="center"/>
      <protection hidden="1"/>
    </xf>
    <xf numFmtId="0" fontId="18" fillId="11" borderId="0" xfId="0" applyFont="1" applyFill="1" applyBorder="1" applyAlignment="1" applyProtection="1">
      <alignment horizontal="right"/>
      <protection hidden="1"/>
    </xf>
    <xf numFmtId="164" fontId="20" fillId="11" borderId="0" xfId="0" applyNumberFormat="1" applyFont="1" applyFill="1" applyBorder="1" applyAlignment="1" applyProtection="1">
      <alignment horizontal="right"/>
      <protection hidden="1"/>
    </xf>
    <xf numFmtId="0" fontId="20" fillId="11" borderId="0" xfId="0" applyFont="1" applyFill="1" applyBorder="1" applyAlignment="1" applyProtection="1">
      <alignment horizontal="center"/>
      <protection hidden="1"/>
    </xf>
    <xf numFmtId="164" fontId="21" fillId="12" borderId="12" xfId="0" applyNumberFormat="1" applyFont="1" applyFill="1" applyBorder="1" applyAlignment="1" applyProtection="1">
      <alignment horizontal="center" vertical="center"/>
      <protection hidden="1"/>
    </xf>
    <xf numFmtId="165" fontId="3" fillId="0" borderId="5" xfId="0" applyNumberFormat="1" applyFont="1" applyFill="1" applyBorder="1" applyAlignment="1" applyProtection="1">
      <alignment horizontal="left"/>
      <protection hidden="1"/>
    </xf>
    <xf numFmtId="0" fontId="2" fillId="0" borderId="16" xfId="0" applyFont="1" applyFill="1" applyBorder="1" applyProtection="1">
      <protection hidden="1"/>
    </xf>
    <xf numFmtId="165" fontId="3" fillId="0" borderId="5" xfId="0" applyNumberFormat="1" applyFont="1" applyFill="1" applyBorder="1" applyAlignment="1" applyProtection="1">
      <alignment horizontal="center"/>
      <protection hidden="1"/>
    </xf>
    <xf numFmtId="165" fontId="11" fillId="0" borderId="5" xfId="0" applyNumberFormat="1" applyFont="1" applyFill="1" applyBorder="1" applyAlignment="1" applyProtection="1">
      <alignment horizontal="left"/>
      <protection hidden="1"/>
    </xf>
    <xf numFmtId="0" fontId="2" fillId="0" borderId="15" xfId="0" applyFont="1" applyFill="1" applyBorder="1" applyProtection="1">
      <protection hidden="1"/>
    </xf>
    <xf numFmtId="0" fontId="3" fillId="13" borderId="5" xfId="0" applyFont="1" applyFill="1" applyBorder="1" applyAlignment="1" applyProtection="1">
      <alignment horizontal="center"/>
      <protection locked="0" hidden="1"/>
    </xf>
    <xf numFmtId="0" fontId="3" fillId="13" borderId="10" xfId="0" applyFont="1" applyFill="1" applyBorder="1" applyAlignment="1" applyProtection="1">
      <alignment horizontal="center"/>
      <protection locked="0" hidden="1"/>
    </xf>
    <xf numFmtId="164" fontId="2" fillId="14" borderId="5" xfId="0" applyNumberFormat="1" applyFont="1" applyFill="1" applyBorder="1" applyAlignment="1" applyProtection="1">
      <alignment horizontal="center"/>
      <protection hidden="1"/>
    </xf>
    <xf numFmtId="164" fontId="3" fillId="14" borderId="5" xfId="0" applyNumberFormat="1" applyFont="1" applyFill="1" applyBorder="1" applyAlignment="1" applyProtection="1">
      <alignment horizontal="center"/>
      <protection hidden="1"/>
    </xf>
    <xf numFmtId="167" fontId="3" fillId="8" borderId="5" xfId="0" applyNumberFormat="1" applyFont="1" applyFill="1" applyBorder="1" applyAlignment="1" applyProtection="1">
      <alignment horizontal="center"/>
      <protection locked="0"/>
    </xf>
    <xf numFmtId="168" fontId="3" fillId="13" borderId="5" xfId="0" applyNumberFormat="1" applyFont="1" applyFill="1" applyBorder="1" applyAlignment="1" applyProtection="1">
      <alignment horizontal="center"/>
      <protection locked="0" hidden="1"/>
    </xf>
    <xf numFmtId="0" fontId="26" fillId="2" borderId="12" xfId="1" applyFill="1" applyBorder="1" applyAlignment="1" applyProtection="1">
      <alignment horizontal="center" wrapText="1"/>
      <protection hidden="1"/>
    </xf>
    <xf numFmtId="0" fontId="3" fillId="2" borderId="16" xfId="0" applyFont="1" applyFill="1" applyBorder="1" applyAlignment="1" applyProtection="1">
      <alignment horizontal="center" wrapText="1"/>
      <protection hidden="1"/>
    </xf>
    <xf numFmtId="0" fontId="3" fillId="2" borderId="15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7" fillId="11" borderId="12" xfId="0" applyFont="1" applyFill="1" applyBorder="1" applyAlignment="1" applyProtection="1">
      <alignment horizontal="center" vertical="center"/>
      <protection hidden="1"/>
    </xf>
    <xf numFmtId="0" fontId="7" fillId="11" borderId="16" xfId="0" applyFont="1" applyFill="1" applyBorder="1" applyAlignment="1" applyProtection="1">
      <alignment horizontal="center" vertical="center"/>
      <protection hidden="1"/>
    </xf>
    <xf numFmtId="0" fontId="7" fillId="11" borderId="15" xfId="0" applyFont="1" applyFill="1" applyBorder="1" applyAlignment="1" applyProtection="1">
      <alignment horizontal="center" vertical="center"/>
      <protection hidden="1"/>
    </xf>
    <xf numFmtId="0" fontId="3" fillId="11" borderId="12" xfId="0" applyFont="1" applyFill="1" applyBorder="1" applyAlignment="1" applyProtection="1">
      <alignment horizontal="center" vertical="center" wrapText="1"/>
      <protection hidden="1"/>
    </xf>
    <xf numFmtId="0" fontId="3" fillId="11" borderId="16" xfId="0" applyFont="1" applyFill="1" applyBorder="1" applyAlignment="1" applyProtection="1">
      <alignment horizontal="center" vertical="center" wrapText="1"/>
      <protection hidden="1"/>
    </xf>
    <xf numFmtId="0" fontId="3" fillId="11" borderId="15" xfId="0" applyFont="1" applyFill="1" applyBorder="1" applyAlignment="1" applyProtection="1">
      <alignment horizontal="center" vertical="center" wrapText="1"/>
      <protection hidden="1"/>
    </xf>
    <xf numFmtId="0" fontId="26" fillId="11" borderId="12" xfId="1" applyFill="1" applyBorder="1" applyAlignment="1" applyProtection="1">
      <alignment horizontal="center" wrapText="1"/>
      <protection hidden="1"/>
    </xf>
    <xf numFmtId="0" fontId="3" fillId="11" borderId="16" xfId="0" applyFont="1" applyFill="1" applyBorder="1" applyAlignment="1" applyProtection="1">
      <alignment horizontal="center" wrapText="1"/>
      <protection hidden="1"/>
    </xf>
    <xf numFmtId="0" fontId="3" fillId="11" borderId="15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5" xfId="0" applyFont="1" applyFill="1" applyBorder="1" applyAlignment="1" applyProtection="1">
      <alignment horizontal="center" vertical="center" wrapText="1"/>
      <protection hidden="1"/>
    </xf>
    <xf numFmtId="164" fontId="21" fillId="3" borderId="9" xfId="0" applyNumberFormat="1" applyFont="1" applyFill="1" applyBorder="1" applyAlignment="1" applyProtection="1">
      <alignment horizontal="center" vertical="center"/>
      <protection hidden="1"/>
    </xf>
    <xf numFmtId="164" fontId="21" fillId="3" borderId="17" xfId="0" applyNumberFormat="1" applyFont="1" applyFill="1" applyBorder="1" applyAlignment="1" applyProtection="1">
      <alignment horizontal="center" vertical="center"/>
      <protection hidden="1"/>
    </xf>
    <xf numFmtId="164" fontId="21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3" fillId="7" borderId="12" xfId="0" applyFont="1" applyFill="1" applyBorder="1" applyAlignment="1" applyProtection="1">
      <alignment horizontal="center" vertical="center" wrapText="1"/>
      <protection hidden="1"/>
    </xf>
    <xf numFmtId="0" fontId="3" fillId="7" borderId="16" xfId="0" applyFont="1" applyFill="1" applyBorder="1" applyAlignment="1" applyProtection="1">
      <alignment horizontal="center" vertical="center" wrapText="1"/>
      <protection hidden="1"/>
    </xf>
    <xf numFmtId="0" fontId="3" fillId="7" borderId="15" xfId="0" applyFont="1" applyFill="1" applyBorder="1" applyAlignment="1" applyProtection="1">
      <alignment horizontal="center" vertical="center" wrapText="1"/>
      <protection hidden="1"/>
    </xf>
    <xf numFmtId="0" fontId="7" fillId="7" borderId="12" xfId="0" applyFont="1" applyFill="1" applyBorder="1" applyAlignment="1" applyProtection="1">
      <alignment horizontal="center" vertical="center"/>
      <protection hidden="1"/>
    </xf>
    <xf numFmtId="0" fontId="7" fillId="7" borderId="16" xfId="0" applyFont="1" applyFill="1" applyBorder="1" applyAlignment="1" applyProtection="1">
      <alignment horizontal="center" vertical="center"/>
      <protection hidden="1"/>
    </xf>
    <xf numFmtId="0" fontId="11" fillId="7" borderId="16" xfId="0" applyFont="1" applyFill="1" applyBorder="1" applyAlignment="1" applyProtection="1">
      <alignment horizontal="center" vertical="center" wrapText="1"/>
      <protection hidden="1"/>
    </xf>
    <xf numFmtId="0" fontId="11" fillId="7" borderId="15" xfId="0" applyFont="1" applyFill="1" applyBorder="1" applyAlignment="1" applyProtection="1">
      <alignment horizontal="center" vertical="center" wrapText="1"/>
      <protection hidden="1"/>
    </xf>
    <xf numFmtId="0" fontId="27" fillId="7" borderId="6" xfId="0" applyFont="1" applyFill="1" applyBorder="1" applyAlignment="1" applyProtection="1">
      <alignment horizontal="center"/>
      <protection hidden="1"/>
    </xf>
    <xf numFmtId="0" fontId="27" fillId="7" borderId="7" xfId="0" applyFont="1" applyFill="1" applyBorder="1" applyAlignment="1" applyProtection="1">
      <alignment horizontal="center"/>
      <protection hidden="1"/>
    </xf>
    <xf numFmtId="0" fontId="27" fillId="7" borderId="11" xfId="0" applyFont="1" applyFill="1" applyBorder="1" applyAlignment="1" applyProtection="1">
      <alignment horizontal="center"/>
      <protection hidden="1"/>
    </xf>
    <xf numFmtId="0" fontId="2" fillId="7" borderId="9" xfId="0" applyFont="1" applyFill="1" applyBorder="1" applyAlignment="1" applyProtection="1">
      <alignment horizontal="center" wrapText="1"/>
      <protection hidden="1"/>
    </xf>
    <xf numFmtId="0" fontId="2" fillId="7" borderId="10" xfId="0" applyFont="1" applyFill="1" applyBorder="1" applyAlignment="1" applyProtection="1">
      <alignment horizontal="center" wrapText="1"/>
      <protection hidden="1"/>
    </xf>
    <xf numFmtId="0" fontId="3" fillId="8" borderId="12" xfId="0" applyFont="1" applyFill="1" applyBorder="1" applyAlignment="1" applyProtection="1">
      <alignment horizontal="center" vertical="center" wrapText="1"/>
      <protection hidden="1"/>
    </xf>
    <xf numFmtId="0" fontId="3" fillId="8" borderId="16" xfId="0" applyFont="1" applyFill="1" applyBorder="1" applyAlignment="1" applyProtection="1">
      <alignment horizontal="center" vertical="center" wrapText="1"/>
      <protection hidden="1"/>
    </xf>
    <xf numFmtId="0" fontId="3" fillId="8" borderId="15" xfId="0" applyFont="1" applyFill="1" applyBorder="1" applyAlignment="1" applyProtection="1">
      <alignment horizontal="center" vertical="center" wrapText="1"/>
      <protection hidden="1"/>
    </xf>
    <xf numFmtId="0" fontId="27" fillId="15" borderId="6" xfId="0" applyFont="1" applyFill="1" applyBorder="1" applyAlignment="1" applyProtection="1">
      <alignment horizontal="center"/>
      <protection hidden="1"/>
    </xf>
    <xf numFmtId="0" fontId="27" fillId="15" borderId="7" xfId="0" applyFont="1" applyFill="1" applyBorder="1" applyAlignment="1" applyProtection="1">
      <alignment horizontal="center"/>
      <protection hidden="1"/>
    </xf>
    <xf numFmtId="0" fontId="27" fillId="15" borderId="11" xfId="0" applyFont="1" applyFill="1" applyBorder="1" applyAlignment="1" applyProtection="1">
      <alignment horizontal="center"/>
      <protection hidden="1"/>
    </xf>
    <xf numFmtId="0" fontId="7" fillId="8" borderId="12" xfId="0" applyFont="1" applyFill="1" applyBorder="1" applyAlignment="1" applyProtection="1">
      <alignment horizontal="center" vertical="center"/>
      <protection hidden="1"/>
    </xf>
    <xf numFmtId="0" fontId="7" fillId="8" borderId="16" xfId="0" applyFont="1" applyFill="1" applyBorder="1" applyAlignment="1" applyProtection="1">
      <alignment horizontal="center" vertical="center"/>
      <protection hidden="1"/>
    </xf>
    <xf numFmtId="0" fontId="11" fillId="8" borderId="16" xfId="0" applyFont="1" applyFill="1" applyBorder="1" applyAlignment="1" applyProtection="1">
      <alignment horizontal="center" vertical="center" wrapText="1"/>
      <protection hidden="1"/>
    </xf>
    <xf numFmtId="0" fontId="11" fillId="8" borderId="15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center" wrapText="1"/>
      <protection hidden="1"/>
    </xf>
    <xf numFmtId="0" fontId="2" fillId="8" borderId="10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18" xfId="0" applyFont="1" applyFill="1" applyBorder="1" applyAlignment="1" applyProtection="1">
      <alignment horizontal="center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895</xdr:row>
          <xdr:rowOff>219075</xdr:rowOff>
        </xdr:from>
        <xdr:to>
          <xdr:col>9</xdr:col>
          <xdr:colOff>1190625</xdr:colOff>
          <xdr:row>899</xdr:row>
          <xdr:rowOff>152400</xdr:rowOff>
        </xdr:to>
        <xdr:sp macro="" textlink="">
          <xdr:nvSpPr>
            <xdr:cNvPr id="9224" name="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 Leibrentenbarwertfaktor Mann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N903"/>
  <sheetViews>
    <sheetView showGridLines="0" showRowColHeaders="0" showOutlineSymbols="0" zoomScaleNormal="100" workbookViewId="0">
      <selection activeCell="D5" sqref="D5"/>
    </sheetView>
  </sheetViews>
  <sheetFormatPr baseColWidth="10" defaultRowHeight="12.75" x14ac:dyDescent="0.2"/>
  <cols>
    <col min="1" max="1" width="51.85546875" style="127" customWidth="1"/>
    <col min="2" max="2" width="15" style="127" customWidth="1"/>
    <col min="3" max="3" width="16.5703125" style="127" customWidth="1"/>
    <col min="4" max="4" width="18.42578125" style="131" customWidth="1"/>
    <col min="5" max="5" width="23" style="131" customWidth="1"/>
    <col min="6" max="6" width="15" style="131" customWidth="1"/>
    <col min="7" max="16384" width="11.42578125" style="127"/>
  </cols>
  <sheetData>
    <row r="1" spans="1:7" ht="18.75" customHeight="1" thickBot="1" x14ac:dyDescent="0.25">
      <c r="A1" s="220" t="s">
        <v>55</v>
      </c>
      <c r="B1" s="221"/>
      <c r="C1" s="221"/>
      <c r="D1" s="221"/>
      <c r="E1" s="221"/>
      <c r="F1" s="222"/>
    </row>
    <row r="2" spans="1:7" ht="18.75" customHeight="1" thickBot="1" x14ac:dyDescent="0.3">
      <c r="A2" s="214" t="s">
        <v>56</v>
      </c>
      <c r="B2" s="215"/>
      <c r="C2" s="215"/>
      <c r="D2" s="215"/>
      <c r="E2" s="215"/>
      <c r="F2" s="216"/>
    </row>
    <row r="3" spans="1:7" ht="57" customHeight="1" thickBot="1" x14ac:dyDescent="0.25">
      <c r="A3" s="217" t="str">
        <f>"Leibrentenbarwertfaktor "&amp;Absterbeordnung!B6&amp; " -   Eine Person - männlich "</f>
        <v xml:space="preserve">Leibrentenbarwertfaktor 2007-2009 -   Eine Person - männlich </v>
      </c>
      <c r="B3" s="218"/>
      <c r="C3" s="218"/>
      <c r="D3" s="218"/>
      <c r="E3" s="218"/>
      <c r="F3" s="219"/>
    </row>
    <row r="4" spans="1:7" ht="18.75" thickBot="1" x14ac:dyDescent="0.3">
      <c r="A4" s="46"/>
      <c r="B4" s="47"/>
      <c r="C4" s="47"/>
      <c r="D4" s="48"/>
      <c r="E4" s="88" t="s">
        <v>33</v>
      </c>
      <c r="F4" s="91">
        <f>Absterbeordnung!E1</f>
        <v>40486</v>
      </c>
    </row>
    <row r="5" spans="1:7" ht="18.75" thickBot="1" x14ac:dyDescent="0.3">
      <c r="A5" s="46" t="s">
        <v>4</v>
      </c>
      <c r="B5" s="103"/>
      <c r="C5" s="47"/>
      <c r="D5" s="110">
        <v>60</v>
      </c>
      <c r="E5" s="48"/>
      <c r="F5" s="104"/>
    </row>
    <row r="6" spans="1:7" ht="18" x14ac:dyDescent="0.25">
      <c r="A6" s="46"/>
      <c r="B6" s="103"/>
      <c r="C6" s="47"/>
      <c r="D6" s="48"/>
      <c r="E6" s="48"/>
      <c r="F6" s="104"/>
    </row>
    <row r="7" spans="1:7" ht="18.75" thickBot="1" x14ac:dyDescent="0.3">
      <c r="A7" s="46"/>
      <c r="B7" s="103"/>
      <c r="C7" s="47"/>
      <c r="D7" s="48"/>
      <c r="E7" s="48"/>
      <c r="F7" s="104"/>
    </row>
    <row r="8" spans="1:7" ht="18.75" thickBot="1" x14ac:dyDescent="0.3">
      <c r="A8" s="46" t="s">
        <v>3</v>
      </c>
      <c r="B8" s="103"/>
      <c r="C8" s="47"/>
      <c r="D8" s="212">
        <v>2</v>
      </c>
      <c r="E8" s="48"/>
      <c r="F8" s="104"/>
    </row>
    <row r="9" spans="1:7" ht="18.75" thickBot="1" x14ac:dyDescent="0.3">
      <c r="A9" s="46" t="s">
        <v>54</v>
      </c>
      <c r="B9" s="103"/>
      <c r="C9" s="47"/>
      <c r="D9" s="110" t="s">
        <v>17</v>
      </c>
      <c r="E9" s="48"/>
      <c r="F9" s="104"/>
    </row>
    <row r="10" spans="1:7" ht="18.75" thickBot="1" x14ac:dyDescent="0.3">
      <c r="A10" s="46" t="s">
        <v>52</v>
      </c>
      <c r="B10" s="103"/>
      <c r="C10" s="47"/>
      <c r="D10" s="111">
        <v>12</v>
      </c>
      <c r="E10" s="48"/>
      <c r="F10" s="104"/>
    </row>
    <row r="11" spans="1:7" ht="18" x14ac:dyDescent="0.25">
      <c r="A11" s="46"/>
      <c r="B11" s="103"/>
      <c r="C11" s="47"/>
      <c r="D11" s="158"/>
      <c r="E11" s="156" t="s">
        <v>40</v>
      </c>
      <c r="F11" s="96" t="s">
        <v>35</v>
      </c>
    </row>
    <row r="12" spans="1:7" ht="18.75" thickBot="1" x14ac:dyDescent="0.3">
      <c r="A12" s="46"/>
      <c r="B12" s="103"/>
      <c r="C12" s="47"/>
      <c r="D12" s="159" t="s">
        <v>34</v>
      </c>
      <c r="E12" s="157" t="s">
        <v>36</v>
      </c>
      <c r="F12" s="97" t="s">
        <v>30</v>
      </c>
    </row>
    <row r="13" spans="1:7" ht="18.75" thickBot="1" x14ac:dyDescent="0.3">
      <c r="A13" s="46" t="s">
        <v>41</v>
      </c>
      <c r="B13" s="103"/>
      <c r="C13" s="47"/>
      <c r="D13" s="112">
        <f>LOOKUP(D5,Daten1M!A15:A136,Daten1M!F15:F136)</f>
        <v>17.13780435146252</v>
      </c>
      <c r="E13" s="98">
        <f>IF(D9="vorschüssig",B49,IF(D9="nachschüssig",B50,0))</f>
        <v>-0.54494375000000006</v>
      </c>
      <c r="F13" s="113">
        <f>D13+E13</f>
        <v>16.592860601462519</v>
      </c>
    </row>
    <row r="14" spans="1:7" ht="18.75" thickBot="1" x14ac:dyDescent="0.3">
      <c r="A14" s="46"/>
      <c r="B14" s="103"/>
      <c r="C14" s="47"/>
      <c r="D14" s="47"/>
      <c r="E14" s="47"/>
      <c r="F14" s="165"/>
    </row>
    <row r="15" spans="1:7" ht="18.75" thickBot="1" x14ac:dyDescent="0.3">
      <c r="A15" s="161" t="s">
        <v>50</v>
      </c>
      <c r="B15" s="162"/>
      <c r="C15" s="162"/>
      <c r="D15" s="160">
        <f>1-((D13-1)*(D8/100))</f>
        <v>0.6772439129707496</v>
      </c>
      <c r="E15" s="163" t="s">
        <v>51</v>
      </c>
      <c r="F15" s="164"/>
      <c r="G15" s="78"/>
    </row>
    <row r="16" spans="1:7" s="78" customFormat="1" x14ac:dyDescent="0.2">
      <c r="A16" s="127"/>
      <c r="B16" s="127"/>
      <c r="C16" s="127"/>
      <c r="D16" s="131"/>
      <c r="E16" s="131"/>
      <c r="F16" s="131"/>
    </row>
    <row r="17" spans="1:6" s="78" customFormat="1" x14ac:dyDescent="0.2">
      <c r="A17" s="127"/>
      <c r="B17" s="127"/>
      <c r="C17" s="127"/>
      <c r="D17" s="131"/>
      <c r="E17" s="131"/>
      <c r="F17" s="131"/>
    </row>
    <row r="18" spans="1:6" s="78" customFormat="1" x14ac:dyDescent="0.2">
      <c r="A18" s="127"/>
      <c r="B18" s="127"/>
      <c r="C18" s="127"/>
      <c r="D18" s="131"/>
      <c r="E18" s="131"/>
      <c r="F18" s="131"/>
    </row>
    <row r="19" spans="1:6" s="78" customFormat="1" x14ac:dyDescent="0.2">
      <c r="A19" s="127"/>
      <c r="B19" s="127"/>
      <c r="C19" s="127"/>
      <c r="D19" s="131"/>
      <c r="E19" s="131"/>
      <c r="F19" s="131"/>
    </row>
    <row r="20" spans="1:6" s="78" customFormat="1" ht="18.75" customHeight="1" x14ac:dyDescent="0.2">
      <c r="A20" s="127"/>
      <c r="B20" s="127"/>
      <c r="C20" s="127"/>
      <c r="D20" s="131"/>
      <c r="E20" s="131"/>
      <c r="F20" s="131"/>
    </row>
    <row r="21" spans="1:6" s="78" customFormat="1" ht="18.75" customHeight="1" x14ac:dyDescent="0.2">
      <c r="A21" s="127"/>
      <c r="B21" s="127"/>
      <c r="C21" s="127"/>
      <c r="D21" s="131"/>
      <c r="E21" s="131"/>
      <c r="F21" s="131"/>
    </row>
    <row r="22" spans="1:6" s="78" customFormat="1" ht="22.5" customHeight="1" x14ac:dyDescent="0.2">
      <c r="A22" s="127"/>
      <c r="B22" s="127"/>
      <c r="C22" s="127"/>
      <c r="D22" s="131"/>
      <c r="E22" s="131"/>
      <c r="F22" s="131"/>
    </row>
    <row r="23" spans="1:6" s="78" customFormat="1" x14ac:dyDescent="0.2">
      <c r="A23" s="127"/>
      <c r="B23" s="127"/>
      <c r="C23" s="127"/>
      <c r="D23" s="131"/>
      <c r="E23" s="131"/>
      <c r="F23" s="131"/>
    </row>
    <row r="24" spans="1:6" s="78" customFormat="1" x14ac:dyDescent="0.2">
      <c r="A24" s="127"/>
      <c r="B24" s="127"/>
      <c r="C24" s="127"/>
      <c r="D24" s="131"/>
      <c r="E24" s="131"/>
      <c r="F24" s="131"/>
    </row>
    <row r="25" spans="1:6" s="78" customFormat="1" x14ac:dyDescent="0.2">
      <c r="A25" s="127"/>
      <c r="B25" s="127"/>
      <c r="C25" s="127"/>
      <c r="D25" s="131"/>
      <c r="E25" s="131"/>
      <c r="F25" s="131"/>
    </row>
    <row r="26" spans="1:6" s="78" customFormat="1" x14ac:dyDescent="0.2">
      <c r="A26" s="127"/>
      <c r="B26" s="127"/>
      <c r="C26" s="127"/>
      <c r="D26" s="131"/>
      <c r="E26" s="131"/>
      <c r="F26" s="131"/>
    </row>
    <row r="27" spans="1:6" s="78" customFormat="1" x14ac:dyDescent="0.2">
      <c r="A27" s="127"/>
      <c r="B27" s="127"/>
      <c r="C27" s="127"/>
      <c r="D27" s="131"/>
      <c r="E27" s="131"/>
      <c r="F27" s="131"/>
    </row>
    <row r="28" spans="1:6" s="78" customFormat="1" x14ac:dyDescent="0.2">
      <c r="A28" s="127"/>
      <c r="B28" s="127"/>
      <c r="C28" s="127"/>
      <c r="D28" s="131"/>
      <c r="E28" s="131"/>
      <c r="F28" s="131"/>
    </row>
    <row r="29" spans="1:6" s="78" customFormat="1" x14ac:dyDescent="0.2">
      <c r="A29" s="127"/>
      <c r="B29" s="127"/>
      <c r="C29" s="127"/>
      <c r="D29" s="131"/>
      <c r="E29" s="131"/>
      <c r="F29" s="131"/>
    </row>
    <row r="30" spans="1:6" s="78" customFormat="1" x14ac:dyDescent="0.2">
      <c r="A30" s="127"/>
      <c r="B30" s="127"/>
      <c r="C30" s="127"/>
      <c r="D30" s="131"/>
      <c r="E30" s="131"/>
      <c r="F30" s="131"/>
    </row>
    <row r="31" spans="1:6" s="78" customFormat="1" x14ac:dyDescent="0.2">
      <c r="A31" s="127"/>
      <c r="B31" s="127"/>
      <c r="C31" s="127"/>
      <c r="D31" s="131"/>
      <c r="E31" s="131"/>
      <c r="F31" s="131"/>
    </row>
    <row r="32" spans="1:6" s="78" customFormat="1" x14ac:dyDescent="0.2">
      <c r="A32" s="127"/>
      <c r="B32" s="127"/>
      <c r="C32" s="127"/>
      <c r="D32" s="131"/>
      <c r="E32" s="131"/>
      <c r="F32" s="131"/>
    </row>
    <row r="33" spans="1:6" s="78" customFormat="1" x14ac:dyDescent="0.2">
      <c r="A33" s="127"/>
      <c r="B33" s="127"/>
      <c r="C33" s="127"/>
      <c r="D33" s="131"/>
      <c r="E33" s="131"/>
      <c r="F33" s="131"/>
    </row>
    <row r="34" spans="1:6" s="78" customFormat="1" x14ac:dyDescent="0.2">
      <c r="A34" s="127"/>
      <c r="B34" s="127"/>
      <c r="C34" s="127"/>
      <c r="D34" s="131"/>
      <c r="E34" s="131"/>
      <c r="F34" s="131"/>
    </row>
    <row r="35" spans="1:6" s="78" customFormat="1" x14ac:dyDescent="0.2">
      <c r="A35" s="127"/>
      <c r="B35" s="127"/>
      <c r="C35" s="127"/>
      <c r="D35" s="131"/>
      <c r="E35" s="131"/>
      <c r="F35" s="131"/>
    </row>
    <row r="36" spans="1:6" s="78" customFormat="1" x14ac:dyDescent="0.2">
      <c r="A36" s="127"/>
      <c r="B36" s="127"/>
      <c r="C36" s="127"/>
      <c r="D36" s="131"/>
      <c r="E36" s="131"/>
      <c r="F36" s="131"/>
    </row>
    <row r="37" spans="1:6" s="78" customFormat="1" x14ac:dyDescent="0.2">
      <c r="A37" s="127"/>
      <c r="B37" s="127"/>
      <c r="C37" s="127"/>
      <c r="D37" s="131"/>
      <c r="E37" s="131"/>
      <c r="F37" s="131"/>
    </row>
    <row r="38" spans="1:6" s="78" customFormat="1" x14ac:dyDescent="0.2">
      <c r="A38" s="127"/>
      <c r="B38" s="127"/>
      <c r="C38" s="127"/>
      <c r="D38" s="131"/>
      <c r="E38" s="131"/>
      <c r="F38" s="131"/>
    </row>
    <row r="39" spans="1:6" s="78" customFormat="1" x14ac:dyDescent="0.2">
      <c r="A39" s="127"/>
      <c r="B39" s="127"/>
      <c r="C39" s="127"/>
      <c r="D39" s="131"/>
      <c r="E39" s="131"/>
      <c r="F39" s="131"/>
    </row>
    <row r="40" spans="1:6" s="78" customFormat="1" x14ac:dyDescent="0.2">
      <c r="A40" s="127"/>
      <c r="B40" s="127"/>
      <c r="C40" s="127"/>
      <c r="D40" s="131"/>
      <c r="E40" s="131"/>
      <c r="F40" s="131"/>
    </row>
    <row r="41" spans="1:6" s="78" customFormat="1" x14ac:dyDescent="0.2">
      <c r="A41" s="127"/>
      <c r="B41" s="127"/>
      <c r="C41" s="127"/>
      <c r="D41" s="131"/>
      <c r="E41" s="131"/>
      <c r="F41" s="131"/>
    </row>
    <row r="42" spans="1:6" s="78" customFormat="1" x14ac:dyDescent="0.2">
      <c r="A42" s="127"/>
      <c r="B42" s="127"/>
      <c r="C42" s="127"/>
      <c r="D42" s="131"/>
      <c r="E42" s="131"/>
      <c r="F42" s="131"/>
    </row>
    <row r="43" spans="1:6" s="78" customFormat="1" x14ac:dyDescent="0.2">
      <c r="A43" s="127"/>
      <c r="B43" s="127"/>
      <c r="C43" s="127"/>
      <c r="D43" s="131"/>
      <c r="E43" s="131"/>
      <c r="F43" s="131"/>
    </row>
    <row r="44" spans="1:6" s="78" customFormat="1" x14ac:dyDescent="0.2">
      <c r="A44" s="127"/>
      <c r="B44" s="127"/>
      <c r="C44" s="127"/>
      <c r="D44" s="131"/>
      <c r="E44" s="131"/>
      <c r="F44" s="131"/>
    </row>
    <row r="45" spans="1:6" s="78" customFormat="1" x14ac:dyDescent="0.2"/>
    <row r="46" spans="1:6" s="78" customFormat="1" x14ac:dyDescent="0.2"/>
    <row r="47" spans="1:6" s="78" customFormat="1" x14ac:dyDescent="0.2">
      <c r="A47" s="78" t="s">
        <v>52</v>
      </c>
      <c r="B47" s="78">
        <f>nachschüssig</f>
        <v>12</v>
      </c>
    </row>
    <row r="48" spans="1:6" s="78" customFormat="1" x14ac:dyDescent="0.2">
      <c r="A48" s="78" t="s">
        <v>53</v>
      </c>
      <c r="B48" s="78">
        <f>D8</f>
        <v>2</v>
      </c>
      <c r="C48" s="78" t="s">
        <v>37</v>
      </c>
    </row>
    <row r="49" spans="1:14" s="78" customFormat="1" x14ac:dyDescent="0.2">
      <c r="A49" s="127" t="s">
        <v>18</v>
      </c>
      <c r="B49" s="127">
        <f>(-1*((B47-1)/(2*B47)))-(((B47*B47-1)/(6*B47^2))*(B48/100))+(((B47^2-1)/(12*B47^2))*((B48/100)^2))</f>
        <v>-0.46161041666666663</v>
      </c>
      <c r="C49" s="127"/>
    </row>
    <row r="50" spans="1:14" s="78" customFormat="1" ht="22.5" customHeight="1" x14ac:dyDescent="0.2">
      <c r="A50" s="78" t="s">
        <v>17</v>
      </c>
      <c r="B50" s="78">
        <f>(-1+((B47-1)/(2*B47)))-(((B47*B47-1)/(6*B47^2))*(B48/100))+(((B47^2-1)/(12*B47^2))*((B48/100)^2))</f>
        <v>-0.54494375000000006</v>
      </c>
    </row>
    <row r="51" spans="1:14" s="78" customFormat="1" x14ac:dyDescent="0.2"/>
    <row r="52" spans="1:14" s="78" customFormat="1" x14ac:dyDescent="0.2">
      <c r="F52" s="128"/>
    </row>
    <row r="53" spans="1:14" s="78" customFormat="1" x14ac:dyDescent="0.2">
      <c r="D53" s="128"/>
      <c r="E53" s="128"/>
      <c r="F53" s="128"/>
    </row>
    <row r="54" spans="1:14" x14ac:dyDescent="0.2">
      <c r="A54" s="78"/>
      <c r="B54" s="78"/>
      <c r="C54" s="78"/>
      <c r="D54" s="128"/>
      <c r="E54" s="128"/>
      <c r="F54" s="128"/>
    </row>
    <row r="55" spans="1:14" x14ac:dyDescent="0.2">
      <c r="A55" s="78"/>
      <c r="B55" s="78"/>
      <c r="C55" s="78"/>
      <c r="D55" s="128"/>
      <c r="E55" s="128"/>
      <c r="F55" s="128"/>
    </row>
    <row r="58" spans="1:14" x14ac:dyDescent="0.2">
      <c r="B58" s="127" t="s">
        <v>15</v>
      </c>
      <c r="C58" s="127">
        <v>1</v>
      </c>
    </row>
    <row r="59" spans="1:14" x14ac:dyDescent="0.2">
      <c r="B59" s="127" t="s">
        <v>19</v>
      </c>
      <c r="C59" s="127">
        <v>2</v>
      </c>
    </row>
    <row r="60" spans="1:14" x14ac:dyDescent="0.2">
      <c r="C60" s="127">
        <v>4</v>
      </c>
    </row>
    <row r="61" spans="1:14" x14ac:dyDescent="0.2">
      <c r="C61" s="127">
        <v>12</v>
      </c>
    </row>
    <row r="63" spans="1:14" x14ac:dyDescent="0.2">
      <c r="B63" s="128">
        <v>2</v>
      </c>
      <c r="C63" s="128">
        <v>2.5</v>
      </c>
      <c r="D63" s="128">
        <v>3</v>
      </c>
      <c r="E63" s="128">
        <v>3.5</v>
      </c>
      <c r="F63" s="128">
        <v>4</v>
      </c>
      <c r="G63" s="128">
        <v>4.5</v>
      </c>
      <c r="H63" s="128">
        <v>5</v>
      </c>
      <c r="I63" s="128">
        <v>5.5</v>
      </c>
      <c r="J63" s="128">
        <v>6</v>
      </c>
      <c r="K63" s="128">
        <v>7</v>
      </c>
      <c r="L63" s="128">
        <v>8</v>
      </c>
      <c r="M63" s="128">
        <v>9</v>
      </c>
      <c r="N63" s="129">
        <v>10</v>
      </c>
    </row>
    <row r="895" spans="6:11" ht="18.75" thickBot="1" x14ac:dyDescent="0.3">
      <c r="F895" s="54"/>
      <c r="G895" s="106"/>
      <c r="H895" s="55"/>
      <c r="I895" s="107"/>
      <c r="J895" s="108"/>
      <c r="K895" s="109"/>
    </row>
    <row r="896" spans="6:11" ht="18" x14ac:dyDescent="0.25">
      <c r="F896" s="77" t="s">
        <v>31</v>
      </c>
      <c r="G896" s="78"/>
      <c r="H896" s="79"/>
      <c r="I896" s="80" t="e">
        <f>LOOKUP(D6,Daten!A15:A136,Daten!L15:L136)</f>
        <v>#N/A</v>
      </c>
      <c r="J896" s="83"/>
      <c r="K896" s="94" t="e">
        <f>I896+E13</f>
        <v>#N/A</v>
      </c>
    </row>
    <row r="897" spans="6:11" ht="18" x14ac:dyDescent="0.25">
      <c r="F897" s="79"/>
      <c r="G897" s="79"/>
      <c r="H897" s="79"/>
      <c r="I897" s="81"/>
      <c r="J897" s="83"/>
      <c r="K897" s="82"/>
    </row>
    <row r="898" spans="6:11" ht="18" x14ac:dyDescent="0.25">
      <c r="F898" s="79"/>
      <c r="G898" s="79"/>
      <c r="H898" s="79"/>
      <c r="I898" s="81"/>
      <c r="J898" s="83"/>
      <c r="K898" s="82"/>
    </row>
    <row r="899" spans="6:11" ht="18" x14ac:dyDescent="0.25">
      <c r="F899" s="132" t="s">
        <v>16</v>
      </c>
      <c r="G899" s="52">
        <f>LOOKUP(D5,Daten!N15:N127,Daten!U15:U127)</f>
        <v>14.84939585707609</v>
      </c>
      <c r="H899" s="79"/>
      <c r="I899" s="82"/>
      <c r="J899" s="83"/>
      <c r="K899" s="82"/>
    </row>
    <row r="900" spans="6:11" ht="18" x14ac:dyDescent="0.25">
      <c r="F900" s="79" t="s">
        <v>29</v>
      </c>
      <c r="G900" s="52"/>
      <c r="H900" s="79"/>
      <c r="I900" s="82"/>
      <c r="J900" s="83"/>
      <c r="K900" s="82"/>
    </row>
    <row r="901" spans="6:11" ht="18" x14ac:dyDescent="0.25">
      <c r="F901" s="79" t="s">
        <v>28</v>
      </c>
      <c r="G901" s="78"/>
      <c r="H901" s="79"/>
      <c r="I901" s="80" t="e">
        <f>D13+I896-G899</f>
        <v>#N/A</v>
      </c>
      <c r="J901" s="83"/>
      <c r="K901" s="80" t="e">
        <f>I901+E13</f>
        <v>#N/A</v>
      </c>
    </row>
    <row r="902" spans="6:11" ht="18" x14ac:dyDescent="0.25">
      <c r="F902" s="79"/>
      <c r="G902" s="78"/>
      <c r="H902" s="79"/>
      <c r="I902" s="130"/>
      <c r="J902" s="130"/>
      <c r="K902" s="128"/>
    </row>
    <row r="903" spans="6:11" ht="18" x14ac:dyDescent="0.25">
      <c r="F903" s="79"/>
      <c r="G903" s="78"/>
      <c r="H903" s="79"/>
      <c r="I903" s="130"/>
      <c r="J903" s="130"/>
      <c r="K903" s="128"/>
    </row>
  </sheetData>
  <sheetProtection password="851D" sheet="1" objects="1" scenarios="1"/>
  <dataConsolidate/>
  <customSheetViews>
    <customSheetView guid="{AC77A39F-ABA0-4848-B5DA-4147A1099D4C}" scale="104" showPageBreaks="1" showGridLines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4" showPageBreaks="1" showGridLines="0" showRowCol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2:F2"/>
    <mergeCell ref="A3:F3"/>
    <mergeCell ref="A1:F1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$A$49:$A$50</formula1>
    </dataValidation>
    <dataValidation type="whole" allowBlank="1" showInputMessage="1" showErrorMessage="1" errorTitle="Raten pro Jahr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7" name="Button 8">
              <controlPr defaultSize="0" print="0" autoFill="0" autoPict="0" macro="[0]!MannDru">
                <anchor moveWithCells="1" sizeWithCells="1">
                  <from>
                    <xdr:col>8</xdr:col>
                    <xdr:colOff>495300</xdr:colOff>
                    <xdr:row>895</xdr:row>
                    <xdr:rowOff>219075</xdr:rowOff>
                  </from>
                  <to>
                    <xdr:col>9</xdr:col>
                    <xdr:colOff>1190625</xdr:colOff>
                    <xdr:row>899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Mann!D5</f>
        <v>60</v>
      </c>
    </row>
    <row r="2" spans="1:21" x14ac:dyDescent="0.2">
      <c r="A2" s="2" t="s">
        <v>7</v>
      </c>
      <c r="B2" s="2">
        <f>'2 Männer'!D6</f>
        <v>50</v>
      </c>
    </row>
    <row r="3" spans="1:21" x14ac:dyDescent="0.2">
      <c r="A3" s="2" t="s">
        <v>14</v>
      </c>
      <c r="B3" s="2">
        <f>B1-B2</f>
        <v>10</v>
      </c>
    </row>
    <row r="5" spans="1:21" x14ac:dyDescent="0.2">
      <c r="A5" s="2" t="s">
        <v>3</v>
      </c>
      <c r="B5" s="2">
        <f>Mann!D8</f>
        <v>2</v>
      </c>
    </row>
    <row r="10" spans="1:21" ht="13.5" thickBot="1" x14ac:dyDescent="0.25"/>
    <row r="11" spans="1:21" ht="13.5" thickBot="1" x14ac:dyDescent="0.25">
      <c r="B11" s="268" t="s">
        <v>1</v>
      </c>
      <c r="C11" s="268"/>
      <c r="D11" s="268"/>
      <c r="E11" s="268"/>
      <c r="F11" s="268"/>
      <c r="H11" s="269" t="s">
        <v>1</v>
      </c>
      <c r="I11" s="270"/>
      <c r="J11" s="270"/>
      <c r="K11" s="270"/>
      <c r="L11" s="271"/>
      <c r="M11" s="35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 x14ac:dyDescent="0.2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 t="shared" ref="H14:H45" si="0"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1">N14+$B$3</f>
        <v>10</v>
      </c>
      <c r="P14" s="6">
        <f t="shared" ref="P14:P45" si="2">B14</f>
        <v>100000</v>
      </c>
      <c r="Q14" s="6">
        <f t="shared" ref="Q14:Q45" si="3">B14</f>
        <v>100000</v>
      </c>
      <c r="R14" s="5" t="e">
        <f t="shared" ref="R14:R45" si="4">LOOKUP(N14,$O$14:$O$136,$Q$14:$Q$136)</f>
        <v>#N/A</v>
      </c>
      <c r="T14" s="20" t="e">
        <f>SUM(S14:$S$136)</f>
        <v>#N/A</v>
      </c>
    </row>
    <row r="15" spans="1:21" x14ac:dyDescent="0.2">
      <c r="A15" s="21">
        <v>1</v>
      </c>
      <c r="B15" s="22">
        <f>Absterbeordnung!B9</f>
        <v>99593.808878460055</v>
      </c>
      <c r="C15" s="15">
        <f t="shared" ref="C15:C46" si="5">1/(((1+($B$5/100))^A15))</f>
        <v>0.98039215686274506</v>
      </c>
      <c r="D15" s="14">
        <f t="shared" ref="D15:D46" si="6">B15*C15</f>
        <v>97640.989096529462</v>
      </c>
      <c r="E15" s="14">
        <f>SUM(D15:$D$127)</f>
        <v>3852167.7378206644</v>
      </c>
      <c r="F15" s="16">
        <f t="shared" ref="F15:F46" si="7">E15/D15</f>
        <v>39.452362921194386</v>
      </c>
      <c r="G15" s="5"/>
      <c r="H15" s="14">
        <f t="shared" si="0"/>
        <v>99593.808878460055</v>
      </c>
      <c r="I15" s="15">
        <f t="shared" ref="I15:I46" si="8">1/(((1+($B$5/100))^A15))</f>
        <v>0.98039215686274506</v>
      </c>
      <c r="J15" s="14">
        <f t="shared" ref="J15:J46" si="9">H15*I15</f>
        <v>97640.989096529462</v>
      </c>
      <c r="K15" s="14">
        <f>SUM($J15:J$127)</f>
        <v>3852167.7378206644</v>
      </c>
      <c r="L15" s="16">
        <f t="shared" ref="L15:L46" si="10">K15/J15</f>
        <v>39.452362921194386</v>
      </c>
      <c r="M15" s="16"/>
      <c r="N15" s="6">
        <v>1</v>
      </c>
      <c r="O15" s="6">
        <f t="shared" si="1"/>
        <v>11</v>
      </c>
      <c r="P15" s="6">
        <f t="shared" si="2"/>
        <v>99593.808878460055</v>
      </c>
      <c r="Q15" s="6">
        <f t="shared" si="3"/>
        <v>99593.808878460055</v>
      </c>
      <c r="R15" s="5" t="e">
        <f t="shared" si="4"/>
        <v>#N/A</v>
      </c>
      <c r="S15" s="5" t="e">
        <f t="shared" ref="S15:S46" si="11">P15*R15*I15</f>
        <v>#N/A</v>
      </c>
      <c r="T15" s="20" t="e">
        <f>SUM(S15:$S$136)</f>
        <v>#N/A</v>
      </c>
      <c r="U15" s="6" t="e">
        <f t="shared" ref="U15:U46" si="12">T15/S15</f>
        <v>#N/A</v>
      </c>
    </row>
    <row r="16" spans="1:21" x14ac:dyDescent="0.2">
      <c r="A16" s="21">
        <v>2</v>
      </c>
      <c r="B16" s="22">
        <f>Absterbeordnung!B10</f>
        <v>99558.360068793627</v>
      </c>
      <c r="C16" s="15">
        <f t="shared" si="5"/>
        <v>0.96116878123798544</v>
      </c>
      <c r="D16" s="14">
        <f t="shared" si="6"/>
        <v>95692.387609374884</v>
      </c>
      <c r="E16" s="14">
        <f>SUM(D16:$D$127)</f>
        <v>3754526.7487241346</v>
      </c>
      <c r="F16" s="16">
        <f t="shared" si="7"/>
        <v>39.235375378556313</v>
      </c>
      <c r="G16" s="5"/>
      <c r="H16" s="14">
        <f t="shared" si="0"/>
        <v>99558.360068793627</v>
      </c>
      <c r="I16" s="15">
        <f t="shared" si="8"/>
        <v>0.96116878123798544</v>
      </c>
      <c r="J16" s="14">
        <f t="shared" si="9"/>
        <v>95692.387609374884</v>
      </c>
      <c r="K16" s="14">
        <f>SUM($J16:J$127)</f>
        <v>3754526.7487241346</v>
      </c>
      <c r="L16" s="16">
        <f t="shared" si="10"/>
        <v>39.235375378556313</v>
      </c>
      <c r="M16" s="16"/>
      <c r="N16" s="6">
        <v>2</v>
      </c>
      <c r="O16" s="6">
        <f t="shared" si="1"/>
        <v>12</v>
      </c>
      <c r="P16" s="6">
        <f t="shared" si="2"/>
        <v>99558.360068793627</v>
      </c>
      <c r="Q16" s="6">
        <f t="shared" si="3"/>
        <v>99558.360068793627</v>
      </c>
      <c r="R16" s="5" t="e">
        <f t="shared" si="4"/>
        <v>#N/A</v>
      </c>
      <c r="S16" s="5" t="e">
        <f t="shared" si="11"/>
        <v>#N/A</v>
      </c>
      <c r="T16" s="20" t="e">
        <f>SUM(S16:$S$136)</f>
        <v>#N/A</v>
      </c>
      <c r="U16" s="6" t="e">
        <f t="shared" si="12"/>
        <v>#N/A</v>
      </c>
    </row>
    <row r="17" spans="1:21" x14ac:dyDescent="0.2">
      <c r="A17" s="21">
        <v>3</v>
      </c>
      <c r="B17" s="22">
        <f>Absterbeordnung!B11</f>
        <v>99539.196869992651</v>
      </c>
      <c r="C17" s="15">
        <f t="shared" si="5"/>
        <v>0.94232233454704462</v>
      </c>
      <c r="D17" s="14">
        <f t="shared" si="6"/>
        <v>93798.008373469347</v>
      </c>
      <c r="E17" s="14">
        <f>SUM(D17:$D$127)</f>
        <v>3658834.3611147599</v>
      </c>
      <c r="F17" s="16">
        <f t="shared" si="7"/>
        <v>39.007591147848473</v>
      </c>
      <c r="G17" s="5"/>
      <c r="H17" s="14">
        <f t="shared" si="0"/>
        <v>99539.196869992651</v>
      </c>
      <c r="I17" s="15">
        <f t="shared" si="8"/>
        <v>0.94232233454704462</v>
      </c>
      <c r="J17" s="14">
        <f t="shared" si="9"/>
        <v>93798.008373469347</v>
      </c>
      <c r="K17" s="14">
        <f>SUM($J17:J$127)</f>
        <v>3658834.3611147599</v>
      </c>
      <c r="L17" s="16">
        <f t="shared" si="10"/>
        <v>39.007591147848473</v>
      </c>
      <c r="M17" s="16"/>
      <c r="N17" s="6">
        <v>3</v>
      </c>
      <c r="O17" s="6">
        <f t="shared" si="1"/>
        <v>13</v>
      </c>
      <c r="P17" s="6">
        <f t="shared" si="2"/>
        <v>99539.196869992651</v>
      </c>
      <c r="Q17" s="6">
        <f t="shared" si="3"/>
        <v>99539.196869992651</v>
      </c>
      <c r="R17" s="5" t="e">
        <f t="shared" si="4"/>
        <v>#N/A</v>
      </c>
      <c r="S17" s="5" t="e">
        <f t="shared" si="11"/>
        <v>#N/A</v>
      </c>
      <c r="T17" s="20" t="e">
        <f>SUM(S17:$S$136)</f>
        <v>#N/A</v>
      </c>
      <c r="U17" s="6" t="e">
        <f t="shared" si="12"/>
        <v>#N/A</v>
      </c>
    </row>
    <row r="18" spans="1:21" x14ac:dyDescent="0.2">
      <c r="A18" s="21">
        <v>4</v>
      </c>
      <c r="B18" s="22">
        <f>Absterbeordnung!B12</f>
        <v>99524.167422334591</v>
      </c>
      <c r="C18" s="15">
        <f t="shared" si="5"/>
        <v>0.9238454260265142</v>
      </c>
      <c r="D18" s="14">
        <f t="shared" si="6"/>
        <v>91944.946852220819</v>
      </c>
      <c r="E18" s="14">
        <f>SUM(D18:$D$127)</f>
        <v>3565036.3527412903</v>
      </c>
      <c r="F18" s="16">
        <f t="shared" si="7"/>
        <v>38.77359740575217</v>
      </c>
      <c r="G18" s="5"/>
      <c r="H18" s="14">
        <f t="shared" si="0"/>
        <v>99524.167422334591</v>
      </c>
      <c r="I18" s="15">
        <f t="shared" si="8"/>
        <v>0.9238454260265142</v>
      </c>
      <c r="J18" s="14">
        <f t="shared" si="9"/>
        <v>91944.946852220819</v>
      </c>
      <c r="K18" s="14">
        <f>SUM($J18:J$127)</f>
        <v>3565036.3527412903</v>
      </c>
      <c r="L18" s="16">
        <f t="shared" si="10"/>
        <v>38.77359740575217</v>
      </c>
      <c r="M18" s="16"/>
      <c r="N18" s="6">
        <v>4</v>
      </c>
      <c r="O18" s="6">
        <f t="shared" si="1"/>
        <v>14</v>
      </c>
      <c r="P18" s="6">
        <f t="shared" si="2"/>
        <v>99524.167422334591</v>
      </c>
      <c r="Q18" s="6">
        <f t="shared" si="3"/>
        <v>99524.167422334591</v>
      </c>
      <c r="R18" s="5" t="e">
        <f t="shared" si="4"/>
        <v>#N/A</v>
      </c>
      <c r="S18" s="5" t="e">
        <f t="shared" si="11"/>
        <v>#N/A</v>
      </c>
      <c r="T18" s="20" t="e">
        <f>SUM(S18:$S$136)</f>
        <v>#N/A</v>
      </c>
      <c r="U18" s="6" t="e">
        <f t="shared" si="12"/>
        <v>#N/A</v>
      </c>
    </row>
    <row r="19" spans="1:21" x14ac:dyDescent="0.2">
      <c r="A19" s="21">
        <v>5</v>
      </c>
      <c r="B19" s="22">
        <f>Absterbeordnung!B13</f>
        <v>99509.826691815193</v>
      </c>
      <c r="C19" s="15">
        <f t="shared" si="5"/>
        <v>0.90573080982991594</v>
      </c>
      <c r="D19" s="14">
        <f t="shared" si="6"/>
        <v>90129.115915612361</v>
      </c>
      <c r="E19" s="14">
        <f>SUM(D19:$D$127)</f>
        <v>3473091.4058890692</v>
      </c>
      <c r="F19" s="16">
        <f t="shared" si="7"/>
        <v>38.53462192107726</v>
      </c>
      <c r="G19" s="5"/>
      <c r="H19" s="14">
        <f t="shared" si="0"/>
        <v>99509.826691815193</v>
      </c>
      <c r="I19" s="15">
        <f t="shared" si="8"/>
        <v>0.90573080982991594</v>
      </c>
      <c r="J19" s="14">
        <f t="shared" si="9"/>
        <v>90129.115915612361</v>
      </c>
      <c r="K19" s="14">
        <f>SUM($J19:J$127)</f>
        <v>3473091.4058890692</v>
      </c>
      <c r="L19" s="16">
        <f t="shared" si="10"/>
        <v>38.53462192107726</v>
      </c>
      <c r="M19" s="16"/>
      <c r="N19" s="6">
        <v>5</v>
      </c>
      <c r="O19" s="6">
        <f t="shared" si="1"/>
        <v>15</v>
      </c>
      <c r="P19" s="6">
        <f t="shared" si="2"/>
        <v>99509.826691815193</v>
      </c>
      <c r="Q19" s="6">
        <f t="shared" si="3"/>
        <v>99509.826691815193</v>
      </c>
      <c r="R19" s="5" t="e">
        <f t="shared" si="4"/>
        <v>#N/A</v>
      </c>
      <c r="S19" s="5" t="e">
        <f t="shared" si="11"/>
        <v>#N/A</v>
      </c>
      <c r="T19" s="20" t="e">
        <f>SUM(S19:$S$136)</f>
        <v>#N/A</v>
      </c>
      <c r="U19" s="6" t="e">
        <f t="shared" si="12"/>
        <v>#N/A</v>
      </c>
    </row>
    <row r="20" spans="1:21" x14ac:dyDescent="0.2">
      <c r="A20" s="21">
        <v>6</v>
      </c>
      <c r="B20" s="22">
        <f>Absterbeordnung!B14</f>
        <v>99498.312838484315</v>
      </c>
      <c r="C20" s="15">
        <f t="shared" si="5"/>
        <v>0.88797138218619198</v>
      </c>
      <c r="D20" s="14">
        <f t="shared" si="6"/>
        <v>88351.654376383041</v>
      </c>
      <c r="E20" s="14">
        <f>SUM(D20:$D$127)</f>
        <v>3382962.2899734569</v>
      </c>
      <c r="F20" s="16">
        <f t="shared" si="7"/>
        <v>38.289744700895426</v>
      </c>
      <c r="G20" s="5"/>
      <c r="H20" s="14">
        <f t="shared" si="0"/>
        <v>99498.312838484315</v>
      </c>
      <c r="I20" s="15">
        <f t="shared" si="8"/>
        <v>0.88797138218619198</v>
      </c>
      <c r="J20" s="14">
        <f t="shared" si="9"/>
        <v>88351.654376383041</v>
      </c>
      <c r="K20" s="14">
        <f>SUM($J20:J$127)</f>
        <v>3382962.2899734569</v>
      </c>
      <c r="L20" s="16">
        <f t="shared" si="10"/>
        <v>38.289744700895426</v>
      </c>
      <c r="M20" s="16"/>
      <c r="N20" s="6">
        <v>6</v>
      </c>
      <c r="O20" s="6">
        <f t="shared" si="1"/>
        <v>16</v>
      </c>
      <c r="P20" s="6">
        <f t="shared" si="2"/>
        <v>99498.312838484315</v>
      </c>
      <c r="Q20" s="6">
        <f t="shared" si="3"/>
        <v>99498.312838484315</v>
      </c>
      <c r="R20" s="5" t="e">
        <f t="shared" si="4"/>
        <v>#N/A</v>
      </c>
      <c r="S20" s="5" t="e">
        <f t="shared" si="11"/>
        <v>#N/A</v>
      </c>
      <c r="T20" s="20" t="e">
        <f>SUM(S20:$S$136)</f>
        <v>#N/A</v>
      </c>
      <c r="U20" s="6" t="e">
        <f t="shared" si="12"/>
        <v>#N/A</v>
      </c>
    </row>
    <row r="21" spans="1:21" x14ac:dyDescent="0.2">
      <c r="A21" s="21">
        <v>7</v>
      </c>
      <c r="B21" s="22">
        <f>Absterbeordnung!B15</f>
        <v>99487.823302968711</v>
      </c>
      <c r="C21" s="15">
        <f t="shared" si="5"/>
        <v>0.87056017861391388</v>
      </c>
      <c r="D21" s="14">
        <f t="shared" si="6"/>
        <v>86610.137224541948</v>
      </c>
      <c r="E21" s="14">
        <f>SUM(D21:$D$127)</f>
        <v>3294610.6355970739</v>
      </c>
      <c r="F21" s="16">
        <f t="shared" si="7"/>
        <v>38.039549886124753</v>
      </c>
      <c r="G21" s="5"/>
      <c r="H21" s="14">
        <f t="shared" si="0"/>
        <v>99487.823302968711</v>
      </c>
      <c r="I21" s="15">
        <f t="shared" si="8"/>
        <v>0.87056017861391388</v>
      </c>
      <c r="J21" s="14">
        <f t="shared" si="9"/>
        <v>86610.137224541948</v>
      </c>
      <c r="K21" s="14">
        <f>SUM($J21:J$127)</f>
        <v>3294610.6355970739</v>
      </c>
      <c r="L21" s="16">
        <f t="shared" si="10"/>
        <v>38.039549886124753</v>
      </c>
      <c r="M21" s="16"/>
      <c r="N21" s="6">
        <v>7</v>
      </c>
      <c r="O21" s="6">
        <f t="shared" si="1"/>
        <v>17</v>
      </c>
      <c r="P21" s="6">
        <f t="shared" si="2"/>
        <v>99487.823302968711</v>
      </c>
      <c r="Q21" s="6">
        <f t="shared" si="3"/>
        <v>99487.823302968711</v>
      </c>
      <c r="R21" s="5" t="e">
        <f t="shared" si="4"/>
        <v>#N/A</v>
      </c>
      <c r="S21" s="5" t="e">
        <f t="shared" si="11"/>
        <v>#N/A</v>
      </c>
      <c r="T21" s="20" t="e">
        <f>SUM(S21:$S$136)</f>
        <v>#N/A</v>
      </c>
      <c r="U21" s="6" t="e">
        <f t="shared" si="12"/>
        <v>#N/A</v>
      </c>
    </row>
    <row r="22" spans="1:21" x14ac:dyDescent="0.2">
      <c r="A22" s="21">
        <v>8</v>
      </c>
      <c r="B22" s="22">
        <f>Absterbeordnung!B16</f>
        <v>99478.201581839414</v>
      </c>
      <c r="C22" s="15">
        <f t="shared" si="5"/>
        <v>0.85349037119011162</v>
      </c>
      <c r="D22" s="14">
        <f t="shared" si="6"/>
        <v>84903.68719340887</v>
      </c>
      <c r="E22" s="14">
        <f>SUM(D22:$D$127)</f>
        <v>3208000.4983725324</v>
      </c>
      <c r="F22" s="16">
        <f t="shared" si="7"/>
        <v>37.783995070376307</v>
      </c>
      <c r="G22" s="5"/>
      <c r="H22" s="14">
        <f t="shared" si="0"/>
        <v>99478.201581839414</v>
      </c>
      <c r="I22" s="15">
        <f t="shared" si="8"/>
        <v>0.85349037119011162</v>
      </c>
      <c r="J22" s="14">
        <f t="shared" si="9"/>
        <v>84903.68719340887</v>
      </c>
      <c r="K22" s="14">
        <f>SUM($J22:J$127)</f>
        <v>3208000.4983725324</v>
      </c>
      <c r="L22" s="16">
        <f t="shared" si="10"/>
        <v>37.783995070376307</v>
      </c>
      <c r="M22" s="16"/>
      <c r="N22" s="6">
        <v>8</v>
      </c>
      <c r="O22" s="6">
        <f t="shared" si="1"/>
        <v>18</v>
      </c>
      <c r="P22" s="6">
        <f t="shared" si="2"/>
        <v>99478.201581839414</v>
      </c>
      <c r="Q22" s="6">
        <f t="shared" si="3"/>
        <v>99478.201581839414</v>
      </c>
      <c r="R22" s="5" t="e">
        <f t="shared" si="4"/>
        <v>#N/A</v>
      </c>
      <c r="S22" s="5" t="e">
        <f t="shared" si="11"/>
        <v>#N/A</v>
      </c>
      <c r="T22" s="20" t="e">
        <f>SUM(S22:$S$136)</f>
        <v>#N/A</v>
      </c>
      <c r="U22" s="6" t="e">
        <f t="shared" si="12"/>
        <v>#N/A</v>
      </c>
    </row>
    <row r="23" spans="1:21" x14ac:dyDescent="0.2">
      <c r="A23" s="21">
        <v>9</v>
      </c>
      <c r="B23" s="22">
        <f>Absterbeordnung!B17</f>
        <v>99468.637676957718</v>
      </c>
      <c r="C23" s="15">
        <f t="shared" si="5"/>
        <v>0.83675526587265847</v>
      </c>
      <c r="D23" s="14">
        <f t="shared" si="6"/>
        <v>83230.906365373885</v>
      </c>
      <c r="E23" s="14">
        <f>SUM(D23:$D$127)</f>
        <v>3123096.8111791229</v>
      </c>
      <c r="F23" s="16">
        <f t="shared" si="7"/>
        <v>37.523282486785561</v>
      </c>
      <c r="G23" s="5"/>
      <c r="H23" s="14">
        <f t="shared" si="0"/>
        <v>99468.637676957718</v>
      </c>
      <c r="I23" s="15">
        <f t="shared" si="8"/>
        <v>0.83675526587265847</v>
      </c>
      <c r="J23" s="14">
        <f t="shared" si="9"/>
        <v>83230.906365373885</v>
      </c>
      <c r="K23" s="14">
        <f>SUM($J23:J$127)</f>
        <v>3123096.8111791229</v>
      </c>
      <c r="L23" s="16">
        <f t="shared" si="10"/>
        <v>37.523282486785561</v>
      </c>
      <c r="M23" s="16"/>
      <c r="N23" s="6">
        <v>9</v>
      </c>
      <c r="O23" s="6">
        <f t="shared" si="1"/>
        <v>19</v>
      </c>
      <c r="P23" s="6">
        <f t="shared" si="2"/>
        <v>99468.637676957718</v>
      </c>
      <c r="Q23" s="6">
        <f t="shared" si="3"/>
        <v>99468.637676957718</v>
      </c>
      <c r="R23" s="5" t="e">
        <f t="shared" si="4"/>
        <v>#N/A</v>
      </c>
      <c r="S23" s="5" t="e">
        <f t="shared" si="11"/>
        <v>#N/A</v>
      </c>
      <c r="T23" s="20" t="e">
        <f>SUM(S23:$S$136)</f>
        <v>#N/A</v>
      </c>
      <c r="U23" s="6" t="e">
        <f t="shared" si="12"/>
        <v>#N/A</v>
      </c>
    </row>
    <row r="24" spans="1:21" x14ac:dyDescent="0.2">
      <c r="A24" s="21">
        <v>10</v>
      </c>
      <c r="B24" s="22">
        <f>Absterbeordnung!B18</f>
        <v>99460.098814187688</v>
      </c>
      <c r="C24" s="15">
        <f t="shared" si="5"/>
        <v>0.82034829987515534</v>
      </c>
      <c r="D24" s="14">
        <f t="shared" si="6"/>
        <v>81591.922967633829</v>
      </c>
      <c r="E24" s="14">
        <f>SUM(D24:$D$127)</f>
        <v>3039865.9048137488</v>
      </c>
      <c r="F24" s="16">
        <f t="shared" si="7"/>
        <v>37.256946450687444</v>
      </c>
      <c r="G24" s="5"/>
      <c r="H24" s="14">
        <f t="shared" si="0"/>
        <v>99460.098814187688</v>
      </c>
      <c r="I24" s="15">
        <f t="shared" si="8"/>
        <v>0.82034829987515534</v>
      </c>
      <c r="J24" s="14">
        <f t="shared" si="9"/>
        <v>81591.922967633829</v>
      </c>
      <c r="K24" s="14">
        <f>SUM($J24:J$127)</f>
        <v>3039865.9048137488</v>
      </c>
      <c r="L24" s="16">
        <f t="shared" si="10"/>
        <v>37.256946450687444</v>
      </c>
      <c r="M24" s="16"/>
      <c r="N24" s="6">
        <v>10</v>
      </c>
      <c r="O24" s="6">
        <f t="shared" si="1"/>
        <v>20</v>
      </c>
      <c r="P24" s="6">
        <f t="shared" si="2"/>
        <v>99460.098814187688</v>
      </c>
      <c r="Q24" s="6">
        <f t="shared" si="3"/>
        <v>99460.098814187688</v>
      </c>
      <c r="R24" s="5">
        <f t="shared" si="4"/>
        <v>100000</v>
      </c>
      <c r="S24" s="5">
        <f t="shared" si="11"/>
        <v>8159192296.763382</v>
      </c>
      <c r="T24" s="20">
        <f>SUM(S24:$S$136)</f>
        <v>294496415280.18384</v>
      </c>
      <c r="U24" s="6">
        <f t="shared" si="12"/>
        <v>36.09381965381619</v>
      </c>
    </row>
    <row r="25" spans="1:21" x14ac:dyDescent="0.2">
      <c r="A25" s="21">
        <v>11</v>
      </c>
      <c r="B25" s="22">
        <f>Absterbeordnung!B19</f>
        <v>99451.205555885012</v>
      </c>
      <c r="C25" s="15">
        <f t="shared" si="5"/>
        <v>0.80426303909328967</v>
      </c>
      <c r="D25" s="14">
        <f t="shared" si="6"/>
        <v>79984.928821867536</v>
      </c>
      <c r="E25" s="14">
        <f>SUM(D25:$D$127)</f>
        <v>2958273.9818461151</v>
      </c>
      <c r="F25" s="16">
        <f t="shared" si="7"/>
        <v>36.985392441048667</v>
      </c>
      <c r="G25" s="5"/>
      <c r="H25" s="14">
        <f t="shared" si="0"/>
        <v>99451.205555885012</v>
      </c>
      <c r="I25" s="15">
        <f t="shared" si="8"/>
        <v>0.80426303909328967</v>
      </c>
      <c r="J25" s="14">
        <f t="shared" si="9"/>
        <v>79984.928821867536</v>
      </c>
      <c r="K25" s="14">
        <f>SUM($J25:J$127)</f>
        <v>2958273.9818461151</v>
      </c>
      <c r="L25" s="16">
        <f t="shared" si="10"/>
        <v>36.985392441048667</v>
      </c>
      <c r="M25" s="16"/>
      <c r="N25" s="6">
        <v>11</v>
      </c>
      <c r="O25" s="6">
        <f t="shared" si="1"/>
        <v>21</v>
      </c>
      <c r="P25" s="6">
        <f t="shared" si="2"/>
        <v>99451.205555885012</v>
      </c>
      <c r="Q25" s="6">
        <f t="shared" si="3"/>
        <v>99451.205555885012</v>
      </c>
      <c r="R25" s="5">
        <f t="shared" si="4"/>
        <v>99593.808878460055</v>
      </c>
      <c r="S25" s="5">
        <f t="shared" si="11"/>
        <v>7966003714.2423067</v>
      </c>
      <c r="T25" s="20">
        <f>SUM(S25:$S$136)</f>
        <v>286337222983.42047</v>
      </c>
      <c r="U25" s="6">
        <f t="shared" si="12"/>
        <v>35.944902017994565</v>
      </c>
    </row>
    <row r="26" spans="1:21" x14ac:dyDescent="0.2">
      <c r="A26" s="21">
        <v>12</v>
      </c>
      <c r="B26" s="22">
        <f>Absterbeordnung!B20</f>
        <v>99441.535836981886</v>
      </c>
      <c r="C26" s="15">
        <f t="shared" si="5"/>
        <v>0.78849317558165644</v>
      </c>
      <c r="D26" s="14">
        <f t="shared" si="6"/>
        <v>78408.972376818943</v>
      </c>
      <c r="E26" s="14">
        <f>SUM(D26:$D$127)</f>
        <v>2878289.0530242473</v>
      </c>
      <c r="F26" s="16">
        <f t="shared" si="7"/>
        <v>36.708669502665146</v>
      </c>
      <c r="G26" s="5"/>
      <c r="H26" s="14">
        <f t="shared" si="0"/>
        <v>99441.535836981886</v>
      </c>
      <c r="I26" s="15">
        <f t="shared" si="8"/>
        <v>0.78849317558165644</v>
      </c>
      <c r="J26" s="14">
        <f t="shared" si="9"/>
        <v>78408.972376818943</v>
      </c>
      <c r="K26" s="14">
        <f>SUM($J26:J$127)</f>
        <v>2878289.0530242473</v>
      </c>
      <c r="L26" s="16">
        <f t="shared" si="10"/>
        <v>36.708669502665146</v>
      </c>
      <c r="M26" s="16"/>
      <c r="N26" s="6">
        <v>12</v>
      </c>
      <c r="O26" s="6">
        <f t="shared" si="1"/>
        <v>22</v>
      </c>
      <c r="P26" s="6">
        <f t="shared" si="2"/>
        <v>99441.535836981886</v>
      </c>
      <c r="Q26" s="6">
        <f t="shared" si="3"/>
        <v>99441.535836981886</v>
      </c>
      <c r="R26" s="5">
        <f t="shared" si="4"/>
        <v>99558.360068793627</v>
      </c>
      <c r="S26" s="5">
        <f t="shared" si="11"/>
        <v>7806268704.5154333</v>
      </c>
      <c r="T26" s="20">
        <f>SUM(S26:$S$136)</f>
        <v>278371219269.17822</v>
      </c>
      <c r="U26" s="6">
        <f t="shared" si="12"/>
        <v>35.659958657092865</v>
      </c>
    </row>
    <row r="27" spans="1:21" x14ac:dyDescent="0.2">
      <c r="A27" s="21">
        <v>13</v>
      </c>
      <c r="B27" s="22">
        <f>Absterbeordnung!B21</f>
        <v>99431.137418749175</v>
      </c>
      <c r="C27" s="15">
        <f t="shared" si="5"/>
        <v>0.77303252508005538</v>
      </c>
      <c r="D27" s="14">
        <f t="shared" si="6"/>
        <v>76863.503230397648</v>
      </c>
      <c r="E27" s="14">
        <f>SUM(D27:$D$127)</f>
        <v>2799880.080647429</v>
      </c>
      <c r="F27" s="16">
        <f t="shared" si="7"/>
        <v>36.426651960616653</v>
      </c>
      <c r="G27" s="5"/>
      <c r="H27" s="14">
        <f t="shared" si="0"/>
        <v>99431.137418749175</v>
      </c>
      <c r="I27" s="15">
        <f t="shared" si="8"/>
        <v>0.77303252508005538</v>
      </c>
      <c r="J27" s="14">
        <f t="shared" si="9"/>
        <v>76863.503230397648</v>
      </c>
      <c r="K27" s="14">
        <f>SUM($J27:J$127)</f>
        <v>2799880.080647429</v>
      </c>
      <c r="L27" s="16">
        <f t="shared" si="10"/>
        <v>36.426651960616653</v>
      </c>
      <c r="M27" s="16"/>
      <c r="N27" s="6">
        <v>13</v>
      </c>
      <c r="O27" s="6">
        <f t="shared" si="1"/>
        <v>23</v>
      </c>
      <c r="P27" s="6">
        <f t="shared" si="2"/>
        <v>99431.137418749175</v>
      </c>
      <c r="Q27" s="6">
        <f t="shared" si="3"/>
        <v>99431.137418749175</v>
      </c>
      <c r="R27" s="5">
        <f t="shared" si="4"/>
        <v>99539.196869992651</v>
      </c>
      <c r="S27" s="5">
        <f t="shared" si="11"/>
        <v>7650931380.1678686</v>
      </c>
      <c r="T27" s="20">
        <f>SUM(S27:$S$136)</f>
        <v>270564950564.66269</v>
      </c>
      <c r="U27" s="6">
        <f t="shared" si="12"/>
        <v>35.36366190213122</v>
      </c>
    </row>
    <row r="28" spans="1:21" x14ac:dyDescent="0.2">
      <c r="A28" s="21">
        <v>14</v>
      </c>
      <c r="B28" s="22">
        <f>Absterbeordnung!B22</f>
        <v>99422.43214954187</v>
      </c>
      <c r="C28" s="15">
        <f t="shared" si="5"/>
        <v>0.75787502458828948</v>
      </c>
      <c r="D28" s="14">
        <f t="shared" si="6"/>
        <v>75349.778209961587</v>
      </c>
      <c r="E28" s="14">
        <f>SUM(D28:$D$127)</f>
        <v>2723016.5774170309</v>
      </c>
      <c r="F28" s="16">
        <f t="shared" si="7"/>
        <v>36.13834893885641</v>
      </c>
      <c r="G28" s="5"/>
      <c r="H28" s="14">
        <f t="shared" si="0"/>
        <v>99422.43214954187</v>
      </c>
      <c r="I28" s="15">
        <f t="shared" si="8"/>
        <v>0.75787502458828948</v>
      </c>
      <c r="J28" s="14">
        <f t="shared" si="9"/>
        <v>75349.778209961587</v>
      </c>
      <c r="K28" s="14">
        <f>SUM($J28:J$127)</f>
        <v>2723016.5774170309</v>
      </c>
      <c r="L28" s="16">
        <f t="shared" si="10"/>
        <v>36.13834893885641</v>
      </c>
      <c r="M28" s="16"/>
      <c r="N28" s="6">
        <v>14</v>
      </c>
      <c r="O28" s="6">
        <f t="shared" si="1"/>
        <v>24</v>
      </c>
      <c r="P28" s="6">
        <f t="shared" si="2"/>
        <v>99422.43214954187</v>
      </c>
      <c r="Q28" s="6">
        <f t="shared" si="3"/>
        <v>99422.43214954187</v>
      </c>
      <c r="R28" s="5">
        <f t="shared" si="4"/>
        <v>99524.167422334591</v>
      </c>
      <c r="S28" s="5">
        <f t="shared" si="11"/>
        <v>7499123941.8039961</v>
      </c>
      <c r="T28" s="20">
        <f>SUM(S28:$S$136)</f>
        <v>262914019184.49478</v>
      </c>
      <c r="U28" s="6">
        <f t="shared" si="12"/>
        <v>35.059297755952002</v>
      </c>
    </row>
    <row r="29" spans="1:21" x14ac:dyDescent="0.2">
      <c r="A29" s="21">
        <v>15</v>
      </c>
      <c r="B29" s="22">
        <f>Absterbeordnung!B23</f>
        <v>99406.035673469436</v>
      </c>
      <c r="C29" s="15">
        <f t="shared" si="5"/>
        <v>0.74301472998851925</v>
      </c>
      <c r="D29" s="14">
        <f t="shared" si="6"/>
        <v>73860.148755152011</v>
      </c>
      <c r="E29" s="14">
        <f>SUM(D29:$D$127)</f>
        <v>2647666.799207069</v>
      </c>
      <c r="F29" s="16">
        <f t="shared" si="7"/>
        <v>35.847027711576125</v>
      </c>
      <c r="G29" s="5"/>
      <c r="H29" s="14">
        <f t="shared" si="0"/>
        <v>99406.035673469436</v>
      </c>
      <c r="I29" s="15">
        <f t="shared" si="8"/>
        <v>0.74301472998851925</v>
      </c>
      <c r="J29" s="14">
        <f t="shared" si="9"/>
        <v>73860.148755152011</v>
      </c>
      <c r="K29" s="14">
        <f>SUM($J29:J$127)</f>
        <v>2647666.799207069</v>
      </c>
      <c r="L29" s="16">
        <f t="shared" si="10"/>
        <v>35.847027711576125</v>
      </c>
      <c r="M29" s="16"/>
      <c r="N29" s="6">
        <v>15</v>
      </c>
      <c r="O29" s="6">
        <f t="shared" si="1"/>
        <v>25</v>
      </c>
      <c r="P29" s="6">
        <f t="shared" si="2"/>
        <v>99406.035673469436</v>
      </c>
      <c r="Q29" s="6">
        <f t="shared" si="3"/>
        <v>99406.035673469436</v>
      </c>
      <c r="R29" s="5">
        <f t="shared" si="4"/>
        <v>99509.826691815193</v>
      </c>
      <c r="S29" s="5">
        <f t="shared" si="11"/>
        <v>7349810602.0568666</v>
      </c>
      <c r="T29" s="20">
        <f>SUM(S29:$S$136)</f>
        <v>255414895242.69083</v>
      </c>
      <c r="U29" s="6">
        <f t="shared" si="12"/>
        <v>34.751221367692416</v>
      </c>
    </row>
    <row r="30" spans="1:21" x14ac:dyDescent="0.2">
      <c r="A30" s="21">
        <v>16</v>
      </c>
      <c r="B30" s="22">
        <f>Absterbeordnung!B24</f>
        <v>99386.180479740899</v>
      </c>
      <c r="C30" s="15">
        <f t="shared" si="5"/>
        <v>0.72844581371423445</v>
      </c>
      <c r="D30" s="14">
        <f t="shared" si="6"/>
        <v>72397.44711151463</v>
      </c>
      <c r="E30" s="14">
        <f>SUM(D30:$D$127)</f>
        <v>2573806.6504519167</v>
      </c>
      <c r="F30" s="16">
        <f t="shared" si="7"/>
        <v>35.551069176340604</v>
      </c>
      <c r="G30" s="5"/>
      <c r="H30" s="14">
        <f t="shared" si="0"/>
        <v>99386.180479740899</v>
      </c>
      <c r="I30" s="15">
        <f t="shared" si="8"/>
        <v>0.72844581371423445</v>
      </c>
      <c r="J30" s="14">
        <f t="shared" si="9"/>
        <v>72397.44711151463</v>
      </c>
      <c r="K30" s="14">
        <f>SUM($J30:J$127)</f>
        <v>2573806.6504519167</v>
      </c>
      <c r="L30" s="16">
        <f t="shared" si="10"/>
        <v>35.551069176340604</v>
      </c>
      <c r="M30" s="16"/>
      <c r="N30" s="6">
        <v>16</v>
      </c>
      <c r="O30" s="6">
        <f t="shared" si="1"/>
        <v>26</v>
      </c>
      <c r="P30" s="6">
        <f t="shared" si="2"/>
        <v>99386.180479740899</v>
      </c>
      <c r="Q30" s="6">
        <f t="shared" si="3"/>
        <v>99386.180479740899</v>
      </c>
      <c r="R30" s="5">
        <f t="shared" si="4"/>
        <v>99498.312838484315</v>
      </c>
      <c r="S30" s="5">
        <f t="shared" si="11"/>
        <v>7203423841.4091053</v>
      </c>
      <c r="T30" s="20">
        <f>SUM(S30:$S$136)</f>
        <v>248065084640.63397</v>
      </c>
      <c r="U30" s="6">
        <f t="shared" si="12"/>
        <v>34.437107978378855</v>
      </c>
    </row>
    <row r="31" spans="1:21" x14ac:dyDescent="0.2">
      <c r="A31" s="21">
        <v>17</v>
      </c>
      <c r="B31" s="22">
        <f>Absterbeordnung!B25</f>
        <v>99356.709971087694</v>
      </c>
      <c r="C31" s="15">
        <f t="shared" si="5"/>
        <v>0.7141625624649357</v>
      </c>
      <c r="D31" s="14">
        <f t="shared" si="6"/>
        <v>70956.842591037421</v>
      </c>
      <c r="E31" s="14">
        <f>SUM(D31:$D$127)</f>
        <v>2501409.2033404028</v>
      </c>
      <c r="F31" s="16">
        <f t="shared" si="7"/>
        <v>35.252543828047337</v>
      </c>
      <c r="G31" s="5"/>
      <c r="H31" s="14">
        <f t="shared" si="0"/>
        <v>99356.709971087694</v>
      </c>
      <c r="I31" s="15">
        <f t="shared" si="8"/>
        <v>0.7141625624649357</v>
      </c>
      <c r="J31" s="14">
        <f t="shared" si="9"/>
        <v>70956.842591037421</v>
      </c>
      <c r="K31" s="14">
        <f>SUM($J31:J$127)</f>
        <v>2501409.2033404028</v>
      </c>
      <c r="L31" s="16">
        <f t="shared" si="10"/>
        <v>35.252543828047337</v>
      </c>
      <c r="M31" s="16"/>
      <c r="N31" s="6">
        <v>17</v>
      </c>
      <c r="O31" s="6">
        <f t="shared" si="1"/>
        <v>27</v>
      </c>
      <c r="P31" s="6">
        <f t="shared" si="2"/>
        <v>99356.709971087694</v>
      </c>
      <c r="Q31" s="6">
        <f t="shared" si="3"/>
        <v>99356.709971087694</v>
      </c>
      <c r="R31" s="5">
        <f t="shared" si="4"/>
        <v>99487.823302968711</v>
      </c>
      <c r="S31" s="5">
        <f t="shared" si="11"/>
        <v>7059341817.8336954</v>
      </c>
      <c r="T31" s="20">
        <f>SUM(S31:$S$136)</f>
        <v>240861660799.22485</v>
      </c>
      <c r="U31" s="6">
        <f t="shared" si="12"/>
        <v>34.119563411810852</v>
      </c>
    </row>
    <row r="32" spans="1:21" x14ac:dyDescent="0.2">
      <c r="A32" s="21">
        <v>18</v>
      </c>
      <c r="B32" s="22">
        <f>Absterbeordnung!B26</f>
        <v>99322.785111368677</v>
      </c>
      <c r="C32" s="15">
        <f t="shared" si="5"/>
        <v>0.7001593749656233</v>
      </c>
      <c r="D32" s="14">
        <f t="shared" si="6"/>
        <v>69541.779143420805</v>
      </c>
      <c r="E32" s="14">
        <f>SUM(D32:$D$127)</f>
        <v>2430452.3607493648</v>
      </c>
      <c r="F32" s="16">
        <f t="shared" si="7"/>
        <v>34.949528048985854</v>
      </c>
      <c r="G32" s="5"/>
      <c r="H32" s="14">
        <f t="shared" si="0"/>
        <v>99322.785111368677</v>
      </c>
      <c r="I32" s="15">
        <f t="shared" si="8"/>
        <v>0.7001593749656233</v>
      </c>
      <c r="J32" s="14">
        <f t="shared" si="9"/>
        <v>69541.779143420805</v>
      </c>
      <c r="K32" s="14">
        <f>SUM($J32:J$127)</f>
        <v>2430452.3607493648</v>
      </c>
      <c r="L32" s="16">
        <f t="shared" si="10"/>
        <v>34.949528048985854</v>
      </c>
      <c r="M32" s="16"/>
      <c r="N32" s="6">
        <v>18</v>
      </c>
      <c r="O32" s="6">
        <f t="shared" si="1"/>
        <v>28</v>
      </c>
      <c r="P32" s="6">
        <f t="shared" si="2"/>
        <v>99322.785111368677</v>
      </c>
      <c r="Q32" s="6">
        <f t="shared" si="3"/>
        <v>99322.785111368677</v>
      </c>
      <c r="R32" s="5">
        <f t="shared" si="4"/>
        <v>99478.201581839414</v>
      </c>
      <c r="S32" s="5">
        <f t="shared" si="11"/>
        <v>6917891123.9889717</v>
      </c>
      <c r="T32" s="20">
        <f>SUM(S32:$S$136)</f>
        <v>233802318981.39117</v>
      </c>
      <c r="U32" s="6">
        <f t="shared" si="12"/>
        <v>33.796761873086091</v>
      </c>
    </row>
    <row r="33" spans="1:21" x14ac:dyDescent="0.2">
      <c r="A33" s="21">
        <v>19</v>
      </c>
      <c r="B33" s="22">
        <f>Absterbeordnung!B27</f>
        <v>99267.588161463733</v>
      </c>
      <c r="C33" s="15">
        <f t="shared" si="5"/>
        <v>0.68643075977021895</v>
      </c>
      <c r="D33" s="14">
        <f t="shared" si="6"/>
        <v>68140.325962230738</v>
      </c>
      <c r="E33" s="14">
        <f>SUM(D33:$D$127)</f>
        <v>2360910.5816059443</v>
      </c>
      <c r="F33" s="16">
        <f t="shared" si="7"/>
        <v>34.647773521285551</v>
      </c>
      <c r="G33" s="5"/>
      <c r="H33" s="14">
        <f t="shared" si="0"/>
        <v>99267.588161463733</v>
      </c>
      <c r="I33" s="15">
        <f t="shared" si="8"/>
        <v>0.68643075977021895</v>
      </c>
      <c r="J33" s="14">
        <f t="shared" si="9"/>
        <v>68140.325962230738</v>
      </c>
      <c r="K33" s="14">
        <f>SUM($J33:J$127)</f>
        <v>2360910.5816059443</v>
      </c>
      <c r="L33" s="16">
        <f t="shared" si="10"/>
        <v>34.647773521285551</v>
      </c>
      <c r="M33" s="16"/>
      <c r="N33" s="6">
        <v>19</v>
      </c>
      <c r="O33" s="6">
        <f t="shared" si="1"/>
        <v>29</v>
      </c>
      <c r="P33" s="6">
        <f t="shared" si="2"/>
        <v>99267.588161463733</v>
      </c>
      <c r="Q33" s="6">
        <f t="shared" si="3"/>
        <v>99267.588161463733</v>
      </c>
      <c r="R33" s="5">
        <f t="shared" si="4"/>
        <v>99468.637676957718</v>
      </c>
      <c r="S33" s="5">
        <f t="shared" si="11"/>
        <v>6777825394.3269253</v>
      </c>
      <c r="T33" s="20">
        <f>SUM(S33:$S$136)</f>
        <v>226884427857.40219</v>
      </c>
      <c r="U33" s="6">
        <f t="shared" si="12"/>
        <v>33.474516479475206</v>
      </c>
    </row>
    <row r="34" spans="1:21" x14ac:dyDescent="0.2">
      <c r="A34" s="21">
        <v>20</v>
      </c>
      <c r="B34" s="22">
        <f>Absterbeordnung!B28</f>
        <v>99213.45634337161</v>
      </c>
      <c r="C34" s="15">
        <f t="shared" si="5"/>
        <v>0.67297133310805779</v>
      </c>
      <c r="D34" s="14">
        <f t="shared" si="6"/>
        <v>66767.811977656878</v>
      </c>
      <c r="E34" s="14">
        <f>SUM(D34:$D$127)</f>
        <v>2292770.2556437138</v>
      </c>
      <c r="F34" s="16">
        <f t="shared" si="7"/>
        <v>34.339454712264114</v>
      </c>
      <c r="G34" s="5"/>
      <c r="H34" s="14">
        <f t="shared" si="0"/>
        <v>99213.45634337161</v>
      </c>
      <c r="I34" s="15">
        <f t="shared" si="8"/>
        <v>0.67297133310805779</v>
      </c>
      <c r="J34" s="14">
        <f t="shared" si="9"/>
        <v>66767.811977656878</v>
      </c>
      <c r="K34" s="14">
        <f>SUM($J34:J$127)</f>
        <v>2292770.2556437138</v>
      </c>
      <c r="L34" s="16">
        <f t="shared" si="10"/>
        <v>34.339454712264114</v>
      </c>
      <c r="M34" s="16"/>
      <c r="N34" s="6">
        <v>20</v>
      </c>
      <c r="O34" s="6">
        <f t="shared" si="1"/>
        <v>30</v>
      </c>
      <c r="P34" s="6">
        <f t="shared" si="2"/>
        <v>99213.45634337161</v>
      </c>
      <c r="Q34" s="6">
        <f t="shared" si="3"/>
        <v>99213.45634337161</v>
      </c>
      <c r="R34" s="5">
        <f t="shared" si="4"/>
        <v>99460.098814187688</v>
      </c>
      <c r="S34" s="5">
        <f t="shared" si="11"/>
        <v>6640733176.9048586</v>
      </c>
      <c r="T34" s="20">
        <f>SUM(S34:$S$136)</f>
        <v>220106602463.07529</v>
      </c>
      <c r="U34" s="6">
        <f t="shared" si="12"/>
        <v>33.144924905063498</v>
      </c>
    </row>
    <row r="35" spans="1:21" x14ac:dyDescent="0.2">
      <c r="A35" s="21">
        <v>21</v>
      </c>
      <c r="B35" s="22">
        <f>Absterbeordnung!B29</f>
        <v>99154.18667351162</v>
      </c>
      <c r="C35" s="15">
        <f t="shared" si="5"/>
        <v>0.65977581677260566</v>
      </c>
      <c r="D35" s="14">
        <f t="shared" si="6"/>
        <v>65419.534498939538</v>
      </c>
      <c r="E35" s="14">
        <f>SUM(D35:$D$127)</f>
        <v>2226002.4436660563</v>
      </c>
      <c r="F35" s="16">
        <f t="shared" si="7"/>
        <v>34.0265711261235</v>
      </c>
      <c r="G35" s="5"/>
      <c r="H35" s="14">
        <f t="shared" si="0"/>
        <v>99154.18667351162</v>
      </c>
      <c r="I35" s="15">
        <f t="shared" si="8"/>
        <v>0.65977581677260566</v>
      </c>
      <c r="J35" s="14">
        <f t="shared" si="9"/>
        <v>65419.534498939538</v>
      </c>
      <c r="K35" s="14">
        <f>SUM($J35:J$127)</f>
        <v>2226002.4436660563</v>
      </c>
      <c r="L35" s="16">
        <f t="shared" si="10"/>
        <v>34.0265711261235</v>
      </c>
      <c r="M35" s="16"/>
      <c r="N35" s="6">
        <v>21</v>
      </c>
      <c r="O35" s="6">
        <f t="shared" si="1"/>
        <v>31</v>
      </c>
      <c r="P35" s="6">
        <f t="shared" si="2"/>
        <v>99154.18667351162</v>
      </c>
      <c r="Q35" s="6">
        <f t="shared" si="3"/>
        <v>99154.18667351162</v>
      </c>
      <c r="R35" s="5">
        <f t="shared" si="4"/>
        <v>99451.205555885012</v>
      </c>
      <c r="S35" s="5">
        <f t="shared" si="11"/>
        <v>6506051572.8243465</v>
      </c>
      <c r="T35" s="20">
        <f>SUM(S35:$S$136)</f>
        <v>213465869286.17044</v>
      </c>
      <c r="U35" s="6">
        <f t="shared" si="12"/>
        <v>32.810356157921234</v>
      </c>
    </row>
    <row r="36" spans="1:21" x14ac:dyDescent="0.2">
      <c r="A36" s="21">
        <v>22</v>
      </c>
      <c r="B36" s="22">
        <f>Absterbeordnung!B30</f>
        <v>99098.271510643564</v>
      </c>
      <c r="C36" s="15">
        <f t="shared" si="5"/>
        <v>0.64683903605157411</v>
      </c>
      <c r="D36" s="14">
        <f t="shared" si="6"/>
        <v>64100.630418321853</v>
      </c>
      <c r="E36" s="14">
        <f>SUM(D36:$D$127)</f>
        <v>2160582.909167117</v>
      </c>
      <c r="F36" s="16">
        <f t="shared" si="7"/>
        <v>33.706110143802249</v>
      </c>
      <c r="G36" s="5"/>
      <c r="H36" s="14">
        <f t="shared" si="0"/>
        <v>99098.271510643564</v>
      </c>
      <c r="I36" s="15">
        <f t="shared" si="8"/>
        <v>0.64683903605157411</v>
      </c>
      <c r="J36" s="14">
        <f t="shared" si="9"/>
        <v>64100.630418321853</v>
      </c>
      <c r="K36" s="14">
        <f>SUM($J36:J$127)</f>
        <v>2160582.909167117</v>
      </c>
      <c r="L36" s="16">
        <f t="shared" si="10"/>
        <v>33.706110143802249</v>
      </c>
      <c r="M36" s="16"/>
      <c r="N36" s="6">
        <v>22</v>
      </c>
      <c r="O36" s="6">
        <f t="shared" si="1"/>
        <v>32</v>
      </c>
      <c r="P36" s="6">
        <f t="shared" si="2"/>
        <v>99098.271510643564</v>
      </c>
      <c r="Q36" s="6">
        <f t="shared" si="3"/>
        <v>99098.271510643564</v>
      </c>
      <c r="R36" s="5">
        <f t="shared" si="4"/>
        <v>99441.535836981886</v>
      </c>
      <c r="S36" s="5">
        <f t="shared" si="11"/>
        <v>6374265136.9166832</v>
      </c>
      <c r="T36" s="20">
        <f>SUM(S36:$S$136)</f>
        <v>206959817713.34616</v>
      </c>
      <c r="U36" s="6">
        <f t="shared" si="12"/>
        <v>32.468027806803057</v>
      </c>
    </row>
    <row r="37" spans="1:21" x14ac:dyDescent="0.2">
      <c r="A37" s="21">
        <v>23</v>
      </c>
      <c r="B37" s="22">
        <f>Absterbeordnung!B31</f>
        <v>99042.513477179906</v>
      </c>
      <c r="C37" s="15">
        <f t="shared" si="5"/>
        <v>0.63415591769762181</v>
      </c>
      <c r="D37" s="14">
        <f t="shared" si="6"/>
        <v>62808.396025200098</v>
      </c>
      <c r="E37" s="14">
        <f>SUM(D37:$D$127)</f>
        <v>2096482.2787487954</v>
      </c>
      <c r="F37" s="16">
        <f t="shared" si="7"/>
        <v>33.379013180143005</v>
      </c>
      <c r="G37" s="5"/>
      <c r="H37" s="14">
        <f t="shared" si="0"/>
        <v>99042.513477179906</v>
      </c>
      <c r="I37" s="15">
        <f t="shared" si="8"/>
        <v>0.63415591769762181</v>
      </c>
      <c r="J37" s="14">
        <f t="shared" si="9"/>
        <v>62808.396025200098</v>
      </c>
      <c r="K37" s="14">
        <f>SUM($J37:J$127)</f>
        <v>2096482.2787487954</v>
      </c>
      <c r="L37" s="16">
        <f t="shared" si="10"/>
        <v>33.379013180143005</v>
      </c>
      <c r="M37" s="16"/>
      <c r="N37" s="6">
        <v>23</v>
      </c>
      <c r="O37" s="6">
        <f t="shared" si="1"/>
        <v>33</v>
      </c>
      <c r="P37" s="6">
        <f t="shared" si="2"/>
        <v>99042.513477179906</v>
      </c>
      <c r="Q37" s="6">
        <f t="shared" si="3"/>
        <v>99042.513477179906</v>
      </c>
      <c r="R37" s="5">
        <f t="shared" si="4"/>
        <v>99431.137418749175</v>
      </c>
      <c r="S37" s="5">
        <f t="shared" si="11"/>
        <v>6245110256.2328901</v>
      </c>
      <c r="T37" s="20">
        <f>SUM(S37:$S$136)</f>
        <v>200585552576.42947</v>
      </c>
      <c r="U37" s="6">
        <f t="shared" si="12"/>
        <v>32.118816857754659</v>
      </c>
    </row>
    <row r="38" spans="1:21" x14ac:dyDescent="0.2">
      <c r="A38" s="21">
        <v>24</v>
      </c>
      <c r="B38" s="22">
        <f>Absterbeordnung!B32</f>
        <v>98987.965326181176</v>
      </c>
      <c r="C38" s="15">
        <f t="shared" si="5"/>
        <v>0.62172148793884485</v>
      </c>
      <c r="D38" s="14">
        <f t="shared" si="6"/>
        <v>61542.945090632144</v>
      </c>
      <c r="E38" s="14">
        <f>SUM(D38:$D$127)</f>
        <v>2033673.882723595</v>
      </c>
      <c r="F38" s="16">
        <f t="shared" si="7"/>
        <v>33.044793025889071</v>
      </c>
      <c r="G38" s="5"/>
      <c r="H38" s="14">
        <f t="shared" si="0"/>
        <v>98987.965326181176</v>
      </c>
      <c r="I38" s="15">
        <f t="shared" si="8"/>
        <v>0.62172148793884485</v>
      </c>
      <c r="J38" s="14">
        <f t="shared" si="9"/>
        <v>61542.945090632144</v>
      </c>
      <c r="K38" s="14">
        <f>SUM($J38:J$127)</f>
        <v>2033673.882723595</v>
      </c>
      <c r="L38" s="16">
        <f t="shared" si="10"/>
        <v>33.044793025889071</v>
      </c>
      <c r="M38" s="16"/>
      <c r="N38" s="6">
        <v>24</v>
      </c>
      <c r="O38" s="6">
        <f t="shared" si="1"/>
        <v>34</v>
      </c>
      <c r="P38" s="6">
        <f t="shared" si="2"/>
        <v>98987.965326181176</v>
      </c>
      <c r="Q38" s="6">
        <f t="shared" si="3"/>
        <v>98987.965326181176</v>
      </c>
      <c r="R38" s="5">
        <f t="shared" si="4"/>
        <v>99422.43214954187</v>
      </c>
      <c r="S38" s="5">
        <f t="shared" si="11"/>
        <v>6118749282.5563545</v>
      </c>
      <c r="T38" s="20">
        <f>SUM(S38:$S$136)</f>
        <v>194340442320.19659</v>
      </c>
      <c r="U38" s="6">
        <f t="shared" si="12"/>
        <v>31.761465186068715</v>
      </c>
    </row>
    <row r="39" spans="1:21" x14ac:dyDescent="0.2">
      <c r="A39" s="21">
        <v>25</v>
      </c>
      <c r="B39" s="22">
        <f>Absterbeordnung!B33</f>
        <v>98930.936664812718</v>
      </c>
      <c r="C39" s="15">
        <f t="shared" si="5"/>
        <v>0.60953087052827937</v>
      </c>
      <c r="D39" s="14">
        <f t="shared" si="6"/>
        <v>60301.459947481366</v>
      </c>
      <c r="E39" s="14">
        <f>SUM(D39:$D$127)</f>
        <v>1972130.9376329628</v>
      </c>
      <c r="F39" s="16">
        <f t="shared" si="7"/>
        <v>32.704530526301689</v>
      </c>
      <c r="G39" s="5"/>
      <c r="H39" s="14">
        <f t="shared" si="0"/>
        <v>98930.936664812718</v>
      </c>
      <c r="I39" s="15">
        <f t="shared" si="8"/>
        <v>0.60953087052827937</v>
      </c>
      <c r="J39" s="14">
        <f t="shared" si="9"/>
        <v>60301.459947481366</v>
      </c>
      <c r="K39" s="14">
        <f>SUM($J39:J$127)</f>
        <v>1972130.9376329628</v>
      </c>
      <c r="L39" s="16">
        <f t="shared" si="10"/>
        <v>32.704530526301689</v>
      </c>
      <c r="M39" s="16"/>
      <c r="N39" s="6">
        <v>25</v>
      </c>
      <c r="O39" s="6">
        <f t="shared" si="1"/>
        <v>35</v>
      </c>
      <c r="P39" s="6">
        <f t="shared" si="2"/>
        <v>98930.936664812718</v>
      </c>
      <c r="Q39" s="6">
        <f t="shared" si="3"/>
        <v>98930.936664812718</v>
      </c>
      <c r="R39" s="5">
        <f t="shared" si="4"/>
        <v>99406.035673469436</v>
      </c>
      <c r="S39" s="5">
        <f t="shared" si="11"/>
        <v>5994329078.7016211</v>
      </c>
      <c r="T39" s="20">
        <f>SUM(S39:$S$136)</f>
        <v>188221693037.64023</v>
      </c>
      <c r="U39" s="6">
        <f t="shared" si="12"/>
        <v>31.399959956554351</v>
      </c>
    </row>
    <row r="40" spans="1:21" x14ac:dyDescent="0.2">
      <c r="A40" s="21">
        <v>26</v>
      </c>
      <c r="B40" s="22">
        <f>Absterbeordnung!B34</f>
        <v>98872.303967733504</v>
      </c>
      <c r="C40" s="15">
        <f t="shared" si="5"/>
        <v>0.59757928483164635</v>
      </c>
      <c r="D40" s="14">
        <f t="shared" si="6"/>
        <v>59084.040694695337</v>
      </c>
      <c r="E40" s="14">
        <f>SUM(D40:$D$127)</f>
        <v>1911829.4776854815</v>
      </c>
      <c r="F40" s="16">
        <f t="shared" si="7"/>
        <v>32.3577984038781</v>
      </c>
      <c r="G40" s="5"/>
      <c r="H40" s="14">
        <f t="shared" si="0"/>
        <v>98872.303967733504</v>
      </c>
      <c r="I40" s="15">
        <f t="shared" si="8"/>
        <v>0.59757928483164635</v>
      </c>
      <c r="J40" s="14">
        <f t="shared" si="9"/>
        <v>59084.040694695337</v>
      </c>
      <c r="K40" s="14">
        <f>SUM($J40:J$127)</f>
        <v>1911829.4776854815</v>
      </c>
      <c r="L40" s="16">
        <f t="shared" si="10"/>
        <v>32.3577984038781</v>
      </c>
      <c r="M40" s="16"/>
      <c r="N40" s="6">
        <v>26</v>
      </c>
      <c r="O40" s="6">
        <f t="shared" si="1"/>
        <v>36</v>
      </c>
      <c r="P40" s="6">
        <f t="shared" si="2"/>
        <v>98872.303967733504</v>
      </c>
      <c r="Q40" s="6">
        <f t="shared" si="3"/>
        <v>98872.303967733504</v>
      </c>
      <c r="R40" s="5">
        <f t="shared" si="4"/>
        <v>99386.180479740899</v>
      </c>
      <c r="S40" s="5">
        <f t="shared" si="11"/>
        <v>5872137131.9553471</v>
      </c>
      <c r="T40" s="20">
        <f>SUM(S40:$S$136)</f>
        <v>182227363958.9386</v>
      </c>
      <c r="U40" s="6">
        <f t="shared" si="12"/>
        <v>31.03254570934368</v>
      </c>
    </row>
    <row r="41" spans="1:21" x14ac:dyDescent="0.2">
      <c r="A41" s="21">
        <v>27</v>
      </c>
      <c r="B41" s="22">
        <f>Absterbeordnung!B35</f>
        <v>98811.920654336252</v>
      </c>
      <c r="C41" s="15">
        <f t="shared" si="5"/>
        <v>0.58586204395259456</v>
      </c>
      <c r="D41" s="14">
        <f t="shared" si="6"/>
        <v>57890.153801431028</v>
      </c>
      <c r="E41" s="14">
        <f>SUM(D41:$D$127)</f>
        <v>1852745.4369907863</v>
      </c>
      <c r="F41" s="16">
        <f t="shared" si="7"/>
        <v>32.004500166744883</v>
      </c>
      <c r="G41" s="5"/>
      <c r="H41" s="14">
        <f t="shared" si="0"/>
        <v>98811.920654336252</v>
      </c>
      <c r="I41" s="15">
        <f t="shared" si="8"/>
        <v>0.58586204395259456</v>
      </c>
      <c r="J41" s="14">
        <f t="shared" si="9"/>
        <v>57890.153801431028</v>
      </c>
      <c r="K41" s="14">
        <f>SUM($J41:J$127)</f>
        <v>1852745.4369907863</v>
      </c>
      <c r="L41" s="16">
        <f t="shared" si="10"/>
        <v>32.004500166744883</v>
      </c>
      <c r="M41" s="16"/>
      <c r="N41" s="6">
        <v>27</v>
      </c>
      <c r="O41" s="6">
        <f t="shared" si="1"/>
        <v>37</v>
      </c>
      <c r="P41" s="6">
        <f t="shared" si="2"/>
        <v>98811.920654336252</v>
      </c>
      <c r="Q41" s="6">
        <f t="shared" si="3"/>
        <v>98811.920654336252</v>
      </c>
      <c r="R41" s="5">
        <f t="shared" si="4"/>
        <v>99356.709971087694</v>
      </c>
      <c r="S41" s="5">
        <f t="shared" si="11"/>
        <v>5751775221.4304428</v>
      </c>
      <c r="T41" s="20">
        <f>SUM(S41:$S$136)</f>
        <v>176355226826.98325</v>
      </c>
      <c r="U41" s="6">
        <f t="shared" si="12"/>
        <v>30.661008130134199</v>
      </c>
    </row>
    <row r="42" spans="1:21" x14ac:dyDescent="0.2">
      <c r="A42" s="21">
        <v>28</v>
      </c>
      <c r="B42" s="22">
        <f>Absterbeordnung!B36</f>
        <v>98749.379724367362</v>
      </c>
      <c r="C42" s="15">
        <f t="shared" si="5"/>
        <v>0.57437455289470041</v>
      </c>
      <c r="D42" s="14">
        <f t="shared" si="6"/>
        <v>56719.1308278125</v>
      </c>
      <c r="E42" s="14">
        <f>SUM(D42:$D$127)</f>
        <v>1794855.2831893549</v>
      </c>
      <c r="F42" s="16">
        <f t="shared" si="7"/>
        <v>31.644618967067085</v>
      </c>
      <c r="G42" s="5"/>
      <c r="H42" s="14">
        <f t="shared" si="0"/>
        <v>98749.379724367362</v>
      </c>
      <c r="I42" s="15">
        <f t="shared" si="8"/>
        <v>0.57437455289470041</v>
      </c>
      <c r="J42" s="14">
        <f t="shared" si="9"/>
        <v>56719.1308278125</v>
      </c>
      <c r="K42" s="14">
        <f>SUM($J42:J$127)</f>
        <v>1794855.2831893549</v>
      </c>
      <c r="L42" s="16">
        <f t="shared" si="10"/>
        <v>31.644618967067085</v>
      </c>
      <c r="M42" s="16"/>
      <c r="N42" s="6">
        <v>28</v>
      </c>
      <c r="O42" s="6">
        <f t="shared" si="1"/>
        <v>38</v>
      </c>
      <c r="P42" s="6">
        <f t="shared" si="2"/>
        <v>98749.379724367362</v>
      </c>
      <c r="Q42" s="6">
        <f t="shared" si="3"/>
        <v>98749.379724367362</v>
      </c>
      <c r="R42" s="5">
        <f t="shared" si="4"/>
        <v>99322.785111368677</v>
      </c>
      <c r="S42" s="5">
        <f t="shared" si="11"/>
        <v>5633502042.9144278</v>
      </c>
      <c r="T42" s="20">
        <f>SUM(S42:$S$136)</f>
        <v>170603451605.5528</v>
      </c>
      <c r="U42" s="6">
        <f t="shared" si="12"/>
        <v>30.283729429037901</v>
      </c>
    </row>
    <row r="43" spans="1:21" x14ac:dyDescent="0.2">
      <c r="A43" s="21">
        <v>29</v>
      </c>
      <c r="B43" s="22">
        <f>Absterbeordnung!B37</f>
        <v>98688.18559069281</v>
      </c>
      <c r="C43" s="15">
        <f t="shared" si="5"/>
        <v>0.56311230675951029</v>
      </c>
      <c r="D43" s="14">
        <f t="shared" si="6"/>
        <v>55572.53183788569</v>
      </c>
      <c r="E43" s="14">
        <f>SUM(D43:$D$127)</f>
        <v>1738136.1523615425</v>
      </c>
      <c r="F43" s="16">
        <f t="shared" si="7"/>
        <v>31.276893365808391</v>
      </c>
      <c r="G43" s="5"/>
      <c r="H43" s="14">
        <f t="shared" si="0"/>
        <v>98688.18559069281</v>
      </c>
      <c r="I43" s="15">
        <f t="shared" si="8"/>
        <v>0.56311230675951029</v>
      </c>
      <c r="J43" s="14">
        <f t="shared" si="9"/>
        <v>55572.53183788569</v>
      </c>
      <c r="K43" s="14">
        <f>SUM($J43:J$127)</f>
        <v>1738136.1523615425</v>
      </c>
      <c r="L43" s="16">
        <f t="shared" si="10"/>
        <v>31.276893365808391</v>
      </c>
      <c r="M43" s="16"/>
      <c r="N43" s="6">
        <v>29</v>
      </c>
      <c r="O43" s="6">
        <f t="shared" si="1"/>
        <v>39</v>
      </c>
      <c r="P43" s="6">
        <f t="shared" si="2"/>
        <v>98688.18559069281</v>
      </c>
      <c r="Q43" s="6">
        <f t="shared" si="3"/>
        <v>98688.18559069281</v>
      </c>
      <c r="R43" s="5">
        <f t="shared" si="4"/>
        <v>99267.588161463733</v>
      </c>
      <c r="S43" s="5">
        <f t="shared" si="11"/>
        <v>5516551203.5730686</v>
      </c>
      <c r="T43" s="20">
        <f>SUM(S43:$S$136)</f>
        <v>164969949562.6384</v>
      </c>
      <c r="U43" s="6">
        <f t="shared" si="12"/>
        <v>29.904544247824148</v>
      </c>
    </row>
    <row r="44" spans="1:21" x14ac:dyDescent="0.2">
      <c r="A44" s="21">
        <v>30</v>
      </c>
      <c r="B44" s="22">
        <f>Absterbeordnung!B38</f>
        <v>98624.694314346387</v>
      </c>
      <c r="C44" s="15">
        <f t="shared" si="5"/>
        <v>0.55207088897991197</v>
      </c>
      <c r="D44" s="14">
        <f t="shared" si="6"/>
        <v>54447.822665493281</v>
      </c>
      <c r="E44" s="14">
        <f>SUM(D44:$D$127)</f>
        <v>1682563.620523657</v>
      </c>
      <c r="F44" s="16">
        <f t="shared" si="7"/>
        <v>30.902312308440468</v>
      </c>
      <c r="G44" s="5"/>
      <c r="H44" s="14">
        <f t="shared" si="0"/>
        <v>98624.694314346387</v>
      </c>
      <c r="I44" s="15">
        <f t="shared" si="8"/>
        <v>0.55207088897991197</v>
      </c>
      <c r="J44" s="14">
        <f t="shared" si="9"/>
        <v>54447.822665493281</v>
      </c>
      <c r="K44" s="14">
        <f>SUM($J44:J$127)</f>
        <v>1682563.620523657</v>
      </c>
      <c r="L44" s="16">
        <f t="shared" si="10"/>
        <v>30.902312308440468</v>
      </c>
      <c r="M44" s="16"/>
      <c r="N44" s="6">
        <v>30</v>
      </c>
      <c r="O44" s="6">
        <f t="shared" si="1"/>
        <v>40</v>
      </c>
      <c r="P44" s="6">
        <f t="shared" si="2"/>
        <v>98624.694314346387</v>
      </c>
      <c r="Q44" s="6">
        <f t="shared" si="3"/>
        <v>98624.694314346387</v>
      </c>
      <c r="R44" s="5">
        <f t="shared" si="4"/>
        <v>99213.45634337161</v>
      </c>
      <c r="S44" s="5">
        <f t="shared" si="11"/>
        <v>5401956677.0145569</v>
      </c>
      <c r="T44" s="20">
        <f>SUM(S44:$S$136)</f>
        <v>159453398359.06531</v>
      </c>
      <c r="U44" s="6">
        <f t="shared" si="12"/>
        <v>29.517711431774895</v>
      </c>
    </row>
    <row r="45" spans="1:21" x14ac:dyDescent="0.2">
      <c r="A45" s="21">
        <v>31</v>
      </c>
      <c r="B45" s="22">
        <f>Absterbeordnung!B39</f>
        <v>98559.178239563204</v>
      </c>
      <c r="C45" s="15">
        <f t="shared" si="5"/>
        <v>0.54124596958814919</v>
      </c>
      <c r="D45" s="14">
        <f t="shared" si="6"/>
        <v>53344.757988083598</v>
      </c>
      <c r="E45" s="14">
        <f>SUM(D45:$D$127)</f>
        <v>1628115.7978581637</v>
      </c>
      <c r="F45" s="16">
        <f t="shared" si="7"/>
        <v>30.520633315495775</v>
      </c>
      <c r="G45" s="5"/>
      <c r="H45" s="14">
        <f t="shared" si="0"/>
        <v>98559.178239563204</v>
      </c>
      <c r="I45" s="15">
        <f t="shared" si="8"/>
        <v>0.54124596958814919</v>
      </c>
      <c r="J45" s="14">
        <f t="shared" si="9"/>
        <v>53344.757988083598</v>
      </c>
      <c r="K45" s="14">
        <f>SUM($J45:J$127)</f>
        <v>1628115.7978581637</v>
      </c>
      <c r="L45" s="16">
        <f t="shared" si="10"/>
        <v>30.520633315495775</v>
      </c>
      <c r="M45" s="16"/>
      <c r="N45" s="6">
        <v>31</v>
      </c>
      <c r="O45" s="6">
        <f t="shared" si="1"/>
        <v>41</v>
      </c>
      <c r="P45" s="6">
        <f t="shared" si="2"/>
        <v>98559.178239563204</v>
      </c>
      <c r="Q45" s="6">
        <f t="shared" si="3"/>
        <v>98559.178239563204</v>
      </c>
      <c r="R45" s="5">
        <f t="shared" si="4"/>
        <v>99154.18667351162</v>
      </c>
      <c r="S45" s="5">
        <f t="shared" si="11"/>
        <v>5289356091.6037416</v>
      </c>
      <c r="T45" s="20">
        <f>SUM(S45:$S$136)</f>
        <v>154051441682.05075</v>
      </c>
      <c r="U45" s="6">
        <f t="shared" si="12"/>
        <v>29.124800640023103</v>
      </c>
    </row>
    <row r="46" spans="1:21" x14ac:dyDescent="0.2">
      <c r="A46" s="21">
        <v>32</v>
      </c>
      <c r="B46" s="22">
        <f>Absterbeordnung!B40</f>
        <v>98486.123214702529</v>
      </c>
      <c r="C46" s="15">
        <f t="shared" si="5"/>
        <v>0.53063330351779314</v>
      </c>
      <c r="D46" s="14">
        <f t="shared" si="6"/>
        <v>52260.016912078019</v>
      </c>
      <c r="E46" s="14">
        <f>SUM(D46:$D$127)</f>
        <v>1574771.0398700801</v>
      </c>
      <c r="F46" s="16">
        <f t="shared" si="7"/>
        <v>30.133381749942153</v>
      </c>
      <c r="G46" s="5"/>
      <c r="H46" s="14">
        <f t="shared" ref="H46:H77" si="13">B46</f>
        <v>98486.123214702529</v>
      </c>
      <c r="I46" s="15">
        <f t="shared" si="8"/>
        <v>0.53063330351779314</v>
      </c>
      <c r="J46" s="14">
        <f t="shared" si="9"/>
        <v>52260.016912078019</v>
      </c>
      <c r="K46" s="14">
        <f>SUM($J46:J$127)</f>
        <v>1574771.0398700801</v>
      </c>
      <c r="L46" s="16">
        <f t="shared" si="10"/>
        <v>30.133381749942153</v>
      </c>
      <c r="M46" s="16"/>
      <c r="N46" s="6">
        <v>32</v>
      </c>
      <c r="O46" s="6">
        <f t="shared" ref="O46:O77" si="14">N46+$B$3</f>
        <v>42</v>
      </c>
      <c r="P46" s="6">
        <f t="shared" ref="P46:P77" si="15">B46</f>
        <v>98486.123214702529</v>
      </c>
      <c r="Q46" s="6">
        <f t="shared" ref="Q46:Q77" si="16">B46</f>
        <v>98486.123214702529</v>
      </c>
      <c r="R46" s="5">
        <f t="shared" ref="R46:R77" si="17">LOOKUP(N46,$O$14:$O$136,$Q$14:$Q$136)</f>
        <v>99098.271510643564</v>
      </c>
      <c r="S46" s="5">
        <f t="shared" si="11"/>
        <v>5178877345.1039324</v>
      </c>
      <c r="T46" s="20">
        <f>SUM(S46:$S$136)</f>
        <v>148762085590.44699</v>
      </c>
      <c r="U46" s="6">
        <f t="shared" si="12"/>
        <v>28.724774826166801</v>
      </c>
    </row>
    <row r="47" spans="1:21" x14ac:dyDescent="0.2">
      <c r="A47" s="21">
        <v>33</v>
      </c>
      <c r="B47" s="22">
        <f>Absterbeordnung!B41</f>
        <v>98412.598001383492</v>
      </c>
      <c r="C47" s="15">
        <f t="shared" ref="C47:C78" si="18">1/(((1+($B$5/100))^A47))</f>
        <v>0.52022872893901284</v>
      </c>
      <c r="D47" s="14">
        <f t="shared" ref="D47:D78" si="19">B47*C47</f>
        <v>51197.060769845768</v>
      </c>
      <c r="E47" s="14">
        <f>SUM(D47:$D$127)</f>
        <v>1522511.0229580021</v>
      </c>
      <c r="F47" s="16">
        <f t="shared" ref="F47:F78" si="20">E47/D47</f>
        <v>29.738250596111097</v>
      </c>
      <c r="G47" s="5"/>
      <c r="H47" s="14">
        <f t="shared" si="13"/>
        <v>98412.598001383492</v>
      </c>
      <c r="I47" s="15">
        <f t="shared" ref="I47:I78" si="21">1/(((1+($B$5/100))^A47))</f>
        <v>0.52022872893901284</v>
      </c>
      <c r="J47" s="14">
        <f t="shared" ref="J47:J78" si="22">H47*I47</f>
        <v>51197.060769845768</v>
      </c>
      <c r="K47" s="14">
        <f>SUM($J47:J$127)</f>
        <v>1522511.0229580021</v>
      </c>
      <c r="L47" s="16">
        <f t="shared" ref="L47:L78" si="23">K47/J47</f>
        <v>29.738250596111097</v>
      </c>
      <c r="M47" s="16"/>
      <c r="N47" s="6">
        <v>33</v>
      </c>
      <c r="O47" s="6">
        <f t="shared" si="14"/>
        <v>43</v>
      </c>
      <c r="P47" s="6">
        <f t="shared" si="15"/>
        <v>98412.598001383492</v>
      </c>
      <c r="Q47" s="6">
        <f t="shared" si="16"/>
        <v>98412.598001383492</v>
      </c>
      <c r="R47" s="5">
        <f t="shared" si="17"/>
        <v>99042.513477179906</v>
      </c>
      <c r="S47" s="5">
        <f t="shared" ref="S47:S78" si="24">P47*R47*I47</f>
        <v>5070685581.2894478</v>
      </c>
      <c r="T47" s="20">
        <f>SUM(S47:$S$136)</f>
        <v>143583208245.34302</v>
      </c>
      <c r="U47" s="6">
        <f t="shared" ref="U47:U78" si="25">T47/S47</f>
        <v>28.316330394287746</v>
      </c>
    </row>
    <row r="48" spans="1:21" x14ac:dyDescent="0.2">
      <c r="A48" s="21">
        <v>34</v>
      </c>
      <c r="B48" s="22">
        <f>Absterbeordnung!B42</f>
        <v>98341.125982798985</v>
      </c>
      <c r="C48" s="15">
        <f t="shared" si="18"/>
        <v>0.51002816562648323</v>
      </c>
      <c r="D48" s="14">
        <f t="shared" si="19"/>
        <v>50156.744090649852</v>
      </c>
      <c r="E48" s="14">
        <f>SUM(D48:$D$127)</f>
        <v>1471313.9621881563</v>
      </c>
      <c r="F48" s="16">
        <f t="shared" si="20"/>
        <v>29.33431961869384</v>
      </c>
      <c r="G48" s="5"/>
      <c r="H48" s="14">
        <f t="shared" si="13"/>
        <v>98341.125982798985</v>
      </c>
      <c r="I48" s="15">
        <f t="shared" si="21"/>
        <v>0.51002816562648323</v>
      </c>
      <c r="J48" s="14">
        <f t="shared" si="22"/>
        <v>50156.744090649852</v>
      </c>
      <c r="K48" s="14">
        <f>SUM($J48:J$127)</f>
        <v>1471313.9621881563</v>
      </c>
      <c r="L48" s="16">
        <f t="shared" si="23"/>
        <v>29.33431961869384</v>
      </c>
      <c r="M48" s="16"/>
      <c r="N48" s="6">
        <v>34</v>
      </c>
      <c r="O48" s="6">
        <f t="shared" si="14"/>
        <v>44</v>
      </c>
      <c r="P48" s="6">
        <f t="shared" si="15"/>
        <v>98341.125982798985</v>
      </c>
      <c r="Q48" s="6">
        <f t="shared" si="16"/>
        <v>98341.125982798985</v>
      </c>
      <c r="R48" s="5">
        <f t="shared" si="17"/>
        <v>98987.965326181176</v>
      </c>
      <c r="S48" s="5">
        <f t="shared" si="24"/>
        <v>4964914044.9193897</v>
      </c>
      <c r="T48" s="20">
        <f>SUM(S48:$S$136)</f>
        <v>138512522664.05353</v>
      </c>
      <c r="U48" s="6">
        <f t="shared" si="25"/>
        <v>27.898272036712051</v>
      </c>
    </row>
    <row r="49" spans="1:21" x14ac:dyDescent="0.2">
      <c r="A49" s="21">
        <v>35</v>
      </c>
      <c r="B49" s="22">
        <f>Absterbeordnung!B43</f>
        <v>98261.669536962407</v>
      </c>
      <c r="C49" s="15">
        <f t="shared" si="18"/>
        <v>0.50002761335929735</v>
      </c>
      <c r="D49" s="14">
        <f t="shared" si="19"/>
        <v>49133.548103267283</v>
      </c>
      <c r="E49" s="14">
        <f>SUM(D49:$D$127)</f>
        <v>1421157.2180975063</v>
      </c>
      <c r="F49" s="16">
        <f t="shared" si="20"/>
        <v>28.924375970376992</v>
      </c>
      <c r="G49" s="5"/>
      <c r="H49" s="14">
        <f t="shared" si="13"/>
        <v>98261.669536962407</v>
      </c>
      <c r="I49" s="15">
        <f t="shared" si="21"/>
        <v>0.50002761335929735</v>
      </c>
      <c r="J49" s="14">
        <f t="shared" si="22"/>
        <v>49133.548103267283</v>
      </c>
      <c r="K49" s="14">
        <f>SUM($J49:J$127)</f>
        <v>1421157.2180975063</v>
      </c>
      <c r="L49" s="16">
        <f t="shared" si="23"/>
        <v>28.924375970376992</v>
      </c>
      <c r="M49" s="16"/>
      <c r="N49" s="6">
        <v>35</v>
      </c>
      <c r="O49" s="6">
        <f t="shared" si="14"/>
        <v>45</v>
      </c>
      <c r="P49" s="6">
        <f t="shared" si="15"/>
        <v>98261.669536962407</v>
      </c>
      <c r="Q49" s="6">
        <f t="shared" si="16"/>
        <v>98261.669536962407</v>
      </c>
      <c r="R49" s="5">
        <f t="shared" si="17"/>
        <v>98930.936664812718</v>
      </c>
      <c r="S49" s="5">
        <f t="shared" si="24"/>
        <v>4860827935.5218649</v>
      </c>
      <c r="T49" s="20">
        <f>SUM(S49:$S$136)</f>
        <v>133547608619.13411</v>
      </c>
      <c r="U49" s="6">
        <f t="shared" si="25"/>
        <v>27.474251380757064</v>
      </c>
    </row>
    <row r="50" spans="1:21" x14ac:dyDescent="0.2">
      <c r="A50" s="21">
        <v>36</v>
      </c>
      <c r="B50" s="22">
        <f>Absterbeordnung!B44</f>
        <v>98176.622782773236</v>
      </c>
      <c r="C50" s="15">
        <f t="shared" si="18"/>
        <v>0.49022315035225233</v>
      </c>
      <c r="D50" s="14">
        <f t="shared" si="19"/>
        <v>48128.453311515805</v>
      </c>
      <c r="E50" s="14">
        <f>SUM(D50:$D$127)</f>
        <v>1372023.669994239</v>
      </c>
      <c r="F50" s="16">
        <f t="shared" si="20"/>
        <v>28.507537134295397</v>
      </c>
      <c r="G50" s="5"/>
      <c r="H50" s="14">
        <f t="shared" si="13"/>
        <v>98176.622782773236</v>
      </c>
      <c r="I50" s="15">
        <f t="shared" si="21"/>
        <v>0.49022315035225233</v>
      </c>
      <c r="J50" s="14">
        <f t="shared" si="22"/>
        <v>48128.453311515805</v>
      </c>
      <c r="K50" s="14">
        <f>SUM($J50:J$127)</f>
        <v>1372023.669994239</v>
      </c>
      <c r="L50" s="16">
        <f t="shared" si="23"/>
        <v>28.507537134295397</v>
      </c>
      <c r="M50" s="16"/>
      <c r="N50" s="6">
        <v>36</v>
      </c>
      <c r="O50" s="6">
        <f t="shared" si="14"/>
        <v>46</v>
      </c>
      <c r="P50" s="6">
        <f t="shared" si="15"/>
        <v>98176.622782773236</v>
      </c>
      <c r="Q50" s="6">
        <f t="shared" si="16"/>
        <v>98176.622782773236</v>
      </c>
      <c r="R50" s="5">
        <f t="shared" si="17"/>
        <v>98872.303967733504</v>
      </c>
      <c r="S50" s="5">
        <f t="shared" si="24"/>
        <v>4758571065.3130608</v>
      </c>
      <c r="T50" s="20">
        <f>SUM(S50:$S$136)</f>
        <v>128686780683.61224</v>
      </c>
      <c r="U50" s="6">
        <f t="shared" si="25"/>
        <v>27.04315621587677</v>
      </c>
    </row>
    <row r="51" spans="1:21" x14ac:dyDescent="0.2">
      <c r="A51" s="21">
        <v>37</v>
      </c>
      <c r="B51" s="22">
        <f>Absterbeordnung!B45</f>
        <v>98087.065419858001</v>
      </c>
      <c r="C51" s="15">
        <f t="shared" si="18"/>
        <v>0.48061093171789437</v>
      </c>
      <c r="D51" s="14">
        <f t="shared" si="19"/>
        <v>47141.715900912015</v>
      </c>
      <c r="E51" s="14">
        <f>SUM(D51:$D$127)</f>
        <v>1323895.2166827233</v>
      </c>
      <c r="F51" s="16">
        <f t="shared" si="20"/>
        <v>28.083305653647429</v>
      </c>
      <c r="G51" s="5"/>
      <c r="H51" s="14">
        <f t="shared" si="13"/>
        <v>98087.065419858001</v>
      </c>
      <c r="I51" s="15">
        <f t="shared" si="21"/>
        <v>0.48061093171789437</v>
      </c>
      <c r="J51" s="14">
        <f t="shared" si="22"/>
        <v>47141.715900912015</v>
      </c>
      <c r="K51" s="14">
        <f>SUM($J51:J$127)</f>
        <v>1323895.2166827233</v>
      </c>
      <c r="L51" s="16">
        <f t="shared" si="23"/>
        <v>28.083305653647429</v>
      </c>
      <c r="M51" s="16"/>
      <c r="N51" s="6">
        <v>37</v>
      </c>
      <c r="O51" s="6">
        <f t="shared" si="14"/>
        <v>47</v>
      </c>
      <c r="P51" s="6">
        <f t="shared" si="15"/>
        <v>98087.065419858001</v>
      </c>
      <c r="Q51" s="6">
        <f t="shared" si="16"/>
        <v>98087.065419858001</v>
      </c>
      <c r="R51" s="5">
        <f t="shared" si="17"/>
        <v>98811.920654336252</v>
      </c>
      <c r="S51" s="5">
        <f t="shared" si="24"/>
        <v>4658163491.1101789</v>
      </c>
      <c r="T51" s="20">
        <f>SUM(S51:$S$136)</f>
        <v>123928209618.29919</v>
      </c>
      <c r="U51" s="6">
        <f t="shared" si="25"/>
        <v>26.604521257102423</v>
      </c>
    </row>
    <row r="52" spans="1:21" x14ac:dyDescent="0.2">
      <c r="A52" s="21">
        <v>38</v>
      </c>
      <c r="B52" s="22">
        <f>Absterbeordnung!B46</f>
        <v>97990.188386892827</v>
      </c>
      <c r="C52" s="15">
        <f t="shared" si="18"/>
        <v>0.47118718795871989</v>
      </c>
      <c r="D52" s="14">
        <f t="shared" si="19"/>
        <v>46171.721313565242</v>
      </c>
      <c r="E52" s="14">
        <f>SUM(D52:$D$127)</f>
        <v>1276753.5007818113</v>
      </c>
      <c r="F52" s="16">
        <f t="shared" si="20"/>
        <v>27.652282922506107</v>
      </c>
      <c r="G52" s="5"/>
      <c r="H52" s="14">
        <f t="shared" si="13"/>
        <v>97990.188386892827</v>
      </c>
      <c r="I52" s="15">
        <f t="shared" si="21"/>
        <v>0.47118718795871989</v>
      </c>
      <c r="J52" s="14">
        <f t="shared" si="22"/>
        <v>46171.721313565242</v>
      </c>
      <c r="K52" s="14">
        <f>SUM($J52:J$127)</f>
        <v>1276753.5007818113</v>
      </c>
      <c r="L52" s="16">
        <f t="shared" si="23"/>
        <v>27.652282922506107</v>
      </c>
      <c r="M52" s="16"/>
      <c r="N52" s="6">
        <v>38</v>
      </c>
      <c r="O52" s="6">
        <f t="shared" si="14"/>
        <v>48</v>
      </c>
      <c r="P52" s="6">
        <f t="shared" si="15"/>
        <v>97990.188386892827</v>
      </c>
      <c r="Q52" s="6">
        <f t="shared" si="16"/>
        <v>97990.188386892827</v>
      </c>
      <c r="R52" s="5">
        <f t="shared" si="17"/>
        <v>98749.379724367362</v>
      </c>
      <c r="S52" s="5">
        <f t="shared" si="24"/>
        <v>4559428840.5209198</v>
      </c>
      <c r="T52" s="20">
        <f>SUM(S52:$S$136)</f>
        <v>119270046127.18901</v>
      </c>
      <c r="U52" s="6">
        <f t="shared" si="25"/>
        <v>26.158988395038154</v>
      </c>
    </row>
    <row r="53" spans="1:21" x14ac:dyDescent="0.2">
      <c r="A53" s="21">
        <v>39</v>
      </c>
      <c r="B53" s="22">
        <f>Absterbeordnung!B47</f>
        <v>97884.688077789193</v>
      </c>
      <c r="C53" s="15">
        <f t="shared" si="18"/>
        <v>0.46194822348894127</v>
      </c>
      <c r="D53" s="14">
        <f t="shared" si="19"/>
        <v>45217.657764303869</v>
      </c>
      <c r="E53" s="14">
        <f>SUM(D53:$D$127)</f>
        <v>1230581.7794682463</v>
      </c>
      <c r="F53" s="16">
        <f t="shared" si="20"/>
        <v>27.214628981506053</v>
      </c>
      <c r="G53" s="5"/>
      <c r="H53" s="14">
        <f t="shared" si="13"/>
        <v>97884.688077789193</v>
      </c>
      <c r="I53" s="15">
        <f t="shared" si="21"/>
        <v>0.46194822348894127</v>
      </c>
      <c r="J53" s="14">
        <f t="shared" si="22"/>
        <v>45217.657764303869</v>
      </c>
      <c r="K53" s="14">
        <f>SUM($J53:J$127)</f>
        <v>1230581.7794682463</v>
      </c>
      <c r="L53" s="16">
        <f t="shared" si="23"/>
        <v>27.214628981506053</v>
      </c>
      <c r="M53" s="16"/>
      <c r="N53" s="6">
        <v>39</v>
      </c>
      <c r="O53" s="6">
        <f t="shared" si="14"/>
        <v>49</v>
      </c>
      <c r="P53" s="6">
        <f t="shared" si="15"/>
        <v>97884.688077789193</v>
      </c>
      <c r="Q53" s="6">
        <f t="shared" si="16"/>
        <v>97884.688077789193</v>
      </c>
      <c r="R53" s="5">
        <f t="shared" si="17"/>
        <v>98688.18559069281</v>
      </c>
      <c r="S53" s="5">
        <f t="shared" si="24"/>
        <v>4462448601.4200525</v>
      </c>
      <c r="T53" s="20">
        <f>SUM(S53:$S$136)</f>
        <v>114710617286.66811</v>
      </c>
      <c r="U53" s="6">
        <f t="shared" si="25"/>
        <v>25.705756532448259</v>
      </c>
    </row>
    <row r="54" spans="1:21" x14ac:dyDescent="0.2">
      <c r="A54" s="21">
        <v>40</v>
      </c>
      <c r="B54" s="22">
        <f>Absterbeordnung!B48</f>
        <v>97769.784806231866</v>
      </c>
      <c r="C54" s="15">
        <f t="shared" si="18"/>
        <v>0.45289041518523643</v>
      </c>
      <c r="D54" s="14">
        <f t="shared" si="19"/>
        <v>44278.998433465567</v>
      </c>
      <c r="E54" s="14">
        <f>SUM(D54:$D$127)</f>
        <v>1185364.1217039423</v>
      </c>
      <c r="F54" s="16">
        <f t="shared" si="20"/>
        <v>26.770346296000621</v>
      </c>
      <c r="G54" s="5"/>
      <c r="H54" s="14">
        <f t="shared" si="13"/>
        <v>97769.784806231866</v>
      </c>
      <c r="I54" s="15">
        <f t="shared" si="21"/>
        <v>0.45289041518523643</v>
      </c>
      <c r="J54" s="14">
        <f t="shared" si="22"/>
        <v>44278.998433465567</v>
      </c>
      <c r="K54" s="14">
        <f>SUM($J54:J$127)</f>
        <v>1185364.1217039423</v>
      </c>
      <c r="L54" s="16">
        <f t="shared" si="23"/>
        <v>26.770346296000621</v>
      </c>
      <c r="M54" s="16"/>
      <c r="N54" s="6">
        <v>40</v>
      </c>
      <c r="O54" s="6">
        <f t="shared" si="14"/>
        <v>50</v>
      </c>
      <c r="P54" s="6">
        <f t="shared" si="15"/>
        <v>97769.784806231866</v>
      </c>
      <c r="Q54" s="6">
        <f t="shared" si="16"/>
        <v>97769.784806231866</v>
      </c>
      <c r="R54" s="5">
        <f t="shared" si="17"/>
        <v>98624.694314346387</v>
      </c>
      <c r="S54" s="5">
        <f t="shared" si="24"/>
        <v>4367002685.0459642</v>
      </c>
      <c r="T54" s="20">
        <f>SUM(S54:$S$136)</f>
        <v>110248168685.24805</v>
      </c>
      <c r="U54" s="6">
        <f t="shared" si="25"/>
        <v>25.245729539570377</v>
      </c>
    </row>
    <row r="55" spans="1:21" x14ac:dyDescent="0.2">
      <c r="A55" s="21">
        <v>41</v>
      </c>
      <c r="B55" s="22">
        <f>Absterbeordnung!B49</f>
        <v>97636.487266952143</v>
      </c>
      <c r="C55" s="15">
        <f t="shared" si="18"/>
        <v>0.44401021096591808</v>
      </c>
      <c r="D55" s="14">
        <f t="shared" si="19"/>
        <v>43351.597309370598</v>
      </c>
      <c r="E55" s="14">
        <f>SUM(D55:$D$127)</f>
        <v>1141085.1232704767</v>
      </c>
      <c r="F55" s="16">
        <f t="shared" si="20"/>
        <v>26.321639664793324</v>
      </c>
      <c r="G55" s="5"/>
      <c r="H55" s="14">
        <f t="shared" si="13"/>
        <v>97636.487266952143</v>
      </c>
      <c r="I55" s="15">
        <f t="shared" si="21"/>
        <v>0.44401021096591808</v>
      </c>
      <c r="J55" s="14">
        <f t="shared" si="22"/>
        <v>43351.597309370598</v>
      </c>
      <c r="K55" s="14">
        <f>SUM($J55:J$127)</f>
        <v>1141085.1232704767</v>
      </c>
      <c r="L55" s="16">
        <f t="shared" si="23"/>
        <v>26.321639664793324</v>
      </c>
      <c r="M55" s="16"/>
      <c r="N55" s="6">
        <v>41</v>
      </c>
      <c r="O55" s="6">
        <f t="shared" si="14"/>
        <v>51</v>
      </c>
      <c r="P55" s="6">
        <f t="shared" si="15"/>
        <v>97636.487266952143</v>
      </c>
      <c r="Q55" s="6">
        <f t="shared" si="16"/>
        <v>97636.487266952143</v>
      </c>
      <c r="R55" s="5">
        <f t="shared" si="17"/>
        <v>98559.178239563204</v>
      </c>
      <c r="S55" s="5">
        <f t="shared" si="24"/>
        <v>4272697806.1840253</v>
      </c>
      <c r="T55" s="20">
        <f>SUM(S55:$S$136)</f>
        <v>105881166000.20209</v>
      </c>
      <c r="U55" s="6">
        <f t="shared" si="25"/>
        <v>24.780869324986327</v>
      </c>
    </row>
    <row r="56" spans="1:21" x14ac:dyDescent="0.2">
      <c r="A56" s="21">
        <v>42</v>
      </c>
      <c r="B56" s="22">
        <f>Absterbeordnung!B50</f>
        <v>97491.457574991262</v>
      </c>
      <c r="C56" s="15">
        <f t="shared" si="18"/>
        <v>0.4353041283979589</v>
      </c>
      <c r="D56" s="14">
        <f t="shared" si="19"/>
        <v>42438.433965928161</v>
      </c>
      <c r="E56" s="14">
        <f>SUM(D56:$D$127)</f>
        <v>1097733.5259611064</v>
      </c>
      <c r="F56" s="16">
        <f t="shared" si="20"/>
        <v>25.866494669488169</v>
      </c>
      <c r="G56" s="5"/>
      <c r="H56" s="14">
        <f t="shared" si="13"/>
        <v>97491.457574991262</v>
      </c>
      <c r="I56" s="15">
        <f t="shared" si="21"/>
        <v>0.4353041283979589</v>
      </c>
      <c r="J56" s="14">
        <f t="shared" si="22"/>
        <v>42438.433965928161</v>
      </c>
      <c r="K56" s="14">
        <f>SUM($J56:J$127)</f>
        <v>1097733.5259611064</v>
      </c>
      <c r="L56" s="16">
        <f t="shared" si="23"/>
        <v>25.866494669488169</v>
      </c>
      <c r="M56" s="16"/>
      <c r="N56" s="6">
        <v>42</v>
      </c>
      <c r="O56" s="6">
        <f t="shared" si="14"/>
        <v>52</v>
      </c>
      <c r="P56" s="6">
        <f t="shared" si="15"/>
        <v>97491.457574991262</v>
      </c>
      <c r="Q56" s="6">
        <f t="shared" si="16"/>
        <v>97491.457574991262</v>
      </c>
      <c r="R56" s="5">
        <f t="shared" si="17"/>
        <v>98486.123214702529</v>
      </c>
      <c r="S56" s="5">
        <f t="shared" si="24"/>
        <v>4179596836.6074176</v>
      </c>
      <c r="T56" s="20">
        <f>SUM(S56:$S$136)</f>
        <v>101608468194.01807</v>
      </c>
      <c r="U56" s="6">
        <f t="shared" si="25"/>
        <v>24.310590749823074</v>
      </c>
    </row>
    <row r="57" spans="1:21" x14ac:dyDescent="0.2">
      <c r="A57" s="21">
        <v>43</v>
      </c>
      <c r="B57" s="22">
        <f>Absterbeordnung!B51</f>
        <v>97334.242420502211</v>
      </c>
      <c r="C57" s="15">
        <f t="shared" si="18"/>
        <v>0.4267687533313323</v>
      </c>
      <c r="D57" s="14">
        <f t="shared" si="19"/>
        <v>41539.213294247405</v>
      </c>
      <c r="E57" s="14">
        <f>SUM(D57:$D$127)</f>
        <v>1055295.091995178</v>
      </c>
      <c r="F57" s="16">
        <f t="shared" si="20"/>
        <v>25.404792443224281</v>
      </c>
      <c r="G57" s="5"/>
      <c r="H57" s="14">
        <f t="shared" si="13"/>
        <v>97334.242420502211</v>
      </c>
      <c r="I57" s="15">
        <f t="shared" si="21"/>
        <v>0.4267687533313323</v>
      </c>
      <c r="J57" s="14">
        <f t="shared" si="22"/>
        <v>41539.213294247405</v>
      </c>
      <c r="K57" s="14">
        <f>SUM($J57:J$127)</f>
        <v>1055295.091995178</v>
      </c>
      <c r="L57" s="16">
        <f t="shared" si="23"/>
        <v>25.404792443224281</v>
      </c>
      <c r="M57" s="16"/>
      <c r="N57" s="6">
        <v>43</v>
      </c>
      <c r="O57" s="6">
        <f t="shared" si="14"/>
        <v>53</v>
      </c>
      <c r="P57" s="6">
        <f t="shared" si="15"/>
        <v>97334.242420502211</v>
      </c>
      <c r="Q57" s="6">
        <f t="shared" si="16"/>
        <v>97334.242420502211</v>
      </c>
      <c r="R57" s="5">
        <f t="shared" si="17"/>
        <v>98412.598001383492</v>
      </c>
      <c r="S57" s="5">
        <f t="shared" si="24"/>
        <v>4087981899.2204952</v>
      </c>
      <c r="T57" s="20">
        <f>SUM(S57:$S$136)</f>
        <v>97428871357.410629</v>
      </c>
      <c r="U57" s="6">
        <f t="shared" si="25"/>
        <v>23.8329996950301</v>
      </c>
    </row>
    <row r="58" spans="1:21" x14ac:dyDescent="0.2">
      <c r="A58" s="21">
        <v>44</v>
      </c>
      <c r="B58" s="22">
        <f>Absterbeordnung!B52</f>
        <v>97147.059293167418</v>
      </c>
      <c r="C58" s="15">
        <f t="shared" si="18"/>
        <v>0.41840073856012966</v>
      </c>
      <c r="D58" s="14">
        <f t="shared" si="19"/>
        <v>40646.401357205956</v>
      </c>
      <c r="E58" s="14">
        <f>SUM(D58:$D$127)</f>
        <v>1013755.87870093</v>
      </c>
      <c r="F58" s="16">
        <f t="shared" si="20"/>
        <v>24.940851953704566</v>
      </c>
      <c r="G58" s="5"/>
      <c r="H58" s="14">
        <f t="shared" si="13"/>
        <v>97147.059293167418</v>
      </c>
      <c r="I58" s="15">
        <f t="shared" si="21"/>
        <v>0.41840073856012966</v>
      </c>
      <c r="J58" s="14">
        <f t="shared" si="22"/>
        <v>40646.401357205956</v>
      </c>
      <c r="K58" s="14">
        <f>SUM($J58:J$127)</f>
        <v>1013755.87870093</v>
      </c>
      <c r="L58" s="16">
        <f t="shared" si="23"/>
        <v>24.940851953704566</v>
      </c>
      <c r="M58" s="16"/>
      <c r="N58" s="6">
        <v>44</v>
      </c>
      <c r="O58" s="6">
        <f t="shared" si="14"/>
        <v>54</v>
      </c>
      <c r="P58" s="6">
        <f t="shared" si="15"/>
        <v>97147.059293167418</v>
      </c>
      <c r="Q58" s="6">
        <f t="shared" si="16"/>
        <v>97147.059293167418</v>
      </c>
      <c r="R58" s="5">
        <f t="shared" si="17"/>
        <v>98341.125982798985</v>
      </c>
      <c r="S58" s="5">
        <f t="shared" si="24"/>
        <v>3997212876.6164021</v>
      </c>
      <c r="T58" s="20">
        <f>SUM(S58:$S$136)</f>
        <v>93340889458.19014</v>
      </c>
      <c r="U58" s="6">
        <f t="shared" si="25"/>
        <v>23.351493237758756</v>
      </c>
    </row>
    <row r="59" spans="1:21" x14ac:dyDescent="0.2">
      <c r="A59" s="21">
        <v>45</v>
      </c>
      <c r="B59" s="22">
        <f>Absterbeordnung!B53</f>
        <v>96940.322057036174</v>
      </c>
      <c r="C59" s="15">
        <f t="shared" si="18"/>
        <v>0.41019680250993107</v>
      </c>
      <c r="D59" s="14">
        <f t="shared" si="19"/>
        <v>39764.610142079182</v>
      </c>
      <c r="E59" s="14">
        <f>SUM(D59:$D$127)</f>
        <v>973109.47734372423</v>
      </c>
      <c r="F59" s="16">
        <f t="shared" si="20"/>
        <v>24.471746959590412</v>
      </c>
      <c r="G59" s="5"/>
      <c r="H59" s="14">
        <f t="shared" si="13"/>
        <v>96940.322057036174</v>
      </c>
      <c r="I59" s="15">
        <f t="shared" si="21"/>
        <v>0.41019680250993107</v>
      </c>
      <c r="J59" s="14">
        <f t="shared" si="22"/>
        <v>39764.610142079182</v>
      </c>
      <c r="K59" s="14">
        <f>SUM($J59:J$127)</f>
        <v>973109.47734372423</v>
      </c>
      <c r="L59" s="16">
        <f t="shared" si="23"/>
        <v>24.471746959590412</v>
      </c>
      <c r="M59" s="16"/>
      <c r="N59" s="6">
        <v>45</v>
      </c>
      <c r="O59" s="6">
        <f t="shared" si="14"/>
        <v>55</v>
      </c>
      <c r="P59" s="6">
        <f t="shared" si="15"/>
        <v>96940.322057036174</v>
      </c>
      <c r="Q59" s="6">
        <f t="shared" si="16"/>
        <v>96940.322057036174</v>
      </c>
      <c r="R59" s="5">
        <f t="shared" si="17"/>
        <v>98261.669536962407</v>
      </c>
      <c r="S59" s="5">
        <f t="shared" si="24"/>
        <v>3907336981.0471282</v>
      </c>
      <c r="T59" s="20">
        <f>SUM(S59:$S$136)</f>
        <v>89343676581.57373</v>
      </c>
      <c r="U59" s="6">
        <f t="shared" si="25"/>
        <v>22.865618454446818</v>
      </c>
    </row>
    <row r="60" spans="1:21" x14ac:dyDescent="0.2">
      <c r="A60" s="21">
        <v>46</v>
      </c>
      <c r="B60" s="22">
        <f>Absterbeordnung!B54</f>
        <v>96706.644353508091</v>
      </c>
      <c r="C60" s="15">
        <f t="shared" si="18"/>
        <v>0.40215372795091275</v>
      </c>
      <c r="D60" s="14">
        <f t="shared" si="19"/>
        <v>38890.937544386368</v>
      </c>
      <c r="E60" s="14">
        <f>SUM(D60:$D$127)</f>
        <v>933344.86720164481</v>
      </c>
      <c r="F60" s="16">
        <f t="shared" si="20"/>
        <v>23.999032323055079</v>
      </c>
      <c r="G60" s="5"/>
      <c r="H60" s="14">
        <f t="shared" si="13"/>
        <v>96706.644353508091</v>
      </c>
      <c r="I60" s="15">
        <f t="shared" si="21"/>
        <v>0.40215372795091275</v>
      </c>
      <c r="J60" s="14">
        <f t="shared" si="22"/>
        <v>38890.937544386368</v>
      </c>
      <c r="K60" s="14">
        <f>SUM($J60:J$127)</f>
        <v>933344.86720164481</v>
      </c>
      <c r="L60" s="16">
        <f t="shared" si="23"/>
        <v>23.999032323055079</v>
      </c>
      <c r="M60" s="16"/>
      <c r="N60" s="6">
        <v>46</v>
      </c>
      <c r="O60" s="6">
        <f t="shared" si="14"/>
        <v>56</v>
      </c>
      <c r="P60" s="6">
        <f t="shared" si="15"/>
        <v>96706.644353508091</v>
      </c>
      <c r="Q60" s="6">
        <f t="shared" si="16"/>
        <v>96706.644353508091</v>
      </c>
      <c r="R60" s="5">
        <f t="shared" si="17"/>
        <v>98176.622782773236</v>
      </c>
      <c r="S60" s="5">
        <f t="shared" si="24"/>
        <v>3818180904.9636135</v>
      </c>
      <c r="T60" s="20">
        <f>SUM(S60:$S$136)</f>
        <v>85436339600.526611</v>
      </c>
      <c r="U60" s="6">
        <f t="shared" si="25"/>
        <v>22.376189532942206</v>
      </c>
    </row>
    <row r="61" spans="1:21" x14ac:dyDescent="0.2">
      <c r="A61" s="21">
        <v>47</v>
      </c>
      <c r="B61" s="22">
        <f>Absterbeordnung!B55</f>
        <v>96440.270821439874</v>
      </c>
      <c r="C61" s="15">
        <f t="shared" si="18"/>
        <v>0.39426836073618909</v>
      </c>
      <c r="D61" s="14">
        <f t="shared" si="19"/>
        <v>38023.347485723229</v>
      </c>
      <c r="E61" s="14">
        <f>SUM(D61:$D$127)</f>
        <v>894453.92965725844</v>
      </c>
      <c r="F61" s="16">
        <f t="shared" si="20"/>
        <v>23.523808102195698</v>
      </c>
      <c r="G61" s="5"/>
      <c r="H61" s="14">
        <f t="shared" si="13"/>
        <v>96440.270821439874</v>
      </c>
      <c r="I61" s="15">
        <f t="shared" si="21"/>
        <v>0.39426836073618909</v>
      </c>
      <c r="J61" s="14">
        <f t="shared" si="22"/>
        <v>38023.347485723229</v>
      </c>
      <c r="K61" s="14">
        <f>SUM($J61:J$127)</f>
        <v>894453.92965725844</v>
      </c>
      <c r="L61" s="16">
        <f t="shared" si="23"/>
        <v>23.523808102195698</v>
      </c>
      <c r="M61" s="16"/>
      <c r="N61" s="6">
        <v>47</v>
      </c>
      <c r="O61" s="6">
        <f t="shared" si="14"/>
        <v>57</v>
      </c>
      <c r="P61" s="6">
        <f t="shared" si="15"/>
        <v>96440.270821439874</v>
      </c>
      <c r="Q61" s="6">
        <f t="shared" si="16"/>
        <v>96440.270821439874</v>
      </c>
      <c r="R61" s="5">
        <f t="shared" si="17"/>
        <v>98087.065419858001</v>
      </c>
      <c r="S61" s="5">
        <f t="shared" si="24"/>
        <v>3729598572.3141279</v>
      </c>
      <c r="T61" s="20">
        <f>SUM(S61:$S$136)</f>
        <v>81618158695.563004</v>
      </c>
      <c r="U61" s="6">
        <f t="shared" si="25"/>
        <v>21.883899061265691</v>
      </c>
    </row>
    <row r="62" spans="1:21" x14ac:dyDescent="0.2">
      <c r="A62" s="21">
        <v>48</v>
      </c>
      <c r="B62" s="22">
        <f>Absterbeordnung!B56</f>
        <v>96141.953356704369</v>
      </c>
      <c r="C62" s="15">
        <f t="shared" si="18"/>
        <v>0.38653760856489122</v>
      </c>
      <c r="D62" s="14">
        <f t="shared" si="19"/>
        <v>37162.48073325782</v>
      </c>
      <c r="E62" s="14">
        <f>SUM(D62:$D$127)</f>
        <v>856430.58217153524</v>
      </c>
      <c r="F62" s="16">
        <f t="shared" si="20"/>
        <v>23.045570835778189</v>
      </c>
      <c r="G62" s="5"/>
      <c r="H62" s="14">
        <f t="shared" si="13"/>
        <v>96141.953356704369</v>
      </c>
      <c r="I62" s="15">
        <f t="shared" si="21"/>
        <v>0.38653760856489122</v>
      </c>
      <c r="J62" s="14">
        <f t="shared" si="22"/>
        <v>37162.48073325782</v>
      </c>
      <c r="K62" s="14">
        <f>SUM($J62:J$127)</f>
        <v>856430.58217153524</v>
      </c>
      <c r="L62" s="16">
        <f t="shared" si="23"/>
        <v>23.045570835778189</v>
      </c>
      <c r="M62" s="16"/>
      <c r="N62" s="6">
        <v>48</v>
      </c>
      <c r="O62" s="6">
        <f t="shared" si="14"/>
        <v>58</v>
      </c>
      <c r="P62" s="6">
        <f t="shared" si="15"/>
        <v>96141.953356704369</v>
      </c>
      <c r="Q62" s="6">
        <f t="shared" si="16"/>
        <v>96141.953356704369</v>
      </c>
      <c r="R62" s="5">
        <f t="shared" si="17"/>
        <v>97990.188386892827</v>
      </c>
      <c r="S62" s="5">
        <f t="shared" si="24"/>
        <v>3641558487.9762087</v>
      </c>
      <c r="T62" s="20">
        <f>SUM(S62:$S$136)</f>
        <v>77888560123.248886</v>
      </c>
      <c r="U62" s="6">
        <f t="shared" si="25"/>
        <v>21.388798334675478</v>
      </c>
    </row>
    <row r="63" spans="1:21" x14ac:dyDescent="0.2">
      <c r="A63" s="21">
        <v>49</v>
      </c>
      <c r="B63" s="22">
        <f>Absterbeordnung!B57</f>
        <v>95802.434196977134</v>
      </c>
      <c r="C63" s="15">
        <f t="shared" si="18"/>
        <v>0.37895843976950117</v>
      </c>
      <c r="D63" s="14">
        <f t="shared" si="19"/>
        <v>36305.140989406755</v>
      </c>
      <c r="E63" s="14">
        <f>SUM(D63:$D$127)</f>
        <v>819268.10143827752</v>
      </c>
      <c r="F63" s="16">
        <f t="shared" si="20"/>
        <v>22.566173250155579</v>
      </c>
      <c r="G63" s="5"/>
      <c r="H63" s="14">
        <f t="shared" si="13"/>
        <v>95802.434196977134</v>
      </c>
      <c r="I63" s="15">
        <f t="shared" si="21"/>
        <v>0.37895843976950117</v>
      </c>
      <c r="J63" s="14">
        <f t="shared" si="22"/>
        <v>36305.140989406755</v>
      </c>
      <c r="K63" s="14">
        <f>SUM($J63:J$127)</f>
        <v>819268.10143827752</v>
      </c>
      <c r="L63" s="16">
        <f t="shared" si="23"/>
        <v>22.566173250155579</v>
      </c>
      <c r="M63" s="16"/>
      <c r="N63" s="6">
        <v>49</v>
      </c>
      <c r="O63" s="6">
        <f t="shared" si="14"/>
        <v>59</v>
      </c>
      <c r="P63" s="6">
        <f t="shared" si="15"/>
        <v>95802.434196977134</v>
      </c>
      <c r="Q63" s="6">
        <f t="shared" si="16"/>
        <v>95802.434196977134</v>
      </c>
      <c r="R63" s="5">
        <f t="shared" si="17"/>
        <v>97884.688077789193</v>
      </c>
      <c r="S63" s="5">
        <f t="shared" si="24"/>
        <v>3553717401.3682394</v>
      </c>
      <c r="T63" s="20">
        <f>SUM(S63:$S$136)</f>
        <v>74247001635.27269</v>
      </c>
      <c r="U63" s="6">
        <f t="shared" si="25"/>
        <v>20.892770372423641</v>
      </c>
    </row>
    <row r="64" spans="1:21" x14ac:dyDescent="0.2">
      <c r="A64" s="21">
        <v>50</v>
      </c>
      <c r="B64" s="22">
        <f>Absterbeordnung!B58</f>
        <v>95429.250360720864</v>
      </c>
      <c r="C64" s="15">
        <f t="shared" si="18"/>
        <v>0.37152788212696192</v>
      </c>
      <c r="D64" s="14">
        <f t="shared" si="19"/>
        <v>35454.627279482236</v>
      </c>
      <c r="E64" s="14">
        <f>SUM(D64:$D$127)</f>
        <v>782962.96044887078</v>
      </c>
      <c r="F64" s="16">
        <f t="shared" si="20"/>
        <v>22.083519713151102</v>
      </c>
      <c r="G64" s="5"/>
      <c r="H64" s="14">
        <f t="shared" si="13"/>
        <v>95429.250360720864</v>
      </c>
      <c r="I64" s="15">
        <f t="shared" si="21"/>
        <v>0.37152788212696192</v>
      </c>
      <c r="J64" s="14">
        <f t="shared" si="22"/>
        <v>35454.627279482236</v>
      </c>
      <c r="K64" s="14">
        <f>SUM($J64:J$127)</f>
        <v>782962.96044887078</v>
      </c>
      <c r="L64" s="16">
        <f t="shared" si="23"/>
        <v>22.083519713151102</v>
      </c>
      <c r="M64" s="16"/>
      <c r="N64" s="6">
        <v>50</v>
      </c>
      <c r="O64" s="6">
        <f t="shared" si="14"/>
        <v>60</v>
      </c>
      <c r="P64" s="6">
        <f t="shared" si="15"/>
        <v>95429.250360720864</v>
      </c>
      <c r="Q64" s="6">
        <f t="shared" si="16"/>
        <v>95429.250360720864</v>
      </c>
      <c r="R64" s="5">
        <f t="shared" si="17"/>
        <v>97769.784806231866</v>
      </c>
      <c r="S64" s="5">
        <f t="shared" si="24"/>
        <v>3466391279.5001364</v>
      </c>
      <c r="T64" s="20">
        <f>SUM(S64:$S$136)</f>
        <v>70693284233.904449</v>
      </c>
      <c r="U64" s="6">
        <f t="shared" si="25"/>
        <v>20.39391359307211</v>
      </c>
    </row>
    <row r="65" spans="1:21" x14ac:dyDescent="0.2">
      <c r="A65" s="21">
        <v>51</v>
      </c>
      <c r="B65" s="22">
        <f>Absterbeordnung!B59</f>
        <v>95021.584652279504</v>
      </c>
      <c r="C65" s="15">
        <f t="shared" si="18"/>
        <v>0.36424302169309997</v>
      </c>
      <c r="D65" s="14">
        <f t="shared" si="19"/>
        <v>34610.949119812976</v>
      </c>
      <c r="E65" s="14">
        <f>SUM(D65:$D$127)</f>
        <v>747508.33316938847</v>
      </c>
      <c r="F65" s="16">
        <f t="shared" si="20"/>
        <v>21.597452603271105</v>
      </c>
      <c r="G65" s="5"/>
      <c r="H65" s="14">
        <f t="shared" si="13"/>
        <v>95021.584652279504</v>
      </c>
      <c r="I65" s="15">
        <f t="shared" si="21"/>
        <v>0.36424302169309997</v>
      </c>
      <c r="J65" s="14">
        <f t="shared" si="22"/>
        <v>34610.949119812976</v>
      </c>
      <c r="K65" s="14">
        <f>SUM($J65:J$127)</f>
        <v>747508.33316938847</v>
      </c>
      <c r="L65" s="16">
        <f t="shared" si="23"/>
        <v>21.597452603271105</v>
      </c>
      <c r="M65" s="16"/>
      <c r="N65" s="6">
        <v>51</v>
      </c>
      <c r="O65" s="6">
        <f t="shared" si="14"/>
        <v>61</v>
      </c>
      <c r="P65" s="6">
        <f t="shared" si="15"/>
        <v>95021.584652279504</v>
      </c>
      <c r="Q65" s="6">
        <f t="shared" si="16"/>
        <v>95021.584652279504</v>
      </c>
      <c r="R65" s="5">
        <f t="shared" si="17"/>
        <v>97636.487266952143</v>
      </c>
      <c r="S65" s="5">
        <f t="shared" si="24"/>
        <v>3379291493.0337486</v>
      </c>
      <c r="T65" s="20">
        <f>SUM(S65:$S$136)</f>
        <v>67226892954.404343</v>
      </c>
      <c r="U65" s="6">
        <f t="shared" si="25"/>
        <v>19.893783384176665</v>
      </c>
    </row>
    <row r="66" spans="1:21" x14ac:dyDescent="0.2">
      <c r="A66" s="21">
        <v>52</v>
      </c>
      <c r="B66" s="22">
        <f>Absterbeordnung!B60</f>
        <v>94565.383764826212</v>
      </c>
      <c r="C66" s="15">
        <f t="shared" si="18"/>
        <v>0.35710100165990188</v>
      </c>
      <c r="D66" s="14">
        <f t="shared" si="19"/>
        <v>33769.393264772465</v>
      </c>
      <c r="E66" s="14">
        <f>SUM(D66:$D$127)</f>
        <v>712897.38404957554</v>
      </c>
      <c r="F66" s="16">
        <f t="shared" si="20"/>
        <v>21.110754891567904</v>
      </c>
      <c r="G66" s="5"/>
      <c r="H66" s="14">
        <f t="shared" si="13"/>
        <v>94565.383764826212</v>
      </c>
      <c r="I66" s="15">
        <f t="shared" si="21"/>
        <v>0.35710100165990188</v>
      </c>
      <c r="J66" s="14">
        <f t="shared" si="22"/>
        <v>33769.393264772465</v>
      </c>
      <c r="K66" s="14">
        <f>SUM($J66:J$127)</f>
        <v>712897.38404957554</v>
      </c>
      <c r="L66" s="16">
        <f t="shared" si="23"/>
        <v>21.110754891567904</v>
      </c>
      <c r="M66" s="16"/>
      <c r="N66" s="6">
        <v>52</v>
      </c>
      <c r="O66" s="6">
        <f t="shared" si="14"/>
        <v>62</v>
      </c>
      <c r="P66" s="6">
        <f t="shared" si="15"/>
        <v>94565.383764826212</v>
      </c>
      <c r="Q66" s="6">
        <f t="shared" si="16"/>
        <v>94565.383764826212</v>
      </c>
      <c r="R66" s="5">
        <f t="shared" si="17"/>
        <v>97491.457574991262</v>
      </c>
      <c r="S66" s="5">
        <f t="shared" si="24"/>
        <v>3292227370.8057604</v>
      </c>
      <c r="T66" s="20">
        <f>SUM(S66:$S$136)</f>
        <v>63847601461.370605</v>
      </c>
      <c r="U66" s="6">
        <f t="shared" si="25"/>
        <v>19.393436196888231</v>
      </c>
    </row>
    <row r="67" spans="1:21" x14ac:dyDescent="0.2">
      <c r="A67" s="21">
        <v>53</v>
      </c>
      <c r="B67" s="22">
        <f>Absterbeordnung!B61</f>
        <v>94068.011649623106</v>
      </c>
      <c r="C67" s="15">
        <f t="shared" si="18"/>
        <v>0.35009902123519798</v>
      </c>
      <c r="D67" s="14">
        <f t="shared" si="19"/>
        <v>32933.11880807425</v>
      </c>
      <c r="E67" s="14">
        <f>SUM(D67:$D$127)</f>
        <v>679127.99078480306</v>
      </c>
      <c r="F67" s="16">
        <f t="shared" si="20"/>
        <v>20.621429593188132</v>
      </c>
      <c r="G67" s="5"/>
      <c r="H67" s="14">
        <f t="shared" si="13"/>
        <v>94068.011649623106</v>
      </c>
      <c r="I67" s="15">
        <f t="shared" si="21"/>
        <v>0.35009902123519798</v>
      </c>
      <c r="J67" s="14">
        <f t="shared" si="22"/>
        <v>32933.11880807425</v>
      </c>
      <c r="K67" s="14">
        <f>SUM($J67:J$127)</f>
        <v>679127.99078480306</v>
      </c>
      <c r="L67" s="16">
        <f t="shared" si="23"/>
        <v>20.621429593188132</v>
      </c>
      <c r="M67" s="16"/>
      <c r="N67" s="6">
        <v>53</v>
      </c>
      <c r="O67" s="6">
        <f t="shared" si="14"/>
        <v>63</v>
      </c>
      <c r="P67" s="6">
        <f t="shared" si="15"/>
        <v>94068.011649623106</v>
      </c>
      <c r="Q67" s="6">
        <f t="shared" si="16"/>
        <v>94068.011649623106</v>
      </c>
      <c r="R67" s="5">
        <f t="shared" si="17"/>
        <v>97334.242420502211</v>
      </c>
      <c r="S67" s="5">
        <f t="shared" si="24"/>
        <v>3205520169.7282996</v>
      </c>
      <c r="T67" s="20">
        <f>SUM(S67:$S$136)</f>
        <v>60555374090.564835</v>
      </c>
      <c r="U67" s="6">
        <f t="shared" si="25"/>
        <v>18.890966484137742</v>
      </c>
    </row>
    <row r="68" spans="1:21" x14ac:dyDescent="0.2">
      <c r="A68" s="21">
        <v>54</v>
      </c>
      <c r="B68" s="22">
        <f>Absterbeordnung!B62</f>
        <v>93528.309203897734</v>
      </c>
      <c r="C68" s="15">
        <f t="shared" si="18"/>
        <v>0.34323433454431168</v>
      </c>
      <c r="D68" s="14">
        <f t="shared" si="19"/>
        <v>32102.126970654459</v>
      </c>
      <c r="E68" s="14">
        <f>SUM(D68:$D$127)</f>
        <v>646194.87197672878</v>
      </c>
      <c r="F68" s="16">
        <f t="shared" si="20"/>
        <v>20.129347583960257</v>
      </c>
      <c r="G68" s="5"/>
      <c r="H68" s="14">
        <f t="shared" si="13"/>
        <v>93528.309203897734</v>
      </c>
      <c r="I68" s="15">
        <f t="shared" si="21"/>
        <v>0.34323433454431168</v>
      </c>
      <c r="J68" s="14">
        <f t="shared" si="22"/>
        <v>32102.126970654459</v>
      </c>
      <c r="K68" s="14">
        <f>SUM($J68:J$127)</f>
        <v>646194.87197672878</v>
      </c>
      <c r="L68" s="16">
        <f t="shared" si="23"/>
        <v>20.129347583960257</v>
      </c>
      <c r="M68" s="16"/>
      <c r="N68" s="6">
        <v>54</v>
      </c>
      <c r="O68" s="6">
        <f t="shared" si="14"/>
        <v>64</v>
      </c>
      <c r="P68" s="6">
        <f t="shared" si="15"/>
        <v>93528.309203897734</v>
      </c>
      <c r="Q68" s="6">
        <f t="shared" si="16"/>
        <v>93528.309203897734</v>
      </c>
      <c r="R68" s="5">
        <f t="shared" si="17"/>
        <v>97147.059293167418</v>
      </c>
      <c r="S68" s="5">
        <f t="shared" si="24"/>
        <v>3118627232.2549577</v>
      </c>
      <c r="T68" s="20">
        <f>SUM(S68:$S$136)</f>
        <v>57349853920.836548</v>
      </c>
      <c r="U68" s="6">
        <f t="shared" si="25"/>
        <v>18.38945460607971</v>
      </c>
    </row>
    <row r="69" spans="1:21" x14ac:dyDescent="0.2">
      <c r="A69" s="21">
        <v>55</v>
      </c>
      <c r="B69" s="22">
        <f>Absterbeordnung!B63</f>
        <v>92928.967678514062</v>
      </c>
      <c r="C69" s="15">
        <f t="shared" si="18"/>
        <v>0.33650424955324687</v>
      </c>
      <c r="D69" s="14">
        <f t="shared" si="19"/>
        <v>31270.992530416308</v>
      </c>
      <c r="E69" s="14">
        <f>SUM(D69:$D$127)</f>
        <v>614092.74500607431</v>
      </c>
      <c r="F69" s="16">
        <f t="shared" si="20"/>
        <v>19.637775948709198</v>
      </c>
      <c r="G69" s="5"/>
      <c r="H69" s="14">
        <f t="shared" si="13"/>
        <v>92928.967678514062</v>
      </c>
      <c r="I69" s="15">
        <f t="shared" si="21"/>
        <v>0.33650424955324687</v>
      </c>
      <c r="J69" s="14">
        <f t="shared" si="22"/>
        <v>31270.992530416308</v>
      </c>
      <c r="K69" s="14">
        <f>SUM($J69:J$127)</f>
        <v>614092.74500607431</v>
      </c>
      <c r="L69" s="16">
        <f t="shared" si="23"/>
        <v>19.637775948709198</v>
      </c>
      <c r="M69" s="16"/>
      <c r="N69" s="6">
        <v>55</v>
      </c>
      <c r="O69" s="6">
        <f t="shared" si="14"/>
        <v>65</v>
      </c>
      <c r="P69" s="6">
        <f t="shared" si="15"/>
        <v>92928.967678514062</v>
      </c>
      <c r="Q69" s="6">
        <f t="shared" si="16"/>
        <v>92928.967678514062</v>
      </c>
      <c r="R69" s="5">
        <f t="shared" si="17"/>
        <v>96940.322057036174</v>
      </c>
      <c r="S69" s="5">
        <f t="shared" si="24"/>
        <v>3031420086.9417291</v>
      </c>
      <c r="T69" s="20">
        <f>SUM(S69:$S$136)</f>
        <v>54231226688.581589</v>
      </c>
      <c r="U69" s="6">
        <f t="shared" si="25"/>
        <v>17.889710146802244</v>
      </c>
    </row>
    <row r="70" spans="1:21" x14ac:dyDescent="0.2">
      <c r="A70" s="21">
        <v>56</v>
      </c>
      <c r="B70" s="22">
        <f>Absterbeordnung!B64</f>
        <v>92287.896339957908</v>
      </c>
      <c r="C70" s="15">
        <f t="shared" si="18"/>
        <v>0.3299061270129871</v>
      </c>
      <c r="D70" s="14">
        <f t="shared" si="19"/>
        <v>30446.34245169154</v>
      </c>
      <c r="E70" s="14">
        <f>SUM(D70:$D$127)</f>
        <v>582821.75247565797</v>
      </c>
      <c r="F70" s="16">
        <f t="shared" si="20"/>
        <v>19.142586778704434</v>
      </c>
      <c r="G70" s="5"/>
      <c r="H70" s="14">
        <f t="shared" si="13"/>
        <v>92287.896339957908</v>
      </c>
      <c r="I70" s="15">
        <f t="shared" si="21"/>
        <v>0.3299061270129871</v>
      </c>
      <c r="J70" s="14">
        <f t="shared" si="22"/>
        <v>30446.34245169154</v>
      </c>
      <c r="K70" s="14">
        <f>SUM($J70:J$127)</f>
        <v>582821.75247565797</v>
      </c>
      <c r="L70" s="16">
        <f t="shared" si="23"/>
        <v>19.142586778704434</v>
      </c>
      <c r="M70" s="16"/>
      <c r="N70" s="6">
        <v>56</v>
      </c>
      <c r="O70" s="6">
        <f t="shared" si="14"/>
        <v>66</v>
      </c>
      <c r="P70" s="6">
        <f t="shared" si="15"/>
        <v>92287.896339957908</v>
      </c>
      <c r="Q70" s="6">
        <f t="shared" si="16"/>
        <v>92287.896339957908</v>
      </c>
      <c r="R70" s="5">
        <f t="shared" si="17"/>
        <v>96706.644353508091</v>
      </c>
      <c r="S70" s="5">
        <f t="shared" si="24"/>
        <v>2944363611.3408494</v>
      </c>
      <c r="T70" s="20">
        <f>SUM(S70:$S$136)</f>
        <v>51199806601.639862</v>
      </c>
      <c r="U70" s="6">
        <f t="shared" si="25"/>
        <v>17.389090941225056</v>
      </c>
    </row>
    <row r="71" spans="1:21" x14ac:dyDescent="0.2">
      <c r="A71" s="21">
        <v>57</v>
      </c>
      <c r="B71" s="22">
        <f>Absterbeordnung!B65</f>
        <v>91600.430579324107</v>
      </c>
      <c r="C71" s="15">
        <f t="shared" si="18"/>
        <v>0.32343737942449713</v>
      </c>
      <c r="D71" s="14">
        <f t="shared" si="19"/>
        <v>29627.00322073216</v>
      </c>
      <c r="E71" s="14">
        <f>SUM(D71:$D$127)</f>
        <v>552375.41002396657</v>
      </c>
      <c r="F71" s="16">
        <f t="shared" si="20"/>
        <v>18.644322745320036</v>
      </c>
      <c r="G71" s="5"/>
      <c r="H71" s="14">
        <f t="shared" si="13"/>
        <v>91600.430579324107</v>
      </c>
      <c r="I71" s="15">
        <f t="shared" si="21"/>
        <v>0.32343737942449713</v>
      </c>
      <c r="J71" s="14">
        <f t="shared" si="22"/>
        <v>29627.00322073216</v>
      </c>
      <c r="K71" s="14">
        <f>SUM($J71:J$127)</f>
        <v>552375.41002396657</v>
      </c>
      <c r="L71" s="16">
        <f t="shared" si="23"/>
        <v>18.644322745320036</v>
      </c>
      <c r="M71" s="16"/>
      <c r="N71" s="6">
        <v>57</v>
      </c>
      <c r="O71" s="6">
        <f t="shared" si="14"/>
        <v>67</v>
      </c>
      <c r="P71" s="6">
        <f t="shared" si="15"/>
        <v>91600.430579324107</v>
      </c>
      <c r="Q71" s="6">
        <f t="shared" si="16"/>
        <v>91600.430579324107</v>
      </c>
      <c r="R71" s="5">
        <f t="shared" si="17"/>
        <v>96440.270821439874</v>
      </c>
      <c r="S71" s="5">
        <f t="shared" si="24"/>
        <v>2857236214.2350807</v>
      </c>
      <c r="T71" s="20">
        <f>SUM(S71:$S$136)</f>
        <v>48255442990.299011</v>
      </c>
      <c r="U71" s="6">
        <f t="shared" si="25"/>
        <v>16.888853203625526</v>
      </c>
    </row>
    <row r="72" spans="1:21" x14ac:dyDescent="0.2">
      <c r="A72" s="21">
        <v>58</v>
      </c>
      <c r="B72" s="22">
        <f>Absterbeordnung!B66</f>
        <v>90870.885271582549</v>
      </c>
      <c r="C72" s="15">
        <f t="shared" si="18"/>
        <v>0.31709547002401678</v>
      </c>
      <c r="D72" s="14">
        <f t="shared" si="19"/>
        <v>28814.746076690972</v>
      </c>
      <c r="E72" s="14">
        <f>SUM(D72:$D$127)</f>
        <v>522748.40680323442</v>
      </c>
      <c r="F72" s="16">
        <f t="shared" si="20"/>
        <v>18.141697497938381</v>
      </c>
      <c r="G72" s="5"/>
      <c r="H72" s="14">
        <f t="shared" si="13"/>
        <v>90870.885271582549</v>
      </c>
      <c r="I72" s="15">
        <f t="shared" si="21"/>
        <v>0.31709547002401678</v>
      </c>
      <c r="J72" s="14">
        <f t="shared" si="22"/>
        <v>28814.746076690972</v>
      </c>
      <c r="K72" s="14">
        <f>SUM($J72:J$127)</f>
        <v>522748.40680323442</v>
      </c>
      <c r="L72" s="16">
        <f t="shared" si="23"/>
        <v>18.141697497938381</v>
      </c>
      <c r="M72" s="16"/>
      <c r="N72" s="6">
        <v>58</v>
      </c>
      <c r="O72" s="6">
        <f t="shared" si="14"/>
        <v>68</v>
      </c>
      <c r="P72" s="6">
        <f t="shared" si="15"/>
        <v>90870.885271582549</v>
      </c>
      <c r="Q72" s="6">
        <f t="shared" si="16"/>
        <v>90870.885271582549</v>
      </c>
      <c r="R72" s="5">
        <f t="shared" si="17"/>
        <v>96141.953356704369</v>
      </c>
      <c r="S72" s="5">
        <f t="shared" si="24"/>
        <v>2770305973.290504</v>
      </c>
      <c r="T72" s="20">
        <f>SUM(S72:$S$136)</f>
        <v>45398206776.063927</v>
      </c>
      <c r="U72" s="6">
        <f t="shared" si="25"/>
        <v>16.387434172890661</v>
      </c>
    </row>
    <row r="73" spans="1:21" x14ac:dyDescent="0.2">
      <c r="A73" s="21">
        <v>59</v>
      </c>
      <c r="B73" s="22">
        <f>Absterbeordnung!B67</f>
        <v>90067.357685496376</v>
      </c>
      <c r="C73" s="15">
        <f t="shared" si="18"/>
        <v>0.3108779117882518</v>
      </c>
      <c r="D73" s="14">
        <f t="shared" si="19"/>
        <v>27999.952077552665</v>
      </c>
      <c r="E73" s="14">
        <f>SUM(D73:$D$127)</f>
        <v>493933.6607265434</v>
      </c>
      <c r="F73" s="16">
        <f t="shared" si="20"/>
        <v>17.640518075119349</v>
      </c>
      <c r="G73" s="5"/>
      <c r="H73" s="14">
        <f t="shared" si="13"/>
        <v>90067.357685496376</v>
      </c>
      <c r="I73" s="15">
        <f t="shared" si="21"/>
        <v>0.3108779117882518</v>
      </c>
      <c r="J73" s="14">
        <f t="shared" si="22"/>
        <v>27999.952077552665</v>
      </c>
      <c r="K73" s="14">
        <f>SUM($J73:J$127)</f>
        <v>493933.6607265434</v>
      </c>
      <c r="L73" s="16">
        <f t="shared" si="23"/>
        <v>17.640518075119349</v>
      </c>
      <c r="M73" s="16"/>
      <c r="N73" s="6">
        <v>59</v>
      </c>
      <c r="O73" s="6">
        <f t="shared" si="14"/>
        <v>69</v>
      </c>
      <c r="P73" s="6">
        <f t="shared" si="15"/>
        <v>90067.357685496376</v>
      </c>
      <c r="Q73" s="6">
        <f t="shared" si="16"/>
        <v>90067.357685496376</v>
      </c>
      <c r="R73" s="5">
        <f t="shared" si="17"/>
        <v>95802.434196977134</v>
      </c>
      <c r="S73" s="5">
        <f t="shared" si="24"/>
        <v>2682463566.4282522</v>
      </c>
      <c r="T73" s="20">
        <f>SUM(S73:$S$136)</f>
        <v>42627900802.773422</v>
      </c>
      <c r="U73" s="6">
        <f t="shared" si="25"/>
        <v>15.891325174467598</v>
      </c>
    </row>
    <row r="74" spans="1:21" x14ac:dyDescent="0.2">
      <c r="A74" s="21">
        <v>60</v>
      </c>
      <c r="B74" s="22">
        <f>Absterbeordnung!B68</f>
        <v>89202.958095630034</v>
      </c>
      <c r="C74" s="15">
        <f t="shared" si="18"/>
        <v>0.30478226645907031</v>
      </c>
      <c r="D74" s="14">
        <f t="shared" si="19"/>
        <v>27187.479743239597</v>
      </c>
      <c r="E74" s="14">
        <f>SUM(D74:$D$127)</f>
        <v>465933.70864899067</v>
      </c>
      <c r="F74" s="16">
        <f t="shared" si="20"/>
        <v>17.13780435146252</v>
      </c>
      <c r="G74" s="5"/>
      <c r="H74" s="14">
        <f t="shared" si="13"/>
        <v>89202.958095630034</v>
      </c>
      <c r="I74" s="15">
        <f t="shared" si="21"/>
        <v>0.30478226645907031</v>
      </c>
      <c r="J74" s="14">
        <f t="shared" si="22"/>
        <v>27187.479743239597</v>
      </c>
      <c r="K74" s="14">
        <f>SUM($J74:J$127)</f>
        <v>465933.70864899067</v>
      </c>
      <c r="L74" s="16">
        <f t="shared" si="23"/>
        <v>17.13780435146252</v>
      </c>
      <c r="M74" s="16"/>
      <c r="N74" s="6">
        <v>60</v>
      </c>
      <c r="O74" s="6">
        <f t="shared" si="14"/>
        <v>70</v>
      </c>
      <c r="P74" s="6">
        <f t="shared" si="15"/>
        <v>89202.958095630034</v>
      </c>
      <c r="Q74" s="6">
        <f t="shared" si="16"/>
        <v>89202.958095630034</v>
      </c>
      <c r="R74" s="5">
        <f t="shared" si="17"/>
        <v>95429.250360720864</v>
      </c>
      <c r="S74" s="5">
        <f t="shared" si="24"/>
        <v>2594480811.0946383</v>
      </c>
      <c r="T74" s="20">
        <f>SUM(S74:$S$136)</f>
        <v>39945437236.345161</v>
      </c>
      <c r="U74" s="6">
        <f t="shared" si="25"/>
        <v>15.396312458943093</v>
      </c>
    </row>
    <row r="75" spans="1:21" x14ac:dyDescent="0.2">
      <c r="A75" s="21">
        <v>61</v>
      </c>
      <c r="B75" s="22">
        <f>Absterbeordnung!B69</f>
        <v>88257.129282458292</v>
      </c>
      <c r="C75" s="15">
        <f t="shared" si="18"/>
        <v>0.29880614358732388</v>
      </c>
      <c r="D75" s="14">
        <f t="shared" si="19"/>
        <v>26371.77244497924</v>
      </c>
      <c r="E75" s="14">
        <f>SUM(D75:$D$127)</f>
        <v>438746.22890575114</v>
      </c>
      <c r="F75" s="16">
        <f t="shared" si="20"/>
        <v>16.636964004642824</v>
      </c>
      <c r="G75" s="5"/>
      <c r="H75" s="14">
        <f t="shared" si="13"/>
        <v>88257.129282458292</v>
      </c>
      <c r="I75" s="15">
        <f t="shared" si="21"/>
        <v>0.29880614358732388</v>
      </c>
      <c r="J75" s="14">
        <f t="shared" si="22"/>
        <v>26371.77244497924</v>
      </c>
      <c r="K75" s="14">
        <f>SUM($J75:J$127)</f>
        <v>438746.22890575114</v>
      </c>
      <c r="L75" s="16">
        <f t="shared" si="23"/>
        <v>16.636964004642824</v>
      </c>
      <c r="M75" s="16"/>
      <c r="N75" s="6">
        <v>61</v>
      </c>
      <c r="O75" s="6">
        <f t="shared" si="14"/>
        <v>71</v>
      </c>
      <c r="P75" s="6">
        <f t="shared" si="15"/>
        <v>88257.129282458292</v>
      </c>
      <c r="Q75" s="6">
        <f t="shared" si="16"/>
        <v>88257.129282458292</v>
      </c>
      <c r="R75" s="5">
        <f t="shared" si="17"/>
        <v>95021.584652279504</v>
      </c>
      <c r="S75" s="5">
        <f t="shared" si="24"/>
        <v>2505887607.8112469</v>
      </c>
      <c r="T75" s="20">
        <f>SUM(S75:$S$136)</f>
        <v>37350956425.250526</v>
      </c>
      <c r="U75" s="6">
        <f t="shared" si="25"/>
        <v>14.905279992934123</v>
      </c>
    </row>
    <row r="76" spans="1:21" x14ac:dyDescent="0.2">
      <c r="A76" s="21">
        <v>62</v>
      </c>
      <c r="B76" s="22">
        <f>Absterbeordnung!B70</f>
        <v>87264.92940847596</v>
      </c>
      <c r="C76" s="15">
        <f t="shared" si="18"/>
        <v>0.29294719959541554</v>
      </c>
      <c r="D76" s="14">
        <f t="shared" si="19"/>
        <v>25564.016693104655</v>
      </c>
      <c r="E76" s="14">
        <f>SUM(D76:$D$127)</f>
        <v>412374.45646077185</v>
      </c>
      <c r="F76" s="16">
        <f t="shared" si="20"/>
        <v>16.131050977290318</v>
      </c>
      <c r="G76" s="5"/>
      <c r="H76" s="14">
        <f t="shared" si="13"/>
        <v>87264.92940847596</v>
      </c>
      <c r="I76" s="15">
        <f t="shared" si="21"/>
        <v>0.29294719959541554</v>
      </c>
      <c r="J76" s="14">
        <f t="shared" si="22"/>
        <v>25564.016693104655</v>
      </c>
      <c r="K76" s="14">
        <f>SUM($J76:J$127)</f>
        <v>412374.45646077185</v>
      </c>
      <c r="L76" s="16">
        <f t="shared" si="23"/>
        <v>16.131050977290318</v>
      </c>
      <c r="M76" s="16"/>
      <c r="N76" s="6">
        <v>62</v>
      </c>
      <c r="O76" s="6">
        <f t="shared" si="14"/>
        <v>72</v>
      </c>
      <c r="P76" s="6">
        <f t="shared" si="15"/>
        <v>87264.92940847596</v>
      </c>
      <c r="Q76" s="6">
        <f t="shared" si="16"/>
        <v>87264.92940847596</v>
      </c>
      <c r="R76" s="5">
        <f t="shared" si="17"/>
        <v>94565.383764826212</v>
      </c>
      <c r="S76" s="5">
        <f t="shared" si="24"/>
        <v>2417471049.1538649</v>
      </c>
      <c r="T76" s="20">
        <f>SUM(S76:$S$136)</f>
        <v>34845068817.439278</v>
      </c>
      <c r="U76" s="6">
        <f t="shared" si="25"/>
        <v>14.413851545248223</v>
      </c>
    </row>
    <row r="77" spans="1:21" x14ac:dyDescent="0.2">
      <c r="A77" s="21">
        <v>63</v>
      </c>
      <c r="B77" s="22">
        <f>Absterbeordnung!B71</f>
        <v>86192.09301522297</v>
      </c>
      <c r="C77" s="15">
        <f t="shared" si="18"/>
        <v>0.28720313685825061</v>
      </c>
      <c r="D77" s="14">
        <f t="shared" si="19"/>
        <v>24754.639486350148</v>
      </c>
      <c r="E77" s="14">
        <f>SUM(D77:$D$127)</f>
        <v>386810.43976766721</v>
      </c>
      <c r="F77" s="16">
        <f t="shared" si="20"/>
        <v>15.625775523047174</v>
      </c>
      <c r="G77" s="5"/>
      <c r="H77" s="14">
        <f t="shared" si="13"/>
        <v>86192.09301522297</v>
      </c>
      <c r="I77" s="15">
        <f t="shared" si="21"/>
        <v>0.28720313685825061</v>
      </c>
      <c r="J77" s="14">
        <f t="shared" si="22"/>
        <v>24754.639486350148</v>
      </c>
      <c r="K77" s="14">
        <f>SUM($J77:J$127)</f>
        <v>386810.43976766721</v>
      </c>
      <c r="L77" s="16">
        <f t="shared" si="23"/>
        <v>15.625775523047174</v>
      </c>
      <c r="M77" s="16"/>
      <c r="N77" s="6">
        <v>63</v>
      </c>
      <c r="O77" s="6">
        <f t="shared" si="14"/>
        <v>73</v>
      </c>
      <c r="P77" s="6">
        <f t="shared" si="15"/>
        <v>86192.09301522297</v>
      </c>
      <c r="Q77" s="6">
        <f t="shared" si="16"/>
        <v>86192.09301522297</v>
      </c>
      <c r="R77" s="5">
        <f t="shared" si="17"/>
        <v>94068.011649623106</v>
      </c>
      <c r="S77" s="5">
        <f t="shared" si="24"/>
        <v>2328619715.5842061</v>
      </c>
      <c r="T77" s="20">
        <f>SUM(S77:$S$136)</f>
        <v>32427597768.285416</v>
      </c>
      <c r="U77" s="6">
        <f t="shared" si="25"/>
        <v>13.925673458514867</v>
      </c>
    </row>
    <row r="78" spans="1:21" x14ac:dyDescent="0.2">
      <c r="A78" s="21">
        <v>64</v>
      </c>
      <c r="B78" s="22">
        <f>Absterbeordnung!B72</f>
        <v>85060.0782617816</v>
      </c>
      <c r="C78" s="15">
        <f t="shared" si="18"/>
        <v>0.28157170280220639</v>
      </c>
      <c r="D78" s="14">
        <f t="shared" si="19"/>
        <v>23950.511076658786</v>
      </c>
      <c r="E78" s="14">
        <f>SUM(D78:$D$127)</f>
        <v>362055.80028131709</v>
      </c>
      <c r="F78" s="16">
        <f t="shared" si="20"/>
        <v>15.116829829746816</v>
      </c>
      <c r="G78" s="5"/>
      <c r="H78" s="14">
        <f t="shared" ref="H78:H109" si="26">B78</f>
        <v>85060.0782617816</v>
      </c>
      <c r="I78" s="15">
        <f t="shared" si="21"/>
        <v>0.28157170280220639</v>
      </c>
      <c r="J78" s="14">
        <f t="shared" si="22"/>
        <v>23950.511076658786</v>
      </c>
      <c r="K78" s="14">
        <f>SUM($J78:J$127)</f>
        <v>362055.80028131709</v>
      </c>
      <c r="L78" s="16">
        <f t="shared" si="23"/>
        <v>15.116829829746816</v>
      </c>
      <c r="M78" s="16"/>
      <c r="N78" s="6">
        <v>64</v>
      </c>
      <c r="O78" s="6">
        <f t="shared" ref="O78:O109" si="27">N78+$B$3</f>
        <v>74</v>
      </c>
      <c r="P78" s="6">
        <f t="shared" ref="P78:P109" si="28">B78</f>
        <v>85060.0782617816</v>
      </c>
      <c r="Q78" s="6">
        <f t="shared" ref="Q78:Q109" si="29">B78</f>
        <v>85060.0782617816</v>
      </c>
      <c r="R78" s="5">
        <f t="shared" ref="R78:R109" si="30">LOOKUP(N78,$O$14:$O$136,$Q$14:$Q$136)</f>
        <v>93528.309203897734</v>
      </c>
      <c r="S78" s="5">
        <f t="shared" si="24"/>
        <v>2240050805.5691204</v>
      </c>
      <c r="T78" s="20">
        <f>SUM(S78:$S$136)</f>
        <v>30098978052.70121</v>
      </c>
      <c r="U78" s="6">
        <f t="shared" si="25"/>
        <v>13.436739014075213</v>
      </c>
    </row>
    <row r="79" spans="1:21" x14ac:dyDescent="0.2">
      <c r="A79" s="21">
        <v>65</v>
      </c>
      <c r="B79" s="22">
        <f>Absterbeordnung!B73</f>
        <v>83837.534962108184</v>
      </c>
      <c r="C79" s="15">
        <f t="shared" ref="C79:C110" si="31">1/(((1+($B$5/100))^A79))</f>
        <v>0.27605068902177099</v>
      </c>
      <c r="D79" s="14">
        <f t="shared" ref="D79:D110" si="32">B79*C79</f>
        <v>23143.409292176781</v>
      </c>
      <c r="E79" s="14">
        <f>SUM(D79:$D$127)</f>
        <v>338105.2892046583</v>
      </c>
      <c r="F79" s="16">
        <f t="shared" ref="F79:F110" si="33">E79/D79</f>
        <v>14.609139255854961</v>
      </c>
      <c r="G79" s="5"/>
      <c r="H79" s="14">
        <f t="shared" si="26"/>
        <v>83837.534962108184</v>
      </c>
      <c r="I79" s="15">
        <f t="shared" ref="I79:I110" si="34">1/(((1+($B$5/100))^A79))</f>
        <v>0.27605068902177099</v>
      </c>
      <c r="J79" s="14">
        <f t="shared" ref="J79:J110" si="35">H79*I79</f>
        <v>23143.409292176781</v>
      </c>
      <c r="K79" s="14">
        <f>SUM($J79:J$127)</f>
        <v>338105.2892046583</v>
      </c>
      <c r="L79" s="16">
        <f t="shared" ref="L79:L110" si="36">K79/J79</f>
        <v>14.609139255854961</v>
      </c>
      <c r="M79" s="16"/>
      <c r="N79" s="6">
        <v>65</v>
      </c>
      <c r="O79" s="6">
        <f t="shared" si="27"/>
        <v>75</v>
      </c>
      <c r="P79" s="6">
        <f t="shared" si="28"/>
        <v>83837.534962108184</v>
      </c>
      <c r="Q79" s="6">
        <f t="shared" si="29"/>
        <v>83837.534962108184</v>
      </c>
      <c r="R79" s="5">
        <f t="shared" si="30"/>
        <v>92928.967678514062</v>
      </c>
      <c r="S79" s="5">
        <f t="shared" ref="S79:S110" si="37">P79*R79*I79</f>
        <v>2150693134.0833178</v>
      </c>
      <c r="T79" s="20">
        <f>SUM(S79:$S$136)</f>
        <v>27858927247.132088</v>
      </c>
      <c r="U79" s="6">
        <f t="shared" ref="U79:U110" si="38">T79/S79</f>
        <v>12.953464539238555</v>
      </c>
    </row>
    <row r="80" spans="1:21" x14ac:dyDescent="0.2">
      <c r="A80" s="21">
        <v>66</v>
      </c>
      <c r="B80" s="22">
        <f>Absterbeordnung!B74</f>
        <v>82530.816839431078</v>
      </c>
      <c r="C80" s="15">
        <f t="shared" si="31"/>
        <v>0.27063793041350098</v>
      </c>
      <c r="D80" s="14">
        <f t="shared" si="32"/>
        <v>22335.969464759342</v>
      </c>
      <c r="E80" s="14">
        <f>SUM(D80:$D$127)</f>
        <v>314961.87991248153</v>
      </c>
      <c r="F80" s="16">
        <f t="shared" si="33"/>
        <v>14.101106307895602</v>
      </c>
      <c r="G80" s="5"/>
      <c r="H80" s="14">
        <f t="shared" si="26"/>
        <v>82530.816839431078</v>
      </c>
      <c r="I80" s="15">
        <f t="shared" si="34"/>
        <v>0.27063793041350098</v>
      </c>
      <c r="J80" s="14">
        <f t="shared" si="35"/>
        <v>22335.969464759342</v>
      </c>
      <c r="K80" s="14">
        <f>SUM($J80:J$127)</f>
        <v>314961.87991248153</v>
      </c>
      <c r="L80" s="16">
        <f t="shared" si="36"/>
        <v>14.101106307895602</v>
      </c>
      <c r="M80" s="16"/>
      <c r="N80" s="6">
        <v>66</v>
      </c>
      <c r="O80" s="6">
        <f t="shared" si="27"/>
        <v>76</v>
      </c>
      <c r="P80" s="6">
        <f t="shared" si="28"/>
        <v>82530.816839431078</v>
      </c>
      <c r="Q80" s="6">
        <f t="shared" si="29"/>
        <v>82530.816839431078</v>
      </c>
      <c r="R80" s="5">
        <f t="shared" si="30"/>
        <v>92287.896339957908</v>
      </c>
      <c r="S80" s="5">
        <f t="shared" si="37"/>
        <v>2061339634.6161754</v>
      </c>
      <c r="T80" s="20">
        <f>SUM(S80:$S$136)</f>
        <v>25708234113.048771</v>
      </c>
      <c r="U80" s="6">
        <f t="shared" si="38"/>
        <v>12.471614905825883</v>
      </c>
    </row>
    <row r="81" spans="1:21" x14ac:dyDescent="0.2">
      <c r="A81" s="21">
        <v>67</v>
      </c>
      <c r="B81" s="22">
        <f>Absterbeordnung!B75</f>
        <v>81155.003028279811</v>
      </c>
      <c r="C81" s="15">
        <f t="shared" si="31"/>
        <v>0.26533130432696173</v>
      </c>
      <c r="D81" s="14">
        <f t="shared" si="32"/>
        <v>21532.962806152012</v>
      </c>
      <c r="E81" s="14">
        <f>SUM(D81:$D$127)</f>
        <v>292625.91044772218</v>
      </c>
      <c r="F81" s="16">
        <f t="shared" si="33"/>
        <v>13.589672405142425</v>
      </c>
      <c r="G81" s="5"/>
      <c r="H81" s="14">
        <f t="shared" si="26"/>
        <v>81155.003028279811</v>
      </c>
      <c r="I81" s="15">
        <f t="shared" si="34"/>
        <v>0.26533130432696173</v>
      </c>
      <c r="J81" s="14">
        <f t="shared" si="35"/>
        <v>21532.962806152012</v>
      </c>
      <c r="K81" s="14">
        <f>SUM($J81:J$127)</f>
        <v>292625.91044772218</v>
      </c>
      <c r="L81" s="16">
        <f t="shared" si="36"/>
        <v>13.589672405142425</v>
      </c>
      <c r="M81" s="16"/>
      <c r="N81" s="6">
        <v>67</v>
      </c>
      <c r="O81" s="6">
        <f t="shared" si="27"/>
        <v>77</v>
      </c>
      <c r="P81" s="6">
        <f t="shared" si="28"/>
        <v>81155.003028279811</v>
      </c>
      <c r="Q81" s="6">
        <f t="shared" si="29"/>
        <v>81155.003028279811</v>
      </c>
      <c r="R81" s="5">
        <f t="shared" si="30"/>
        <v>91600.430579324107</v>
      </c>
      <c r="S81" s="5">
        <f t="shared" si="37"/>
        <v>1972428664.6920953</v>
      </c>
      <c r="T81" s="20">
        <f>SUM(S81:$S$136)</f>
        <v>23646894478.432594</v>
      </c>
      <c r="U81" s="6">
        <f t="shared" si="38"/>
        <v>11.98871974522028</v>
      </c>
    </row>
    <row r="82" spans="1:21" x14ac:dyDescent="0.2">
      <c r="A82" s="21">
        <v>68</v>
      </c>
      <c r="B82" s="22">
        <f>Absterbeordnung!B76</f>
        <v>79691.955560434872</v>
      </c>
      <c r="C82" s="15">
        <f t="shared" si="31"/>
        <v>0.26012872973231543</v>
      </c>
      <c r="D82" s="14">
        <f t="shared" si="32"/>
        <v>20730.167169820055</v>
      </c>
      <c r="E82" s="14">
        <f>SUM(D82:$D$127)</f>
        <v>271092.94764157024</v>
      </c>
      <c r="F82" s="16">
        <f t="shared" si="33"/>
        <v>13.077219562234886</v>
      </c>
      <c r="G82" s="5"/>
      <c r="H82" s="14">
        <f t="shared" si="26"/>
        <v>79691.955560434872</v>
      </c>
      <c r="I82" s="15">
        <f t="shared" si="34"/>
        <v>0.26012872973231543</v>
      </c>
      <c r="J82" s="14">
        <f t="shared" si="35"/>
        <v>20730.167169820055</v>
      </c>
      <c r="K82" s="14">
        <f>SUM($J82:J$127)</f>
        <v>271092.94764157024</v>
      </c>
      <c r="L82" s="16">
        <f t="shared" si="36"/>
        <v>13.077219562234886</v>
      </c>
      <c r="M82" s="16"/>
      <c r="N82" s="6">
        <v>68</v>
      </c>
      <c r="O82" s="6">
        <f t="shared" si="27"/>
        <v>78</v>
      </c>
      <c r="P82" s="6">
        <f t="shared" si="28"/>
        <v>79691.955560434872</v>
      </c>
      <c r="Q82" s="6">
        <f t="shared" si="29"/>
        <v>79691.955560434872</v>
      </c>
      <c r="R82" s="5">
        <f t="shared" si="30"/>
        <v>90870.885271582549</v>
      </c>
      <c r="S82" s="5">
        <f t="shared" si="37"/>
        <v>1883768642.5494454</v>
      </c>
      <c r="T82" s="20">
        <f>SUM(S82:$S$136)</f>
        <v>21674465813.740498</v>
      </c>
      <c r="U82" s="6">
        <f t="shared" si="38"/>
        <v>11.505906470768521</v>
      </c>
    </row>
    <row r="83" spans="1:21" x14ac:dyDescent="0.2">
      <c r="A83" s="21">
        <v>69</v>
      </c>
      <c r="B83" s="22">
        <f>Absterbeordnung!B77</f>
        <v>78125.82219985417</v>
      </c>
      <c r="C83" s="15">
        <f t="shared" si="31"/>
        <v>0.25502816640423082</v>
      </c>
      <c r="D83" s="14">
        <f t="shared" si="32"/>
        <v>19924.285184451761</v>
      </c>
      <c r="E83" s="14">
        <f>SUM(D83:$D$127)</f>
        <v>250362.78047175016</v>
      </c>
      <c r="F83" s="16">
        <f t="shared" si="33"/>
        <v>12.565709542600043</v>
      </c>
      <c r="G83" s="5"/>
      <c r="H83" s="14">
        <f t="shared" si="26"/>
        <v>78125.82219985417</v>
      </c>
      <c r="I83" s="15">
        <f t="shared" si="34"/>
        <v>0.25502816640423082</v>
      </c>
      <c r="J83" s="14">
        <f t="shared" si="35"/>
        <v>19924.285184451761</v>
      </c>
      <c r="K83" s="14">
        <f>SUM($J83:J$127)</f>
        <v>250362.78047175016</v>
      </c>
      <c r="L83" s="16">
        <f t="shared" si="36"/>
        <v>12.565709542600043</v>
      </c>
      <c r="M83" s="16"/>
      <c r="N83" s="6">
        <v>69</v>
      </c>
      <c r="O83" s="6">
        <f t="shared" si="27"/>
        <v>79</v>
      </c>
      <c r="P83" s="6">
        <f t="shared" si="28"/>
        <v>78125.82219985417</v>
      </c>
      <c r="Q83" s="6">
        <f t="shared" si="29"/>
        <v>78125.82219985417</v>
      </c>
      <c r="R83" s="5">
        <f t="shared" si="30"/>
        <v>90067.357685496376</v>
      </c>
      <c r="S83" s="5">
        <f t="shared" si="37"/>
        <v>1794527720.3358529</v>
      </c>
      <c r="T83" s="20">
        <f>SUM(S83:$S$136)</f>
        <v>19790697171.191055</v>
      </c>
      <c r="U83" s="6">
        <f t="shared" si="38"/>
        <v>11.028359688691323</v>
      </c>
    </row>
    <row r="84" spans="1:21" x14ac:dyDescent="0.2">
      <c r="A84" s="21">
        <v>70</v>
      </c>
      <c r="B84" s="22">
        <f>Absterbeordnung!B78</f>
        <v>76436.963359043541</v>
      </c>
      <c r="C84" s="15">
        <f t="shared" si="31"/>
        <v>0.25002761412179492</v>
      </c>
      <c r="D84" s="14">
        <f t="shared" si="32"/>
        <v>19111.351579376715</v>
      </c>
      <c r="E84" s="14">
        <f>SUM(D84:$D$127)</f>
        <v>230438.49528729837</v>
      </c>
      <c r="F84" s="16">
        <f t="shared" si="33"/>
        <v>12.057676524352535</v>
      </c>
      <c r="G84" s="5"/>
      <c r="H84" s="14">
        <f t="shared" si="26"/>
        <v>76436.963359043541</v>
      </c>
      <c r="I84" s="15">
        <f t="shared" si="34"/>
        <v>0.25002761412179492</v>
      </c>
      <c r="J84" s="14">
        <f t="shared" si="35"/>
        <v>19111.351579376715</v>
      </c>
      <c r="K84" s="14">
        <f>SUM($J84:J$127)</f>
        <v>230438.49528729837</v>
      </c>
      <c r="L84" s="16">
        <f t="shared" si="36"/>
        <v>12.057676524352535</v>
      </c>
      <c r="M84" s="16"/>
      <c r="N84" s="6">
        <v>70</v>
      </c>
      <c r="O84" s="6">
        <f t="shared" si="27"/>
        <v>80</v>
      </c>
      <c r="P84" s="6">
        <f t="shared" si="28"/>
        <v>76436.963359043541</v>
      </c>
      <c r="Q84" s="6">
        <f t="shared" si="29"/>
        <v>76436.963359043541</v>
      </c>
      <c r="R84" s="5">
        <f t="shared" si="30"/>
        <v>89202.958095630034</v>
      </c>
      <c r="S84" s="5">
        <f t="shared" si="37"/>
        <v>1704789094.085994</v>
      </c>
      <c r="T84" s="20">
        <f>SUM(S84:$S$136)</f>
        <v>17996169450.855202</v>
      </c>
      <c r="U84" s="6">
        <f t="shared" si="38"/>
        <v>10.556243885701106</v>
      </c>
    </row>
    <row r="85" spans="1:21" x14ac:dyDescent="0.2">
      <c r="A85" s="21">
        <v>71</v>
      </c>
      <c r="B85" s="22">
        <f>Absterbeordnung!B79</f>
        <v>74633.898280233989</v>
      </c>
      <c r="C85" s="15">
        <f t="shared" si="31"/>
        <v>0.24512511188411268</v>
      </c>
      <c r="D85" s="14">
        <f t="shared" si="32"/>
        <v>18294.642666289841</v>
      </c>
      <c r="E85" s="14">
        <f>SUM(D85:$D$127)</f>
        <v>211327.14370792164</v>
      </c>
      <c r="F85" s="16">
        <f t="shared" si="33"/>
        <v>11.551313002539166</v>
      </c>
      <c r="G85" s="5"/>
      <c r="H85" s="14">
        <f t="shared" si="26"/>
        <v>74633.898280233989</v>
      </c>
      <c r="I85" s="15">
        <f t="shared" si="34"/>
        <v>0.24512511188411268</v>
      </c>
      <c r="J85" s="14">
        <f t="shared" si="35"/>
        <v>18294.642666289841</v>
      </c>
      <c r="K85" s="14">
        <f>SUM($J85:J$127)</f>
        <v>211327.14370792164</v>
      </c>
      <c r="L85" s="16">
        <f t="shared" si="36"/>
        <v>11.551313002539166</v>
      </c>
      <c r="M85" s="16"/>
      <c r="N85" s="6">
        <v>71</v>
      </c>
      <c r="O85" s="6">
        <f t="shared" si="27"/>
        <v>81</v>
      </c>
      <c r="P85" s="6">
        <f t="shared" si="28"/>
        <v>74633.898280233989</v>
      </c>
      <c r="Q85" s="6">
        <f t="shared" si="29"/>
        <v>74633.898280233989</v>
      </c>
      <c r="R85" s="5">
        <f t="shared" si="30"/>
        <v>88257.129282458292</v>
      </c>
      <c r="S85" s="5">
        <f t="shared" si="37"/>
        <v>1614632642.9751201</v>
      </c>
      <c r="T85" s="20">
        <f>SUM(S85:$S$136)</f>
        <v>16291380356.769205</v>
      </c>
      <c r="U85" s="6">
        <f t="shared" si="38"/>
        <v>10.08983710793232</v>
      </c>
    </row>
    <row r="86" spans="1:21" x14ac:dyDescent="0.2">
      <c r="A86" s="21">
        <v>72</v>
      </c>
      <c r="B86" s="22">
        <f>Absterbeordnung!B80</f>
        <v>72705.825638359966</v>
      </c>
      <c r="C86" s="15">
        <f t="shared" si="31"/>
        <v>0.24031873714128693</v>
      </c>
      <c r="D86" s="14">
        <f t="shared" si="32"/>
        <v>17472.57220022527</v>
      </c>
      <c r="E86" s="14">
        <f>SUM(D86:$D$127)</f>
        <v>193032.50104163183</v>
      </c>
      <c r="F86" s="16">
        <f t="shared" si="33"/>
        <v>11.047743791217135</v>
      </c>
      <c r="G86" s="5"/>
      <c r="H86" s="14">
        <f t="shared" si="26"/>
        <v>72705.825638359966</v>
      </c>
      <c r="I86" s="15">
        <f t="shared" si="34"/>
        <v>0.24031873714128693</v>
      </c>
      <c r="J86" s="14">
        <f t="shared" si="35"/>
        <v>17472.57220022527</v>
      </c>
      <c r="K86" s="14">
        <f>SUM($J86:J$127)</f>
        <v>193032.50104163183</v>
      </c>
      <c r="L86" s="16">
        <f t="shared" si="36"/>
        <v>11.047743791217135</v>
      </c>
      <c r="M86" s="16"/>
      <c r="N86" s="6">
        <v>72</v>
      </c>
      <c r="O86" s="6">
        <f t="shared" si="27"/>
        <v>82</v>
      </c>
      <c r="P86" s="6">
        <f t="shared" si="28"/>
        <v>72705.825638359966</v>
      </c>
      <c r="Q86" s="6">
        <f t="shared" si="29"/>
        <v>72705.825638359966</v>
      </c>
      <c r="R86" s="5">
        <f t="shared" si="30"/>
        <v>87264.92940847596</v>
      </c>
      <c r="S86" s="5">
        <f t="shared" si="37"/>
        <v>1524742779.6371574</v>
      </c>
      <c r="T86" s="20">
        <f>SUM(S86:$S$136)</f>
        <v>14676747713.794081</v>
      </c>
      <c r="U86" s="6">
        <f t="shared" si="38"/>
        <v>9.6257204230123996</v>
      </c>
    </row>
    <row r="87" spans="1:21" x14ac:dyDescent="0.2">
      <c r="A87" s="21">
        <v>73</v>
      </c>
      <c r="B87" s="22">
        <f>Absterbeordnung!B81</f>
        <v>70590.72660976059</v>
      </c>
      <c r="C87" s="15">
        <f t="shared" si="31"/>
        <v>0.2356066050404774</v>
      </c>
      <c r="D87" s="14">
        <f t="shared" si="32"/>
        <v>16631.641443866181</v>
      </c>
      <c r="E87" s="14">
        <f>SUM(D87:$D$127)</f>
        <v>175559.92884140651</v>
      </c>
      <c r="F87" s="16">
        <f t="shared" si="33"/>
        <v>10.555778840828351</v>
      </c>
      <c r="G87" s="5"/>
      <c r="H87" s="14">
        <f t="shared" si="26"/>
        <v>70590.72660976059</v>
      </c>
      <c r="I87" s="15">
        <f t="shared" si="34"/>
        <v>0.2356066050404774</v>
      </c>
      <c r="J87" s="14">
        <f t="shared" si="35"/>
        <v>16631.641443866181</v>
      </c>
      <c r="K87" s="14">
        <f>SUM($J87:J$127)</f>
        <v>175559.92884140651</v>
      </c>
      <c r="L87" s="16">
        <f t="shared" si="36"/>
        <v>10.555778840828351</v>
      </c>
      <c r="M87" s="16"/>
      <c r="N87" s="6">
        <v>73</v>
      </c>
      <c r="O87" s="6">
        <f t="shared" si="27"/>
        <v>83</v>
      </c>
      <c r="P87" s="6">
        <f t="shared" si="28"/>
        <v>70590.72660976059</v>
      </c>
      <c r="Q87" s="6">
        <f t="shared" si="29"/>
        <v>70590.72660976059</v>
      </c>
      <c r="R87" s="5">
        <f t="shared" si="30"/>
        <v>86192.09301522297</v>
      </c>
      <c r="S87" s="5">
        <f t="shared" si="37"/>
        <v>1433515986.325551</v>
      </c>
      <c r="T87" s="20">
        <f>SUM(S87:$S$136)</f>
        <v>13152004934.156927</v>
      </c>
      <c r="U87" s="6">
        <f t="shared" si="38"/>
        <v>9.1746482492104633</v>
      </c>
    </row>
    <row r="88" spans="1:21" x14ac:dyDescent="0.2">
      <c r="A88" s="21">
        <v>74</v>
      </c>
      <c r="B88" s="22">
        <f>Absterbeordnung!B82</f>
        <v>68327.718053198827</v>
      </c>
      <c r="C88" s="15">
        <f t="shared" si="31"/>
        <v>0.23098686768674251</v>
      </c>
      <c r="D88" s="14">
        <f t="shared" si="32"/>
        <v>15782.805569291284</v>
      </c>
      <c r="E88" s="14">
        <f>SUM(D88:$D$127)</f>
        <v>158928.28739754032</v>
      </c>
      <c r="F88" s="16">
        <f t="shared" si="33"/>
        <v>10.069710781128054</v>
      </c>
      <c r="G88" s="5"/>
      <c r="H88" s="14">
        <f t="shared" si="26"/>
        <v>68327.718053198827</v>
      </c>
      <c r="I88" s="15">
        <f t="shared" si="34"/>
        <v>0.23098686768674251</v>
      </c>
      <c r="J88" s="14">
        <f t="shared" si="35"/>
        <v>15782.805569291284</v>
      </c>
      <c r="K88" s="14">
        <f>SUM($J88:J$127)</f>
        <v>158928.28739754032</v>
      </c>
      <c r="L88" s="16">
        <f t="shared" si="36"/>
        <v>10.069710781128054</v>
      </c>
      <c r="M88" s="16"/>
      <c r="N88" s="6">
        <v>74</v>
      </c>
      <c r="O88" s="6">
        <f t="shared" si="27"/>
        <v>84</v>
      </c>
      <c r="P88" s="6">
        <f t="shared" si="28"/>
        <v>68327.718053198827</v>
      </c>
      <c r="Q88" s="6">
        <f t="shared" si="29"/>
        <v>68327.718053198827</v>
      </c>
      <c r="R88" s="5">
        <f t="shared" si="30"/>
        <v>85060.0782617816</v>
      </c>
      <c r="S88" s="5">
        <f t="shared" si="37"/>
        <v>1342486676.9143991</v>
      </c>
      <c r="T88" s="20">
        <f>SUM(S88:$S$136)</f>
        <v>11718488947.831373</v>
      </c>
      <c r="U88" s="6">
        <f t="shared" si="38"/>
        <v>8.728942453839025</v>
      </c>
    </row>
    <row r="89" spans="1:21" x14ac:dyDescent="0.2">
      <c r="A89" s="21">
        <v>75</v>
      </c>
      <c r="B89" s="22">
        <f>Absterbeordnung!B83</f>
        <v>65861.424057027834</v>
      </c>
      <c r="C89" s="15">
        <f t="shared" si="31"/>
        <v>0.22645771341837509</v>
      </c>
      <c r="D89" s="14">
        <f t="shared" si="32"/>
        <v>14914.827494432484</v>
      </c>
      <c r="E89" s="14">
        <f>SUM(D89:$D$127)</f>
        <v>143145.48182824909</v>
      </c>
      <c r="F89" s="16">
        <f t="shared" si="33"/>
        <v>9.5975284918101451</v>
      </c>
      <c r="G89" s="5"/>
      <c r="H89" s="14">
        <f t="shared" si="26"/>
        <v>65861.424057027834</v>
      </c>
      <c r="I89" s="15">
        <f t="shared" si="34"/>
        <v>0.22645771341837509</v>
      </c>
      <c r="J89" s="14">
        <f t="shared" si="35"/>
        <v>14914.827494432484</v>
      </c>
      <c r="K89" s="14">
        <f>SUM($J89:J$127)</f>
        <v>143145.48182824909</v>
      </c>
      <c r="L89" s="16">
        <f t="shared" si="36"/>
        <v>9.5975284918101451</v>
      </c>
      <c r="M89" s="16"/>
      <c r="N89" s="6">
        <v>75</v>
      </c>
      <c r="O89" s="6">
        <f t="shared" si="27"/>
        <v>85</v>
      </c>
      <c r="P89" s="6">
        <f t="shared" si="28"/>
        <v>65861.424057027834</v>
      </c>
      <c r="Q89" s="6">
        <f t="shared" si="29"/>
        <v>65861.424057027834</v>
      </c>
      <c r="R89" s="5">
        <f t="shared" si="30"/>
        <v>83837.534962108184</v>
      </c>
      <c r="S89" s="5">
        <f t="shared" si="37"/>
        <v>1250422371.5182958</v>
      </c>
      <c r="T89" s="20">
        <f>SUM(S89:$S$136)</f>
        <v>10376002270.916977</v>
      </c>
      <c r="U89" s="6">
        <f t="shared" si="38"/>
        <v>8.2979979463404536</v>
      </c>
    </row>
    <row r="90" spans="1:21" x14ac:dyDescent="0.2">
      <c r="A90" s="21">
        <v>76</v>
      </c>
      <c r="B90" s="22">
        <f>Absterbeordnung!B84</f>
        <v>63245.449238190333</v>
      </c>
      <c r="C90" s="15">
        <f t="shared" si="31"/>
        <v>0.22201736609644609</v>
      </c>
      <c r="D90" s="14">
        <f t="shared" si="32"/>
        <v>14041.5880574495</v>
      </c>
      <c r="E90" s="14">
        <f>SUM(D90:$D$127)</f>
        <v>128230.65433381655</v>
      </c>
      <c r="F90" s="16">
        <f t="shared" si="33"/>
        <v>9.1322045490279269</v>
      </c>
      <c r="G90" s="5"/>
      <c r="H90" s="14">
        <f t="shared" si="26"/>
        <v>63245.449238190333</v>
      </c>
      <c r="I90" s="15">
        <f t="shared" si="34"/>
        <v>0.22201736609644609</v>
      </c>
      <c r="J90" s="14">
        <f t="shared" si="35"/>
        <v>14041.5880574495</v>
      </c>
      <c r="K90" s="14">
        <f>SUM($J90:J$127)</f>
        <v>128230.65433381655</v>
      </c>
      <c r="L90" s="16">
        <f t="shared" si="36"/>
        <v>9.1322045490279269</v>
      </c>
      <c r="M90" s="16"/>
      <c r="N90" s="6">
        <v>76</v>
      </c>
      <c r="O90" s="6">
        <f t="shared" si="27"/>
        <v>86</v>
      </c>
      <c r="P90" s="6">
        <f t="shared" si="28"/>
        <v>63245.449238190333</v>
      </c>
      <c r="Q90" s="6">
        <f t="shared" si="29"/>
        <v>63245.449238190333</v>
      </c>
      <c r="R90" s="5">
        <f t="shared" si="30"/>
        <v>82530.816839431078</v>
      </c>
      <c r="S90" s="5">
        <f t="shared" si="37"/>
        <v>1158863732.1041076</v>
      </c>
      <c r="T90" s="20">
        <f>SUM(S90:$S$136)</f>
        <v>9125579899.3986835</v>
      </c>
      <c r="U90" s="6">
        <f t="shared" si="38"/>
        <v>7.8745927123197594</v>
      </c>
    </row>
    <row r="91" spans="1:21" x14ac:dyDescent="0.2">
      <c r="A91" s="21">
        <v>77</v>
      </c>
      <c r="B91" s="22">
        <f>Absterbeordnung!B85</f>
        <v>60452.391631453575</v>
      </c>
      <c r="C91" s="15">
        <f t="shared" si="31"/>
        <v>0.2176640844082805</v>
      </c>
      <c r="D91" s="14">
        <f t="shared" si="32"/>
        <v>13158.314474751141</v>
      </c>
      <c r="E91" s="14">
        <f>SUM(D91:$D$127)</f>
        <v>114189.06627636704</v>
      </c>
      <c r="F91" s="16">
        <f t="shared" si="33"/>
        <v>8.6780922051588725</v>
      </c>
      <c r="G91" s="5"/>
      <c r="H91" s="14">
        <f t="shared" si="26"/>
        <v>60452.391631453575</v>
      </c>
      <c r="I91" s="15">
        <f t="shared" si="34"/>
        <v>0.2176640844082805</v>
      </c>
      <c r="J91" s="14">
        <f t="shared" si="35"/>
        <v>13158.314474751141</v>
      </c>
      <c r="K91" s="14">
        <f>SUM($J91:J$127)</f>
        <v>114189.06627636704</v>
      </c>
      <c r="L91" s="16">
        <f t="shared" si="36"/>
        <v>8.6780922051588725</v>
      </c>
      <c r="M91" s="16"/>
      <c r="N91" s="6">
        <v>77</v>
      </c>
      <c r="O91" s="6">
        <f t="shared" si="27"/>
        <v>87</v>
      </c>
      <c r="P91" s="6">
        <f t="shared" si="28"/>
        <v>60452.391631453575</v>
      </c>
      <c r="Q91" s="6">
        <f t="shared" si="29"/>
        <v>60452.391631453575</v>
      </c>
      <c r="R91" s="5">
        <f t="shared" si="30"/>
        <v>81155.003028279811</v>
      </c>
      <c r="S91" s="5">
        <f t="shared" si="37"/>
        <v>1067863051.0454868</v>
      </c>
      <c r="T91" s="20">
        <f>SUM(S91:$S$136)</f>
        <v>7966716167.2945786</v>
      </c>
      <c r="U91" s="6">
        <f t="shared" si="38"/>
        <v>7.4604287127406446</v>
      </c>
    </row>
    <row r="92" spans="1:21" x14ac:dyDescent="0.2">
      <c r="A92" s="21">
        <v>78</v>
      </c>
      <c r="B92" s="22">
        <f>Absterbeordnung!B86</f>
        <v>57448.033565539474</v>
      </c>
      <c r="C92" s="15">
        <f t="shared" si="31"/>
        <v>0.21339616118458871</v>
      </c>
      <c r="D92" s="14">
        <f t="shared" si="32"/>
        <v>12259.189830489524</v>
      </c>
      <c r="E92" s="14">
        <f>SUM(D92:$D$127)</f>
        <v>101030.7518016159</v>
      </c>
      <c r="F92" s="16">
        <f t="shared" si="33"/>
        <v>8.2412258231245303</v>
      </c>
      <c r="G92" s="5"/>
      <c r="H92" s="14">
        <f t="shared" si="26"/>
        <v>57448.033565539474</v>
      </c>
      <c r="I92" s="15">
        <f t="shared" si="34"/>
        <v>0.21339616118458871</v>
      </c>
      <c r="J92" s="14">
        <f t="shared" si="35"/>
        <v>12259.189830489524</v>
      </c>
      <c r="K92" s="14">
        <f>SUM($J92:J$127)</f>
        <v>101030.7518016159</v>
      </c>
      <c r="L92" s="16">
        <f t="shared" si="36"/>
        <v>8.2412258231245303</v>
      </c>
      <c r="M92" s="16"/>
      <c r="N92" s="6">
        <v>78</v>
      </c>
      <c r="O92" s="6">
        <f t="shared" si="27"/>
        <v>88</v>
      </c>
      <c r="P92" s="6">
        <f t="shared" si="28"/>
        <v>57448.033565539474</v>
      </c>
      <c r="Q92" s="6">
        <f t="shared" si="29"/>
        <v>57448.033565539474</v>
      </c>
      <c r="R92" s="5">
        <f t="shared" si="30"/>
        <v>79691.955560434872</v>
      </c>
      <c r="S92" s="5">
        <f t="shared" si="37"/>
        <v>976958811.17830622</v>
      </c>
      <c r="T92" s="20">
        <f>SUM(S92:$S$136)</f>
        <v>6898853116.2490921</v>
      </c>
      <c r="U92" s="6">
        <f t="shared" si="38"/>
        <v>7.0615598501316672</v>
      </c>
    </row>
    <row r="93" spans="1:21" x14ac:dyDescent="0.2">
      <c r="A93" s="21">
        <v>79</v>
      </c>
      <c r="B93" s="22">
        <f>Absterbeordnung!B87</f>
        <v>54251.901424589378</v>
      </c>
      <c r="C93" s="15">
        <f t="shared" si="31"/>
        <v>0.20921192272998898</v>
      </c>
      <c r="D93" s="14">
        <f t="shared" si="32"/>
        <v>11350.144608796172</v>
      </c>
      <c r="E93" s="14">
        <f>SUM(D93:$D$127)</f>
        <v>88771.561971126386</v>
      </c>
      <c r="F93" s="16">
        <f t="shared" si="33"/>
        <v>7.8211833444245205</v>
      </c>
      <c r="G93" s="5"/>
      <c r="H93" s="14">
        <f t="shared" si="26"/>
        <v>54251.901424589378</v>
      </c>
      <c r="I93" s="15">
        <f t="shared" si="34"/>
        <v>0.20921192272998898</v>
      </c>
      <c r="J93" s="14">
        <f t="shared" si="35"/>
        <v>11350.144608796172</v>
      </c>
      <c r="K93" s="14">
        <f>SUM($J93:J$127)</f>
        <v>88771.561971126386</v>
      </c>
      <c r="L93" s="16">
        <f t="shared" si="36"/>
        <v>7.8211833444245205</v>
      </c>
      <c r="M93" s="16"/>
      <c r="N93" s="6">
        <v>79</v>
      </c>
      <c r="O93" s="6">
        <f t="shared" si="27"/>
        <v>89</v>
      </c>
      <c r="P93" s="6">
        <f t="shared" si="28"/>
        <v>54251.901424589378</v>
      </c>
      <c r="Q93" s="6">
        <f t="shared" si="29"/>
        <v>54251.901424589378</v>
      </c>
      <c r="R93" s="5">
        <f t="shared" si="30"/>
        <v>78125.82219985417</v>
      </c>
      <c r="S93" s="5">
        <f t="shared" si="37"/>
        <v>886739379.64944303</v>
      </c>
      <c r="T93" s="20">
        <f>SUM(S93:$S$136)</f>
        <v>5921894305.0707855</v>
      </c>
      <c r="U93" s="6">
        <f t="shared" si="38"/>
        <v>6.6782804970406335</v>
      </c>
    </row>
    <row r="94" spans="1:21" x14ac:dyDescent="0.2">
      <c r="A94" s="21">
        <v>80</v>
      </c>
      <c r="B94" s="22">
        <f>Absterbeordnung!B88</f>
        <v>50965.135027781951</v>
      </c>
      <c r="C94" s="15">
        <f t="shared" si="31"/>
        <v>0.20510972816665585</v>
      </c>
      <c r="D94" s="14">
        <f t="shared" si="32"/>
        <v>10453.444991525266</v>
      </c>
      <c r="E94" s="14">
        <f>SUM(D94:$D$127)</f>
        <v>77421.417362330219</v>
      </c>
      <c r="F94" s="16">
        <f t="shared" si="33"/>
        <v>7.4063064783998671</v>
      </c>
      <c r="G94" s="5"/>
      <c r="H94" s="14">
        <f t="shared" si="26"/>
        <v>50965.135027781951</v>
      </c>
      <c r="I94" s="15">
        <f t="shared" si="34"/>
        <v>0.20510972816665585</v>
      </c>
      <c r="J94" s="14">
        <f t="shared" si="35"/>
        <v>10453.444991525266</v>
      </c>
      <c r="K94" s="14">
        <f>SUM($J94:J$127)</f>
        <v>77421.417362330219</v>
      </c>
      <c r="L94" s="16">
        <f t="shared" si="36"/>
        <v>7.4063064783998671</v>
      </c>
      <c r="M94" s="16"/>
      <c r="N94" s="6">
        <v>80</v>
      </c>
      <c r="O94" s="6">
        <f t="shared" si="27"/>
        <v>90</v>
      </c>
      <c r="P94" s="6">
        <f t="shared" si="28"/>
        <v>50965.135027781951</v>
      </c>
      <c r="Q94" s="6">
        <f t="shared" si="29"/>
        <v>50965.135027781951</v>
      </c>
      <c r="R94" s="5">
        <f t="shared" si="30"/>
        <v>76436.963359043541</v>
      </c>
      <c r="S94" s="5">
        <f t="shared" si="37"/>
        <v>799029591.79299402</v>
      </c>
      <c r="T94" s="20">
        <f>SUM(S94:$S$136)</f>
        <v>5035154925.4213419</v>
      </c>
      <c r="U94" s="6">
        <f t="shared" si="38"/>
        <v>6.3015875471177898</v>
      </c>
    </row>
    <row r="95" spans="1:21" x14ac:dyDescent="0.2">
      <c r="A95" s="21">
        <v>81</v>
      </c>
      <c r="B95" s="22">
        <f>Absterbeordnung!B89</f>
        <v>47504.393133972182</v>
      </c>
      <c r="C95" s="15">
        <f t="shared" si="31"/>
        <v>0.20108796879083907</v>
      </c>
      <c r="D95" s="14">
        <f t="shared" si="32"/>
        <v>9552.5619239519474</v>
      </c>
      <c r="E95" s="14">
        <f>SUM(D95:$D$127)</f>
        <v>66967.972370804942</v>
      </c>
      <c r="F95" s="16">
        <f t="shared" si="33"/>
        <v>7.0104724684265562</v>
      </c>
      <c r="G95" s="5"/>
      <c r="H95" s="14">
        <f t="shared" si="26"/>
        <v>47504.393133972182</v>
      </c>
      <c r="I95" s="15">
        <f t="shared" si="34"/>
        <v>0.20108796879083907</v>
      </c>
      <c r="J95" s="14">
        <f t="shared" si="35"/>
        <v>9552.5619239519474</v>
      </c>
      <c r="K95" s="14">
        <f>SUM($J95:J$127)</f>
        <v>66967.972370804942</v>
      </c>
      <c r="L95" s="16">
        <f t="shared" si="36"/>
        <v>7.0104724684265562</v>
      </c>
      <c r="M95" s="16"/>
      <c r="N95" s="6">
        <v>81</v>
      </c>
      <c r="O95" s="6">
        <f t="shared" si="27"/>
        <v>91</v>
      </c>
      <c r="P95" s="6">
        <f t="shared" si="28"/>
        <v>47504.393133972182</v>
      </c>
      <c r="Q95" s="6">
        <f t="shared" si="29"/>
        <v>47504.393133972182</v>
      </c>
      <c r="R95" s="5">
        <f t="shared" si="30"/>
        <v>74633.898280233989</v>
      </c>
      <c r="S95" s="5">
        <f t="shared" si="37"/>
        <v>712944934.94786596</v>
      </c>
      <c r="T95" s="20">
        <f>SUM(S95:$S$136)</f>
        <v>4236125333.6283479</v>
      </c>
      <c r="U95" s="6">
        <f t="shared" si="38"/>
        <v>5.9417286328545336</v>
      </c>
    </row>
    <row r="96" spans="1:21" x14ac:dyDescent="0.2">
      <c r="A96" s="21">
        <v>82</v>
      </c>
      <c r="B96" s="22">
        <f>Absterbeordnung!B90</f>
        <v>43947.988477441068</v>
      </c>
      <c r="C96" s="15">
        <f t="shared" si="31"/>
        <v>0.19714506744199911</v>
      </c>
      <c r="D96" s="14">
        <f t="shared" si="32"/>
        <v>8664.1291523253185</v>
      </c>
      <c r="E96" s="14">
        <f>SUM(D96:$D$127)</f>
        <v>57415.41044685302</v>
      </c>
      <c r="F96" s="16">
        <f t="shared" si="33"/>
        <v>6.626795311730044</v>
      </c>
      <c r="G96" s="5"/>
      <c r="H96" s="14">
        <f t="shared" si="26"/>
        <v>43947.988477441068</v>
      </c>
      <c r="I96" s="15">
        <f t="shared" si="34"/>
        <v>0.19714506744199911</v>
      </c>
      <c r="J96" s="14">
        <f t="shared" si="35"/>
        <v>8664.1291523253185</v>
      </c>
      <c r="K96" s="14">
        <f>SUM($J96:J$127)</f>
        <v>57415.41044685302</v>
      </c>
      <c r="L96" s="16">
        <f t="shared" si="36"/>
        <v>6.626795311730044</v>
      </c>
      <c r="M96" s="16"/>
      <c r="N96" s="6">
        <v>82</v>
      </c>
      <c r="O96" s="6">
        <f t="shared" si="27"/>
        <v>92</v>
      </c>
      <c r="P96" s="6">
        <f t="shared" si="28"/>
        <v>43947.988477441068</v>
      </c>
      <c r="Q96" s="6">
        <f t="shared" si="29"/>
        <v>43947.988477441068</v>
      </c>
      <c r="R96" s="5">
        <f t="shared" si="30"/>
        <v>72705.825638359966</v>
      </c>
      <c r="S96" s="5">
        <f t="shared" si="37"/>
        <v>629932663.45719624</v>
      </c>
      <c r="T96" s="20">
        <f>SUM(S96:$S$136)</f>
        <v>3523180398.6804814</v>
      </c>
      <c r="U96" s="6">
        <f t="shared" si="38"/>
        <v>5.5929476324414802</v>
      </c>
    </row>
    <row r="97" spans="1:21" x14ac:dyDescent="0.2">
      <c r="A97" s="21">
        <v>83</v>
      </c>
      <c r="B97" s="22">
        <f>Absterbeordnung!B91</f>
        <v>40329.244015695382</v>
      </c>
      <c r="C97" s="15">
        <f t="shared" si="31"/>
        <v>0.19327947788431285</v>
      </c>
      <c r="D97" s="14">
        <f t="shared" si="32"/>
        <v>7794.8152268226522</v>
      </c>
      <c r="E97" s="14">
        <f>SUM(D97:$D$127)</f>
        <v>48751.281294527704</v>
      </c>
      <c r="F97" s="16">
        <f t="shared" si="33"/>
        <v>6.25432160685095</v>
      </c>
      <c r="G97" s="5"/>
      <c r="H97" s="14">
        <f t="shared" si="26"/>
        <v>40329.244015695382</v>
      </c>
      <c r="I97" s="15">
        <f t="shared" si="34"/>
        <v>0.19327947788431285</v>
      </c>
      <c r="J97" s="14">
        <f t="shared" si="35"/>
        <v>7794.8152268226522</v>
      </c>
      <c r="K97" s="14">
        <f>SUM($J97:J$127)</f>
        <v>48751.281294527704</v>
      </c>
      <c r="L97" s="16">
        <f t="shared" si="36"/>
        <v>6.25432160685095</v>
      </c>
      <c r="M97" s="16"/>
      <c r="N97" s="6">
        <v>83</v>
      </c>
      <c r="O97" s="6">
        <f t="shared" si="27"/>
        <v>93</v>
      </c>
      <c r="P97" s="6">
        <f t="shared" si="28"/>
        <v>40329.244015695382</v>
      </c>
      <c r="Q97" s="6">
        <f t="shared" si="29"/>
        <v>40329.244015695382</v>
      </c>
      <c r="R97" s="5">
        <f t="shared" si="30"/>
        <v>70590.72660976059</v>
      </c>
      <c r="S97" s="5">
        <f t="shared" si="37"/>
        <v>550241670.65023685</v>
      </c>
      <c r="T97" s="20">
        <f>SUM(S97:$S$136)</f>
        <v>2893247735.2232852</v>
      </c>
      <c r="U97" s="6">
        <f t="shared" si="38"/>
        <v>5.2581399947485785</v>
      </c>
    </row>
    <row r="98" spans="1:21" x14ac:dyDescent="0.2">
      <c r="A98" s="21">
        <v>84</v>
      </c>
      <c r="B98" s="22">
        <f>Absterbeordnung!B92</f>
        <v>36687.68364419198</v>
      </c>
      <c r="C98" s="15">
        <f t="shared" si="31"/>
        <v>0.18948968420030671</v>
      </c>
      <c r="D98" s="14">
        <f t="shared" si="32"/>
        <v>6951.9375877786961</v>
      </c>
      <c r="E98" s="14">
        <f>SUM(D98:$D$127)</f>
        <v>40956.466067705049</v>
      </c>
      <c r="F98" s="16">
        <f t="shared" si="33"/>
        <v>5.8913742464698364</v>
      </c>
      <c r="G98" s="5"/>
      <c r="H98" s="14">
        <f t="shared" si="26"/>
        <v>36687.68364419198</v>
      </c>
      <c r="I98" s="15">
        <f t="shared" si="34"/>
        <v>0.18948968420030671</v>
      </c>
      <c r="J98" s="14">
        <f t="shared" si="35"/>
        <v>6951.9375877786961</v>
      </c>
      <c r="K98" s="14">
        <f>SUM($J98:J$127)</f>
        <v>40956.466067705049</v>
      </c>
      <c r="L98" s="16">
        <f t="shared" si="36"/>
        <v>5.8913742464698364</v>
      </c>
      <c r="M98" s="16"/>
      <c r="N98" s="6">
        <v>84</v>
      </c>
      <c r="O98" s="6">
        <f t="shared" si="27"/>
        <v>94</v>
      </c>
      <c r="P98" s="6">
        <f t="shared" si="28"/>
        <v>36687.68364419198</v>
      </c>
      <c r="Q98" s="6">
        <f t="shared" si="29"/>
        <v>36687.68364419198</v>
      </c>
      <c r="R98" s="5">
        <f t="shared" si="30"/>
        <v>68327.718053198827</v>
      </c>
      <c r="S98" s="5">
        <f t="shared" si="37"/>
        <v>475010031.42117792</v>
      </c>
      <c r="T98" s="20">
        <f>SUM(S98:$S$136)</f>
        <v>2343006064.5730481</v>
      </c>
      <c r="U98" s="6">
        <f t="shared" si="38"/>
        <v>4.932540177231691</v>
      </c>
    </row>
    <row r="99" spans="1:21" x14ac:dyDescent="0.2">
      <c r="A99" s="21">
        <v>85</v>
      </c>
      <c r="B99" s="22">
        <f>Absterbeordnung!B93</f>
        <v>33008.637739339094</v>
      </c>
      <c r="C99" s="15">
        <f t="shared" si="31"/>
        <v>0.18577420019637911</v>
      </c>
      <c r="D99" s="14">
        <f t="shared" si="32"/>
        <v>6132.153275597736</v>
      </c>
      <c r="E99" s="14">
        <f>SUM(D99:$D$127)</f>
        <v>34004.528479926361</v>
      </c>
      <c r="F99" s="16">
        <f t="shared" si="33"/>
        <v>5.5452835165167569</v>
      </c>
      <c r="G99" s="5"/>
      <c r="H99" s="14">
        <f t="shared" si="26"/>
        <v>33008.637739339094</v>
      </c>
      <c r="I99" s="15">
        <f t="shared" si="34"/>
        <v>0.18577420019637911</v>
      </c>
      <c r="J99" s="14">
        <f t="shared" si="35"/>
        <v>6132.153275597736</v>
      </c>
      <c r="K99" s="14">
        <f>SUM($J99:J$127)</f>
        <v>34004.528479926361</v>
      </c>
      <c r="L99" s="16">
        <f t="shared" si="36"/>
        <v>5.5452835165167569</v>
      </c>
      <c r="M99" s="16"/>
      <c r="N99" s="6">
        <v>85</v>
      </c>
      <c r="O99" s="6">
        <f t="shared" si="27"/>
        <v>95</v>
      </c>
      <c r="P99" s="6">
        <f t="shared" si="28"/>
        <v>33008.637739339094</v>
      </c>
      <c r="Q99" s="6">
        <f t="shared" si="29"/>
        <v>33008.637739339094</v>
      </c>
      <c r="R99" s="5">
        <f t="shared" si="30"/>
        <v>65861.424057027834</v>
      </c>
      <c r="S99" s="5">
        <f t="shared" si="37"/>
        <v>403872347.26683474</v>
      </c>
      <c r="T99" s="20">
        <f>SUM(S99:$S$136)</f>
        <v>1867996033.1518703</v>
      </c>
      <c r="U99" s="6">
        <f t="shared" si="38"/>
        <v>4.6252139959404115</v>
      </c>
    </row>
    <row r="100" spans="1:21" x14ac:dyDescent="0.2">
      <c r="A100" s="13">
        <v>86</v>
      </c>
      <c r="B100" s="22">
        <f>Absterbeordnung!B94</f>
        <v>29285.33123550289</v>
      </c>
      <c r="C100" s="15">
        <f t="shared" si="31"/>
        <v>0.18213156881997952</v>
      </c>
      <c r="D100" s="14">
        <f t="shared" si="32"/>
        <v>5333.7833213348904</v>
      </c>
      <c r="E100" s="14">
        <f>SUM(D100:$D$127)</f>
        <v>27872.375204328604</v>
      </c>
      <c r="F100" s="16">
        <f t="shared" si="33"/>
        <v>5.225629450082903</v>
      </c>
      <c r="G100" s="5"/>
      <c r="H100" s="14">
        <f t="shared" si="26"/>
        <v>29285.33123550289</v>
      </c>
      <c r="I100" s="15">
        <f t="shared" si="34"/>
        <v>0.18213156881997952</v>
      </c>
      <c r="J100" s="14">
        <f t="shared" si="35"/>
        <v>5333.7833213348904</v>
      </c>
      <c r="K100" s="14">
        <f>SUM($J100:J$127)</f>
        <v>27872.375204328604</v>
      </c>
      <c r="L100" s="16">
        <f t="shared" si="36"/>
        <v>5.225629450082903</v>
      </c>
      <c r="M100" s="16"/>
      <c r="N100" s="20">
        <v>86</v>
      </c>
      <c r="O100" s="6">
        <f t="shared" si="27"/>
        <v>96</v>
      </c>
      <c r="P100" s="6">
        <f t="shared" si="28"/>
        <v>29285.33123550289</v>
      </c>
      <c r="Q100" s="6">
        <f t="shared" si="29"/>
        <v>29285.33123550289</v>
      </c>
      <c r="R100" s="5">
        <f t="shared" si="30"/>
        <v>63245.449238190333</v>
      </c>
      <c r="S100" s="5">
        <f t="shared" si="37"/>
        <v>337337522.29699206</v>
      </c>
      <c r="T100" s="20">
        <f>SUM(S100:$S$136)</f>
        <v>1464123685.8850353</v>
      </c>
      <c r="U100" s="6">
        <f t="shared" si="38"/>
        <v>4.3402337098925514</v>
      </c>
    </row>
    <row r="101" spans="1:21" x14ac:dyDescent="0.2">
      <c r="A101" s="13">
        <v>87</v>
      </c>
      <c r="B101" s="22">
        <f>Absterbeordnung!B95</f>
        <v>25606.194466597291</v>
      </c>
      <c r="C101" s="15">
        <f t="shared" si="31"/>
        <v>0.17856036158821526</v>
      </c>
      <c r="D101" s="14">
        <f t="shared" si="32"/>
        <v>4572.2513428537686</v>
      </c>
      <c r="E101" s="14">
        <f>SUM(D101:$D$127)</f>
        <v>22538.591882993715</v>
      </c>
      <c r="F101" s="16">
        <f t="shared" si="33"/>
        <v>4.9294297694768163</v>
      </c>
      <c r="G101" s="5"/>
      <c r="H101" s="14">
        <f t="shared" si="26"/>
        <v>25606.194466597291</v>
      </c>
      <c r="I101" s="15">
        <f t="shared" si="34"/>
        <v>0.17856036158821526</v>
      </c>
      <c r="J101" s="14">
        <f t="shared" si="35"/>
        <v>4572.2513428537686</v>
      </c>
      <c r="K101" s="14">
        <f>SUM($J101:J$127)</f>
        <v>22538.591882993715</v>
      </c>
      <c r="L101" s="16">
        <f t="shared" si="36"/>
        <v>4.9294297694768163</v>
      </c>
      <c r="M101" s="16"/>
      <c r="N101" s="20">
        <v>87</v>
      </c>
      <c r="O101" s="6">
        <f t="shared" si="27"/>
        <v>97</v>
      </c>
      <c r="P101" s="6">
        <f t="shared" si="28"/>
        <v>25606.194466597291</v>
      </c>
      <c r="Q101" s="6">
        <f t="shared" si="29"/>
        <v>25606.194466597291</v>
      </c>
      <c r="R101" s="5">
        <f t="shared" si="30"/>
        <v>60452.391631453575</v>
      </c>
      <c r="S101" s="5">
        <f t="shared" si="37"/>
        <v>276403528.81563556</v>
      </c>
      <c r="T101" s="20">
        <f>SUM(S101:$S$136)</f>
        <v>1126786163.5880435</v>
      </c>
      <c r="U101" s="6">
        <f t="shared" si="38"/>
        <v>4.0765983285966776</v>
      </c>
    </row>
    <row r="102" spans="1:21" x14ac:dyDescent="0.2">
      <c r="A102" s="13">
        <v>88</v>
      </c>
      <c r="B102" s="22">
        <f>Absterbeordnung!B96</f>
        <v>21973.169177888056</v>
      </c>
      <c r="C102" s="15">
        <f t="shared" si="31"/>
        <v>0.17505917802766199</v>
      </c>
      <c r="D102" s="14">
        <f t="shared" si="32"/>
        <v>3846.6049349438404</v>
      </c>
      <c r="E102" s="14">
        <f>SUM(D102:$D$127)</f>
        <v>17966.34054013995</v>
      </c>
      <c r="F102" s="16">
        <f t="shared" si="33"/>
        <v>4.670700746241895</v>
      </c>
      <c r="G102" s="5"/>
      <c r="H102" s="14">
        <f t="shared" si="26"/>
        <v>21973.169177888056</v>
      </c>
      <c r="I102" s="15">
        <f t="shared" si="34"/>
        <v>0.17505917802766199</v>
      </c>
      <c r="J102" s="14">
        <f t="shared" si="35"/>
        <v>3846.6049349438404</v>
      </c>
      <c r="K102" s="14">
        <f>SUM($J102:J$127)</f>
        <v>17966.34054013995</v>
      </c>
      <c r="L102" s="16">
        <f t="shared" si="36"/>
        <v>4.670700746241895</v>
      </c>
      <c r="M102" s="16"/>
      <c r="N102" s="20">
        <v>88</v>
      </c>
      <c r="O102" s="6">
        <f t="shared" si="27"/>
        <v>98</v>
      </c>
      <c r="P102" s="6">
        <f t="shared" si="28"/>
        <v>21973.169177888056</v>
      </c>
      <c r="Q102" s="6">
        <f t="shared" si="29"/>
        <v>21973.169177888056</v>
      </c>
      <c r="R102" s="5">
        <f t="shared" si="30"/>
        <v>57448.033565539474</v>
      </c>
      <c r="S102" s="5">
        <f t="shared" si="37"/>
        <v>220979889.41602352</v>
      </c>
      <c r="T102" s="20">
        <f>SUM(S102:$S$136)</f>
        <v>850382634.77240741</v>
      </c>
      <c r="U102" s="6">
        <f t="shared" si="38"/>
        <v>3.8482354073924392</v>
      </c>
    </row>
    <row r="103" spans="1:21" x14ac:dyDescent="0.2">
      <c r="A103" s="13">
        <v>89</v>
      </c>
      <c r="B103" s="22">
        <f>Absterbeordnung!B97</f>
        <v>18658.690973151664</v>
      </c>
      <c r="C103" s="15">
        <f t="shared" si="31"/>
        <v>0.17162664512515882</v>
      </c>
      <c r="D103" s="14">
        <f t="shared" si="32"/>
        <v>3202.3285341491051</v>
      </c>
      <c r="E103" s="14">
        <f>SUM(D103:$D$127)</f>
        <v>14119.735605196114</v>
      </c>
      <c r="F103" s="16">
        <f t="shared" si="33"/>
        <v>4.4092089411269253</v>
      </c>
      <c r="G103" s="5"/>
      <c r="H103" s="14">
        <f t="shared" si="26"/>
        <v>18658.690973151664</v>
      </c>
      <c r="I103" s="15">
        <f t="shared" si="34"/>
        <v>0.17162664512515882</v>
      </c>
      <c r="J103" s="14">
        <f t="shared" si="35"/>
        <v>3202.3285341491051</v>
      </c>
      <c r="K103" s="14">
        <f>SUM($J103:J$127)</f>
        <v>14119.735605196114</v>
      </c>
      <c r="L103" s="16">
        <f t="shared" si="36"/>
        <v>4.4092089411269253</v>
      </c>
      <c r="M103" s="16"/>
      <c r="N103" s="20">
        <v>89</v>
      </c>
      <c r="O103" s="6">
        <f t="shared" si="27"/>
        <v>99</v>
      </c>
      <c r="P103" s="6">
        <f t="shared" si="28"/>
        <v>18658.690973151664</v>
      </c>
      <c r="Q103" s="6">
        <f t="shared" si="29"/>
        <v>18658.690973151664</v>
      </c>
      <c r="R103" s="5">
        <f t="shared" si="30"/>
        <v>54251.901424589378</v>
      </c>
      <c r="S103" s="5">
        <f t="shared" si="37"/>
        <v>173732411.96380705</v>
      </c>
      <c r="T103" s="20">
        <f>SUM(S103:$S$136)</f>
        <v>629402745.35638392</v>
      </c>
      <c r="U103" s="6">
        <f t="shared" si="38"/>
        <v>3.6228285686121988</v>
      </c>
    </row>
    <row r="104" spans="1:21" x14ac:dyDescent="0.2">
      <c r="A104" s="13">
        <v>90</v>
      </c>
      <c r="B104" s="22">
        <f>Absterbeordnung!B98</f>
        <v>15592.383538678883</v>
      </c>
      <c r="C104" s="15">
        <f t="shared" si="31"/>
        <v>0.16826141678937137</v>
      </c>
      <c r="D104" s="14">
        <f t="shared" si="32"/>
        <v>2623.596545341381</v>
      </c>
      <c r="E104" s="14">
        <f>SUM(D104:$D$127)</f>
        <v>10917.40707104701</v>
      </c>
      <c r="F104" s="16">
        <f t="shared" si="33"/>
        <v>4.1612370203919609</v>
      </c>
      <c r="G104" s="5"/>
      <c r="H104" s="14">
        <f t="shared" si="26"/>
        <v>15592.383538678883</v>
      </c>
      <c r="I104" s="15">
        <f t="shared" si="34"/>
        <v>0.16826141678937137</v>
      </c>
      <c r="J104" s="14">
        <f t="shared" si="35"/>
        <v>2623.596545341381</v>
      </c>
      <c r="K104" s="14">
        <f>SUM($J104:J$127)</f>
        <v>10917.40707104701</v>
      </c>
      <c r="L104" s="16">
        <f t="shared" si="36"/>
        <v>4.1612370203919609</v>
      </c>
      <c r="M104" s="16"/>
      <c r="N104" s="20">
        <v>90</v>
      </c>
      <c r="O104" s="6">
        <f t="shared" si="27"/>
        <v>100</v>
      </c>
      <c r="P104" s="6">
        <f t="shared" si="28"/>
        <v>15592.383538678883</v>
      </c>
      <c r="Q104" s="6">
        <f t="shared" si="29"/>
        <v>15592.383538678883</v>
      </c>
      <c r="R104" s="5">
        <f t="shared" si="30"/>
        <v>50965.135027781951</v>
      </c>
      <c r="S104" s="5">
        <f t="shared" si="37"/>
        <v>133711952.19174571</v>
      </c>
      <c r="T104" s="20">
        <f>SUM(S104:$S$136)</f>
        <v>455670333.39257693</v>
      </c>
      <c r="U104" s="6">
        <f t="shared" si="38"/>
        <v>3.4078504271565508</v>
      </c>
    </row>
    <row r="105" spans="1:21" x14ac:dyDescent="0.2">
      <c r="A105" s="13">
        <v>91</v>
      </c>
      <c r="B105" s="22">
        <f>Absterbeordnung!B99</f>
        <v>12944.433121255317</v>
      </c>
      <c r="C105" s="15">
        <f t="shared" si="31"/>
        <v>0.16496217332291313</v>
      </c>
      <c r="D105" s="14">
        <f t="shared" si="32"/>
        <v>2135.3418201153768</v>
      </c>
      <c r="E105" s="14">
        <f>SUM(D105:$D$127)</f>
        <v>8293.8105257056268</v>
      </c>
      <c r="F105" s="16">
        <f t="shared" si="33"/>
        <v>3.8840669196735425</v>
      </c>
      <c r="G105" s="5"/>
      <c r="H105" s="14">
        <f t="shared" si="26"/>
        <v>12944.433121255317</v>
      </c>
      <c r="I105" s="15">
        <f t="shared" si="34"/>
        <v>0.16496217332291313</v>
      </c>
      <c r="J105" s="14">
        <f t="shared" si="35"/>
        <v>2135.3418201153768</v>
      </c>
      <c r="K105" s="14">
        <f>SUM($J105:J$127)</f>
        <v>8293.8105257056268</v>
      </c>
      <c r="L105" s="16">
        <f t="shared" si="36"/>
        <v>3.8840669196735425</v>
      </c>
      <c r="M105" s="16"/>
      <c r="N105" s="20">
        <v>91</v>
      </c>
      <c r="O105" s="6">
        <f t="shared" si="27"/>
        <v>101</v>
      </c>
      <c r="P105" s="6">
        <f t="shared" si="28"/>
        <v>12944.433121255317</v>
      </c>
      <c r="Q105" s="6">
        <f t="shared" si="29"/>
        <v>12944.433121255317</v>
      </c>
      <c r="R105" s="5">
        <f t="shared" si="30"/>
        <v>47504.393133972182</v>
      </c>
      <c r="S105" s="5">
        <f t="shared" si="37"/>
        <v>101438117.29817258</v>
      </c>
      <c r="T105" s="20">
        <f>SUM(S105:$S$136)</f>
        <v>321958381.20083129</v>
      </c>
      <c r="U105" s="6">
        <f t="shared" si="38"/>
        <v>3.1739388483961091</v>
      </c>
    </row>
    <row r="106" spans="1:21" x14ac:dyDescent="0.2">
      <c r="A106" s="13">
        <v>92</v>
      </c>
      <c r="B106" s="22">
        <f>Absterbeordnung!B100</f>
        <v>10430.514122760203</v>
      </c>
      <c r="C106" s="15">
        <f t="shared" si="31"/>
        <v>0.16172762090481677</v>
      </c>
      <c r="D106" s="14">
        <f t="shared" si="32"/>
        <v>1686.9022338880995</v>
      </c>
      <c r="E106" s="14">
        <f>SUM(D106:$D$127)</f>
        <v>6158.4687055902505</v>
      </c>
      <c r="F106" s="16">
        <f t="shared" si="33"/>
        <v>3.650756150459145</v>
      </c>
      <c r="G106" s="5"/>
      <c r="H106" s="14">
        <f t="shared" si="26"/>
        <v>10430.514122760203</v>
      </c>
      <c r="I106" s="15">
        <f t="shared" si="34"/>
        <v>0.16172762090481677</v>
      </c>
      <c r="J106" s="14">
        <f t="shared" si="35"/>
        <v>1686.9022338880995</v>
      </c>
      <c r="K106" s="14">
        <f>SUM($J106:J$127)</f>
        <v>6158.4687055902505</v>
      </c>
      <c r="L106" s="16">
        <f t="shared" si="36"/>
        <v>3.650756150459145</v>
      </c>
      <c r="M106" s="16"/>
      <c r="N106" s="20">
        <v>92</v>
      </c>
      <c r="O106" s="6">
        <f t="shared" si="27"/>
        <v>102</v>
      </c>
      <c r="P106" s="6">
        <f t="shared" si="28"/>
        <v>10430.514122760203</v>
      </c>
      <c r="Q106" s="6">
        <f t="shared" si="29"/>
        <v>10430.514122760203</v>
      </c>
      <c r="R106" s="5">
        <f t="shared" si="30"/>
        <v>43947.988477441068</v>
      </c>
      <c r="S106" s="5">
        <f t="shared" si="37"/>
        <v>74135959.937483802</v>
      </c>
      <c r="T106" s="20">
        <f>SUM(S106:$S$136)</f>
        <v>220520263.90265861</v>
      </c>
      <c r="U106" s="6">
        <f t="shared" si="38"/>
        <v>2.9745384572967755</v>
      </c>
    </row>
    <row r="107" spans="1:21" x14ac:dyDescent="0.2">
      <c r="A107" s="13">
        <v>93</v>
      </c>
      <c r="B107" s="22">
        <f>Absterbeordnung!B101</f>
        <v>8164.5849880159367</v>
      </c>
      <c r="C107" s="15">
        <f t="shared" si="31"/>
        <v>0.15855649108315373</v>
      </c>
      <c r="D107" s="14">
        <f t="shared" si="32"/>
        <v>1294.5479468499996</v>
      </c>
      <c r="E107" s="14">
        <f>SUM(D107:$D$127)</f>
        <v>4471.5664717021509</v>
      </c>
      <c r="F107" s="16">
        <f t="shared" si="33"/>
        <v>3.4541528435333229</v>
      </c>
      <c r="G107" s="5"/>
      <c r="H107" s="14">
        <f t="shared" si="26"/>
        <v>8164.5849880159367</v>
      </c>
      <c r="I107" s="15">
        <f t="shared" si="34"/>
        <v>0.15855649108315373</v>
      </c>
      <c r="J107" s="14">
        <f t="shared" si="35"/>
        <v>1294.5479468499996</v>
      </c>
      <c r="K107" s="14">
        <f>SUM($J107:J$127)</f>
        <v>4471.5664717021509</v>
      </c>
      <c r="L107" s="16">
        <f t="shared" si="36"/>
        <v>3.4541528435333229</v>
      </c>
      <c r="M107" s="16"/>
      <c r="N107" s="20">
        <v>93</v>
      </c>
      <c r="O107" s="6">
        <f t="shared" si="27"/>
        <v>103</v>
      </c>
      <c r="P107" s="6">
        <f t="shared" si="28"/>
        <v>8164.5849880159367</v>
      </c>
      <c r="Q107" s="6">
        <f t="shared" si="29"/>
        <v>8164.5849880159367</v>
      </c>
      <c r="R107" s="5">
        <f t="shared" si="30"/>
        <v>40329.244015695382</v>
      </c>
      <c r="S107" s="5">
        <f t="shared" si="37"/>
        <v>52208140.038531087</v>
      </c>
      <c r="T107" s="20">
        <f>SUM(S107:$S$136)</f>
        <v>146384303.96517482</v>
      </c>
      <c r="U107" s="6">
        <f t="shared" si="38"/>
        <v>2.803859778516129</v>
      </c>
    </row>
    <row r="108" spans="1:21" x14ac:dyDescent="0.2">
      <c r="A108" s="13">
        <v>94</v>
      </c>
      <c r="B108" s="22">
        <f>Absterbeordnung!B102</f>
        <v>6252.4856858366711</v>
      </c>
      <c r="C108" s="15">
        <f t="shared" si="31"/>
        <v>0.15544754027760166</v>
      </c>
      <c r="D108" s="14">
        <f t="shared" si="32"/>
        <v>971.93352048422378</v>
      </c>
      <c r="E108" s="14">
        <f>SUM(D108:$D$127)</f>
        <v>3177.018524852152</v>
      </c>
      <c r="F108" s="16">
        <f t="shared" si="33"/>
        <v>3.2687611425000962</v>
      </c>
      <c r="G108" s="5"/>
      <c r="H108" s="14">
        <f t="shared" si="26"/>
        <v>6252.4856858366711</v>
      </c>
      <c r="I108" s="15">
        <f t="shared" si="34"/>
        <v>0.15544754027760166</v>
      </c>
      <c r="J108" s="14">
        <f t="shared" si="35"/>
        <v>971.93352048422378</v>
      </c>
      <c r="K108" s="14">
        <f>SUM($J108:J$127)</f>
        <v>3177.018524852152</v>
      </c>
      <c r="L108" s="16">
        <f t="shared" si="36"/>
        <v>3.2687611425000962</v>
      </c>
      <c r="M108" s="16"/>
      <c r="N108" s="20">
        <v>94</v>
      </c>
      <c r="O108" s="6">
        <f t="shared" si="27"/>
        <v>104</v>
      </c>
      <c r="P108" s="6">
        <f t="shared" si="28"/>
        <v>6252.4856858366711</v>
      </c>
      <c r="Q108" s="6">
        <f t="shared" si="29"/>
        <v>6252.4856858366711</v>
      </c>
      <c r="R108" s="5">
        <f t="shared" si="30"/>
        <v>36687.68364419198</v>
      </c>
      <c r="S108" s="5">
        <f t="shared" si="37"/>
        <v>35657989.522710986</v>
      </c>
      <c r="T108" s="20">
        <f>SUM(S108:$S$136)</f>
        <v>94176163.926643789</v>
      </c>
      <c r="U108" s="6">
        <f t="shared" si="38"/>
        <v>2.6410957316217143</v>
      </c>
    </row>
    <row r="109" spans="1:21" x14ac:dyDescent="0.2">
      <c r="A109" s="13">
        <v>95</v>
      </c>
      <c r="B109" s="22">
        <f>Absterbeordnung!B103</f>
        <v>4671.1047331854425</v>
      </c>
      <c r="C109" s="15">
        <f t="shared" si="31"/>
        <v>0.15239954929176638</v>
      </c>
      <c r="D109" s="14">
        <f t="shared" si="32"/>
        <v>711.87425603209806</v>
      </c>
      <c r="E109" s="14">
        <f>SUM(D109:$D$127)</f>
        <v>2205.0850043679279</v>
      </c>
      <c r="F109" s="16">
        <f t="shared" si="33"/>
        <v>3.097576553278957</v>
      </c>
      <c r="G109" s="5"/>
      <c r="H109" s="14">
        <f t="shared" si="26"/>
        <v>4671.1047331854425</v>
      </c>
      <c r="I109" s="15">
        <f t="shared" si="34"/>
        <v>0.15239954929176638</v>
      </c>
      <c r="J109" s="14">
        <f t="shared" si="35"/>
        <v>711.87425603209806</v>
      </c>
      <c r="K109" s="14">
        <f>SUM($J109:J$127)</f>
        <v>2205.0850043679279</v>
      </c>
      <c r="L109" s="16">
        <f t="shared" si="36"/>
        <v>3.097576553278957</v>
      </c>
      <c r="M109" s="16"/>
      <c r="N109" s="20">
        <v>95</v>
      </c>
      <c r="O109" s="6">
        <f t="shared" si="27"/>
        <v>105</v>
      </c>
      <c r="P109" s="6">
        <f t="shared" si="28"/>
        <v>4671.1047331854425</v>
      </c>
      <c r="Q109" s="6">
        <f t="shared" si="29"/>
        <v>4671.1047331854425</v>
      </c>
      <c r="R109" s="5">
        <f t="shared" si="30"/>
        <v>33008.637739339094</v>
      </c>
      <c r="S109" s="5">
        <f t="shared" si="37"/>
        <v>23497999.433325052</v>
      </c>
      <c r="T109" s="20">
        <f>SUM(S109:$S$136)</f>
        <v>58518174.40393278</v>
      </c>
      <c r="U109" s="6">
        <f t="shared" si="38"/>
        <v>2.490347085503025</v>
      </c>
    </row>
    <row r="110" spans="1:21" x14ac:dyDescent="0.2">
      <c r="A110" s="13">
        <v>96</v>
      </c>
      <c r="B110" s="22">
        <f>Absterbeordnung!B104</f>
        <v>3399.7817207187281</v>
      </c>
      <c r="C110" s="15">
        <f t="shared" si="31"/>
        <v>0.14941132283506506</v>
      </c>
      <c r="D110" s="14">
        <f t="shared" si="32"/>
        <v>507.96588424305889</v>
      </c>
      <c r="E110" s="14">
        <f>SUM(D110:$D$127)</f>
        <v>1493.2107483358307</v>
      </c>
      <c r="F110" s="16">
        <f t="shared" si="33"/>
        <v>2.9395886508420266</v>
      </c>
      <c r="G110" s="5"/>
      <c r="H110" s="14">
        <f t="shared" ref="H110:H136" si="39">B110</f>
        <v>3399.7817207187281</v>
      </c>
      <c r="I110" s="15">
        <f t="shared" si="34"/>
        <v>0.14941132283506506</v>
      </c>
      <c r="J110" s="14">
        <f t="shared" si="35"/>
        <v>507.96588424305889</v>
      </c>
      <c r="K110" s="14">
        <f>SUM($J110:J$127)</f>
        <v>1493.2107483358307</v>
      </c>
      <c r="L110" s="16">
        <f t="shared" si="36"/>
        <v>2.9395886508420266</v>
      </c>
      <c r="M110" s="16"/>
      <c r="N110" s="20">
        <v>96</v>
      </c>
      <c r="O110" s="6">
        <f t="shared" ref="O110:O136" si="40">N110+$B$3</f>
        <v>106</v>
      </c>
      <c r="P110" s="6">
        <f t="shared" ref="P110:P136" si="41">B110</f>
        <v>3399.7817207187281</v>
      </c>
      <c r="Q110" s="6">
        <f t="shared" ref="Q110:Q136" si="42">B110</f>
        <v>3399.7817207187281</v>
      </c>
      <c r="R110" s="5">
        <f t="shared" ref="R110:R136" si="43">LOOKUP(N110,$O$14:$O$136,$Q$14:$Q$136)</f>
        <v>29285.33123550289</v>
      </c>
      <c r="S110" s="5">
        <f t="shared" si="37"/>
        <v>14875949.176393099</v>
      </c>
      <c r="T110" s="20">
        <f>SUM(S110:$S$136)</f>
        <v>35020174.97060772</v>
      </c>
      <c r="U110" s="6">
        <f t="shared" si="38"/>
        <v>2.3541472584607805</v>
      </c>
    </row>
    <row r="111" spans="1:21" x14ac:dyDescent="0.2">
      <c r="A111" s="13">
        <v>97</v>
      </c>
      <c r="B111" s="22">
        <f>Absterbeordnung!B105</f>
        <v>2407.4829440339868</v>
      </c>
      <c r="C111" s="15">
        <f t="shared" ref="C111:C136" si="44">1/(((1+($B$5/100))^A111))</f>
        <v>0.14648168905398534</v>
      </c>
      <c r="D111" s="14">
        <f t="shared" ref="D111:D136" si="45">B111*C111</f>
        <v>352.65216801075962</v>
      </c>
      <c r="E111" s="14">
        <f>SUM(D111:$D$127)</f>
        <v>985.24486409277119</v>
      </c>
      <c r="F111" s="16">
        <f t="shared" ref="F111:F136" si="46">E111/D111</f>
        <v>2.7938148506227551</v>
      </c>
      <c r="G111" s="5"/>
      <c r="H111" s="14">
        <f t="shared" si="39"/>
        <v>2407.4829440339868</v>
      </c>
      <c r="I111" s="15">
        <f t="shared" ref="I111:I136" si="47">1/(((1+($B$5/100))^A111))</f>
        <v>0.14648168905398534</v>
      </c>
      <c r="J111" s="14">
        <f t="shared" ref="J111:J136" si="48">H111*I111</f>
        <v>352.65216801075962</v>
      </c>
      <c r="K111" s="14">
        <f>SUM($J111:J$127)</f>
        <v>985.24486409277119</v>
      </c>
      <c r="L111" s="16">
        <f t="shared" ref="L111:L136" si="49">K111/J111</f>
        <v>2.7938148506227551</v>
      </c>
      <c r="M111" s="16"/>
      <c r="N111" s="20">
        <v>97</v>
      </c>
      <c r="O111" s="6">
        <f t="shared" si="40"/>
        <v>107</v>
      </c>
      <c r="P111" s="6">
        <f t="shared" si="41"/>
        <v>2407.4829440339868</v>
      </c>
      <c r="Q111" s="6">
        <f t="shared" si="42"/>
        <v>2407.4829440339868</v>
      </c>
      <c r="R111" s="5">
        <f t="shared" si="43"/>
        <v>25606.194466597291</v>
      </c>
      <c r="S111" s="5">
        <f t="shared" ref="S111:S136" si="50">P111*R111*I111</f>
        <v>9030079.9931506515</v>
      </c>
      <c r="T111" s="20">
        <f>SUM(S111:$S$136)</f>
        <v>20144225.794214632</v>
      </c>
      <c r="U111" s="6">
        <f t="shared" ref="U111:U136" si="51">T111/S111</f>
        <v>2.2307915112041199</v>
      </c>
    </row>
    <row r="112" spans="1:21" x14ac:dyDescent="0.2">
      <c r="A112" s="13">
        <v>98</v>
      </c>
      <c r="B112" s="22">
        <f>Absterbeordnung!B106</f>
        <v>1656.4273108812756</v>
      </c>
      <c r="C112" s="15">
        <f t="shared" si="44"/>
        <v>0.14360949907253467</v>
      </c>
      <c r="D112" s="14">
        <f t="shared" si="45"/>
        <v>237.87869636572566</v>
      </c>
      <c r="E112" s="14">
        <f>SUM(D112:$D$127)</f>
        <v>632.59269608201168</v>
      </c>
      <c r="F112" s="16">
        <f t="shared" si="46"/>
        <v>2.6593078982971829</v>
      </c>
      <c r="G112" s="5"/>
      <c r="H112" s="14">
        <f t="shared" si="39"/>
        <v>1656.4273108812756</v>
      </c>
      <c r="I112" s="15">
        <f t="shared" si="47"/>
        <v>0.14360949907253467</v>
      </c>
      <c r="J112" s="14">
        <f t="shared" si="48"/>
        <v>237.87869636572566</v>
      </c>
      <c r="K112" s="14">
        <f>SUM($J112:J$127)</f>
        <v>632.59269608201168</v>
      </c>
      <c r="L112" s="16">
        <f t="shared" si="49"/>
        <v>2.6593078982971829</v>
      </c>
      <c r="M112" s="16"/>
      <c r="N112" s="20">
        <v>98</v>
      </c>
      <c r="O112" s="6">
        <f t="shared" si="40"/>
        <v>108</v>
      </c>
      <c r="P112" s="6">
        <f t="shared" si="41"/>
        <v>1656.4273108812756</v>
      </c>
      <c r="Q112" s="6">
        <f t="shared" si="42"/>
        <v>1656.4273108812756</v>
      </c>
      <c r="R112" s="5">
        <f t="shared" si="43"/>
        <v>21973.169177888056</v>
      </c>
      <c r="S112" s="5">
        <f t="shared" si="50"/>
        <v>5226948.839059555</v>
      </c>
      <c r="T112" s="20">
        <f>SUM(S112:$S$136)</f>
        <v>11114145.801063979</v>
      </c>
      <c r="U112" s="6">
        <f t="shared" si="51"/>
        <v>2.1263161632673762</v>
      </c>
    </row>
    <row r="113" spans="1:21" x14ac:dyDescent="0.2">
      <c r="A113" s="13">
        <v>99</v>
      </c>
      <c r="B113" s="22">
        <f>Absterbeordnung!B107</f>
        <v>1105.8462483764797</v>
      </c>
      <c r="C113" s="15">
        <f t="shared" si="44"/>
        <v>0.14079362654170063</v>
      </c>
      <c r="D113" s="14">
        <f t="shared" si="45"/>
        <v>155.69610370645881</v>
      </c>
      <c r="E113" s="14">
        <f>SUM(D113:$D$127)</f>
        <v>394.71399971628597</v>
      </c>
      <c r="F113" s="16">
        <f t="shared" si="46"/>
        <v>2.5351565666695093</v>
      </c>
      <c r="G113" s="5"/>
      <c r="H113" s="14">
        <f t="shared" si="39"/>
        <v>1105.8462483764797</v>
      </c>
      <c r="I113" s="15">
        <f t="shared" si="47"/>
        <v>0.14079362654170063</v>
      </c>
      <c r="J113" s="14">
        <f t="shared" si="48"/>
        <v>155.69610370645881</v>
      </c>
      <c r="K113" s="14">
        <f>SUM($J113:J$127)</f>
        <v>394.71399971628597</v>
      </c>
      <c r="L113" s="16">
        <f t="shared" si="49"/>
        <v>2.5351565666695093</v>
      </c>
      <c r="M113" s="16"/>
      <c r="N113" s="20">
        <v>99</v>
      </c>
      <c r="O113" s="6">
        <f t="shared" si="40"/>
        <v>109</v>
      </c>
      <c r="P113" s="6">
        <f t="shared" si="41"/>
        <v>1105.8462483764797</v>
      </c>
      <c r="Q113" s="6">
        <f t="shared" si="42"/>
        <v>1105.8462483764797</v>
      </c>
      <c r="R113" s="5">
        <f t="shared" si="43"/>
        <v>18658.690973151664</v>
      </c>
      <c r="S113" s="5">
        <f t="shared" si="50"/>
        <v>2905085.4847825882</v>
      </c>
      <c r="T113" s="20">
        <f>SUM(S113:$S$136)</f>
        <v>5887196.9620044269</v>
      </c>
      <c r="U113" s="6">
        <f t="shared" si="51"/>
        <v>2.0265141913526219</v>
      </c>
    </row>
    <row r="114" spans="1:21" x14ac:dyDescent="0.2">
      <c r="A114" s="13">
        <v>100</v>
      </c>
      <c r="B114" s="22">
        <f>Absterbeordnung!B108</f>
        <v>715.39605751784711</v>
      </c>
      <c r="C114" s="15">
        <f t="shared" si="44"/>
        <v>0.13803296719774574</v>
      </c>
      <c r="D114" s="14">
        <f t="shared" si="45"/>
        <v>98.748240540757621</v>
      </c>
      <c r="E114" s="14">
        <f>SUM(D114:$D$127)</f>
        <v>239.01789600982721</v>
      </c>
      <c r="F114" s="16">
        <f t="shared" si="46"/>
        <v>2.4204775163682468</v>
      </c>
      <c r="G114" s="5"/>
      <c r="H114" s="14">
        <f t="shared" si="39"/>
        <v>715.39605751784711</v>
      </c>
      <c r="I114" s="15">
        <f t="shared" si="47"/>
        <v>0.13803296719774574</v>
      </c>
      <c r="J114" s="14">
        <f t="shared" si="48"/>
        <v>98.748240540757621</v>
      </c>
      <c r="K114" s="14">
        <f>SUM($J114:J$127)</f>
        <v>239.01789600982721</v>
      </c>
      <c r="L114" s="16">
        <f t="shared" si="49"/>
        <v>2.4204775163682468</v>
      </c>
      <c r="M114" s="16"/>
      <c r="N114" s="20">
        <v>100</v>
      </c>
      <c r="O114" s="6">
        <f t="shared" si="40"/>
        <v>110</v>
      </c>
      <c r="P114" s="6">
        <f t="shared" si="41"/>
        <v>715.39605751784711</v>
      </c>
      <c r="Q114" s="6">
        <f t="shared" si="42"/>
        <v>715.39605751784711</v>
      </c>
      <c r="R114" s="5">
        <f t="shared" si="43"/>
        <v>15592.383538678883</v>
      </c>
      <c r="S114" s="5">
        <f t="shared" si="50"/>
        <v>1539720.4402812119</v>
      </c>
      <c r="T114" s="20">
        <f>SUM(S114:$S$136)</f>
        <v>2982111.4772218396</v>
      </c>
      <c r="U114" s="6">
        <f t="shared" si="51"/>
        <v>1.9367876136509508</v>
      </c>
    </row>
    <row r="115" spans="1:21" x14ac:dyDescent="0.2">
      <c r="A115" s="13">
        <v>101</v>
      </c>
      <c r="B115" s="22">
        <f>Absterbeordnung!B109</f>
        <v>447.86176485615289</v>
      </c>
      <c r="C115" s="15">
        <f t="shared" si="44"/>
        <v>0.13532643842916248</v>
      </c>
      <c r="D115" s="14">
        <f t="shared" si="45"/>
        <v>60.607537546582215</v>
      </c>
      <c r="E115" s="14">
        <f>SUM(D115:$D$127)</f>
        <v>140.26965546906959</v>
      </c>
      <c r="F115" s="16">
        <f t="shared" si="46"/>
        <v>2.3143929145984532</v>
      </c>
      <c r="G115" s="5"/>
      <c r="H115" s="14">
        <f t="shared" si="39"/>
        <v>447.86176485615289</v>
      </c>
      <c r="I115" s="15">
        <f t="shared" si="47"/>
        <v>0.13532643842916248</v>
      </c>
      <c r="J115" s="14">
        <f t="shared" si="48"/>
        <v>60.607537546582215</v>
      </c>
      <c r="K115" s="14">
        <f>SUM($J115:J$127)</f>
        <v>140.26965546906959</v>
      </c>
      <c r="L115" s="16">
        <f t="shared" si="49"/>
        <v>2.3143929145984532</v>
      </c>
      <c r="M115" s="16"/>
      <c r="N115" s="20">
        <v>101</v>
      </c>
      <c r="O115" s="6">
        <f t="shared" si="40"/>
        <v>111</v>
      </c>
      <c r="P115" s="6">
        <f t="shared" si="41"/>
        <v>447.86176485615289</v>
      </c>
      <c r="Q115" s="6">
        <f t="shared" si="42"/>
        <v>447.86176485615289</v>
      </c>
      <c r="R115" s="5">
        <f t="shared" si="43"/>
        <v>12944.433121255317</v>
      </c>
      <c r="S115" s="5">
        <f t="shared" si="50"/>
        <v>784530.21641570411</v>
      </c>
      <c r="T115" s="20">
        <f>SUM(S115:$S$136)</f>
        <v>1442391.036940627</v>
      </c>
      <c r="U115" s="6">
        <f t="shared" si="51"/>
        <v>1.8385410870858516</v>
      </c>
    </row>
    <row r="116" spans="1:21" x14ac:dyDescent="0.2">
      <c r="A116" s="21">
        <v>102</v>
      </c>
      <c r="B116" s="22">
        <f>Absterbeordnung!B110</f>
        <v>270.9588291984474</v>
      </c>
      <c r="C116" s="15">
        <f t="shared" si="44"/>
        <v>0.13267297885212007</v>
      </c>
      <c r="D116" s="14">
        <f t="shared" si="45"/>
        <v>35.948915016040829</v>
      </c>
      <c r="E116" s="14">
        <f>SUM(D116:$D$127)</f>
        <v>79.662117922487383</v>
      </c>
      <c r="F116" s="16">
        <f t="shared" si="46"/>
        <v>2.2159811467728918</v>
      </c>
      <c r="G116" s="5"/>
      <c r="H116" s="14">
        <f t="shared" si="39"/>
        <v>270.9588291984474</v>
      </c>
      <c r="I116" s="15">
        <f t="shared" si="47"/>
        <v>0.13267297885212007</v>
      </c>
      <c r="J116" s="14">
        <f t="shared" si="48"/>
        <v>35.948915016040829</v>
      </c>
      <c r="K116" s="14">
        <f>SUM($J116:J$127)</f>
        <v>79.662117922487383</v>
      </c>
      <c r="L116" s="16">
        <f t="shared" si="49"/>
        <v>2.2159811467728918</v>
      </c>
      <c r="M116" s="16"/>
      <c r="N116" s="6">
        <v>102</v>
      </c>
      <c r="O116" s="6">
        <f t="shared" si="40"/>
        <v>112</v>
      </c>
      <c r="P116" s="6">
        <f t="shared" si="41"/>
        <v>270.9588291984474</v>
      </c>
      <c r="Q116" s="6">
        <f t="shared" si="42"/>
        <v>270.9588291984474</v>
      </c>
      <c r="R116" s="5">
        <f t="shared" si="43"/>
        <v>10430.514122760203</v>
      </c>
      <c r="S116" s="5">
        <f t="shared" si="50"/>
        <v>374965.66577272018</v>
      </c>
      <c r="T116" s="20">
        <f>SUM(S116:$S$136)</f>
        <v>657860.8205249228</v>
      </c>
      <c r="U116" s="6">
        <f t="shared" si="51"/>
        <v>1.7544561557902085</v>
      </c>
    </row>
    <row r="117" spans="1:21" x14ac:dyDescent="0.2">
      <c r="A117" s="21">
        <v>103</v>
      </c>
      <c r="B117" s="22">
        <f>Absterbeordnung!B111</f>
        <v>158.21247565130477</v>
      </c>
      <c r="C117" s="15">
        <f t="shared" si="44"/>
        <v>0.13007154789423539</v>
      </c>
      <c r="D117" s="14">
        <f t="shared" si="45"/>
        <v>20.578941604144241</v>
      </c>
      <c r="E117" s="14">
        <f>SUM(D117:$D$127)</f>
        <v>43.713202906446533</v>
      </c>
      <c r="F117" s="16">
        <f t="shared" si="46"/>
        <v>2.1241715802159358</v>
      </c>
      <c r="G117" s="5"/>
      <c r="H117" s="14">
        <f t="shared" si="39"/>
        <v>158.21247565130477</v>
      </c>
      <c r="I117" s="15">
        <f t="shared" si="47"/>
        <v>0.13007154789423539</v>
      </c>
      <c r="J117" s="14">
        <f t="shared" si="48"/>
        <v>20.578941604144241</v>
      </c>
      <c r="K117" s="14">
        <f>SUM($J117:J$127)</f>
        <v>43.713202906446533</v>
      </c>
      <c r="L117" s="16">
        <f t="shared" si="49"/>
        <v>2.1241715802159358</v>
      </c>
      <c r="M117" s="16"/>
      <c r="N117" s="6">
        <v>103</v>
      </c>
      <c r="O117" s="6">
        <f t="shared" si="40"/>
        <v>113</v>
      </c>
      <c r="P117" s="6">
        <f t="shared" si="41"/>
        <v>158.21247565130477</v>
      </c>
      <c r="Q117" s="6">
        <f t="shared" si="42"/>
        <v>158.21247565130477</v>
      </c>
      <c r="R117" s="5">
        <f t="shared" si="43"/>
        <v>8164.5849880159367</v>
      </c>
      <c r="S117" s="5">
        <f t="shared" si="50"/>
        <v>168018.51769045266</v>
      </c>
      <c r="T117" s="20">
        <f>SUM(S117:$S$136)</f>
        <v>282895.15475220262</v>
      </c>
      <c r="U117" s="6">
        <f t="shared" si="51"/>
        <v>1.6837141443742043</v>
      </c>
    </row>
    <row r="118" spans="1:21" x14ac:dyDescent="0.2">
      <c r="A118" s="21">
        <v>104</v>
      </c>
      <c r="B118" s="22">
        <f>Absterbeordnung!B112</f>
        <v>89.037399843572075</v>
      </c>
      <c r="C118" s="15">
        <f t="shared" si="44"/>
        <v>0.12752112538650526</v>
      </c>
      <c r="D118" s="14">
        <f t="shared" si="45"/>
        <v>11.354149429540557</v>
      </c>
      <c r="E118" s="14">
        <f>SUM(D118:$D$127)</f>
        <v>23.134261302302296</v>
      </c>
      <c r="F118" s="16">
        <f t="shared" si="46"/>
        <v>2.0375160152563199</v>
      </c>
      <c r="G118" s="5"/>
      <c r="H118" s="14">
        <f t="shared" si="39"/>
        <v>89.037399843572075</v>
      </c>
      <c r="I118" s="15">
        <f t="shared" si="47"/>
        <v>0.12752112538650526</v>
      </c>
      <c r="J118" s="14">
        <f t="shared" si="48"/>
        <v>11.354149429540557</v>
      </c>
      <c r="K118" s="14">
        <f>SUM($J118:J$127)</f>
        <v>23.134261302302296</v>
      </c>
      <c r="L118" s="16">
        <f t="shared" si="49"/>
        <v>2.0375160152563199</v>
      </c>
      <c r="M118" s="16"/>
      <c r="N118" s="6">
        <v>104</v>
      </c>
      <c r="O118" s="6">
        <f t="shared" si="40"/>
        <v>114</v>
      </c>
      <c r="P118" s="6">
        <f t="shared" si="41"/>
        <v>89.037399843572075</v>
      </c>
      <c r="Q118" s="6">
        <f t="shared" si="42"/>
        <v>89.037399843572075</v>
      </c>
      <c r="R118" s="5">
        <f t="shared" si="43"/>
        <v>6252.4856858366711</v>
      </c>
      <c r="S118" s="5">
        <f t="shared" si="50"/>
        <v>70991.656783052953</v>
      </c>
      <c r="T118" s="20">
        <f>SUM(S118:$S$136)</f>
        <v>114876.63706174999</v>
      </c>
      <c r="U118" s="6">
        <f t="shared" si="51"/>
        <v>1.6181709551138861</v>
      </c>
    </row>
    <row r="119" spans="1:21" x14ac:dyDescent="0.2">
      <c r="A119" s="21">
        <v>105</v>
      </c>
      <c r="B119" s="22">
        <f>Absterbeordnung!B113</f>
        <v>48.229722019145058</v>
      </c>
      <c r="C119" s="15">
        <f t="shared" si="44"/>
        <v>0.12502071116324046</v>
      </c>
      <c r="D119" s="14">
        <f t="shared" si="45"/>
        <v>6.0297141460389128</v>
      </c>
      <c r="E119" s="14">
        <f>SUM(D119:$D$127)</f>
        <v>11.780111872761742</v>
      </c>
      <c r="F119" s="16">
        <f t="shared" si="46"/>
        <v>1.953676673130587</v>
      </c>
      <c r="G119" s="5"/>
      <c r="H119" s="14">
        <f t="shared" si="39"/>
        <v>48.229722019145058</v>
      </c>
      <c r="I119" s="15">
        <f t="shared" si="47"/>
        <v>0.12502071116324046</v>
      </c>
      <c r="J119" s="14">
        <f t="shared" si="48"/>
        <v>6.0297141460389128</v>
      </c>
      <c r="K119" s="14">
        <f>SUM($J119:J$127)</f>
        <v>11.780111872761742</v>
      </c>
      <c r="L119" s="16">
        <f t="shared" si="49"/>
        <v>1.953676673130587</v>
      </c>
      <c r="M119" s="16"/>
      <c r="N119" s="6">
        <v>105</v>
      </c>
      <c r="O119" s="6">
        <f t="shared" si="40"/>
        <v>115</v>
      </c>
      <c r="P119" s="6">
        <f t="shared" si="41"/>
        <v>48.229722019145058</v>
      </c>
      <c r="Q119" s="6">
        <f t="shared" si="42"/>
        <v>48.229722019145058</v>
      </c>
      <c r="R119" s="5">
        <f t="shared" si="43"/>
        <v>4671.1047331854425</v>
      </c>
      <c r="S119" s="5">
        <f t="shared" si="50"/>
        <v>28165.426287317583</v>
      </c>
      <c r="T119" s="20">
        <f>SUM(S119:$S$136)</f>
        <v>43884.980278697039</v>
      </c>
      <c r="U119" s="6">
        <f t="shared" si="51"/>
        <v>1.5581152520477812</v>
      </c>
    </row>
    <row r="120" spans="1:21" x14ac:dyDescent="0.2">
      <c r="A120" s="21">
        <v>106</v>
      </c>
      <c r="B120" s="22">
        <f>Absterbeordnung!B114</f>
        <v>25.112145571825103</v>
      </c>
      <c r="C120" s="15">
        <f t="shared" si="44"/>
        <v>0.12256932466984359</v>
      </c>
      <c r="D120" s="14">
        <f t="shared" si="45"/>
        <v>3.0779787237494061</v>
      </c>
      <c r="E120" s="14">
        <f>SUM(D120:$D$127)</f>
        <v>5.7503977267228281</v>
      </c>
      <c r="F120" s="16">
        <f t="shared" si="46"/>
        <v>1.8682382962407369</v>
      </c>
      <c r="G120" s="5"/>
      <c r="H120" s="14">
        <f t="shared" si="39"/>
        <v>25.112145571825103</v>
      </c>
      <c r="I120" s="15">
        <f t="shared" si="47"/>
        <v>0.12256932466984359</v>
      </c>
      <c r="J120" s="14">
        <f t="shared" si="48"/>
        <v>3.0779787237494061</v>
      </c>
      <c r="K120" s="14">
        <f>SUM($J120:J$127)</f>
        <v>5.7503977267228281</v>
      </c>
      <c r="L120" s="16">
        <f t="shared" si="49"/>
        <v>1.8682382962407369</v>
      </c>
      <c r="M120" s="16"/>
      <c r="N120" s="6">
        <v>106</v>
      </c>
      <c r="O120" s="6">
        <f t="shared" si="40"/>
        <v>116</v>
      </c>
      <c r="P120" s="6">
        <f t="shared" si="41"/>
        <v>25.112145571825103</v>
      </c>
      <c r="Q120" s="6">
        <f t="shared" si="42"/>
        <v>25.112145571825103</v>
      </c>
      <c r="R120" s="5">
        <f t="shared" si="43"/>
        <v>3399.7817207187281</v>
      </c>
      <c r="S120" s="5">
        <f t="shared" si="50"/>
        <v>10464.45580176439</v>
      </c>
      <c r="T120" s="20">
        <f>SUM(S120:$S$136)</f>
        <v>15719.553991379453</v>
      </c>
      <c r="U120" s="6">
        <f t="shared" si="51"/>
        <v>1.5021855210787942</v>
      </c>
    </row>
    <row r="121" spans="1:21" x14ac:dyDescent="0.2">
      <c r="A121" s="21">
        <v>107</v>
      </c>
      <c r="B121" s="22">
        <f>Absterbeordnung!B115</f>
        <v>12.551507133648359</v>
      </c>
      <c r="C121" s="15">
        <f t="shared" si="44"/>
        <v>0.12016600457827803</v>
      </c>
      <c r="D121" s="14">
        <f t="shared" si="45"/>
        <v>1.5082644636862781</v>
      </c>
      <c r="E121" s="14">
        <f>SUM(D121:$D$127)</f>
        <v>2.6724190029734225</v>
      </c>
      <c r="F121" s="16">
        <f t="shared" si="46"/>
        <v>1.7718504064213574</v>
      </c>
      <c r="G121" s="5"/>
      <c r="H121" s="14">
        <f t="shared" si="39"/>
        <v>12.551507133648359</v>
      </c>
      <c r="I121" s="15">
        <f t="shared" si="47"/>
        <v>0.12016600457827803</v>
      </c>
      <c r="J121" s="14">
        <f t="shared" si="48"/>
        <v>1.5082644636862781</v>
      </c>
      <c r="K121" s="14">
        <f>SUM($J121:J$127)</f>
        <v>2.6724190029734225</v>
      </c>
      <c r="L121" s="16">
        <f t="shared" si="49"/>
        <v>1.7718504064213574</v>
      </c>
      <c r="M121" s="16"/>
      <c r="N121" s="6">
        <v>107</v>
      </c>
      <c r="O121" s="6">
        <f t="shared" si="40"/>
        <v>117</v>
      </c>
      <c r="P121" s="6">
        <f t="shared" si="41"/>
        <v>12.551507133648359</v>
      </c>
      <c r="Q121" s="6">
        <f t="shared" si="42"/>
        <v>12.551507133648359</v>
      </c>
      <c r="R121" s="5">
        <f t="shared" si="43"/>
        <v>2407.4829440339868</v>
      </c>
      <c r="S121" s="5">
        <f t="shared" si="50"/>
        <v>3631.1209714172828</v>
      </c>
      <c r="T121" s="20">
        <f>SUM(S121:$S$136)</f>
        <v>5255.0981896150624</v>
      </c>
      <c r="U121" s="6">
        <f t="shared" si="51"/>
        <v>1.4472385334944973</v>
      </c>
    </row>
    <row r="122" spans="1:21" x14ac:dyDescent="0.2">
      <c r="A122" s="21">
        <v>108</v>
      </c>
      <c r="B122" s="22">
        <f>Absterbeordnung!B116</f>
        <v>6.0140516538826247</v>
      </c>
      <c r="C122" s="15">
        <f t="shared" si="44"/>
        <v>0.11780980841007649</v>
      </c>
      <c r="D122" s="14">
        <f t="shared" si="45"/>
        <v>0.70851427311221571</v>
      </c>
      <c r="E122" s="14">
        <f>SUM(D122:$D$127)</f>
        <v>1.164154539287144</v>
      </c>
      <c r="F122" s="16">
        <f t="shared" si="46"/>
        <v>1.6430925719724536</v>
      </c>
      <c r="G122" s="5"/>
      <c r="H122" s="14">
        <f t="shared" si="39"/>
        <v>6.0140516538826247</v>
      </c>
      <c r="I122" s="15">
        <f t="shared" si="47"/>
        <v>0.11780980841007649</v>
      </c>
      <c r="J122" s="14">
        <f t="shared" si="48"/>
        <v>0.70851427311221571</v>
      </c>
      <c r="K122" s="14">
        <f>SUM($J122:J$127)</f>
        <v>1.164154539287144</v>
      </c>
      <c r="L122" s="16">
        <f t="shared" si="49"/>
        <v>1.6430925719724536</v>
      </c>
      <c r="M122" s="16"/>
      <c r="N122" s="6">
        <v>108</v>
      </c>
      <c r="O122" s="6">
        <f t="shared" si="40"/>
        <v>118</v>
      </c>
      <c r="P122" s="6">
        <f t="shared" si="41"/>
        <v>6.0140516538826247</v>
      </c>
      <c r="Q122" s="6">
        <f t="shared" si="42"/>
        <v>6.0140516538826247</v>
      </c>
      <c r="R122" s="5">
        <f t="shared" si="43"/>
        <v>1656.4273108812756</v>
      </c>
      <c r="S122" s="5">
        <f t="shared" si="50"/>
        <v>1173.602392132269</v>
      </c>
      <c r="T122" s="20">
        <f>SUM(S122:$S$136)</f>
        <v>1623.9772181977789</v>
      </c>
      <c r="U122" s="6">
        <f t="shared" si="51"/>
        <v>1.383754182067781</v>
      </c>
    </row>
    <row r="123" spans="1:21" x14ac:dyDescent="0.2">
      <c r="A123" s="21">
        <v>109</v>
      </c>
      <c r="B123" s="22">
        <f>Absterbeordnung!B117</f>
        <v>2.7587597063695477</v>
      </c>
      <c r="C123" s="15">
        <f t="shared" si="44"/>
        <v>0.11549981216674166</v>
      </c>
      <c r="D123" s="14">
        <f t="shared" si="45"/>
        <v>0.31863622789885815</v>
      </c>
      <c r="E123" s="14">
        <f>SUM(D123:$D$127)</f>
        <v>0.45564026617492837</v>
      </c>
      <c r="F123" s="16">
        <f t="shared" si="46"/>
        <v>1.4299700607790216</v>
      </c>
      <c r="G123" s="5"/>
      <c r="H123" s="14">
        <f t="shared" si="39"/>
        <v>2.7587597063695477</v>
      </c>
      <c r="I123" s="15">
        <f t="shared" si="47"/>
        <v>0.11549981216674166</v>
      </c>
      <c r="J123" s="14">
        <f t="shared" si="48"/>
        <v>0.31863622789885815</v>
      </c>
      <c r="K123" s="14">
        <f>SUM($J123:J$127)</f>
        <v>0.45564026617492837</v>
      </c>
      <c r="L123" s="16">
        <f t="shared" si="49"/>
        <v>1.4299700607790216</v>
      </c>
      <c r="M123" s="16"/>
      <c r="N123" s="6">
        <v>109</v>
      </c>
      <c r="O123" s="6">
        <f t="shared" si="40"/>
        <v>119</v>
      </c>
      <c r="P123" s="6">
        <f t="shared" si="41"/>
        <v>2.7587597063695477</v>
      </c>
      <c r="Q123" s="6">
        <f t="shared" si="42"/>
        <v>2.7587597063695477</v>
      </c>
      <c r="R123" s="5">
        <f t="shared" si="43"/>
        <v>1105.8462483764797</v>
      </c>
      <c r="S123" s="5">
        <f t="shared" si="50"/>
        <v>352.36267721878522</v>
      </c>
      <c r="T123" s="20">
        <f>SUM(S123:$S$136)</f>
        <v>450.37482606551009</v>
      </c>
      <c r="U123" s="6">
        <f t="shared" si="51"/>
        <v>1.2781570103290714</v>
      </c>
    </row>
    <row r="124" spans="1:21" x14ac:dyDescent="0.2">
      <c r="A124" s="21">
        <v>110</v>
      </c>
      <c r="B124" s="22">
        <f>Absterbeordnung!B118</f>
        <v>1.2099077601948791</v>
      </c>
      <c r="C124" s="15">
        <f t="shared" si="44"/>
        <v>0.11323510996739378</v>
      </c>
      <c r="D124" s="14">
        <f t="shared" si="45"/>
        <v>0.13700403827607024</v>
      </c>
      <c r="E124" s="14">
        <f>SUM(D124:$D$127)</f>
        <v>0.13700403827607024</v>
      </c>
      <c r="F124" s="16">
        <f t="shared" si="46"/>
        <v>1</v>
      </c>
      <c r="G124" s="5"/>
      <c r="H124" s="14">
        <f t="shared" si="39"/>
        <v>1.2099077601948791</v>
      </c>
      <c r="I124" s="15">
        <f t="shared" si="47"/>
        <v>0.11323510996739378</v>
      </c>
      <c r="J124" s="14">
        <f t="shared" si="48"/>
        <v>0.13700403827607024</v>
      </c>
      <c r="K124" s="14">
        <f>SUM($J124:J$127)</f>
        <v>0.13700403827607024</v>
      </c>
      <c r="L124" s="16">
        <f t="shared" si="49"/>
        <v>1</v>
      </c>
      <c r="M124" s="16"/>
      <c r="N124" s="6">
        <v>110</v>
      </c>
      <c r="O124" s="6">
        <f t="shared" si="40"/>
        <v>120</v>
      </c>
      <c r="P124" s="6">
        <f t="shared" si="41"/>
        <v>1.2099077601948791</v>
      </c>
      <c r="Q124" s="6">
        <f t="shared" si="42"/>
        <v>1.2099077601948791</v>
      </c>
      <c r="R124" s="5">
        <f t="shared" si="43"/>
        <v>715.39605751784711</v>
      </c>
      <c r="S124" s="5">
        <f t="shared" si="50"/>
        <v>98.01214884672487</v>
      </c>
      <c r="T124" s="20">
        <f>SUM(S124:$S$136)</f>
        <v>98.01214884672487</v>
      </c>
      <c r="U124" s="6">
        <f t="shared" si="51"/>
        <v>1</v>
      </c>
    </row>
    <row r="125" spans="1:21" x14ac:dyDescent="0.2">
      <c r="A125" s="21">
        <v>111</v>
      </c>
      <c r="B125" s="22">
        <f>Absterbeordnung!B119</f>
        <v>0</v>
      </c>
      <c r="C125" s="15">
        <f t="shared" si="44"/>
        <v>0.11101481369352335</v>
      </c>
      <c r="D125" s="14">
        <f t="shared" si="45"/>
        <v>0</v>
      </c>
      <c r="E125" s="14">
        <f>SUM(D125:$D$127)</f>
        <v>0</v>
      </c>
      <c r="F125" s="16" t="e">
        <f t="shared" si="46"/>
        <v>#DIV/0!</v>
      </c>
      <c r="G125" s="25"/>
      <c r="H125" s="14">
        <f t="shared" si="39"/>
        <v>0</v>
      </c>
      <c r="I125" s="15">
        <f t="shared" si="47"/>
        <v>0.11101481369352335</v>
      </c>
      <c r="J125" s="14">
        <f t="shared" si="48"/>
        <v>0</v>
      </c>
      <c r="K125" s="14">
        <f>SUM($J125:J$127)</f>
        <v>0</v>
      </c>
      <c r="L125" s="16" t="e">
        <f t="shared" si="49"/>
        <v>#DIV/0!</v>
      </c>
      <c r="M125" s="16"/>
      <c r="N125" s="6">
        <v>111</v>
      </c>
      <c r="O125" s="6">
        <f t="shared" si="40"/>
        <v>121</v>
      </c>
      <c r="P125" s="6">
        <f t="shared" si="41"/>
        <v>0</v>
      </c>
      <c r="Q125" s="6">
        <f t="shared" si="42"/>
        <v>0</v>
      </c>
      <c r="R125" s="5">
        <f t="shared" si="43"/>
        <v>447.86176485615289</v>
      </c>
      <c r="S125" s="5">
        <f t="shared" si="50"/>
        <v>0</v>
      </c>
      <c r="T125" s="20">
        <f>SUM(S125:$S$136)</f>
        <v>0</v>
      </c>
      <c r="U125" s="6" t="e">
        <f t="shared" si="51"/>
        <v>#DIV/0!</v>
      </c>
    </row>
    <row r="126" spans="1:21" x14ac:dyDescent="0.2">
      <c r="A126" s="21">
        <v>112</v>
      </c>
      <c r="B126" s="22">
        <f>Absterbeordnung!B120</f>
        <v>0</v>
      </c>
      <c r="C126" s="15">
        <f t="shared" si="44"/>
        <v>0.10883805264070914</v>
      </c>
      <c r="D126" s="14">
        <f t="shared" si="45"/>
        <v>0</v>
      </c>
      <c r="E126" s="14">
        <f>SUM(D126:$D$127)</f>
        <v>0</v>
      </c>
      <c r="F126" s="16" t="e">
        <f t="shared" si="46"/>
        <v>#DIV/0!</v>
      </c>
      <c r="G126" s="5"/>
      <c r="H126" s="14">
        <f t="shared" si="39"/>
        <v>0</v>
      </c>
      <c r="I126" s="15">
        <f t="shared" si="47"/>
        <v>0.10883805264070914</v>
      </c>
      <c r="J126" s="14">
        <f t="shared" si="48"/>
        <v>0</v>
      </c>
      <c r="K126" s="14">
        <f>SUM($J126:J$127)</f>
        <v>0</v>
      </c>
      <c r="L126" s="16" t="e">
        <f t="shared" si="49"/>
        <v>#DIV/0!</v>
      </c>
      <c r="M126" s="16"/>
      <c r="N126" s="6">
        <v>112</v>
      </c>
      <c r="O126" s="6">
        <f t="shared" si="40"/>
        <v>122</v>
      </c>
      <c r="P126" s="6">
        <f t="shared" si="41"/>
        <v>0</v>
      </c>
      <c r="Q126" s="6">
        <f t="shared" si="42"/>
        <v>0</v>
      </c>
      <c r="R126" s="5">
        <f t="shared" si="43"/>
        <v>270.9588291984474</v>
      </c>
      <c r="S126" s="5">
        <f t="shared" si="50"/>
        <v>0</v>
      </c>
      <c r="T126" s="20">
        <f>SUM(S126:$S$136)</f>
        <v>0</v>
      </c>
      <c r="U126" s="6" t="e">
        <f t="shared" si="51"/>
        <v>#DIV/0!</v>
      </c>
    </row>
    <row r="127" spans="1:21" x14ac:dyDescent="0.2">
      <c r="A127" s="26">
        <v>113</v>
      </c>
      <c r="B127" s="22">
        <f>Absterbeordnung!B121</f>
        <v>0</v>
      </c>
      <c r="C127" s="15">
        <f t="shared" si="44"/>
        <v>0.10670397317716583</v>
      </c>
      <c r="D127" s="14">
        <f t="shared" si="45"/>
        <v>0</v>
      </c>
      <c r="E127" s="14">
        <f>SUM(D127:$D$127)</f>
        <v>0</v>
      </c>
      <c r="F127" s="16" t="e">
        <f t="shared" si="46"/>
        <v>#DIV/0!</v>
      </c>
      <c r="G127" s="27"/>
      <c r="H127" s="14">
        <f t="shared" si="39"/>
        <v>0</v>
      </c>
      <c r="I127" s="15">
        <f t="shared" si="47"/>
        <v>0.10670397317716583</v>
      </c>
      <c r="J127" s="14">
        <f t="shared" si="48"/>
        <v>0</v>
      </c>
      <c r="K127" s="14">
        <f>SUM($J127:J$127)</f>
        <v>0</v>
      </c>
      <c r="L127" s="16" t="e">
        <f t="shared" si="49"/>
        <v>#DIV/0!</v>
      </c>
      <c r="M127" s="16"/>
      <c r="N127" s="28">
        <v>113</v>
      </c>
      <c r="O127" s="6">
        <f t="shared" si="40"/>
        <v>123</v>
      </c>
      <c r="P127" s="6">
        <f t="shared" si="41"/>
        <v>0</v>
      </c>
      <c r="Q127" s="6">
        <f t="shared" si="42"/>
        <v>0</v>
      </c>
      <c r="R127" s="5">
        <f t="shared" si="43"/>
        <v>158.21247565130477</v>
      </c>
      <c r="S127" s="5">
        <f t="shared" si="50"/>
        <v>0</v>
      </c>
      <c r="T127" s="20">
        <f>SUM(S127:$S$136)</f>
        <v>0</v>
      </c>
      <c r="U127" s="6" t="e">
        <f t="shared" si="51"/>
        <v>#DIV/0!</v>
      </c>
    </row>
    <row r="128" spans="1:21" x14ac:dyDescent="0.2">
      <c r="A128" s="26">
        <v>114</v>
      </c>
      <c r="B128" s="22">
        <f>Absterbeordnung!B122</f>
        <v>0</v>
      </c>
      <c r="C128" s="15">
        <f t="shared" si="44"/>
        <v>0.10461173840898609</v>
      </c>
      <c r="D128" s="14">
        <f t="shared" si="45"/>
        <v>0</v>
      </c>
      <c r="E128" s="14">
        <f>SUM(D$127:$D128)</f>
        <v>0</v>
      </c>
      <c r="F128" s="16" t="e">
        <f t="shared" si="46"/>
        <v>#DIV/0!</v>
      </c>
      <c r="G128" s="27"/>
      <c r="H128" s="14">
        <f t="shared" si="39"/>
        <v>0</v>
      </c>
      <c r="I128" s="15">
        <f t="shared" si="47"/>
        <v>0.10461173840898609</v>
      </c>
      <c r="J128" s="14">
        <f t="shared" si="48"/>
        <v>0</v>
      </c>
      <c r="K128" s="14">
        <f>SUM($J$127:J128)</f>
        <v>0</v>
      </c>
      <c r="L128" s="16" t="e">
        <f t="shared" si="49"/>
        <v>#DIV/0!</v>
      </c>
      <c r="M128" s="16"/>
      <c r="N128" s="6">
        <v>114</v>
      </c>
      <c r="O128" s="6">
        <f t="shared" si="40"/>
        <v>124</v>
      </c>
      <c r="P128" s="6">
        <f t="shared" si="41"/>
        <v>0</v>
      </c>
      <c r="Q128" s="6">
        <f t="shared" si="42"/>
        <v>0</v>
      </c>
      <c r="R128" s="5">
        <f t="shared" si="43"/>
        <v>89.037399843572075</v>
      </c>
      <c r="S128" s="5">
        <f t="shared" si="50"/>
        <v>0</v>
      </c>
      <c r="T128" s="20">
        <f>SUM(S128:$S$136)</f>
        <v>0</v>
      </c>
      <c r="U128" s="6" t="e">
        <f t="shared" si="51"/>
        <v>#DIV/0!</v>
      </c>
    </row>
    <row r="129" spans="1:21" x14ac:dyDescent="0.2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39"/>
        <v>0</v>
      </c>
      <c r="I129" s="15">
        <f t="shared" si="47"/>
        <v>0.10256052785194716</v>
      </c>
      <c r="J129" s="14">
        <f t="shared" si="48"/>
        <v>0</v>
      </c>
      <c r="K129" s="14">
        <f>SUM($J$127:J129)</f>
        <v>0</v>
      </c>
      <c r="L129" s="16" t="e">
        <f t="shared" si="49"/>
        <v>#DIV/0!</v>
      </c>
      <c r="M129" s="16"/>
      <c r="N129" s="6">
        <v>115</v>
      </c>
      <c r="O129" s="6">
        <f t="shared" si="40"/>
        <v>125</v>
      </c>
      <c r="P129" s="6">
        <f t="shared" si="41"/>
        <v>0</v>
      </c>
      <c r="Q129" s="6">
        <f t="shared" si="42"/>
        <v>0</v>
      </c>
      <c r="R129" s="5">
        <f t="shared" si="43"/>
        <v>48.229722019145058</v>
      </c>
      <c r="S129" s="5">
        <f t="shared" si="50"/>
        <v>0</v>
      </c>
      <c r="T129" s="20">
        <f>SUM(S129:$S$136)</f>
        <v>0</v>
      </c>
      <c r="U129" s="6" t="e">
        <f t="shared" si="51"/>
        <v>#DIV/0!</v>
      </c>
    </row>
    <row r="130" spans="1:21" x14ac:dyDescent="0.2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39"/>
        <v>0</v>
      </c>
      <c r="I130" s="15">
        <f t="shared" si="47"/>
        <v>0.1005495371097521</v>
      </c>
      <c r="J130" s="14">
        <f t="shared" si="48"/>
        <v>0</v>
      </c>
      <c r="K130" s="14">
        <f>SUM($J$127:J130)</f>
        <v>0</v>
      </c>
      <c r="L130" s="16" t="e">
        <f t="shared" si="49"/>
        <v>#DIV/0!</v>
      </c>
      <c r="M130" s="16"/>
      <c r="N130" s="28">
        <v>116</v>
      </c>
      <c r="O130" s="6">
        <f t="shared" si="40"/>
        <v>126</v>
      </c>
      <c r="P130" s="6">
        <f t="shared" si="41"/>
        <v>0</v>
      </c>
      <c r="Q130" s="6">
        <f t="shared" si="42"/>
        <v>0</v>
      </c>
      <c r="R130" s="5">
        <f t="shared" si="43"/>
        <v>25.112145571825103</v>
      </c>
      <c r="S130" s="5">
        <f t="shared" si="50"/>
        <v>0</v>
      </c>
      <c r="T130" s="20">
        <f>SUM(S130:$S$136)</f>
        <v>0</v>
      </c>
      <c r="U130" s="6" t="e">
        <f t="shared" si="51"/>
        <v>#DIV/0!</v>
      </c>
    </row>
    <row r="131" spans="1:21" x14ac:dyDescent="0.2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39"/>
        <v>0</v>
      </c>
      <c r="I131" s="15">
        <f t="shared" si="47"/>
        <v>9.8577977558580526E-2</v>
      </c>
      <c r="J131" s="14">
        <f t="shared" si="48"/>
        <v>0</v>
      </c>
      <c r="K131" s="14">
        <f>SUM($J$127:J131)</f>
        <v>0</v>
      </c>
      <c r="L131" s="16" t="e">
        <f t="shared" si="49"/>
        <v>#DIV/0!</v>
      </c>
      <c r="M131" s="16"/>
      <c r="N131" s="6">
        <v>117</v>
      </c>
      <c r="O131" s="6">
        <f t="shared" si="40"/>
        <v>127</v>
      </c>
      <c r="P131" s="6">
        <f t="shared" si="41"/>
        <v>0</v>
      </c>
      <c r="Q131" s="6">
        <f t="shared" si="42"/>
        <v>0</v>
      </c>
      <c r="R131" s="5">
        <f t="shared" si="43"/>
        <v>12.551507133648359</v>
      </c>
      <c r="S131" s="5">
        <f t="shared" si="50"/>
        <v>0</v>
      </c>
      <c r="T131" s="20">
        <f>SUM(S131:$S$136)</f>
        <v>0</v>
      </c>
      <c r="U131" s="6" t="e">
        <f t="shared" si="51"/>
        <v>#DIV/0!</v>
      </c>
    </row>
    <row r="132" spans="1:21" x14ac:dyDescent="0.2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39"/>
        <v>0</v>
      </c>
      <c r="I132" s="15">
        <f t="shared" si="47"/>
        <v>9.6645076037824032E-2</v>
      </c>
      <c r="J132" s="14">
        <f t="shared" si="48"/>
        <v>0</v>
      </c>
      <c r="K132" s="14">
        <f>SUM($J$127:J132)</f>
        <v>0</v>
      </c>
      <c r="L132" s="16" t="e">
        <f t="shared" si="49"/>
        <v>#DIV/0!</v>
      </c>
      <c r="M132" s="16"/>
      <c r="N132" s="6">
        <v>118</v>
      </c>
      <c r="O132" s="6">
        <f t="shared" si="40"/>
        <v>128</v>
      </c>
      <c r="P132" s="6">
        <f t="shared" si="41"/>
        <v>0</v>
      </c>
      <c r="Q132" s="6">
        <f t="shared" si="42"/>
        <v>0</v>
      </c>
      <c r="R132" s="5">
        <f t="shared" si="43"/>
        <v>6.0140516538826247</v>
      </c>
      <c r="S132" s="5">
        <f t="shared" si="50"/>
        <v>0</v>
      </c>
      <c r="T132" s="20">
        <f>SUM(S132:$S$136)</f>
        <v>0</v>
      </c>
      <c r="U132" s="6" t="e">
        <f t="shared" si="51"/>
        <v>#DIV/0!</v>
      </c>
    </row>
    <row r="133" spans="1:21" x14ac:dyDescent="0.2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39"/>
        <v>0</v>
      </c>
      <c r="I133" s="15">
        <f t="shared" si="47"/>
        <v>9.4750074546886331E-2</v>
      </c>
      <c r="J133" s="14">
        <f t="shared" si="48"/>
        <v>0</v>
      </c>
      <c r="K133" s="14">
        <f>SUM($J$127:J133)</f>
        <v>0</v>
      </c>
      <c r="L133" s="16" t="e">
        <f t="shared" si="49"/>
        <v>#DIV/0!</v>
      </c>
      <c r="M133" s="16"/>
      <c r="N133" s="28">
        <v>119</v>
      </c>
      <c r="O133" s="6">
        <f t="shared" si="40"/>
        <v>129</v>
      </c>
      <c r="P133" s="6">
        <f t="shared" si="41"/>
        <v>0</v>
      </c>
      <c r="Q133" s="6">
        <f t="shared" si="42"/>
        <v>0</v>
      </c>
      <c r="R133" s="5">
        <f t="shared" si="43"/>
        <v>2.7587597063695477</v>
      </c>
      <c r="S133" s="5">
        <f t="shared" si="50"/>
        <v>0</v>
      </c>
      <c r="T133" s="20">
        <f>SUM(S133:$S$136)</f>
        <v>0</v>
      </c>
      <c r="U133" s="6" t="e">
        <f t="shared" si="51"/>
        <v>#DIV/0!</v>
      </c>
    </row>
    <row r="134" spans="1:21" x14ac:dyDescent="0.2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39"/>
        <v>0</v>
      </c>
      <c r="I134" s="15">
        <f t="shared" si="47"/>
        <v>9.2892229947927757E-2</v>
      </c>
      <c r="J134" s="14">
        <f t="shared" si="48"/>
        <v>0</v>
      </c>
      <c r="K134" s="14">
        <f>SUM($J$127:J134)</f>
        <v>0</v>
      </c>
      <c r="L134" s="16" t="e">
        <f t="shared" si="49"/>
        <v>#DIV/0!</v>
      </c>
      <c r="M134" s="16"/>
      <c r="N134" s="6">
        <v>120</v>
      </c>
      <c r="O134" s="6">
        <f t="shared" si="40"/>
        <v>130</v>
      </c>
      <c r="P134" s="6">
        <f t="shared" si="41"/>
        <v>0</v>
      </c>
      <c r="Q134" s="6">
        <f t="shared" si="42"/>
        <v>0</v>
      </c>
      <c r="R134" s="5">
        <f t="shared" si="43"/>
        <v>1.2099077601948791</v>
      </c>
      <c r="S134" s="5">
        <f t="shared" si="50"/>
        <v>0</v>
      </c>
      <c r="T134" s="20">
        <f>SUM(S134:$S$136)</f>
        <v>0</v>
      </c>
      <c r="U134" s="6" t="e">
        <f t="shared" si="51"/>
        <v>#DIV/0!</v>
      </c>
    </row>
    <row r="135" spans="1:21" x14ac:dyDescent="0.2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39"/>
        <v>0</v>
      </c>
      <c r="I135" s="15">
        <f t="shared" si="47"/>
        <v>1</v>
      </c>
      <c r="J135" s="14">
        <f t="shared" si="48"/>
        <v>0</v>
      </c>
      <c r="K135" s="14">
        <f>SUM($J$127:J135)</f>
        <v>0</v>
      </c>
      <c r="L135" s="16" t="e">
        <f t="shared" si="49"/>
        <v>#DIV/0!</v>
      </c>
      <c r="M135" s="16"/>
      <c r="N135" s="6">
        <v>121</v>
      </c>
      <c r="O135" s="6">
        <f t="shared" si="40"/>
        <v>131</v>
      </c>
      <c r="P135" s="6">
        <f t="shared" si="41"/>
        <v>0</v>
      </c>
      <c r="Q135" s="6">
        <f t="shared" si="42"/>
        <v>0</v>
      </c>
      <c r="R135" s="5">
        <f t="shared" si="43"/>
        <v>0</v>
      </c>
      <c r="S135" s="5">
        <f t="shared" si="50"/>
        <v>0</v>
      </c>
      <c r="T135" s="20">
        <f>SUM(S135:$S$136)</f>
        <v>0</v>
      </c>
      <c r="U135" s="6" t="e">
        <f t="shared" si="51"/>
        <v>#DIV/0!</v>
      </c>
    </row>
    <row r="136" spans="1:21" x14ac:dyDescent="0.2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39"/>
        <v>0</v>
      </c>
      <c r="I136" s="15">
        <f t="shared" si="47"/>
        <v>1</v>
      </c>
      <c r="J136" s="14">
        <f t="shared" si="48"/>
        <v>0</v>
      </c>
      <c r="K136" s="14">
        <f>SUM($J$127:J136)</f>
        <v>0</v>
      </c>
      <c r="L136" s="16" t="e">
        <f t="shared" si="49"/>
        <v>#DIV/0!</v>
      </c>
      <c r="M136" s="16"/>
      <c r="N136" s="28">
        <v>122</v>
      </c>
      <c r="O136" s="6">
        <f t="shared" si="40"/>
        <v>132</v>
      </c>
      <c r="P136" s="6">
        <f t="shared" si="41"/>
        <v>0</v>
      </c>
      <c r="Q136" s="6">
        <f t="shared" si="42"/>
        <v>0</v>
      </c>
      <c r="R136" s="5">
        <f t="shared" si="43"/>
        <v>0</v>
      </c>
      <c r="S136" s="5">
        <f t="shared" si="50"/>
        <v>0</v>
      </c>
      <c r="T136" s="20">
        <f>SUM(S136:$S$136)</f>
        <v>0</v>
      </c>
      <c r="U136" s="6" t="e">
        <f t="shared" si="51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Frau!D5</f>
        <v>69</v>
      </c>
    </row>
    <row r="2" spans="1:21" x14ac:dyDescent="0.2">
      <c r="A2" s="2" t="s">
        <v>7</v>
      </c>
      <c r="B2" s="2">
        <f>'2 Frauen'!D6</f>
        <v>50</v>
      </c>
    </row>
    <row r="3" spans="1:21" x14ac:dyDescent="0.2">
      <c r="A3" s="2" t="s">
        <v>14</v>
      </c>
      <c r="B3" s="2">
        <f>B1-B2</f>
        <v>19</v>
      </c>
    </row>
    <row r="4" spans="1:21" x14ac:dyDescent="0.2">
      <c r="M4" s="7"/>
    </row>
    <row r="5" spans="1:21" x14ac:dyDescent="0.2">
      <c r="A5" s="2" t="s">
        <v>3</v>
      </c>
      <c r="B5" s="2">
        <f>Frau!D8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75" t="s">
        <v>0</v>
      </c>
      <c r="C11" s="275"/>
      <c r="D11" s="275"/>
      <c r="E11" s="275"/>
      <c r="F11" s="275"/>
      <c r="H11" s="272" t="s">
        <v>0</v>
      </c>
      <c r="I11" s="273"/>
      <c r="J11" s="273"/>
      <c r="K11" s="273"/>
      <c r="L11" s="274"/>
      <c r="M11" s="7"/>
    </row>
    <row r="12" spans="1:21" x14ac:dyDescent="0.2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 x14ac:dyDescent="0.2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19</v>
      </c>
      <c r="P14" s="20">
        <f t="shared" ref="P14:P45" si="1">B14</f>
        <v>100000</v>
      </c>
      <c r="Q14" s="20">
        <f t="shared" ref="Q14:Q45" si="2">B14</f>
        <v>100000</v>
      </c>
      <c r="R14" s="5" t="e">
        <f t="shared" ref="R14:R45" si="3">LOOKUP(N14,$O$14:$O$136,$Q$14:$Q$136)</f>
        <v>#N/A</v>
      </c>
      <c r="T14" s="20" t="e">
        <f>SUM(S14:$S$127)</f>
        <v>#N/A</v>
      </c>
    </row>
    <row r="15" spans="1:21" x14ac:dyDescent="0.2">
      <c r="A15" s="21">
        <v>1</v>
      </c>
      <c r="B15" s="17">
        <f>Absterbeordnung!C9</f>
        <v>99680.038514477186</v>
      </c>
      <c r="C15" s="18">
        <f t="shared" ref="C15:C46" si="4">1/(((1+($B$5/100))^A15))</f>
        <v>0.98039215686274506</v>
      </c>
      <c r="D15" s="17">
        <f t="shared" ref="D15:D46" si="5">B15*C15</f>
        <v>97725.527955369791</v>
      </c>
      <c r="E15" s="17">
        <f>SUM(D15:$D$136)</f>
        <v>3972743.8606314068</v>
      </c>
      <c r="F15" s="19">
        <f t="shared" ref="F15:F46" si="6">E15/D15</f>
        <v>40.652058308098539</v>
      </c>
      <c r="G15" s="5"/>
      <c r="H15" s="17">
        <f>Absterbeordnung!C9</f>
        <v>99680.038514477186</v>
      </c>
      <c r="I15" s="18">
        <f t="shared" ref="I15:I46" si="7">1/(((1+($B$5/100))^A15))</f>
        <v>0.98039215686274506</v>
      </c>
      <c r="J15" s="17">
        <f t="shared" ref="J15:J46" si="8">H15*I15</f>
        <v>97725.527955369791</v>
      </c>
      <c r="K15" s="17">
        <f>SUM($J15:J$136)</f>
        <v>3972743.8606314068</v>
      </c>
      <c r="L15" s="19">
        <f t="shared" ref="L15:L46" si="9">K15/J15</f>
        <v>40.652058308098539</v>
      </c>
      <c r="N15" s="6">
        <v>1</v>
      </c>
      <c r="O15" s="6">
        <f t="shared" si="0"/>
        <v>20</v>
      </c>
      <c r="P15" s="20">
        <f t="shared" si="1"/>
        <v>99680.038514477186</v>
      </c>
      <c r="Q15" s="20">
        <f t="shared" si="2"/>
        <v>99680.038514477186</v>
      </c>
      <c r="R15" s="5" t="e">
        <f t="shared" si="3"/>
        <v>#N/A</v>
      </c>
      <c r="S15" s="5" t="e">
        <f t="shared" ref="S15:S46" si="10">P15*R15*I15</f>
        <v>#N/A</v>
      </c>
      <c r="T15" s="20" t="e">
        <f>SUM(S15:$S$127)</f>
        <v>#N/A</v>
      </c>
      <c r="U15" s="6" t="e">
        <f t="shared" ref="U15:U46" si="11">T15/S15</f>
        <v>#N/A</v>
      </c>
    </row>
    <row r="16" spans="1:21" x14ac:dyDescent="0.2">
      <c r="A16" s="21">
        <v>2</v>
      </c>
      <c r="B16" s="17">
        <f>Absterbeordnung!C10</f>
        <v>99651.696251433576</v>
      </c>
      <c r="C16" s="18">
        <f t="shared" si="4"/>
        <v>0.96116878123798544</v>
      </c>
      <c r="D16" s="17">
        <f t="shared" si="5"/>
        <v>95782.099434288335</v>
      </c>
      <c r="E16" s="17">
        <f>SUM(D16:$D$136)</f>
        <v>3875018.3326760367</v>
      </c>
      <c r="F16" s="19">
        <f t="shared" si="6"/>
        <v>40.456602596547881</v>
      </c>
      <c r="G16" s="5"/>
      <c r="H16" s="17">
        <f>Absterbeordnung!C10</f>
        <v>99651.696251433576</v>
      </c>
      <c r="I16" s="18">
        <f t="shared" si="7"/>
        <v>0.96116878123798544</v>
      </c>
      <c r="J16" s="17">
        <f t="shared" si="8"/>
        <v>95782.099434288335</v>
      </c>
      <c r="K16" s="17">
        <f>SUM($J16:J$136)</f>
        <v>3875018.3326760367</v>
      </c>
      <c r="L16" s="19">
        <f t="shared" si="9"/>
        <v>40.456602596547881</v>
      </c>
      <c r="N16" s="6">
        <v>2</v>
      </c>
      <c r="O16" s="6">
        <f t="shared" si="0"/>
        <v>21</v>
      </c>
      <c r="P16" s="20">
        <f t="shared" si="1"/>
        <v>99651.696251433576</v>
      </c>
      <c r="Q16" s="20">
        <f t="shared" si="2"/>
        <v>99651.696251433576</v>
      </c>
      <c r="R16" s="5" t="e">
        <f t="shared" si="3"/>
        <v>#N/A</v>
      </c>
      <c r="S16" s="5" t="e">
        <f t="shared" si="10"/>
        <v>#N/A</v>
      </c>
      <c r="T16" s="20" t="e">
        <f>SUM(S16:$S$127)</f>
        <v>#N/A</v>
      </c>
      <c r="U16" s="6" t="e">
        <f t="shared" si="11"/>
        <v>#N/A</v>
      </c>
    </row>
    <row r="17" spans="1:21" x14ac:dyDescent="0.2">
      <c r="A17" s="21">
        <v>3</v>
      </c>
      <c r="B17" s="17">
        <f>Absterbeordnung!C11</f>
        <v>99635.630818904669</v>
      </c>
      <c r="C17" s="18">
        <f t="shared" si="4"/>
        <v>0.94232233454704462</v>
      </c>
      <c r="D17" s="17">
        <f t="shared" si="5"/>
        <v>93888.880237337711</v>
      </c>
      <c r="E17" s="17">
        <f>SUM(D17:$D$136)</f>
        <v>3779236.2332417485</v>
      </c>
      <c r="F17" s="19">
        <f t="shared" si="6"/>
        <v>40.252223944820493</v>
      </c>
      <c r="G17" s="5"/>
      <c r="H17" s="17">
        <f>Absterbeordnung!C11</f>
        <v>99635.630818904669</v>
      </c>
      <c r="I17" s="18">
        <f t="shared" si="7"/>
        <v>0.94232233454704462</v>
      </c>
      <c r="J17" s="17">
        <f t="shared" si="8"/>
        <v>93888.880237337711</v>
      </c>
      <c r="K17" s="17">
        <f>SUM($J17:J$136)</f>
        <v>3779236.2332417485</v>
      </c>
      <c r="L17" s="19">
        <f t="shared" si="9"/>
        <v>40.252223944820493</v>
      </c>
      <c r="N17" s="6">
        <v>3</v>
      </c>
      <c r="O17" s="6">
        <f t="shared" si="0"/>
        <v>22</v>
      </c>
      <c r="P17" s="20">
        <f t="shared" si="1"/>
        <v>99635.630818904669</v>
      </c>
      <c r="Q17" s="20">
        <f t="shared" si="2"/>
        <v>99635.630818904669</v>
      </c>
      <c r="R17" s="5" t="e">
        <f t="shared" si="3"/>
        <v>#N/A</v>
      </c>
      <c r="S17" s="5" t="e">
        <f t="shared" si="10"/>
        <v>#N/A</v>
      </c>
      <c r="T17" s="20" t="e">
        <f>SUM(S17:$S$127)</f>
        <v>#N/A</v>
      </c>
      <c r="U17" s="6" t="e">
        <f t="shared" si="11"/>
        <v>#N/A</v>
      </c>
    </row>
    <row r="18" spans="1:21" x14ac:dyDescent="0.2">
      <c r="A18" s="21">
        <v>4</v>
      </c>
      <c r="B18" s="17">
        <f>Absterbeordnung!C12</f>
        <v>99621.344443148759</v>
      </c>
      <c r="C18" s="18">
        <f t="shared" si="4"/>
        <v>0.9238454260265142</v>
      </c>
      <c r="D18" s="17">
        <f t="shared" si="5"/>
        <v>92034.723398414877</v>
      </c>
      <c r="E18" s="17">
        <f>SUM(D18:$D$136)</f>
        <v>3685347.3530044113</v>
      </c>
      <c r="F18" s="19">
        <f t="shared" si="6"/>
        <v>40.04301003927268</v>
      </c>
      <c r="G18" s="5"/>
      <c r="H18" s="17">
        <f>Absterbeordnung!C12</f>
        <v>99621.344443148759</v>
      </c>
      <c r="I18" s="18">
        <f t="shared" si="7"/>
        <v>0.9238454260265142</v>
      </c>
      <c r="J18" s="17">
        <f t="shared" si="8"/>
        <v>92034.723398414877</v>
      </c>
      <c r="K18" s="17">
        <f>SUM($J18:J$136)</f>
        <v>3685347.3530044113</v>
      </c>
      <c r="L18" s="19">
        <f t="shared" si="9"/>
        <v>40.04301003927268</v>
      </c>
      <c r="N18" s="6">
        <v>4</v>
      </c>
      <c r="O18" s="6">
        <f t="shared" si="0"/>
        <v>23</v>
      </c>
      <c r="P18" s="20">
        <f t="shared" si="1"/>
        <v>99621.344443148759</v>
      </c>
      <c r="Q18" s="20">
        <f t="shared" si="2"/>
        <v>99621.344443148759</v>
      </c>
      <c r="R18" s="5" t="e">
        <f t="shared" si="3"/>
        <v>#N/A</v>
      </c>
      <c r="S18" s="5" t="e">
        <f t="shared" si="10"/>
        <v>#N/A</v>
      </c>
      <c r="T18" s="20" t="e">
        <f>SUM(S18:$S$127)</f>
        <v>#N/A</v>
      </c>
      <c r="U18" s="6" t="e">
        <f t="shared" si="11"/>
        <v>#N/A</v>
      </c>
    </row>
    <row r="19" spans="1:21" x14ac:dyDescent="0.2">
      <c r="A19" s="21">
        <v>5</v>
      </c>
      <c r="B19" s="17">
        <f>Absterbeordnung!C13</f>
        <v>99609.405071777088</v>
      </c>
      <c r="C19" s="18">
        <f t="shared" si="4"/>
        <v>0.90573080982991594</v>
      </c>
      <c r="D19" s="17">
        <f t="shared" si="5"/>
        <v>90219.307122336802</v>
      </c>
      <c r="E19" s="17">
        <f>SUM(D19:$D$136)</f>
        <v>3593312.6296059964</v>
      </c>
      <c r="F19" s="19">
        <f t="shared" si="6"/>
        <v>39.828643604339454</v>
      </c>
      <c r="G19" s="5"/>
      <c r="H19" s="17">
        <f>Absterbeordnung!C13</f>
        <v>99609.405071777088</v>
      </c>
      <c r="I19" s="18">
        <f t="shared" si="7"/>
        <v>0.90573080982991594</v>
      </c>
      <c r="J19" s="17">
        <f t="shared" si="8"/>
        <v>90219.307122336802</v>
      </c>
      <c r="K19" s="17">
        <f>SUM($J19:J$136)</f>
        <v>3593312.6296059964</v>
      </c>
      <c r="L19" s="19">
        <f t="shared" si="9"/>
        <v>39.828643604339454</v>
      </c>
      <c r="N19" s="6">
        <v>5</v>
      </c>
      <c r="O19" s="6">
        <f t="shared" si="0"/>
        <v>24</v>
      </c>
      <c r="P19" s="20">
        <f t="shared" si="1"/>
        <v>99609.405071777088</v>
      </c>
      <c r="Q19" s="20">
        <f t="shared" si="2"/>
        <v>99609.405071777088</v>
      </c>
      <c r="R19" s="5" t="e">
        <f t="shared" si="3"/>
        <v>#N/A</v>
      </c>
      <c r="S19" s="5" t="e">
        <f t="shared" si="10"/>
        <v>#N/A</v>
      </c>
      <c r="T19" s="20" t="e">
        <f>SUM(S19:$S$127)</f>
        <v>#N/A</v>
      </c>
      <c r="U19" s="6" t="e">
        <f t="shared" si="11"/>
        <v>#N/A</v>
      </c>
    </row>
    <row r="20" spans="1:21" x14ac:dyDescent="0.2">
      <c r="A20" s="21">
        <v>6</v>
      </c>
      <c r="B20" s="17">
        <f>Absterbeordnung!C14</f>
        <v>99600.394487118654</v>
      </c>
      <c r="C20" s="18">
        <f t="shared" si="4"/>
        <v>0.88797138218619198</v>
      </c>
      <c r="D20" s="17">
        <f t="shared" si="5"/>
        <v>88442.299959016731</v>
      </c>
      <c r="E20" s="17">
        <f>SUM(D20:$D$136)</f>
        <v>3503093.3224836597</v>
      </c>
      <c r="F20" s="19">
        <f t="shared" si="6"/>
        <v>39.608799455768988</v>
      </c>
      <c r="G20" s="5"/>
      <c r="H20" s="17">
        <f>Absterbeordnung!C14</f>
        <v>99600.394487118654</v>
      </c>
      <c r="I20" s="18">
        <f t="shared" si="7"/>
        <v>0.88797138218619198</v>
      </c>
      <c r="J20" s="17">
        <f t="shared" si="8"/>
        <v>88442.299959016731</v>
      </c>
      <c r="K20" s="17">
        <f>SUM($J20:J$136)</f>
        <v>3503093.3224836597</v>
      </c>
      <c r="L20" s="19">
        <f t="shared" si="9"/>
        <v>39.608799455768988</v>
      </c>
      <c r="N20" s="6">
        <v>6</v>
      </c>
      <c r="O20" s="6">
        <f t="shared" si="0"/>
        <v>25</v>
      </c>
      <c r="P20" s="20">
        <f t="shared" si="1"/>
        <v>99600.394487118654</v>
      </c>
      <c r="Q20" s="20">
        <f t="shared" si="2"/>
        <v>99600.394487118654</v>
      </c>
      <c r="R20" s="5" t="e">
        <f t="shared" si="3"/>
        <v>#N/A</v>
      </c>
      <c r="S20" s="5" t="e">
        <f t="shared" si="10"/>
        <v>#N/A</v>
      </c>
      <c r="T20" s="20" t="e">
        <f>SUM(S20:$S$127)</f>
        <v>#N/A</v>
      </c>
      <c r="U20" s="6" t="e">
        <f t="shared" si="11"/>
        <v>#N/A</v>
      </c>
    </row>
    <row r="21" spans="1:21" x14ac:dyDescent="0.2">
      <c r="A21" s="21">
        <v>7</v>
      </c>
      <c r="B21" s="17">
        <f>Absterbeordnung!C15</f>
        <v>99592.408730895171</v>
      </c>
      <c r="C21" s="18">
        <f t="shared" si="4"/>
        <v>0.87056017861391388</v>
      </c>
      <c r="D21" s="17">
        <f t="shared" si="5"/>
        <v>86701.185133358013</v>
      </c>
      <c r="E21" s="17">
        <f>SUM(D21:$D$136)</f>
        <v>3414651.0225246432</v>
      </c>
      <c r="F21" s="19">
        <f t="shared" si="6"/>
        <v>39.384133184251787</v>
      </c>
      <c r="G21" s="5"/>
      <c r="H21" s="17">
        <f>Absterbeordnung!C15</f>
        <v>99592.408730895171</v>
      </c>
      <c r="I21" s="18">
        <f t="shared" si="7"/>
        <v>0.87056017861391388</v>
      </c>
      <c r="J21" s="17">
        <f t="shared" si="8"/>
        <v>86701.185133358013</v>
      </c>
      <c r="K21" s="17">
        <f>SUM($J21:J$136)</f>
        <v>3414651.0225246432</v>
      </c>
      <c r="L21" s="19">
        <f t="shared" si="9"/>
        <v>39.384133184251787</v>
      </c>
      <c r="N21" s="6">
        <v>7</v>
      </c>
      <c r="O21" s="6">
        <f t="shared" si="0"/>
        <v>26</v>
      </c>
      <c r="P21" s="20">
        <f t="shared" si="1"/>
        <v>99592.408730895171</v>
      </c>
      <c r="Q21" s="20">
        <f t="shared" si="2"/>
        <v>99592.408730895171</v>
      </c>
      <c r="R21" s="5" t="e">
        <f t="shared" si="3"/>
        <v>#N/A</v>
      </c>
      <c r="S21" s="5" t="e">
        <f t="shared" si="10"/>
        <v>#N/A</v>
      </c>
      <c r="T21" s="20" t="e">
        <f>SUM(S21:$S$127)</f>
        <v>#N/A</v>
      </c>
      <c r="U21" s="6" t="e">
        <f t="shared" si="11"/>
        <v>#N/A</v>
      </c>
    </row>
    <row r="22" spans="1:21" x14ac:dyDescent="0.2">
      <c r="A22" s="21">
        <v>8</v>
      </c>
      <c r="B22" s="17">
        <f>Absterbeordnung!C16</f>
        <v>99584.088510194153</v>
      </c>
      <c r="C22" s="18">
        <f t="shared" si="4"/>
        <v>0.85349037119011162</v>
      </c>
      <c r="D22" s="17">
        <f t="shared" si="5"/>
        <v>84994.060667194542</v>
      </c>
      <c r="E22" s="17">
        <f>SUM(D22:$D$136)</f>
        <v>3327949.8373912852</v>
      </c>
      <c r="F22" s="19">
        <f t="shared" si="6"/>
        <v>39.155086970397988</v>
      </c>
      <c r="G22" s="5"/>
      <c r="H22" s="17">
        <f>Absterbeordnung!C16</f>
        <v>99584.088510194153</v>
      </c>
      <c r="I22" s="18">
        <f t="shared" si="7"/>
        <v>0.85349037119011162</v>
      </c>
      <c r="J22" s="17">
        <f t="shared" si="8"/>
        <v>84994.060667194542</v>
      </c>
      <c r="K22" s="17">
        <f>SUM($J22:J$136)</f>
        <v>3327949.8373912852</v>
      </c>
      <c r="L22" s="19">
        <f t="shared" si="9"/>
        <v>39.155086970397988</v>
      </c>
      <c r="N22" s="6">
        <v>8</v>
      </c>
      <c r="O22" s="6">
        <f t="shared" si="0"/>
        <v>27</v>
      </c>
      <c r="P22" s="20">
        <f t="shared" si="1"/>
        <v>99584.088510194153</v>
      </c>
      <c r="Q22" s="20">
        <f t="shared" si="2"/>
        <v>99584.088510194153</v>
      </c>
      <c r="R22" s="5" t="e">
        <f t="shared" si="3"/>
        <v>#N/A</v>
      </c>
      <c r="S22" s="5" t="e">
        <f t="shared" si="10"/>
        <v>#N/A</v>
      </c>
      <c r="T22" s="20" t="e">
        <f>SUM(S22:$S$127)</f>
        <v>#N/A</v>
      </c>
      <c r="U22" s="6" t="e">
        <f t="shared" si="11"/>
        <v>#N/A</v>
      </c>
    </row>
    <row r="23" spans="1:21" x14ac:dyDescent="0.2">
      <c r="A23" s="21">
        <v>9</v>
      </c>
      <c r="B23" s="17">
        <f>Absterbeordnung!C17</f>
        <v>99577.90309722106</v>
      </c>
      <c r="C23" s="18">
        <f t="shared" si="4"/>
        <v>0.83675526587265847</v>
      </c>
      <c r="D23" s="17">
        <f t="shared" si="5"/>
        <v>83322.334781157027</v>
      </c>
      <c r="E23" s="17">
        <f>SUM(D23:$D$136)</f>
        <v>3242955.7767240908</v>
      </c>
      <c r="F23" s="19">
        <f t="shared" si="6"/>
        <v>38.920606164500697</v>
      </c>
      <c r="G23" s="5"/>
      <c r="H23" s="17">
        <f>Absterbeordnung!C17</f>
        <v>99577.90309722106</v>
      </c>
      <c r="I23" s="18">
        <f t="shared" si="7"/>
        <v>0.83675526587265847</v>
      </c>
      <c r="J23" s="17">
        <f t="shared" si="8"/>
        <v>83322.334781157027</v>
      </c>
      <c r="K23" s="17">
        <f>SUM($J23:J$136)</f>
        <v>3242955.7767240908</v>
      </c>
      <c r="L23" s="19">
        <f t="shared" si="9"/>
        <v>38.920606164500697</v>
      </c>
      <c r="N23" s="6">
        <v>9</v>
      </c>
      <c r="O23" s="6">
        <f t="shared" si="0"/>
        <v>28</v>
      </c>
      <c r="P23" s="20">
        <f t="shared" si="1"/>
        <v>99577.90309722106</v>
      </c>
      <c r="Q23" s="20">
        <f t="shared" si="2"/>
        <v>99577.90309722106</v>
      </c>
      <c r="R23" s="5" t="e">
        <f t="shared" si="3"/>
        <v>#N/A</v>
      </c>
      <c r="S23" s="5" t="e">
        <f t="shared" si="10"/>
        <v>#N/A</v>
      </c>
      <c r="T23" s="20" t="e">
        <f>SUM(S23:$S$127)</f>
        <v>#N/A</v>
      </c>
      <c r="U23" s="6" t="e">
        <f t="shared" si="11"/>
        <v>#N/A</v>
      </c>
    </row>
    <row r="24" spans="1:21" x14ac:dyDescent="0.2">
      <c r="A24" s="21">
        <v>10</v>
      </c>
      <c r="B24" s="17">
        <f>Absterbeordnung!C18</f>
        <v>99571.581457684311</v>
      </c>
      <c r="C24" s="18">
        <f t="shared" si="4"/>
        <v>0.82034829987515534</v>
      </c>
      <c r="D24" s="17">
        <f t="shared" si="5"/>
        <v>81683.377564691866</v>
      </c>
      <c r="E24" s="17">
        <f>SUM(D24:$D$136)</f>
        <v>3159633.4419429335</v>
      </c>
      <c r="F24" s="19">
        <f t="shared" si="6"/>
        <v>38.681473956443057</v>
      </c>
      <c r="G24" s="5"/>
      <c r="H24" s="17">
        <f>Absterbeordnung!C18</f>
        <v>99571.581457684311</v>
      </c>
      <c r="I24" s="18">
        <f t="shared" si="7"/>
        <v>0.82034829987515534</v>
      </c>
      <c r="J24" s="17">
        <f t="shared" si="8"/>
        <v>81683.377564691866</v>
      </c>
      <c r="K24" s="17">
        <f>SUM($J24:J$136)</f>
        <v>3159633.4419429335</v>
      </c>
      <c r="L24" s="19">
        <f t="shared" si="9"/>
        <v>38.681473956443057</v>
      </c>
      <c r="N24" s="6">
        <v>10</v>
      </c>
      <c r="O24" s="6">
        <f t="shared" si="0"/>
        <v>29</v>
      </c>
      <c r="P24" s="20">
        <f t="shared" si="1"/>
        <v>99571.581457684311</v>
      </c>
      <c r="Q24" s="20">
        <f t="shared" si="2"/>
        <v>99571.581457684311</v>
      </c>
      <c r="R24" s="5" t="e">
        <f t="shared" si="3"/>
        <v>#N/A</v>
      </c>
      <c r="S24" s="5" t="e">
        <f t="shared" si="10"/>
        <v>#N/A</v>
      </c>
      <c r="T24" s="20" t="e">
        <f>SUM(S24:$S$127)</f>
        <v>#N/A</v>
      </c>
      <c r="U24" s="6" t="e">
        <f t="shared" si="11"/>
        <v>#N/A</v>
      </c>
    </row>
    <row r="25" spans="1:21" x14ac:dyDescent="0.2">
      <c r="A25" s="21">
        <v>11</v>
      </c>
      <c r="B25" s="17">
        <f>Absterbeordnung!C19</f>
        <v>99563.560052374756</v>
      </c>
      <c r="C25" s="18">
        <f t="shared" si="4"/>
        <v>0.80426303909328967</v>
      </c>
      <c r="D25" s="17">
        <f t="shared" si="5"/>
        <v>80075.291390670172</v>
      </c>
      <c r="E25" s="17">
        <f>SUM(D25:$D$136)</f>
        <v>3077950.0643782415</v>
      </c>
      <c r="F25" s="19">
        <f t="shared" si="6"/>
        <v>38.438199985580859</v>
      </c>
      <c r="G25" s="5"/>
      <c r="H25" s="17">
        <f>Absterbeordnung!C19</f>
        <v>99563.560052374756</v>
      </c>
      <c r="I25" s="18">
        <f t="shared" si="7"/>
        <v>0.80426303909328967</v>
      </c>
      <c r="J25" s="17">
        <f t="shared" si="8"/>
        <v>80075.291390670172</v>
      </c>
      <c r="K25" s="17">
        <f>SUM($J25:J$136)</f>
        <v>3077950.0643782415</v>
      </c>
      <c r="L25" s="19">
        <f t="shared" si="9"/>
        <v>38.438199985580859</v>
      </c>
      <c r="N25" s="6">
        <v>11</v>
      </c>
      <c r="O25" s="6">
        <f t="shared" si="0"/>
        <v>30</v>
      </c>
      <c r="P25" s="20">
        <f t="shared" si="1"/>
        <v>99563.560052374756</v>
      </c>
      <c r="Q25" s="20">
        <f t="shared" si="2"/>
        <v>99563.560052374756</v>
      </c>
      <c r="R25" s="5" t="e">
        <f t="shared" si="3"/>
        <v>#N/A</v>
      </c>
      <c r="S25" s="5" t="e">
        <f t="shared" si="10"/>
        <v>#N/A</v>
      </c>
      <c r="T25" s="20" t="e">
        <f>SUM(S25:$S$127)</f>
        <v>#N/A</v>
      </c>
      <c r="U25" s="6" t="e">
        <f t="shared" si="11"/>
        <v>#N/A</v>
      </c>
    </row>
    <row r="26" spans="1:21" x14ac:dyDescent="0.2">
      <c r="A26" s="21">
        <v>12</v>
      </c>
      <c r="B26" s="17">
        <f>Absterbeordnung!C20</f>
        <v>99555.652571443483</v>
      </c>
      <c r="C26" s="18">
        <f t="shared" si="4"/>
        <v>0.78849317558165644</v>
      </c>
      <c r="D26" s="17">
        <f t="shared" si="5"/>
        <v>78498.952643161567</v>
      </c>
      <c r="E26" s="17">
        <f>SUM(D26:$D$136)</f>
        <v>2997874.772987572</v>
      </c>
      <c r="F26" s="19">
        <f t="shared" si="6"/>
        <v>38.189997089709344</v>
      </c>
      <c r="G26" s="5"/>
      <c r="H26" s="17">
        <f>Absterbeordnung!C20</f>
        <v>99555.652571443483</v>
      </c>
      <c r="I26" s="18">
        <f t="shared" si="7"/>
        <v>0.78849317558165644</v>
      </c>
      <c r="J26" s="17">
        <f t="shared" si="8"/>
        <v>78498.952643161567</v>
      </c>
      <c r="K26" s="17">
        <f>SUM($J26:J$136)</f>
        <v>2997874.772987572</v>
      </c>
      <c r="L26" s="19">
        <f t="shared" si="9"/>
        <v>38.189997089709344</v>
      </c>
      <c r="N26" s="6">
        <v>12</v>
      </c>
      <c r="O26" s="6">
        <f t="shared" si="0"/>
        <v>31</v>
      </c>
      <c r="P26" s="20">
        <f t="shared" si="1"/>
        <v>99555.652571443483</v>
      </c>
      <c r="Q26" s="20">
        <f t="shared" si="2"/>
        <v>99555.652571443483</v>
      </c>
      <c r="R26" s="5" t="e">
        <f t="shared" si="3"/>
        <v>#N/A</v>
      </c>
      <c r="S26" s="5" t="e">
        <f t="shared" si="10"/>
        <v>#N/A</v>
      </c>
      <c r="T26" s="20" t="e">
        <f>SUM(S26:$S$127)</f>
        <v>#N/A</v>
      </c>
      <c r="U26" s="6" t="e">
        <f t="shared" si="11"/>
        <v>#N/A</v>
      </c>
    </row>
    <row r="27" spans="1:21" x14ac:dyDescent="0.2">
      <c r="A27" s="21">
        <v>13</v>
      </c>
      <c r="B27" s="17">
        <f>Absterbeordnung!C21</f>
        <v>99548.021259446992</v>
      </c>
      <c r="C27" s="18">
        <f t="shared" si="4"/>
        <v>0.77303252508005538</v>
      </c>
      <c r="D27" s="17">
        <f t="shared" si="5"/>
        <v>76953.858240913338</v>
      </c>
      <c r="E27" s="17">
        <f>SUM(D27:$D$136)</f>
        <v>2919375.8203444104</v>
      </c>
      <c r="F27" s="19">
        <f t="shared" si="6"/>
        <v>37.936705021403242</v>
      </c>
      <c r="G27" s="5"/>
      <c r="H27" s="17">
        <f>Absterbeordnung!C21</f>
        <v>99548.021259446992</v>
      </c>
      <c r="I27" s="18">
        <f t="shared" si="7"/>
        <v>0.77303252508005538</v>
      </c>
      <c r="J27" s="17">
        <f t="shared" si="8"/>
        <v>76953.858240913338</v>
      </c>
      <c r="K27" s="17">
        <f>SUM($J27:J$136)</f>
        <v>2919375.8203444104</v>
      </c>
      <c r="L27" s="19">
        <f t="shared" si="9"/>
        <v>37.936705021403242</v>
      </c>
      <c r="N27" s="6">
        <v>13</v>
      </c>
      <c r="O27" s="6">
        <f t="shared" si="0"/>
        <v>32</v>
      </c>
      <c r="P27" s="20">
        <f t="shared" si="1"/>
        <v>99548.021259446992</v>
      </c>
      <c r="Q27" s="20">
        <f t="shared" si="2"/>
        <v>99548.021259446992</v>
      </c>
      <c r="R27" s="5" t="e">
        <f t="shared" si="3"/>
        <v>#N/A</v>
      </c>
      <c r="S27" s="5" t="e">
        <f t="shared" si="10"/>
        <v>#N/A</v>
      </c>
      <c r="T27" s="20" t="e">
        <f>SUM(S27:$S$127)</f>
        <v>#N/A</v>
      </c>
      <c r="U27" s="6" t="e">
        <f t="shared" si="11"/>
        <v>#N/A</v>
      </c>
    </row>
    <row r="28" spans="1:21" x14ac:dyDescent="0.2">
      <c r="A28" s="21">
        <v>14</v>
      </c>
      <c r="B28" s="17">
        <f>Absterbeordnung!C22</f>
        <v>99538.228611544255</v>
      </c>
      <c r="C28" s="18">
        <f t="shared" si="4"/>
        <v>0.75787502458828948</v>
      </c>
      <c r="D28" s="17">
        <f t="shared" si="5"/>
        <v>75437.537456448888</v>
      </c>
      <c r="E28" s="17">
        <f>SUM(D28:$D$136)</f>
        <v>2842421.9621034977</v>
      </c>
      <c r="F28" s="19">
        <f t="shared" si="6"/>
        <v>37.679145660666165</v>
      </c>
      <c r="G28" s="5"/>
      <c r="H28" s="17">
        <f>Absterbeordnung!C22</f>
        <v>99538.228611544255</v>
      </c>
      <c r="I28" s="18">
        <f t="shared" si="7"/>
        <v>0.75787502458828948</v>
      </c>
      <c r="J28" s="17">
        <f t="shared" si="8"/>
        <v>75437.537456448888</v>
      </c>
      <c r="K28" s="17">
        <f>SUM($J28:J$136)</f>
        <v>2842421.9621034977</v>
      </c>
      <c r="L28" s="19">
        <f t="shared" si="9"/>
        <v>37.679145660666165</v>
      </c>
      <c r="N28" s="6">
        <v>14</v>
      </c>
      <c r="O28" s="6">
        <f t="shared" si="0"/>
        <v>33</v>
      </c>
      <c r="P28" s="20">
        <f t="shared" si="1"/>
        <v>99538.228611544255</v>
      </c>
      <c r="Q28" s="20">
        <f t="shared" si="2"/>
        <v>99538.228611544255</v>
      </c>
      <c r="R28" s="5" t="e">
        <f t="shared" si="3"/>
        <v>#N/A</v>
      </c>
      <c r="S28" s="5" t="e">
        <f t="shared" si="10"/>
        <v>#N/A</v>
      </c>
      <c r="T28" s="20" t="e">
        <f>SUM(S28:$S$127)</f>
        <v>#N/A</v>
      </c>
      <c r="U28" s="6" t="e">
        <f t="shared" si="11"/>
        <v>#N/A</v>
      </c>
    </row>
    <row r="29" spans="1:21" x14ac:dyDescent="0.2">
      <c r="A29" s="21">
        <v>15</v>
      </c>
      <c r="B29" s="17">
        <f>Absterbeordnung!C23</f>
        <v>99525.906296193716</v>
      </c>
      <c r="C29" s="18">
        <f t="shared" si="4"/>
        <v>0.74301472998851925</v>
      </c>
      <c r="D29" s="17">
        <f t="shared" si="5"/>
        <v>73949.214393529037</v>
      </c>
      <c r="E29" s="17">
        <f>SUM(D29:$D$136)</f>
        <v>2766984.4246470486</v>
      </c>
      <c r="F29" s="19">
        <f t="shared" si="6"/>
        <v>37.417360648650444</v>
      </c>
      <c r="G29" s="5"/>
      <c r="H29" s="17">
        <f>Absterbeordnung!C23</f>
        <v>99525.906296193716</v>
      </c>
      <c r="I29" s="18">
        <f t="shared" si="7"/>
        <v>0.74301472998851925</v>
      </c>
      <c r="J29" s="17">
        <f t="shared" si="8"/>
        <v>73949.214393529037</v>
      </c>
      <c r="K29" s="17">
        <f>SUM($J29:J$136)</f>
        <v>2766984.4246470486</v>
      </c>
      <c r="L29" s="19">
        <f t="shared" si="9"/>
        <v>37.417360648650444</v>
      </c>
      <c r="N29" s="6">
        <v>15</v>
      </c>
      <c r="O29" s="6">
        <f t="shared" si="0"/>
        <v>34</v>
      </c>
      <c r="P29" s="20">
        <f t="shared" si="1"/>
        <v>99525.906296193716</v>
      </c>
      <c r="Q29" s="20">
        <f t="shared" si="2"/>
        <v>99525.906296193716</v>
      </c>
      <c r="R29" s="5" t="e">
        <f t="shared" si="3"/>
        <v>#N/A</v>
      </c>
      <c r="S29" s="5" t="e">
        <f t="shared" si="10"/>
        <v>#N/A</v>
      </c>
      <c r="T29" s="20" t="e">
        <f>SUM(S29:$S$127)</f>
        <v>#N/A</v>
      </c>
      <c r="U29" s="6" t="e">
        <f t="shared" si="11"/>
        <v>#N/A</v>
      </c>
    </row>
    <row r="30" spans="1:21" x14ac:dyDescent="0.2">
      <c r="A30" s="21">
        <v>16</v>
      </c>
      <c r="B30" s="17">
        <f>Absterbeordnung!C24</f>
        <v>99512.414434564125</v>
      </c>
      <c r="C30" s="18">
        <f t="shared" si="4"/>
        <v>0.72844581371423445</v>
      </c>
      <c r="D30" s="17">
        <f t="shared" si="5"/>
        <v>72489.401707454192</v>
      </c>
      <c r="E30" s="17">
        <f>SUM(D30:$D$136)</f>
        <v>2693035.2102535195</v>
      </c>
      <c r="F30" s="19">
        <f t="shared" si="6"/>
        <v>37.150744064929846</v>
      </c>
      <c r="G30" s="5"/>
      <c r="H30" s="17">
        <f>Absterbeordnung!C24</f>
        <v>99512.414434564125</v>
      </c>
      <c r="I30" s="18">
        <f t="shared" si="7"/>
        <v>0.72844581371423445</v>
      </c>
      <c r="J30" s="17">
        <f t="shared" si="8"/>
        <v>72489.401707454192</v>
      </c>
      <c r="K30" s="17">
        <f>SUM($J30:J$136)</f>
        <v>2693035.2102535195</v>
      </c>
      <c r="L30" s="19">
        <f t="shared" si="9"/>
        <v>37.150744064929846</v>
      </c>
      <c r="N30" s="6">
        <v>16</v>
      </c>
      <c r="O30" s="6">
        <f t="shared" si="0"/>
        <v>35</v>
      </c>
      <c r="P30" s="20">
        <f t="shared" si="1"/>
        <v>99512.414434564125</v>
      </c>
      <c r="Q30" s="20">
        <f t="shared" si="2"/>
        <v>99512.414434564125</v>
      </c>
      <c r="R30" s="5" t="e">
        <f t="shared" si="3"/>
        <v>#N/A</v>
      </c>
      <c r="S30" s="5" t="e">
        <f t="shared" si="10"/>
        <v>#N/A</v>
      </c>
      <c r="T30" s="20" t="e">
        <f>SUM(S30:$S$127)</f>
        <v>#N/A</v>
      </c>
      <c r="U30" s="6" t="e">
        <f t="shared" si="11"/>
        <v>#N/A</v>
      </c>
    </row>
    <row r="31" spans="1:21" x14ac:dyDescent="0.2">
      <c r="A31" s="21">
        <v>17</v>
      </c>
      <c r="B31" s="17">
        <f>Absterbeordnung!C25</f>
        <v>99496.416563719918</v>
      </c>
      <c r="C31" s="18">
        <f t="shared" si="4"/>
        <v>0.7141625624649357</v>
      </c>
      <c r="D31" s="17">
        <f t="shared" si="5"/>
        <v>71056.615809224895</v>
      </c>
      <c r="E31" s="17">
        <f>SUM(D31:$D$136)</f>
        <v>2620545.8085460649</v>
      </c>
      <c r="F31" s="19">
        <f t="shared" si="6"/>
        <v>36.879687819383228</v>
      </c>
      <c r="G31" s="5"/>
      <c r="H31" s="17">
        <f>Absterbeordnung!C25</f>
        <v>99496.416563719918</v>
      </c>
      <c r="I31" s="18">
        <f t="shared" si="7"/>
        <v>0.7141625624649357</v>
      </c>
      <c r="J31" s="17">
        <f t="shared" si="8"/>
        <v>71056.615809224895</v>
      </c>
      <c r="K31" s="17">
        <f>SUM($J31:J$136)</f>
        <v>2620545.8085460649</v>
      </c>
      <c r="L31" s="19">
        <f t="shared" si="9"/>
        <v>36.879687819383228</v>
      </c>
      <c r="N31" s="6">
        <v>17</v>
      </c>
      <c r="O31" s="6">
        <f t="shared" si="0"/>
        <v>36</v>
      </c>
      <c r="P31" s="20">
        <f t="shared" si="1"/>
        <v>99496.416563719918</v>
      </c>
      <c r="Q31" s="20">
        <f t="shared" si="2"/>
        <v>99496.416563719918</v>
      </c>
      <c r="R31" s="5" t="e">
        <f t="shared" si="3"/>
        <v>#N/A</v>
      </c>
      <c r="S31" s="5" t="e">
        <f t="shared" si="10"/>
        <v>#N/A</v>
      </c>
      <c r="T31" s="20" t="e">
        <f>SUM(S31:$S$127)</f>
        <v>#N/A</v>
      </c>
      <c r="U31" s="6" t="e">
        <f t="shared" si="11"/>
        <v>#N/A</v>
      </c>
    </row>
    <row r="32" spans="1:21" x14ac:dyDescent="0.2">
      <c r="A32" s="21">
        <v>18</v>
      </c>
      <c r="B32" s="17">
        <f>Absterbeordnung!C26</f>
        <v>99478.951240428956</v>
      </c>
      <c r="C32" s="18">
        <f t="shared" si="4"/>
        <v>0.7001593749656233</v>
      </c>
      <c r="D32" s="17">
        <f t="shared" si="5"/>
        <v>69651.120322734452</v>
      </c>
      <c r="E32" s="17">
        <f>SUM(D32:$D$136)</f>
        <v>2549489.1927368403</v>
      </c>
      <c r="F32" s="19">
        <f t="shared" si="6"/>
        <v>36.603706888325171</v>
      </c>
      <c r="G32" s="5"/>
      <c r="H32" s="17">
        <f>Absterbeordnung!C26</f>
        <v>99478.951240428956</v>
      </c>
      <c r="I32" s="18">
        <f t="shared" si="7"/>
        <v>0.7001593749656233</v>
      </c>
      <c r="J32" s="17">
        <f t="shared" si="8"/>
        <v>69651.120322734452</v>
      </c>
      <c r="K32" s="17">
        <f>SUM($J32:J$136)</f>
        <v>2549489.1927368403</v>
      </c>
      <c r="L32" s="19">
        <f t="shared" si="9"/>
        <v>36.603706888325171</v>
      </c>
      <c r="N32" s="6">
        <v>18</v>
      </c>
      <c r="O32" s="6">
        <f t="shared" si="0"/>
        <v>37</v>
      </c>
      <c r="P32" s="20">
        <f t="shared" si="1"/>
        <v>99478.951240428956</v>
      </c>
      <c r="Q32" s="20">
        <f t="shared" si="2"/>
        <v>99478.951240428956</v>
      </c>
      <c r="R32" s="5" t="e">
        <f t="shared" si="3"/>
        <v>#N/A</v>
      </c>
      <c r="S32" s="5" t="e">
        <f t="shared" si="10"/>
        <v>#N/A</v>
      </c>
      <c r="T32" s="20" t="e">
        <f>SUM(S32:$S$127)</f>
        <v>#N/A</v>
      </c>
      <c r="U32" s="6" t="e">
        <f t="shared" si="11"/>
        <v>#N/A</v>
      </c>
    </row>
    <row r="33" spans="1:21" x14ac:dyDescent="0.2">
      <c r="A33" s="21">
        <v>19</v>
      </c>
      <c r="B33" s="17">
        <f>Absterbeordnung!C27</f>
        <v>99457.221246313653</v>
      </c>
      <c r="C33" s="18">
        <f t="shared" si="4"/>
        <v>0.68643075977021895</v>
      </c>
      <c r="D33" s="17">
        <f t="shared" si="5"/>
        <v>68270.495944741837</v>
      </c>
      <c r="E33" s="17">
        <f>SUM(D33:$D$136)</f>
        <v>2479838.0724141062</v>
      </c>
      <c r="F33" s="19">
        <f t="shared" si="6"/>
        <v>36.323715509863703</v>
      </c>
      <c r="G33" s="5"/>
      <c r="H33" s="17">
        <f>Absterbeordnung!C27</f>
        <v>99457.221246313653</v>
      </c>
      <c r="I33" s="18">
        <f t="shared" si="7"/>
        <v>0.68643075977021895</v>
      </c>
      <c r="J33" s="17">
        <f t="shared" si="8"/>
        <v>68270.495944741837</v>
      </c>
      <c r="K33" s="17">
        <f>SUM($J33:J$136)</f>
        <v>2479838.0724141062</v>
      </c>
      <c r="L33" s="19">
        <f t="shared" si="9"/>
        <v>36.323715509863703</v>
      </c>
      <c r="N33" s="6">
        <v>19</v>
      </c>
      <c r="O33" s="6">
        <f t="shared" si="0"/>
        <v>38</v>
      </c>
      <c r="P33" s="20">
        <f t="shared" si="1"/>
        <v>99457.221246313653</v>
      </c>
      <c r="Q33" s="20">
        <f t="shared" si="2"/>
        <v>99457.221246313653</v>
      </c>
      <c r="R33" s="5">
        <f t="shared" si="3"/>
        <v>100000</v>
      </c>
      <c r="S33" s="5">
        <f t="shared" si="10"/>
        <v>6827049594.474184</v>
      </c>
      <c r="T33" s="20">
        <f>SUM(S33:$S$127)</f>
        <v>244412850215.59601</v>
      </c>
      <c r="U33" s="6">
        <f t="shared" si="11"/>
        <v>35.8006554417627</v>
      </c>
    </row>
    <row r="34" spans="1:21" x14ac:dyDescent="0.2">
      <c r="A34" s="21">
        <v>20</v>
      </c>
      <c r="B34" s="17">
        <f>Absterbeordnung!C28</f>
        <v>99435.832506978157</v>
      </c>
      <c r="C34" s="18">
        <f t="shared" si="4"/>
        <v>0.67297133310805779</v>
      </c>
      <c r="D34" s="17">
        <f t="shared" si="5"/>
        <v>66917.464760930641</v>
      </c>
      <c r="E34" s="17">
        <f>SUM(D34:$D$136)</f>
        <v>2411567.5764693636</v>
      </c>
      <c r="F34" s="19">
        <f t="shared" si="6"/>
        <v>36.037939947141318</v>
      </c>
      <c r="G34" s="5"/>
      <c r="H34" s="17">
        <f>Absterbeordnung!C28</f>
        <v>99435.832506978157</v>
      </c>
      <c r="I34" s="18">
        <f t="shared" si="7"/>
        <v>0.67297133310805779</v>
      </c>
      <c r="J34" s="17">
        <f t="shared" si="8"/>
        <v>66917.464760930641</v>
      </c>
      <c r="K34" s="17">
        <f>SUM($J34:J$136)</f>
        <v>2411567.5764693636</v>
      </c>
      <c r="L34" s="19">
        <f t="shared" si="9"/>
        <v>36.037939947141318</v>
      </c>
      <c r="N34" s="6">
        <v>20</v>
      </c>
      <c r="O34" s="6">
        <f t="shared" si="0"/>
        <v>39</v>
      </c>
      <c r="P34" s="20">
        <f t="shared" si="1"/>
        <v>99435.832506978157</v>
      </c>
      <c r="Q34" s="20">
        <f t="shared" si="2"/>
        <v>99435.832506978157</v>
      </c>
      <c r="R34" s="5">
        <f t="shared" si="3"/>
        <v>99680.038514477186</v>
      </c>
      <c r="S34" s="5">
        <f t="shared" si="10"/>
        <v>6670335464.6607351</v>
      </c>
      <c r="T34" s="20">
        <f>SUM(S34:$S$127)</f>
        <v>237585800621.12183</v>
      </c>
      <c r="U34" s="6">
        <f t="shared" si="11"/>
        <v>35.618268658277422</v>
      </c>
    </row>
    <row r="35" spans="1:21" x14ac:dyDescent="0.2">
      <c r="A35" s="21">
        <v>21</v>
      </c>
      <c r="B35" s="17">
        <f>Absterbeordnung!C29</f>
        <v>99414.852691026099</v>
      </c>
      <c r="C35" s="18">
        <f t="shared" si="4"/>
        <v>0.65977581677260566</v>
      </c>
      <c r="D35" s="17">
        <f t="shared" si="5"/>
        <v>65591.515633550021</v>
      </c>
      <c r="E35" s="17">
        <f>SUM(D35:$D$136)</f>
        <v>2344650.1117084334</v>
      </c>
      <c r="F35" s="19">
        <f t="shared" si="6"/>
        <v>35.746240791379826</v>
      </c>
      <c r="G35" s="5"/>
      <c r="H35" s="17">
        <f>Absterbeordnung!C29</f>
        <v>99414.852691026099</v>
      </c>
      <c r="I35" s="18">
        <f t="shared" si="7"/>
        <v>0.65977581677260566</v>
      </c>
      <c r="J35" s="17">
        <f t="shared" si="8"/>
        <v>65591.515633550021</v>
      </c>
      <c r="K35" s="17">
        <f>SUM($J35:J$136)</f>
        <v>2344650.1117084334</v>
      </c>
      <c r="L35" s="19">
        <f t="shared" si="9"/>
        <v>35.746240791379826</v>
      </c>
      <c r="N35" s="6">
        <v>21</v>
      </c>
      <c r="O35" s="6">
        <f t="shared" si="0"/>
        <v>40</v>
      </c>
      <c r="P35" s="20">
        <f t="shared" si="1"/>
        <v>99414.852691026099</v>
      </c>
      <c r="Q35" s="20">
        <f t="shared" si="2"/>
        <v>99414.852691026099</v>
      </c>
      <c r="R35" s="5">
        <f t="shared" si="3"/>
        <v>99651.696251433576</v>
      </c>
      <c r="S35" s="5">
        <f t="shared" si="10"/>
        <v>6536305792.5856829</v>
      </c>
      <c r="T35" s="20">
        <f>SUM(S35:$S$127)</f>
        <v>230915465156.46109</v>
      </c>
      <c r="U35" s="6">
        <f t="shared" si="11"/>
        <v>35.328130672588031</v>
      </c>
    </row>
    <row r="36" spans="1:21" x14ac:dyDescent="0.2">
      <c r="A36" s="21">
        <v>22</v>
      </c>
      <c r="B36" s="17">
        <f>Absterbeordnung!C30</f>
        <v>99393.364452660389</v>
      </c>
      <c r="C36" s="18">
        <f t="shared" si="4"/>
        <v>0.64683903605157411</v>
      </c>
      <c r="D36" s="17">
        <f t="shared" si="5"/>
        <v>64291.508052481637</v>
      </c>
      <c r="E36" s="17">
        <f>SUM(D36:$D$136)</f>
        <v>2279058.5960748838</v>
      </c>
      <c r="F36" s="19">
        <f t="shared" si="6"/>
        <v>35.448827770760509</v>
      </c>
      <c r="G36" s="5"/>
      <c r="H36" s="17">
        <f>Absterbeordnung!C30</f>
        <v>99393.364452660389</v>
      </c>
      <c r="I36" s="18">
        <f t="shared" si="7"/>
        <v>0.64683903605157411</v>
      </c>
      <c r="J36" s="17">
        <f t="shared" si="8"/>
        <v>64291.508052481637</v>
      </c>
      <c r="K36" s="17">
        <f>SUM($J36:J$136)</f>
        <v>2279058.5960748838</v>
      </c>
      <c r="L36" s="19">
        <f t="shared" si="9"/>
        <v>35.448827770760509</v>
      </c>
      <c r="N36" s="6">
        <v>22</v>
      </c>
      <c r="O36" s="6">
        <f t="shared" si="0"/>
        <v>41</v>
      </c>
      <c r="P36" s="20">
        <f t="shared" si="1"/>
        <v>99393.364452660389</v>
      </c>
      <c r="Q36" s="20">
        <f t="shared" si="2"/>
        <v>99393.364452660389</v>
      </c>
      <c r="R36" s="5">
        <f t="shared" si="3"/>
        <v>99635.630818904669</v>
      </c>
      <c r="S36" s="5">
        <f t="shared" si="10"/>
        <v>6405724961.1076975</v>
      </c>
      <c r="T36" s="20">
        <f>SUM(S36:$S$127)</f>
        <v>224379159363.8754</v>
      </c>
      <c r="U36" s="6">
        <f t="shared" si="11"/>
        <v>35.027910303079118</v>
      </c>
    </row>
    <row r="37" spans="1:21" x14ac:dyDescent="0.2">
      <c r="A37" s="21">
        <v>23</v>
      </c>
      <c r="B37" s="17">
        <f>Absterbeordnung!C31</f>
        <v>99370.524396388704</v>
      </c>
      <c r="C37" s="18">
        <f t="shared" si="4"/>
        <v>0.63415591769762181</v>
      </c>
      <c r="D37" s="17">
        <f t="shared" si="5"/>
        <v>63016.406090685792</v>
      </c>
      <c r="E37" s="17">
        <f>SUM(D37:$D$136)</f>
        <v>2214767.088022402</v>
      </c>
      <c r="F37" s="19">
        <f t="shared" si="6"/>
        <v>35.145880659001243</v>
      </c>
      <c r="G37" s="5"/>
      <c r="H37" s="17">
        <f>Absterbeordnung!C31</f>
        <v>99370.524396388704</v>
      </c>
      <c r="I37" s="18">
        <f t="shared" si="7"/>
        <v>0.63415591769762181</v>
      </c>
      <c r="J37" s="17">
        <f t="shared" si="8"/>
        <v>63016.406090685792</v>
      </c>
      <c r="K37" s="17">
        <f>SUM($J37:J$136)</f>
        <v>2214767.088022402</v>
      </c>
      <c r="L37" s="19">
        <f t="shared" si="9"/>
        <v>35.145880659001243</v>
      </c>
      <c r="N37" s="6">
        <v>23</v>
      </c>
      <c r="O37" s="6">
        <f t="shared" si="0"/>
        <v>42</v>
      </c>
      <c r="P37" s="20">
        <f t="shared" si="1"/>
        <v>99370.524396388704</v>
      </c>
      <c r="Q37" s="20">
        <f t="shared" si="2"/>
        <v>99370.524396388704</v>
      </c>
      <c r="R37" s="5">
        <f t="shared" si="3"/>
        <v>99621.344443148759</v>
      </c>
      <c r="S37" s="5">
        <f t="shared" si="10"/>
        <v>6277779096.7295465</v>
      </c>
      <c r="T37" s="20">
        <f>SUM(S37:$S$127)</f>
        <v>217973434402.7677</v>
      </c>
      <c r="U37" s="6">
        <f t="shared" si="11"/>
        <v>34.72142473383979</v>
      </c>
    </row>
    <row r="38" spans="1:21" x14ac:dyDescent="0.2">
      <c r="A38" s="21">
        <v>24</v>
      </c>
      <c r="B38" s="17">
        <f>Absterbeordnung!C32</f>
        <v>99347.922001644663</v>
      </c>
      <c r="C38" s="18">
        <f t="shared" si="4"/>
        <v>0.62172148793884485</v>
      </c>
      <c r="D38" s="17">
        <f t="shared" si="5"/>
        <v>61766.73789049482</v>
      </c>
      <c r="E38" s="17">
        <f>SUM(D38:$D$136)</f>
        <v>2151750.6819317159</v>
      </c>
      <c r="F38" s="19">
        <f t="shared" si="6"/>
        <v>34.836722084085409</v>
      </c>
      <c r="G38" s="5"/>
      <c r="H38" s="17">
        <f>Absterbeordnung!C32</f>
        <v>99347.922001644663</v>
      </c>
      <c r="I38" s="18">
        <f t="shared" si="7"/>
        <v>0.62172148793884485</v>
      </c>
      <c r="J38" s="17">
        <f t="shared" si="8"/>
        <v>61766.73789049482</v>
      </c>
      <c r="K38" s="17">
        <f>SUM($J38:J$136)</f>
        <v>2151750.6819317159</v>
      </c>
      <c r="L38" s="19">
        <f t="shared" si="9"/>
        <v>34.836722084085409</v>
      </c>
      <c r="N38" s="6">
        <v>24</v>
      </c>
      <c r="O38" s="6">
        <f t="shared" si="0"/>
        <v>43</v>
      </c>
      <c r="P38" s="20">
        <f t="shared" si="1"/>
        <v>99347.922001644663</v>
      </c>
      <c r="Q38" s="20">
        <f t="shared" si="2"/>
        <v>99347.922001644663</v>
      </c>
      <c r="R38" s="5">
        <f t="shared" si="3"/>
        <v>99609.405071777088</v>
      </c>
      <c r="S38" s="5">
        <f t="shared" si="10"/>
        <v>6152548014.4965801</v>
      </c>
      <c r="T38" s="20">
        <f>SUM(S38:$S$127)</f>
        <v>211695655306.03815</v>
      </c>
      <c r="U38" s="6">
        <f t="shared" si="11"/>
        <v>34.40780223205779</v>
      </c>
    </row>
    <row r="39" spans="1:21" x14ac:dyDescent="0.2">
      <c r="A39" s="21">
        <v>25</v>
      </c>
      <c r="B39" s="17">
        <f>Absterbeordnung!C33</f>
        <v>99325.334946617921</v>
      </c>
      <c r="C39" s="18">
        <f t="shared" si="4"/>
        <v>0.60953087052827937</v>
      </c>
      <c r="D39" s="17">
        <f t="shared" si="5"/>
        <v>60541.857875524947</v>
      </c>
      <c r="E39" s="17">
        <f>SUM(D39:$D$136)</f>
        <v>2089983.9440412205</v>
      </c>
      <c r="F39" s="19">
        <f t="shared" si="6"/>
        <v>34.521305050437363</v>
      </c>
      <c r="G39" s="5"/>
      <c r="H39" s="17">
        <f>Absterbeordnung!C33</f>
        <v>99325.334946617921</v>
      </c>
      <c r="I39" s="18">
        <f t="shared" si="7"/>
        <v>0.60953087052827937</v>
      </c>
      <c r="J39" s="17">
        <f t="shared" si="8"/>
        <v>60541.857875524947</v>
      </c>
      <c r="K39" s="17">
        <f>SUM($J39:J$136)</f>
        <v>2089983.9440412205</v>
      </c>
      <c r="L39" s="19">
        <f t="shared" si="9"/>
        <v>34.521305050437363</v>
      </c>
      <c r="N39" s="6">
        <v>25</v>
      </c>
      <c r="O39" s="6">
        <f t="shared" si="0"/>
        <v>44</v>
      </c>
      <c r="P39" s="20">
        <f t="shared" si="1"/>
        <v>99325.334946617921</v>
      </c>
      <c r="Q39" s="20">
        <f t="shared" si="2"/>
        <v>99325.334946617921</v>
      </c>
      <c r="R39" s="5">
        <f t="shared" si="3"/>
        <v>99600.394487118654</v>
      </c>
      <c r="S39" s="5">
        <f t="shared" si="10"/>
        <v>6029992927.3853559</v>
      </c>
      <c r="T39" s="20">
        <f>SUM(S39:$S$127)</f>
        <v>205543107291.54156</v>
      </c>
      <c r="U39" s="6">
        <f t="shared" si="11"/>
        <v>34.086790775170343</v>
      </c>
    </row>
    <row r="40" spans="1:21" x14ac:dyDescent="0.2">
      <c r="A40" s="21">
        <v>26</v>
      </c>
      <c r="B40" s="17">
        <f>Absterbeordnung!C34</f>
        <v>99303.200971154831</v>
      </c>
      <c r="C40" s="18">
        <f t="shared" si="4"/>
        <v>0.59757928483164635</v>
      </c>
      <c r="D40" s="17">
        <f t="shared" si="5"/>
        <v>59341.535817835953</v>
      </c>
      <c r="E40" s="17">
        <f>SUM(D40:$D$136)</f>
        <v>2029442.0861656957</v>
      </c>
      <c r="F40" s="19">
        <f t="shared" si="6"/>
        <v>34.199352244532193</v>
      </c>
      <c r="G40" s="5"/>
      <c r="H40" s="17">
        <f>Absterbeordnung!C34</f>
        <v>99303.200971154831</v>
      </c>
      <c r="I40" s="18">
        <f t="shared" si="7"/>
        <v>0.59757928483164635</v>
      </c>
      <c r="J40" s="17">
        <f t="shared" si="8"/>
        <v>59341.535817835953</v>
      </c>
      <c r="K40" s="17">
        <f>SUM($J40:J$136)</f>
        <v>2029442.0861656957</v>
      </c>
      <c r="L40" s="19">
        <f t="shared" si="9"/>
        <v>34.199352244532193</v>
      </c>
      <c r="N40" s="6">
        <v>26</v>
      </c>
      <c r="O40" s="6">
        <f t="shared" si="0"/>
        <v>45</v>
      </c>
      <c r="P40" s="20">
        <f t="shared" si="1"/>
        <v>99303.200971154831</v>
      </c>
      <c r="Q40" s="20">
        <f t="shared" si="2"/>
        <v>99303.200971154831</v>
      </c>
      <c r="R40" s="5">
        <f t="shared" si="3"/>
        <v>99592.408730895171</v>
      </c>
      <c r="S40" s="5">
        <f t="shared" si="10"/>
        <v>5909966489.8889732</v>
      </c>
      <c r="T40" s="20">
        <f>SUM(S40:$S$127)</f>
        <v>199513114364.15622</v>
      </c>
      <c r="U40" s="6">
        <f t="shared" si="11"/>
        <v>33.758755604704682</v>
      </c>
    </row>
    <row r="41" spans="1:21" x14ac:dyDescent="0.2">
      <c r="A41" s="21">
        <v>27</v>
      </c>
      <c r="B41" s="17">
        <f>Absterbeordnung!C35</f>
        <v>99276.671306534685</v>
      </c>
      <c r="C41" s="18">
        <f t="shared" si="4"/>
        <v>0.58586204395259456</v>
      </c>
      <c r="D41" s="17">
        <f t="shared" si="5"/>
        <v>58162.433568456305</v>
      </c>
      <c r="E41" s="17">
        <f>SUM(D41:$D$136)</f>
        <v>1970100.5503478595</v>
      </c>
      <c r="F41" s="19">
        <f t="shared" si="6"/>
        <v>33.872388575850785</v>
      </c>
      <c r="G41" s="5"/>
      <c r="H41" s="17">
        <f>Absterbeordnung!C35</f>
        <v>99276.671306534685</v>
      </c>
      <c r="I41" s="18">
        <f t="shared" si="7"/>
        <v>0.58586204395259456</v>
      </c>
      <c r="J41" s="17">
        <f t="shared" si="8"/>
        <v>58162.433568456305</v>
      </c>
      <c r="K41" s="17">
        <f>SUM($J41:J$136)</f>
        <v>1970100.5503478595</v>
      </c>
      <c r="L41" s="19">
        <f t="shared" si="9"/>
        <v>33.872388575850785</v>
      </c>
      <c r="N41" s="6">
        <v>27</v>
      </c>
      <c r="O41" s="6">
        <f t="shared" si="0"/>
        <v>46</v>
      </c>
      <c r="P41" s="20">
        <f t="shared" si="1"/>
        <v>99276.671306534685</v>
      </c>
      <c r="Q41" s="20">
        <f t="shared" si="2"/>
        <v>99276.671306534685</v>
      </c>
      <c r="R41" s="5">
        <f t="shared" si="3"/>
        <v>99584.088510194153</v>
      </c>
      <c r="S41" s="5">
        <f t="shared" si="10"/>
        <v>5792052932.44944</v>
      </c>
      <c r="T41" s="20">
        <f>SUM(S41:$S$127)</f>
        <v>193603147874.26724</v>
      </c>
      <c r="U41" s="6">
        <f t="shared" si="11"/>
        <v>33.425652377868225</v>
      </c>
    </row>
    <row r="42" spans="1:21" x14ac:dyDescent="0.2">
      <c r="A42" s="21">
        <v>28</v>
      </c>
      <c r="B42" s="17">
        <f>Absterbeordnung!C36</f>
        <v>99251.044846990451</v>
      </c>
      <c r="C42" s="18">
        <f t="shared" si="4"/>
        <v>0.57437455289470041</v>
      </c>
      <c r="D42" s="17">
        <f t="shared" si="5"/>
        <v>57007.274508322</v>
      </c>
      <c r="E42" s="17">
        <f>SUM(D42:$D$136)</f>
        <v>1911938.1167794031</v>
      </c>
      <c r="F42" s="19">
        <f t="shared" si="6"/>
        <v>33.538493696980652</v>
      </c>
      <c r="G42" s="5"/>
      <c r="H42" s="17">
        <f>Absterbeordnung!C36</f>
        <v>99251.044846990451</v>
      </c>
      <c r="I42" s="18">
        <f t="shared" si="7"/>
        <v>0.57437455289470041</v>
      </c>
      <c r="J42" s="17">
        <f t="shared" si="8"/>
        <v>57007.274508322</v>
      </c>
      <c r="K42" s="17">
        <f>SUM($J42:J$136)</f>
        <v>1911938.1167794031</v>
      </c>
      <c r="L42" s="19">
        <f t="shared" si="9"/>
        <v>33.538493696980652</v>
      </c>
      <c r="N42" s="6">
        <v>28</v>
      </c>
      <c r="O42" s="6">
        <f t="shared" si="0"/>
        <v>47</v>
      </c>
      <c r="P42" s="20">
        <f t="shared" si="1"/>
        <v>99251.044846990451</v>
      </c>
      <c r="Q42" s="20">
        <f t="shared" si="2"/>
        <v>99251.044846990451</v>
      </c>
      <c r="R42" s="5">
        <f t="shared" si="3"/>
        <v>99577.90309722106</v>
      </c>
      <c r="S42" s="5">
        <f t="shared" si="10"/>
        <v>5676664856.8263683</v>
      </c>
      <c r="T42" s="20">
        <f>SUM(S42:$S$127)</f>
        <v>187811094941.81781</v>
      </c>
      <c r="U42" s="6">
        <f t="shared" si="11"/>
        <v>33.084760097466216</v>
      </c>
    </row>
    <row r="43" spans="1:21" x14ac:dyDescent="0.2">
      <c r="A43" s="21">
        <v>29</v>
      </c>
      <c r="B43" s="17">
        <f>Absterbeordnung!C37</f>
        <v>99225.266020896641</v>
      </c>
      <c r="C43" s="18">
        <f t="shared" si="4"/>
        <v>0.56311230675951029</v>
      </c>
      <c r="D43" s="17">
        <f t="shared" si="5"/>
        <v>55874.96843785316</v>
      </c>
      <c r="E43" s="17">
        <f>SUM(D43:$D$136)</f>
        <v>1854930.8422710809</v>
      </c>
      <c r="F43" s="19">
        <f t="shared" si="6"/>
        <v>33.19788617570719</v>
      </c>
      <c r="G43" s="5"/>
      <c r="H43" s="17">
        <f>Absterbeordnung!C37</f>
        <v>99225.266020896641</v>
      </c>
      <c r="I43" s="18">
        <f t="shared" si="7"/>
        <v>0.56311230675951029</v>
      </c>
      <c r="J43" s="17">
        <f t="shared" si="8"/>
        <v>55874.96843785316</v>
      </c>
      <c r="K43" s="17">
        <f>SUM($J43:J$136)</f>
        <v>1854930.8422710809</v>
      </c>
      <c r="L43" s="19">
        <f t="shared" si="9"/>
        <v>33.19788617570719</v>
      </c>
      <c r="N43" s="6">
        <v>29</v>
      </c>
      <c r="O43" s="6">
        <f t="shared" si="0"/>
        <v>48</v>
      </c>
      <c r="P43" s="20">
        <f t="shared" si="1"/>
        <v>99225.266020896641</v>
      </c>
      <c r="Q43" s="20">
        <f t="shared" si="2"/>
        <v>99225.266020896641</v>
      </c>
      <c r="R43" s="5">
        <f t="shared" si="3"/>
        <v>99571.581457684311</v>
      </c>
      <c r="S43" s="5">
        <f t="shared" si="10"/>
        <v>5563558971.2552357</v>
      </c>
      <c r="T43" s="20">
        <f>SUM(S43:$S$127)</f>
        <v>182134430084.99142</v>
      </c>
      <c r="U43" s="6">
        <f t="shared" si="11"/>
        <v>32.737035955942915</v>
      </c>
    </row>
    <row r="44" spans="1:21" x14ac:dyDescent="0.2">
      <c r="A44" s="21">
        <v>30</v>
      </c>
      <c r="B44" s="17">
        <f>Absterbeordnung!C38</f>
        <v>99197.744824356472</v>
      </c>
      <c r="C44" s="18">
        <f t="shared" si="4"/>
        <v>0.55207088897991197</v>
      </c>
      <c r="D44" s="17">
        <f t="shared" si="5"/>
        <v>54764.187169984936</v>
      </c>
      <c r="E44" s="17">
        <f>SUM(D44:$D$136)</f>
        <v>1799055.8738332277</v>
      </c>
      <c r="F44" s="19">
        <f t="shared" si="6"/>
        <v>32.850955465641441</v>
      </c>
      <c r="G44" s="5"/>
      <c r="H44" s="17">
        <f>Absterbeordnung!C38</f>
        <v>99197.744824356472</v>
      </c>
      <c r="I44" s="18">
        <f t="shared" si="7"/>
        <v>0.55207088897991197</v>
      </c>
      <c r="J44" s="17">
        <f t="shared" si="8"/>
        <v>54764.187169984936</v>
      </c>
      <c r="K44" s="17">
        <f>SUM($J44:J$136)</f>
        <v>1799055.8738332277</v>
      </c>
      <c r="L44" s="19">
        <f t="shared" si="9"/>
        <v>32.850955465641441</v>
      </c>
      <c r="N44" s="6">
        <v>30</v>
      </c>
      <c r="O44" s="6">
        <f t="shared" si="0"/>
        <v>49</v>
      </c>
      <c r="P44" s="20">
        <f t="shared" si="1"/>
        <v>99197.744824356472</v>
      </c>
      <c r="Q44" s="20">
        <f t="shared" si="2"/>
        <v>99197.744824356472</v>
      </c>
      <c r="R44" s="5">
        <f t="shared" si="3"/>
        <v>99563.560052374756</v>
      </c>
      <c r="S44" s="5">
        <f t="shared" si="10"/>
        <v>5452517438.0182867</v>
      </c>
      <c r="T44" s="20">
        <f>SUM(S44:$S$127)</f>
        <v>176570871113.73615</v>
      </c>
      <c r="U44" s="6">
        <f t="shared" si="11"/>
        <v>32.383366604676226</v>
      </c>
    </row>
    <row r="45" spans="1:21" x14ac:dyDescent="0.2">
      <c r="A45" s="21">
        <v>31</v>
      </c>
      <c r="B45" s="17">
        <f>Absterbeordnung!C39</f>
        <v>99170.520873089423</v>
      </c>
      <c r="C45" s="18">
        <f t="shared" si="4"/>
        <v>0.54124596958814919</v>
      </c>
      <c r="D45" s="17">
        <f t="shared" si="5"/>
        <v>53675.644724517071</v>
      </c>
      <c r="E45" s="17">
        <f>SUM(D45:$D$136)</f>
        <v>1744291.6866632428</v>
      </c>
      <c r="F45" s="19">
        <f t="shared" si="6"/>
        <v>32.496893062311258</v>
      </c>
      <c r="G45" s="5"/>
      <c r="H45" s="17">
        <f>Absterbeordnung!C39</f>
        <v>99170.520873089423</v>
      </c>
      <c r="I45" s="18">
        <f t="shared" si="7"/>
        <v>0.54124596958814919</v>
      </c>
      <c r="J45" s="17">
        <f t="shared" si="8"/>
        <v>53675.644724517071</v>
      </c>
      <c r="K45" s="17">
        <f>SUM($J45:J$136)</f>
        <v>1744291.6866632428</v>
      </c>
      <c r="L45" s="19">
        <f t="shared" si="9"/>
        <v>32.496893062311258</v>
      </c>
      <c r="N45" s="6">
        <v>31</v>
      </c>
      <c r="O45" s="6">
        <f t="shared" si="0"/>
        <v>50</v>
      </c>
      <c r="P45" s="20">
        <f t="shared" si="1"/>
        <v>99170.520873089423</v>
      </c>
      <c r="Q45" s="20">
        <f t="shared" si="2"/>
        <v>99170.520873089423</v>
      </c>
      <c r="R45" s="5">
        <f t="shared" si="3"/>
        <v>99555.652571443483</v>
      </c>
      <c r="S45" s="5">
        <f t="shared" si="10"/>
        <v>5343713837.7422552</v>
      </c>
      <c r="T45" s="20">
        <f>SUM(S45:$S$127)</f>
        <v>171118353675.7179</v>
      </c>
      <c r="U45" s="6">
        <f t="shared" si="11"/>
        <v>32.022364758217705</v>
      </c>
    </row>
    <row r="46" spans="1:21" x14ac:dyDescent="0.2">
      <c r="A46" s="21">
        <v>32</v>
      </c>
      <c r="B46" s="17">
        <f>Absterbeordnung!C40</f>
        <v>99138.188809881962</v>
      </c>
      <c r="C46" s="18">
        <f t="shared" si="4"/>
        <v>0.53063330351779314</v>
      </c>
      <c r="D46" s="17">
        <f t="shared" si="5"/>
        <v>52606.024632958375</v>
      </c>
      <c r="E46" s="17">
        <f>SUM(D46:$D$136)</f>
        <v>1690616.0419387261</v>
      </c>
      <c r="F46" s="19">
        <f t="shared" si="6"/>
        <v>32.137308487658132</v>
      </c>
      <c r="G46" s="5"/>
      <c r="H46" s="17">
        <f>Absterbeordnung!C40</f>
        <v>99138.188809881962</v>
      </c>
      <c r="I46" s="18">
        <f t="shared" si="7"/>
        <v>0.53063330351779314</v>
      </c>
      <c r="J46" s="17">
        <f t="shared" si="8"/>
        <v>52606.024632958375</v>
      </c>
      <c r="K46" s="17">
        <f>SUM($J46:J$136)</f>
        <v>1690616.0419387261</v>
      </c>
      <c r="L46" s="19">
        <f t="shared" si="9"/>
        <v>32.137308487658132</v>
      </c>
      <c r="N46" s="6">
        <v>32</v>
      </c>
      <c r="O46" s="6">
        <f t="shared" ref="O46:O77" si="12">N46+$B$3</f>
        <v>51</v>
      </c>
      <c r="P46" s="20">
        <f t="shared" ref="P46:P77" si="13">B46</f>
        <v>99138.188809881962</v>
      </c>
      <c r="Q46" s="20">
        <f t="shared" ref="Q46:Q77" si="14">B46</f>
        <v>99138.188809881962</v>
      </c>
      <c r="R46" s="5">
        <f t="shared" ref="R46:R77" si="15">LOOKUP(N46,$O$14:$O$136,$Q$14:$Q$136)</f>
        <v>99548.021259446992</v>
      </c>
      <c r="S46" s="5">
        <f t="shared" si="10"/>
        <v>5236825658.5367327</v>
      </c>
      <c r="T46" s="20">
        <f>SUM(S46:$S$127)</f>
        <v>165774639837.97562</v>
      </c>
      <c r="U46" s="6">
        <f t="shared" si="11"/>
        <v>31.655558280375551</v>
      </c>
    </row>
    <row r="47" spans="1:21" x14ac:dyDescent="0.2">
      <c r="A47" s="21">
        <v>33</v>
      </c>
      <c r="B47" s="17">
        <f>Absterbeordnung!C41</f>
        <v>99103.852954093905</v>
      </c>
      <c r="C47" s="18">
        <f t="shared" ref="C47:C78" si="16">1/(((1+($B$5/100))^A47))</f>
        <v>0.52022872893901284</v>
      </c>
      <c r="D47" s="17">
        <f t="shared" ref="D47:D78" si="17">B47*C47</f>
        <v>51556.671455267104</v>
      </c>
      <c r="E47" s="17">
        <f>SUM(D47:$D$136)</f>
        <v>1638010.0173057676</v>
      </c>
      <c r="F47" s="19">
        <f t="shared" ref="F47:F78" si="18">E47/D47</f>
        <v>31.771058353272071</v>
      </c>
      <c r="G47" s="5"/>
      <c r="H47" s="17">
        <f>Absterbeordnung!C41</f>
        <v>99103.852954093905</v>
      </c>
      <c r="I47" s="18">
        <f t="shared" ref="I47:I78" si="19">1/(((1+($B$5/100))^A47))</f>
        <v>0.52022872893901284</v>
      </c>
      <c r="J47" s="17">
        <f t="shared" ref="J47:J78" si="20">H47*I47</f>
        <v>51556.671455267104</v>
      </c>
      <c r="K47" s="17">
        <f>SUM($J47:J$136)</f>
        <v>1638010.0173057676</v>
      </c>
      <c r="L47" s="19">
        <f t="shared" ref="L47:L78" si="21">K47/J47</f>
        <v>31.771058353272071</v>
      </c>
      <c r="N47" s="6">
        <v>33</v>
      </c>
      <c r="O47" s="6">
        <f t="shared" si="12"/>
        <v>52</v>
      </c>
      <c r="P47" s="20">
        <f t="shared" si="13"/>
        <v>99103.852954093905</v>
      </c>
      <c r="Q47" s="20">
        <f t="shared" si="14"/>
        <v>99103.852954093905</v>
      </c>
      <c r="R47" s="5">
        <f t="shared" si="15"/>
        <v>99538.228611544255</v>
      </c>
      <c r="S47" s="5">
        <f t="shared" ref="S47:S78" si="22">P47*R47*I47</f>
        <v>5131859749.7646551</v>
      </c>
      <c r="T47" s="20">
        <f>SUM(S47:$S$127)</f>
        <v>160537814179.43887</v>
      </c>
      <c r="U47" s="6">
        <f t="shared" ref="U47:U78" si="23">T47/S47</f>
        <v>31.282580196545915</v>
      </c>
    </row>
    <row r="48" spans="1:21" x14ac:dyDescent="0.2">
      <c r="A48" s="21">
        <v>34</v>
      </c>
      <c r="B48" s="17">
        <f>Absterbeordnung!C42</f>
        <v>99067.997946062998</v>
      </c>
      <c r="C48" s="18">
        <f t="shared" si="16"/>
        <v>0.51002816562648323</v>
      </c>
      <c r="D48" s="17">
        <f t="shared" si="17"/>
        <v>50527.469264718718</v>
      </c>
      <c r="E48" s="17">
        <f>SUM(D48:$D$136)</f>
        <v>1586453.3458505005</v>
      </c>
      <c r="F48" s="19">
        <f t="shared" si="18"/>
        <v>31.397839015821372</v>
      </c>
      <c r="G48" s="5"/>
      <c r="H48" s="17">
        <f>Absterbeordnung!C42</f>
        <v>99067.997946062998</v>
      </c>
      <c r="I48" s="18">
        <f t="shared" si="19"/>
        <v>0.51002816562648323</v>
      </c>
      <c r="J48" s="17">
        <f t="shared" si="20"/>
        <v>50527.469264718718</v>
      </c>
      <c r="K48" s="17">
        <f>SUM($J48:J$136)</f>
        <v>1586453.3458505005</v>
      </c>
      <c r="L48" s="19">
        <f t="shared" si="21"/>
        <v>31.397839015821372</v>
      </c>
      <c r="N48" s="6">
        <v>34</v>
      </c>
      <c r="O48" s="6">
        <f t="shared" si="12"/>
        <v>53</v>
      </c>
      <c r="P48" s="20">
        <f t="shared" si="13"/>
        <v>99067.997946062998</v>
      </c>
      <c r="Q48" s="20">
        <f t="shared" si="14"/>
        <v>99067.997946062998</v>
      </c>
      <c r="R48" s="5">
        <f t="shared" si="15"/>
        <v>99525.906296193716</v>
      </c>
      <c r="S48" s="5">
        <f t="shared" si="22"/>
        <v>5028792171.4242039</v>
      </c>
      <c r="T48" s="20">
        <f>SUM(S48:$S$127)</f>
        <v>155405954429.67419</v>
      </c>
      <c r="U48" s="6">
        <f t="shared" si="23"/>
        <v>30.903236628620046</v>
      </c>
    </row>
    <row r="49" spans="1:21" x14ac:dyDescent="0.2">
      <c r="A49" s="21">
        <v>35</v>
      </c>
      <c r="B49" s="17">
        <f>Absterbeordnung!C43</f>
        <v>99027.794088618815</v>
      </c>
      <c r="C49" s="18">
        <f t="shared" si="16"/>
        <v>0.50002761335929735</v>
      </c>
      <c r="D49" s="17">
        <f t="shared" si="17"/>
        <v>49516.631534368003</v>
      </c>
      <c r="E49" s="17">
        <f>SUM(D49:$D$136)</f>
        <v>1535925.8765857816</v>
      </c>
      <c r="F49" s="19">
        <f t="shared" si="18"/>
        <v>31.018383702448372</v>
      </c>
      <c r="G49" s="5"/>
      <c r="H49" s="17">
        <f>Absterbeordnung!C43</f>
        <v>99027.794088618815</v>
      </c>
      <c r="I49" s="18">
        <f t="shared" si="19"/>
        <v>0.50002761335929735</v>
      </c>
      <c r="J49" s="17">
        <f t="shared" si="20"/>
        <v>49516.631534368003</v>
      </c>
      <c r="K49" s="17">
        <f>SUM($J49:J$136)</f>
        <v>1535925.8765857816</v>
      </c>
      <c r="L49" s="19">
        <f t="shared" si="21"/>
        <v>31.018383702448372</v>
      </c>
      <c r="N49" s="6">
        <v>35</v>
      </c>
      <c r="O49" s="6">
        <f t="shared" si="12"/>
        <v>54</v>
      </c>
      <c r="P49" s="20">
        <f t="shared" si="13"/>
        <v>99027.794088618815</v>
      </c>
      <c r="Q49" s="20">
        <f t="shared" si="14"/>
        <v>99027.794088618815</v>
      </c>
      <c r="R49" s="5">
        <f t="shared" si="15"/>
        <v>99512.414434564125</v>
      </c>
      <c r="S49" s="5">
        <f t="shared" si="22"/>
        <v>4927519558.6516361</v>
      </c>
      <c r="T49" s="20">
        <f>SUM(S49:$S$127)</f>
        <v>150377162258.25</v>
      </c>
      <c r="U49" s="6">
        <f t="shared" si="23"/>
        <v>30.517821485704893</v>
      </c>
    </row>
    <row r="50" spans="1:21" x14ac:dyDescent="0.2">
      <c r="A50" s="21">
        <v>36</v>
      </c>
      <c r="B50" s="17">
        <f>Absterbeordnung!C44</f>
        <v>98985.592823475585</v>
      </c>
      <c r="C50" s="18">
        <f t="shared" si="16"/>
        <v>0.49022315035225233</v>
      </c>
      <c r="D50" s="17">
        <f t="shared" si="17"/>
        <v>48525.029153409501</v>
      </c>
      <c r="E50" s="17">
        <f>SUM(D50:$D$136)</f>
        <v>1486409.2450514138</v>
      </c>
      <c r="F50" s="19">
        <f t="shared" si="18"/>
        <v>30.631805296854203</v>
      </c>
      <c r="G50" s="5"/>
      <c r="H50" s="17">
        <f>Absterbeordnung!C44</f>
        <v>98985.592823475585</v>
      </c>
      <c r="I50" s="18">
        <f t="shared" si="19"/>
        <v>0.49022315035225233</v>
      </c>
      <c r="J50" s="17">
        <f t="shared" si="20"/>
        <v>48525.029153409501</v>
      </c>
      <c r="K50" s="17">
        <f>SUM($J50:J$136)</f>
        <v>1486409.2450514138</v>
      </c>
      <c r="L50" s="19">
        <f t="shared" si="21"/>
        <v>30.631805296854203</v>
      </c>
      <c r="N50" s="6">
        <v>36</v>
      </c>
      <c r="O50" s="6">
        <f t="shared" si="12"/>
        <v>55</v>
      </c>
      <c r="P50" s="20">
        <f t="shared" si="13"/>
        <v>98985.592823475585</v>
      </c>
      <c r="Q50" s="20">
        <f t="shared" si="14"/>
        <v>98985.592823475585</v>
      </c>
      <c r="R50" s="5">
        <f t="shared" si="15"/>
        <v>99496.416563719918</v>
      </c>
      <c r="S50" s="5">
        <f t="shared" si="22"/>
        <v>4828066514.4142857</v>
      </c>
      <c r="T50" s="20">
        <f>SUM(S50:$S$127)</f>
        <v>145449642699.59839</v>
      </c>
      <c r="U50" s="6">
        <f t="shared" si="23"/>
        <v>30.125857269231002</v>
      </c>
    </row>
    <row r="51" spans="1:21" x14ac:dyDescent="0.2">
      <c r="A51" s="21">
        <v>37</v>
      </c>
      <c r="B51" s="17">
        <f>Absterbeordnung!C45</f>
        <v>98939.434271814476</v>
      </c>
      <c r="C51" s="18">
        <f t="shared" si="16"/>
        <v>0.48061093171789437</v>
      </c>
      <c r="D51" s="17">
        <f t="shared" si="17"/>
        <v>47551.373689018124</v>
      </c>
      <c r="E51" s="17">
        <f>SUM(D51:$D$136)</f>
        <v>1437884.2158980044</v>
      </c>
      <c r="F51" s="19">
        <f t="shared" si="18"/>
        <v>30.238542114506362</v>
      </c>
      <c r="G51" s="5"/>
      <c r="H51" s="17">
        <f>Absterbeordnung!C45</f>
        <v>98939.434271814476</v>
      </c>
      <c r="I51" s="18">
        <f t="shared" si="19"/>
        <v>0.48061093171789437</v>
      </c>
      <c r="J51" s="17">
        <f t="shared" si="20"/>
        <v>47551.373689018124</v>
      </c>
      <c r="K51" s="17">
        <f>SUM($J51:J$136)</f>
        <v>1437884.2158980044</v>
      </c>
      <c r="L51" s="19">
        <f t="shared" si="21"/>
        <v>30.238542114506362</v>
      </c>
      <c r="N51" s="6">
        <v>37</v>
      </c>
      <c r="O51" s="6">
        <f t="shared" si="12"/>
        <v>56</v>
      </c>
      <c r="P51" s="20">
        <f t="shared" si="13"/>
        <v>98939.434271814476</v>
      </c>
      <c r="Q51" s="20">
        <f t="shared" si="14"/>
        <v>98939.434271814476</v>
      </c>
      <c r="R51" s="5">
        <f t="shared" si="15"/>
        <v>99478.951240428956</v>
      </c>
      <c r="S51" s="5">
        <f t="shared" si="22"/>
        <v>4730360784.6252499</v>
      </c>
      <c r="T51" s="20">
        <f>SUM(S51:$S$127)</f>
        <v>140621576185.18408</v>
      </c>
      <c r="U51" s="6">
        <f t="shared" si="23"/>
        <v>29.727452637912151</v>
      </c>
    </row>
    <row r="52" spans="1:21" x14ac:dyDescent="0.2">
      <c r="A52" s="21">
        <v>38</v>
      </c>
      <c r="B52" s="17">
        <f>Absterbeordnung!C46</f>
        <v>98887.323071245308</v>
      </c>
      <c r="C52" s="18">
        <f t="shared" si="16"/>
        <v>0.47118718795871989</v>
      </c>
      <c r="D52" s="17">
        <f t="shared" si="17"/>
        <v>46594.439682705517</v>
      </c>
      <c r="E52" s="17">
        <f>SUM(D52:$D$136)</f>
        <v>1390332.8422089862</v>
      </c>
      <c r="F52" s="19">
        <f t="shared" si="18"/>
        <v>29.839029113275007</v>
      </c>
      <c r="G52" s="5"/>
      <c r="H52" s="17">
        <f>Absterbeordnung!C46</f>
        <v>98887.323071245308</v>
      </c>
      <c r="I52" s="18">
        <f t="shared" si="19"/>
        <v>0.47118718795871989</v>
      </c>
      <c r="J52" s="17">
        <f t="shared" si="20"/>
        <v>46594.439682705517</v>
      </c>
      <c r="K52" s="17">
        <f>SUM($J52:J$136)</f>
        <v>1390332.8422089862</v>
      </c>
      <c r="L52" s="19">
        <f t="shared" si="21"/>
        <v>29.839029113275007</v>
      </c>
      <c r="N52" s="6">
        <v>38</v>
      </c>
      <c r="O52" s="6">
        <f t="shared" si="12"/>
        <v>57</v>
      </c>
      <c r="P52" s="20">
        <f t="shared" si="13"/>
        <v>98887.323071245308</v>
      </c>
      <c r="Q52" s="20">
        <f t="shared" si="14"/>
        <v>98887.323071245308</v>
      </c>
      <c r="R52" s="5">
        <f t="shared" si="15"/>
        <v>99457.221246313653</v>
      </c>
      <c r="S52" s="5">
        <f t="shared" si="22"/>
        <v>4634153496.3708591</v>
      </c>
      <c r="T52" s="20">
        <f>SUM(S52:$S$127)</f>
        <v>135891215400.55887</v>
      </c>
      <c r="U52" s="6">
        <f t="shared" si="23"/>
        <v>29.323848574929432</v>
      </c>
    </row>
    <row r="53" spans="1:21" x14ac:dyDescent="0.2">
      <c r="A53" s="21">
        <v>39</v>
      </c>
      <c r="B53" s="17">
        <f>Absterbeordnung!C47</f>
        <v>98829.022043653327</v>
      </c>
      <c r="C53" s="18">
        <f t="shared" si="16"/>
        <v>0.46194822348894127</v>
      </c>
      <c r="D53" s="17">
        <f t="shared" si="17"/>
        <v>45653.89116221507</v>
      </c>
      <c r="E53" s="17">
        <f>SUM(D53:$D$136)</f>
        <v>1343738.4025262806</v>
      </c>
      <c r="F53" s="19">
        <f t="shared" si="18"/>
        <v>29.433162613714089</v>
      </c>
      <c r="G53" s="5"/>
      <c r="H53" s="17">
        <f>Absterbeordnung!C47</f>
        <v>98829.022043653327</v>
      </c>
      <c r="I53" s="18">
        <f t="shared" si="19"/>
        <v>0.46194822348894127</v>
      </c>
      <c r="J53" s="17">
        <f t="shared" si="20"/>
        <v>45653.89116221507</v>
      </c>
      <c r="K53" s="17">
        <f>SUM($J53:J$136)</f>
        <v>1343738.4025262806</v>
      </c>
      <c r="L53" s="19">
        <f t="shared" si="21"/>
        <v>29.433162613714089</v>
      </c>
      <c r="N53" s="6">
        <v>39</v>
      </c>
      <c r="O53" s="6">
        <f t="shared" si="12"/>
        <v>58</v>
      </c>
      <c r="P53" s="20">
        <f t="shared" si="13"/>
        <v>98829.022043653327</v>
      </c>
      <c r="Q53" s="20">
        <f t="shared" si="14"/>
        <v>98829.022043653327</v>
      </c>
      <c r="R53" s="5">
        <f t="shared" si="15"/>
        <v>99435.832506978157</v>
      </c>
      <c r="S53" s="5">
        <f t="shared" si="22"/>
        <v>4539632674.8978281</v>
      </c>
      <c r="T53" s="20">
        <f>SUM(S53:$S$127)</f>
        <v>131257061904.18799</v>
      </c>
      <c r="U53" s="6">
        <f t="shared" si="23"/>
        <v>28.913586473632947</v>
      </c>
    </row>
    <row r="54" spans="1:21" x14ac:dyDescent="0.2">
      <c r="A54" s="21">
        <v>40</v>
      </c>
      <c r="B54" s="17">
        <f>Absterbeordnung!C48</f>
        <v>98759.519409112967</v>
      </c>
      <c r="C54" s="18">
        <f t="shared" si="16"/>
        <v>0.45289041518523643</v>
      </c>
      <c r="D54" s="17">
        <f t="shared" si="17"/>
        <v>44727.239748687585</v>
      </c>
      <c r="E54" s="17">
        <f>SUM(D54:$D$136)</f>
        <v>1298084.5113640656</v>
      </c>
      <c r="F54" s="19">
        <f t="shared" si="18"/>
        <v>29.022236083820818</v>
      </c>
      <c r="G54" s="5"/>
      <c r="H54" s="17">
        <f>Absterbeordnung!C48</f>
        <v>98759.519409112967</v>
      </c>
      <c r="I54" s="18">
        <f t="shared" si="19"/>
        <v>0.45289041518523643</v>
      </c>
      <c r="J54" s="17">
        <f t="shared" si="20"/>
        <v>44727.239748687585</v>
      </c>
      <c r="K54" s="17">
        <f>SUM($J54:J$136)</f>
        <v>1298084.5113640656</v>
      </c>
      <c r="L54" s="19">
        <f t="shared" si="21"/>
        <v>29.022236083820818</v>
      </c>
      <c r="N54" s="6">
        <v>40</v>
      </c>
      <c r="O54" s="6">
        <f t="shared" si="12"/>
        <v>59</v>
      </c>
      <c r="P54" s="20">
        <f t="shared" si="13"/>
        <v>98759.519409112967</v>
      </c>
      <c r="Q54" s="20">
        <f t="shared" si="14"/>
        <v>98759.519409112967</v>
      </c>
      <c r="R54" s="5">
        <f t="shared" si="15"/>
        <v>99414.852691026099</v>
      </c>
      <c r="S54" s="5">
        <f t="shared" si="22"/>
        <v>4446551950.891984</v>
      </c>
      <c r="T54" s="20">
        <f>SUM(S54:$S$127)</f>
        <v>126717429229.29016</v>
      </c>
      <c r="U54" s="6">
        <f t="shared" si="23"/>
        <v>28.497908183411752</v>
      </c>
    </row>
    <row r="55" spans="1:21" x14ac:dyDescent="0.2">
      <c r="A55" s="21">
        <v>41</v>
      </c>
      <c r="B55" s="17">
        <f>Absterbeordnung!C49</f>
        <v>98689.124236032294</v>
      </c>
      <c r="C55" s="18">
        <f t="shared" si="16"/>
        <v>0.44401021096591808</v>
      </c>
      <c r="D55" s="17">
        <f t="shared" si="17"/>
        <v>43818.9788720824</v>
      </c>
      <c r="E55" s="17">
        <f>SUM(D55:$D$136)</f>
        <v>1253357.2716153776</v>
      </c>
      <c r="F55" s="19">
        <f t="shared" si="18"/>
        <v>28.603068895653948</v>
      </c>
      <c r="G55" s="5"/>
      <c r="H55" s="17">
        <f>Absterbeordnung!C49</f>
        <v>98689.124236032294</v>
      </c>
      <c r="I55" s="18">
        <f t="shared" si="19"/>
        <v>0.44401021096591808</v>
      </c>
      <c r="J55" s="17">
        <f t="shared" si="20"/>
        <v>43818.9788720824</v>
      </c>
      <c r="K55" s="17">
        <f>SUM($J55:J$136)</f>
        <v>1253357.2716153776</v>
      </c>
      <c r="L55" s="19">
        <f t="shared" si="21"/>
        <v>28.603068895653948</v>
      </c>
      <c r="N55" s="6">
        <v>41</v>
      </c>
      <c r="O55" s="6">
        <f t="shared" si="12"/>
        <v>60</v>
      </c>
      <c r="P55" s="20">
        <f t="shared" si="13"/>
        <v>98689.124236032294</v>
      </c>
      <c r="Q55" s="20">
        <f t="shared" si="14"/>
        <v>98689.124236032294</v>
      </c>
      <c r="R55" s="5">
        <f t="shared" si="15"/>
        <v>99393.364452660389</v>
      </c>
      <c r="S55" s="5">
        <f t="shared" si="22"/>
        <v>4355315736.9763117</v>
      </c>
      <c r="T55" s="20">
        <f>SUM(S55:$S$127)</f>
        <v>122270877278.39819</v>
      </c>
      <c r="U55" s="6">
        <f t="shared" si="23"/>
        <v>28.073941055599573</v>
      </c>
    </row>
    <row r="56" spans="1:21" x14ac:dyDescent="0.2">
      <c r="A56" s="21">
        <v>42</v>
      </c>
      <c r="B56" s="17">
        <f>Absterbeordnung!C50</f>
        <v>98607.115724677948</v>
      </c>
      <c r="C56" s="18">
        <f t="shared" si="16"/>
        <v>0.4353041283979589</v>
      </c>
      <c r="D56" s="17">
        <f t="shared" si="17"/>
        <v>42924.0845643676</v>
      </c>
      <c r="E56" s="17">
        <f>SUM(D56:$D$136)</f>
        <v>1209538.292743295</v>
      </c>
      <c r="F56" s="19">
        <f t="shared" si="18"/>
        <v>28.178546031179991</v>
      </c>
      <c r="G56" s="5"/>
      <c r="H56" s="17">
        <f>Absterbeordnung!C50</f>
        <v>98607.115724677948</v>
      </c>
      <c r="I56" s="18">
        <f t="shared" si="19"/>
        <v>0.4353041283979589</v>
      </c>
      <c r="J56" s="17">
        <f t="shared" si="20"/>
        <v>42924.0845643676</v>
      </c>
      <c r="K56" s="17">
        <f>SUM($J56:J$136)</f>
        <v>1209538.292743295</v>
      </c>
      <c r="L56" s="19">
        <f t="shared" si="21"/>
        <v>28.178546031179991</v>
      </c>
      <c r="N56" s="6">
        <v>42</v>
      </c>
      <c r="O56" s="6">
        <f t="shared" si="12"/>
        <v>61</v>
      </c>
      <c r="P56" s="20">
        <f t="shared" si="13"/>
        <v>98607.115724677948</v>
      </c>
      <c r="Q56" s="20">
        <f t="shared" si="14"/>
        <v>98607.115724677948</v>
      </c>
      <c r="R56" s="5">
        <f t="shared" si="15"/>
        <v>99370.524396388704</v>
      </c>
      <c r="S56" s="5">
        <f t="shared" si="22"/>
        <v>4265388792.3961425</v>
      </c>
      <c r="T56" s="20">
        <f>SUM(S56:$S$127)</f>
        <v>117915561541.42188</v>
      </c>
      <c r="U56" s="6">
        <f t="shared" si="23"/>
        <v>27.64473938498374</v>
      </c>
    </row>
    <row r="57" spans="1:21" x14ac:dyDescent="0.2">
      <c r="A57" s="21">
        <v>43</v>
      </c>
      <c r="B57" s="17">
        <f>Absterbeordnung!C51</f>
        <v>98513.838637243083</v>
      </c>
      <c r="C57" s="18">
        <f t="shared" si="16"/>
        <v>0.4267687533313323</v>
      </c>
      <c r="D57" s="17">
        <f t="shared" si="17"/>
        <v>42042.628101100265</v>
      </c>
      <c r="E57" s="17">
        <f>SUM(D57:$D$136)</f>
        <v>1166614.2081789277</v>
      </c>
      <c r="F57" s="19">
        <f t="shared" si="18"/>
        <v>27.748365429809969</v>
      </c>
      <c r="G57" s="5"/>
      <c r="H57" s="17">
        <f>Absterbeordnung!C51</f>
        <v>98513.838637243083</v>
      </c>
      <c r="I57" s="18">
        <f t="shared" si="19"/>
        <v>0.4267687533313323</v>
      </c>
      <c r="J57" s="17">
        <f t="shared" si="20"/>
        <v>42042.628101100265</v>
      </c>
      <c r="K57" s="17">
        <f>SUM($J57:J$136)</f>
        <v>1166614.2081789277</v>
      </c>
      <c r="L57" s="19">
        <f t="shared" si="21"/>
        <v>27.748365429809969</v>
      </c>
      <c r="N57" s="6">
        <v>43</v>
      </c>
      <c r="O57" s="6">
        <f t="shared" si="12"/>
        <v>62</v>
      </c>
      <c r="P57" s="20">
        <f t="shared" si="13"/>
        <v>98513.838637243083</v>
      </c>
      <c r="Q57" s="20">
        <f t="shared" si="14"/>
        <v>98513.838637243083</v>
      </c>
      <c r="R57" s="5">
        <f t="shared" si="15"/>
        <v>99347.922001644663</v>
      </c>
      <c r="S57" s="5">
        <f t="shared" si="22"/>
        <v>4176847737.3322635</v>
      </c>
      <c r="T57" s="20">
        <f>SUM(S57:$S$127)</f>
        <v>113650172749.02573</v>
      </c>
      <c r="U57" s="6">
        <f t="shared" si="23"/>
        <v>27.209556080589532</v>
      </c>
    </row>
    <row r="58" spans="1:21" x14ac:dyDescent="0.2">
      <c r="A58" s="21">
        <v>44</v>
      </c>
      <c r="B58" s="17">
        <f>Absterbeordnung!C52</f>
        <v>98409.852523546346</v>
      </c>
      <c r="C58" s="18">
        <f t="shared" si="16"/>
        <v>0.41840073856012966</v>
      </c>
      <c r="D58" s="17">
        <f t="shared" si="17"/>
        <v>41174.754977445227</v>
      </c>
      <c r="E58" s="17">
        <f>SUM(D58:$D$136)</f>
        <v>1124571.5800778274</v>
      </c>
      <c r="F58" s="19">
        <f t="shared" si="18"/>
        <v>27.312162044287746</v>
      </c>
      <c r="G58" s="5"/>
      <c r="H58" s="17">
        <f>Absterbeordnung!C52</f>
        <v>98409.852523546346</v>
      </c>
      <c r="I58" s="18">
        <f t="shared" si="19"/>
        <v>0.41840073856012966</v>
      </c>
      <c r="J58" s="17">
        <f t="shared" si="20"/>
        <v>41174.754977445227</v>
      </c>
      <c r="K58" s="17">
        <f>SUM($J58:J$136)</f>
        <v>1124571.5800778274</v>
      </c>
      <c r="L58" s="19">
        <f t="shared" si="21"/>
        <v>27.312162044287746</v>
      </c>
      <c r="N58" s="6">
        <v>44</v>
      </c>
      <c r="O58" s="6">
        <f t="shared" si="12"/>
        <v>63</v>
      </c>
      <c r="P58" s="20">
        <f t="shared" si="13"/>
        <v>98409.852523546346</v>
      </c>
      <c r="Q58" s="20">
        <f t="shared" si="14"/>
        <v>98409.852523546346</v>
      </c>
      <c r="R58" s="5">
        <f t="shared" si="15"/>
        <v>99325.334946617921</v>
      </c>
      <c r="S58" s="5">
        <f t="shared" si="22"/>
        <v>4089696329.4796705</v>
      </c>
      <c r="T58" s="20">
        <f>SUM(S58:$S$127)</f>
        <v>109473325011.69345</v>
      </c>
      <c r="U58" s="6">
        <f t="shared" si="23"/>
        <v>26.768081586542067</v>
      </c>
    </row>
    <row r="59" spans="1:21" x14ac:dyDescent="0.2">
      <c r="A59" s="21">
        <v>45</v>
      </c>
      <c r="B59" s="17">
        <f>Absterbeordnung!C53</f>
        <v>98298.568431599153</v>
      </c>
      <c r="C59" s="18">
        <f t="shared" si="16"/>
        <v>0.41019680250993107</v>
      </c>
      <c r="D59" s="17">
        <f t="shared" si="17"/>
        <v>40321.758461945625</v>
      </c>
      <c r="E59" s="17">
        <f>SUM(D59:$D$136)</f>
        <v>1083396.8251003823</v>
      </c>
      <c r="F59" s="19">
        <f t="shared" si="18"/>
        <v>26.868789120962006</v>
      </c>
      <c r="G59" s="5"/>
      <c r="H59" s="17">
        <f>Absterbeordnung!C53</f>
        <v>98298.568431599153</v>
      </c>
      <c r="I59" s="18">
        <f t="shared" si="19"/>
        <v>0.41019680250993107</v>
      </c>
      <c r="J59" s="17">
        <f t="shared" si="20"/>
        <v>40321.758461945625</v>
      </c>
      <c r="K59" s="17">
        <f>SUM($J59:J$136)</f>
        <v>1083396.8251003823</v>
      </c>
      <c r="L59" s="19">
        <f t="shared" si="21"/>
        <v>26.868789120962006</v>
      </c>
      <c r="N59" s="6">
        <v>45</v>
      </c>
      <c r="O59" s="6">
        <f t="shared" si="12"/>
        <v>64</v>
      </c>
      <c r="P59" s="20">
        <f t="shared" si="13"/>
        <v>98298.568431599153</v>
      </c>
      <c r="Q59" s="20">
        <f t="shared" si="14"/>
        <v>98298.568431599153</v>
      </c>
      <c r="R59" s="5">
        <f t="shared" si="15"/>
        <v>99303.200971154831</v>
      </c>
      <c r="S59" s="5">
        <f t="shared" si="22"/>
        <v>4004079684.0569487</v>
      </c>
      <c r="T59" s="20">
        <f>SUM(S59:$S$127)</f>
        <v>105383628682.21378</v>
      </c>
      <c r="U59" s="6">
        <f t="shared" si="23"/>
        <v>26.319063804304385</v>
      </c>
    </row>
    <row r="60" spans="1:21" x14ac:dyDescent="0.2">
      <c r="A60" s="21">
        <v>46</v>
      </c>
      <c r="B60" s="17">
        <f>Absterbeordnung!C54</f>
        <v>98165.613244956199</v>
      </c>
      <c r="C60" s="18">
        <f t="shared" si="16"/>
        <v>0.40215372795091275</v>
      </c>
      <c r="D60" s="17">
        <f t="shared" si="17"/>
        <v>39477.667323046633</v>
      </c>
      <c r="E60" s="17">
        <f>SUM(D60:$D$136)</f>
        <v>1043075.0666384363</v>
      </c>
      <c r="F60" s="19">
        <f t="shared" si="18"/>
        <v>26.421902239130031</v>
      </c>
      <c r="G60" s="5"/>
      <c r="H60" s="17">
        <f>Absterbeordnung!C54</f>
        <v>98165.613244956199</v>
      </c>
      <c r="I60" s="18">
        <f t="shared" si="19"/>
        <v>0.40215372795091275</v>
      </c>
      <c r="J60" s="17">
        <f t="shared" si="20"/>
        <v>39477.667323046633</v>
      </c>
      <c r="K60" s="17">
        <f>SUM($J60:J$136)</f>
        <v>1043075.0666384363</v>
      </c>
      <c r="L60" s="19">
        <f t="shared" si="21"/>
        <v>26.421902239130031</v>
      </c>
      <c r="N60" s="6">
        <v>46</v>
      </c>
      <c r="O60" s="6">
        <f t="shared" si="12"/>
        <v>65</v>
      </c>
      <c r="P60" s="20">
        <f t="shared" si="13"/>
        <v>98165.613244956199</v>
      </c>
      <c r="Q60" s="20">
        <f t="shared" si="14"/>
        <v>98165.613244956199</v>
      </c>
      <c r="R60" s="5">
        <f t="shared" si="15"/>
        <v>99276.671306534685</v>
      </c>
      <c r="S60" s="5">
        <f t="shared" si="22"/>
        <v>3919211402.7788258</v>
      </c>
      <c r="T60" s="20">
        <f>SUM(S60:$S$127)</f>
        <v>101379548998.15683</v>
      </c>
      <c r="U60" s="6">
        <f t="shared" si="23"/>
        <v>25.867333649385696</v>
      </c>
    </row>
    <row r="61" spans="1:21" x14ac:dyDescent="0.2">
      <c r="A61" s="21">
        <v>47</v>
      </c>
      <c r="B61" s="17">
        <f>Absterbeordnung!C55</f>
        <v>98013.366649385687</v>
      </c>
      <c r="C61" s="18">
        <f t="shared" si="16"/>
        <v>0.39426836073618909</v>
      </c>
      <c r="D61" s="17">
        <f t="shared" si="17"/>
        <v>38643.569399088359</v>
      </c>
      <c r="E61" s="17">
        <f>SUM(D61:$D$136)</f>
        <v>1003597.3993153897</v>
      </c>
      <c r="F61" s="19">
        <f t="shared" si="18"/>
        <v>25.970618525188968</v>
      </c>
      <c r="G61" s="5"/>
      <c r="H61" s="17">
        <f>Absterbeordnung!C55</f>
        <v>98013.366649385687</v>
      </c>
      <c r="I61" s="18">
        <f t="shared" si="19"/>
        <v>0.39426836073618909</v>
      </c>
      <c r="J61" s="17">
        <f t="shared" si="20"/>
        <v>38643.569399088359</v>
      </c>
      <c r="K61" s="17">
        <f>SUM($J61:J$136)</f>
        <v>1003597.3993153897</v>
      </c>
      <c r="L61" s="19">
        <f t="shared" si="21"/>
        <v>25.970618525188968</v>
      </c>
      <c r="N61" s="6">
        <v>47</v>
      </c>
      <c r="O61" s="6">
        <f t="shared" si="12"/>
        <v>66</v>
      </c>
      <c r="P61" s="20">
        <f t="shared" si="13"/>
        <v>98013.366649385687</v>
      </c>
      <c r="Q61" s="20">
        <f t="shared" si="14"/>
        <v>98013.366649385687</v>
      </c>
      <c r="R61" s="5">
        <f t="shared" si="15"/>
        <v>99251.044846990451</v>
      </c>
      <c r="S61" s="5">
        <f t="shared" si="22"/>
        <v>3835414639.476707</v>
      </c>
      <c r="T61" s="20">
        <f>SUM(S61:$S$127)</f>
        <v>97460337595.378021</v>
      </c>
      <c r="U61" s="6">
        <f t="shared" si="23"/>
        <v>25.410639202408433</v>
      </c>
    </row>
    <row r="62" spans="1:21" x14ac:dyDescent="0.2">
      <c r="A62" s="21">
        <v>48</v>
      </c>
      <c r="B62" s="17">
        <f>Absterbeordnung!C56</f>
        <v>97843.272766034788</v>
      </c>
      <c r="C62" s="18">
        <f t="shared" si="16"/>
        <v>0.38653760856489122</v>
      </c>
      <c r="D62" s="17">
        <f t="shared" si="17"/>
        <v>37820.104669145439</v>
      </c>
      <c r="E62" s="17">
        <f>SUM(D62:$D$136)</f>
        <v>964953.8299163013</v>
      </c>
      <c r="F62" s="19">
        <f t="shared" si="18"/>
        <v>25.514308814262328</v>
      </c>
      <c r="G62" s="5"/>
      <c r="H62" s="17">
        <f>Absterbeordnung!C56</f>
        <v>97843.272766034788</v>
      </c>
      <c r="I62" s="18">
        <f t="shared" si="19"/>
        <v>0.38653760856489122</v>
      </c>
      <c r="J62" s="17">
        <f t="shared" si="20"/>
        <v>37820.104669145439</v>
      </c>
      <c r="K62" s="17">
        <f>SUM($J62:J$136)</f>
        <v>964953.8299163013</v>
      </c>
      <c r="L62" s="19">
        <f t="shared" si="21"/>
        <v>25.514308814262328</v>
      </c>
      <c r="N62" s="6">
        <v>48</v>
      </c>
      <c r="O62" s="6">
        <f t="shared" si="12"/>
        <v>67</v>
      </c>
      <c r="P62" s="20">
        <f t="shared" si="13"/>
        <v>97843.272766034788</v>
      </c>
      <c r="Q62" s="20">
        <f t="shared" si="14"/>
        <v>97843.272766034788</v>
      </c>
      <c r="R62" s="5">
        <f t="shared" si="15"/>
        <v>99225.266020896641</v>
      </c>
      <c r="S62" s="5">
        <f t="shared" si="22"/>
        <v>3752709946.7341108</v>
      </c>
      <c r="T62" s="20">
        <f>SUM(S62:$S$127)</f>
        <v>93624922955.901306</v>
      </c>
      <c r="U62" s="6">
        <f t="shared" si="23"/>
        <v>24.948616942106256</v>
      </c>
    </row>
    <row r="63" spans="1:21" x14ac:dyDescent="0.2">
      <c r="A63" s="21">
        <v>49</v>
      </c>
      <c r="B63" s="17">
        <f>Absterbeordnung!C57</f>
        <v>97661.97281649831</v>
      </c>
      <c r="C63" s="18">
        <f t="shared" si="16"/>
        <v>0.37895843976950117</v>
      </c>
      <c r="D63" s="17">
        <f t="shared" si="17"/>
        <v>37009.828843351635</v>
      </c>
      <c r="E63" s="17">
        <f>SUM(D63:$D$136)</f>
        <v>927133.72524715599</v>
      </c>
      <c r="F63" s="19">
        <f t="shared" si="18"/>
        <v>25.051013588075651</v>
      </c>
      <c r="G63" s="5"/>
      <c r="H63" s="17">
        <f>Absterbeordnung!C57</f>
        <v>97661.97281649831</v>
      </c>
      <c r="I63" s="18">
        <f t="shared" si="19"/>
        <v>0.37895843976950117</v>
      </c>
      <c r="J63" s="17">
        <f t="shared" si="20"/>
        <v>37009.828843351635</v>
      </c>
      <c r="K63" s="17">
        <f>SUM($J63:J$136)</f>
        <v>927133.72524715599</v>
      </c>
      <c r="L63" s="19">
        <f t="shared" si="21"/>
        <v>25.051013588075651</v>
      </c>
      <c r="N63" s="6">
        <v>49</v>
      </c>
      <c r="O63" s="6">
        <f t="shared" si="12"/>
        <v>68</v>
      </c>
      <c r="P63" s="20">
        <f t="shared" si="13"/>
        <v>97661.97281649831</v>
      </c>
      <c r="Q63" s="20">
        <f t="shared" si="14"/>
        <v>97661.97281649831</v>
      </c>
      <c r="R63" s="5">
        <f t="shared" si="15"/>
        <v>99197.744824356472</v>
      </c>
      <c r="S63" s="5">
        <f t="shared" si="22"/>
        <v>3671291557.5959034</v>
      </c>
      <c r="T63" s="20">
        <f>SUM(S63:$S$127)</f>
        <v>89872213009.167175</v>
      </c>
      <c r="U63" s="6">
        <f t="shared" si="23"/>
        <v>24.479726439383857</v>
      </c>
    </row>
    <row r="64" spans="1:21" x14ac:dyDescent="0.2">
      <c r="A64" s="21">
        <v>50</v>
      </c>
      <c r="B64" s="17">
        <f>Absterbeordnung!C58</f>
        <v>97457.656956228166</v>
      </c>
      <c r="C64" s="18">
        <f t="shared" si="16"/>
        <v>0.37152788212696192</v>
      </c>
      <c r="D64" s="17">
        <f t="shared" si="17"/>
        <v>36208.236886003426</v>
      </c>
      <c r="E64" s="17">
        <f>SUM(D64:$D$136)</f>
        <v>890123.89640380431</v>
      </c>
      <c r="F64" s="19">
        <f t="shared" si="18"/>
        <v>24.583464232357819</v>
      </c>
      <c r="G64" s="5"/>
      <c r="H64" s="17">
        <f>Absterbeordnung!C58</f>
        <v>97457.656956228166</v>
      </c>
      <c r="I64" s="18">
        <f t="shared" si="19"/>
        <v>0.37152788212696192</v>
      </c>
      <c r="J64" s="17">
        <f t="shared" si="20"/>
        <v>36208.236886003426</v>
      </c>
      <c r="K64" s="17">
        <f>SUM($J64:J$136)</f>
        <v>890123.89640380431</v>
      </c>
      <c r="L64" s="19">
        <f t="shared" si="21"/>
        <v>24.583464232357819</v>
      </c>
      <c r="N64" s="6">
        <v>50</v>
      </c>
      <c r="O64" s="6">
        <f t="shared" si="12"/>
        <v>69</v>
      </c>
      <c r="P64" s="20">
        <f t="shared" si="13"/>
        <v>97457.656956228166</v>
      </c>
      <c r="Q64" s="20">
        <f t="shared" si="14"/>
        <v>97457.656956228166</v>
      </c>
      <c r="R64" s="5">
        <f t="shared" si="15"/>
        <v>99170.520873089423</v>
      </c>
      <c r="S64" s="5">
        <f t="shared" si="22"/>
        <v>3590789711.8811693</v>
      </c>
      <c r="T64" s="20">
        <f>SUM(S64:$S$127)</f>
        <v>86200921451.571274</v>
      </c>
      <c r="U64" s="6">
        <f t="shared" si="23"/>
        <v>24.006117976318837</v>
      </c>
    </row>
    <row r="65" spans="1:21" x14ac:dyDescent="0.2">
      <c r="A65" s="21">
        <v>51</v>
      </c>
      <c r="B65" s="17">
        <f>Absterbeordnung!C59</f>
        <v>97229.950904299025</v>
      </c>
      <c r="C65" s="18">
        <f t="shared" si="16"/>
        <v>0.36424302169309997</v>
      </c>
      <c r="D65" s="17">
        <f t="shared" si="17"/>
        <v>35415.331116453635</v>
      </c>
      <c r="E65" s="17">
        <f>SUM(D65:$D$136)</f>
        <v>853915.65951780078</v>
      </c>
      <c r="F65" s="19">
        <f t="shared" si="18"/>
        <v>24.111469033282013</v>
      </c>
      <c r="G65" s="5"/>
      <c r="H65" s="17">
        <f>Absterbeordnung!C59</f>
        <v>97229.950904299025</v>
      </c>
      <c r="I65" s="18">
        <f t="shared" si="19"/>
        <v>0.36424302169309997</v>
      </c>
      <c r="J65" s="17">
        <f t="shared" si="20"/>
        <v>35415.331116453635</v>
      </c>
      <c r="K65" s="17">
        <f>SUM($J65:J$136)</f>
        <v>853915.65951780078</v>
      </c>
      <c r="L65" s="19">
        <f t="shared" si="21"/>
        <v>24.111469033282013</v>
      </c>
      <c r="N65" s="6">
        <v>51</v>
      </c>
      <c r="O65" s="6">
        <f t="shared" si="12"/>
        <v>70</v>
      </c>
      <c r="P65" s="20">
        <f t="shared" si="13"/>
        <v>97229.950904299025</v>
      </c>
      <c r="Q65" s="20">
        <f t="shared" si="14"/>
        <v>97229.950904299025</v>
      </c>
      <c r="R65" s="5">
        <f t="shared" si="15"/>
        <v>99138.188809881962</v>
      </c>
      <c r="S65" s="5">
        <f t="shared" si="22"/>
        <v>3511011782.9874682</v>
      </c>
      <c r="T65" s="20">
        <f>SUM(S65:$S$127)</f>
        <v>82610131739.690109</v>
      </c>
      <c r="U65" s="6">
        <f t="shared" si="23"/>
        <v>23.52886770132066</v>
      </c>
    </row>
    <row r="66" spans="1:21" x14ac:dyDescent="0.2">
      <c r="A66" s="21">
        <v>52</v>
      </c>
      <c r="B66" s="17">
        <f>Absterbeordnung!C60</f>
        <v>96987.771770243053</v>
      </c>
      <c r="C66" s="18">
        <f t="shared" si="16"/>
        <v>0.35710100165990188</v>
      </c>
      <c r="D66" s="17">
        <f t="shared" si="17"/>
        <v>34634.430447915751</v>
      </c>
      <c r="E66" s="17">
        <f>SUM(D66:$D$136)</f>
        <v>818500.32840134727</v>
      </c>
      <c r="F66" s="19">
        <f t="shared" si="18"/>
        <v>23.632562101237134</v>
      </c>
      <c r="G66" s="5"/>
      <c r="H66" s="17">
        <f>Absterbeordnung!C60</f>
        <v>96987.771770243053</v>
      </c>
      <c r="I66" s="18">
        <f t="shared" si="19"/>
        <v>0.35710100165990188</v>
      </c>
      <c r="J66" s="17">
        <f t="shared" si="20"/>
        <v>34634.430447915751</v>
      </c>
      <c r="K66" s="17">
        <f>SUM($J66:J$136)</f>
        <v>818500.32840134727</v>
      </c>
      <c r="L66" s="19">
        <f t="shared" si="21"/>
        <v>23.632562101237134</v>
      </c>
      <c r="N66" s="6">
        <v>52</v>
      </c>
      <c r="O66" s="6">
        <f t="shared" si="12"/>
        <v>71</v>
      </c>
      <c r="P66" s="20">
        <f t="shared" si="13"/>
        <v>96987.771770243053</v>
      </c>
      <c r="Q66" s="20">
        <f t="shared" si="14"/>
        <v>96987.771770243053</v>
      </c>
      <c r="R66" s="5">
        <f t="shared" si="15"/>
        <v>99103.852954093905</v>
      </c>
      <c r="S66" s="5">
        <f t="shared" si="22"/>
        <v>3432405502.2590356</v>
      </c>
      <c r="T66" s="20">
        <f>SUM(S66:$S$127)</f>
        <v>79099119956.702637</v>
      </c>
      <c r="U66" s="6">
        <f t="shared" si="23"/>
        <v>23.044806304104686</v>
      </c>
    </row>
    <row r="67" spans="1:21" x14ac:dyDescent="0.2">
      <c r="A67" s="21">
        <v>53</v>
      </c>
      <c r="B67" s="17">
        <f>Absterbeordnung!C61</f>
        <v>96719.034495515094</v>
      </c>
      <c r="C67" s="18">
        <f t="shared" si="16"/>
        <v>0.35009902123519798</v>
      </c>
      <c r="D67" s="17">
        <f t="shared" si="17"/>
        <v>33861.239311693185</v>
      </c>
      <c r="E67" s="17">
        <f>SUM(D67:$D$136)</f>
        <v>783865.89795343147</v>
      </c>
      <c r="F67" s="19">
        <f t="shared" si="18"/>
        <v>23.149356428981669</v>
      </c>
      <c r="G67" s="5"/>
      <c r="H67" s="17">
        <f>Absterbeordnung!C61</f>
        <v>96719.034495515094</v>
      </c>
      <c r="I67" s="18">
        <f t="shared" si="19"/>
        <v>0.35009902123519798</v>
      </c>
      <c r="J67" s="17">
        <f t="shared" si="20"/>
        <v>33861.239311693185</v>
      </c>
      <c r="K67" s="17">
        <f>SUM($J67:J$136)</f>
        <v>783865.89795343147</v>
      </c>
      <c r="L67" s="19">
        <f t="shared" si="21"/>
        <v>23.149356428981669</v>
      </c>
      <c r="N67" s="6">
        <v>53</v>
      </c>
      <c r="O67" s="6">
        <f t="shared" si="12"/>
        <v>72</v>
      </c>
      <c r="P67" s="20">
        <f t="shared" si="13"/>
        <v>96719.034495515094</v>
      </c>
      <c r="Q67" s="20">
        <f t="shared" si="14"/>
        <v>96719.034495515094</v>
      </c>
      <c r="R67" s="5">
        <f t="shared" si="15"/>
        <v>99067.997946062998</v>
      </c>
      <c r="S67" s="5">
        <f t="shared" si="22"/>
        <v>3354565186.5819678</v>
      </c>
      <c r="T67" s="20">
        <f>SUM(S67:$S$127)</f>
        <v>75666714454.443604</v>
      </c>
      <c r="U67" s="6">
        <f t="shared" si="23"/>
        <v>22.556340463170997</v>
      </c>
    </row>
    <row r="68" spans="1:21" x14ac:dyDescent="0.2">
      <c r="A68" s="21">
        <v>54</v>
      </c>
      <c r="B68" s="17">
        <f>Absterbeordnung!C62</f>
        <v>96425.087453678556</v>
      </c>
      <c r="C68" s="18">
        <f t="shared" si="16"/>
        <v>0.34323433454431168</v>
      </c>
      <c r="D68" s="17">
        <f t="shared" si="17"/>
        <v>33096.400725540414</v>
      </c>
      <c r="E68" s="17">
        <f>SUM(D68:$D$136)</f>
        <v>750004.65864173824</v>
      </c>
      <c r="F68" s="19">
        <f t="shared" si="18"/>
        <v>22.66121518352784</v>
      </c>
      <c r="G68" s="5"/>
      <c r="H68" s="17">
        <f>Absterbeordnung!C62</f>
        <v>96425.087453678556</v>
      </c>
      <c r="I68" s="18">
        <f t="shared" si="19"/>
        <v>0.34323433454431168</v>
      </c>
      <c r="J68" s="17">
        <f t="shared" si="20"/>
        <v>33096.400725540414</v>
      </c>
      <c r="K68" s="17">
        <f>SUM($J68:J$136)</f>
        <v>750004.65864173824</v>
      </c>
      <c r="L68" s="19">
        <f t="shared" si="21"/>
        <v>22.66121518352784</v>
      </c>
      <c r="N68" s="6">
        <v>54</v>
      </c>
      <c r="O68" s="6">
        <f t="shared" si="12"/>
        <v>73</v>
      </c>
      <c r="P68" s="20">
        <f t="shared" si="13"/>
        <v>96425.087453678556</v>
      </c>
      <c r="Q68" s="20">
        <f t="shared" si="14"/>
        <v>96425.087453678556</v>
      </c>
      <c r="R68" s="5">
        <f t="shared" si="15"/>
        <v>99027.794088618815</v>
      </c>
      <c r="S68" s="5">
        <f t="shared" si="22"/>
        <v>3277463556.1232305</v>
      </c>
      <c r="T68" s="20">
        <f>SUM(S68:$S$127)</f>
        <v>72312149267.861633</v>
      </c>
      <c r="U68" s="6">
        <f t="shared" si="23"/>
        <v>22.063448770547595</v>
      </c>
    </row>
    <row r="69" spans="1:21" x14ac:dyDescent="0.2">
      <c r="A69" s="21">
        <v>55</v>
      </c>
      <c r="B69" s="17">
        <f>Absterbeordnung!C63</f>
        <v>96117.862546035743</v>
      </c>
      <c r="C69" s="18">
        <f t="shared" si="16"/>
        <v>0.33650424955324687</v>
      </c>
      <c r="D69" s="17">
        <f t="shared" si="17"/>
        <v>32344.069204715892</v>
      </c>
      <c r="E69" s="17">
        <f>SUM(D69:$D$136)</f>
        <v>716908.257916198</v>
      </c>
      <c r="F69" s="19">
        <f t="shared" si="18"/>
        <v>22.16506072191034</v>
      </c>
      <c r="G69" s="5"/>
      <c r="H69" s="17">
        <f>Absterbeordnung!C63</f>
        <v>96117.862546035743</v>
      </c>
      <c r="I69" s="18">
        <f t="shared" si="19"/>
        <v>0.33650424955324687</v>
      </c>
      <c r="J69" s="17">
        <f t="shared" si="20"/>
        <v>32344.069204715892</v>
      </c>
      <c r="K69" s="17">
        <f>SUM($J69:J$136)</f>
        <v>716908.257916198</v>
      </c>
      <c r="L69" s="19">
        <f t="shared" si="21"/>
        <v>22.16506072191034</v>
      </c>
      <c r="N69" s="6">
        <v>55</v>
      </c>
      <c r="O69" s="6">
        <f t="shared" si="12"/>
        <v>74</v>
      </c>
      <c r="P69" s="20">
        <f t="shared" si="13"/>
        <v>96117.862546035743</v>
      </c>
      <c r="Q69" s="20">
        <f t="shared" si="14"/>
        <v>96117.862546035743</v>
      </c>
      <c r="R69" s="5">
        <f t="shared" si="15"/>
        <v>98985.592823475585</v>
      </c>
      <c r="S69" s="5">
        <f t="shared" si="22"/>
        <v>3201596864.5523233</v>
      </c>
      <c r="T69" s="20">
        <f>SUM(S69:$S$127)</f>
        <v>69034685711.738403</v>
      </c>
      <c r="U69" s="6">
        <f t="shared" si="23"/>
        <v>21.562579122962585</v>
      </c>
    </row>
    <row r="70" spans="1:21" x14ac:dyDescent="0.2">
      <c r="A70" s="21">
        <v>56</v>
      </c>
      <c r="B70" s="17">
        <f>Absterbeordnung!C64</f>
        <v>95772.075137604581</v>
      </c>
      <c r="C70" s="18">
        <f t="shared" si="16"/>
        <v>0.3299061270129871</v>
      </c>
      <c r="D70" s="17">
        <f t="shared" si="17"/>
        <v>31595.794384643923</v>
      </c>
      <c r="E70" s="17">
        <f>SUM(D70:$D$136)</f>
        <v>684564.18871148222</v>
      </c>
      <c r="F70" s="19">
        <f t="shared" si="18"/>
        <v>21.666307242592758</v>
      </c>
      <c r="G70" s="5"/>
      <c r="H70" s="17">
        <f>Absterbeordnung!C64</f>
        <v>95772.075137604581</v>
      </c>
      <c r="I70" s="18">
        <f t="shared" si="19"/>
        <v>0.3299061270129871</v>
      </c>
      <c r="J70" s="17">
        <f t="shared" si="20"/>
        <v>31595.794384643923</v>
      </c>
      <c r="K70" s="17">
        <f>SUM($J70:J$136)</f>
        <v>684564.18871148222</v>
      </c>
      <c r="L70" s="19">
        <f t="shared" si="21"/>
        <v>21.666307242592758</v>
      </c>
      <c r="N70" s="6">
        <v>56</v>
      </c>
      <c r="O70" s="6">
        <f t="shared" si="12"/>
        <v>75</v>
      </c>
      <c r="P70" s="20">
        <f t="shared" si="13"/>
        <v>95772.075137604581</v>
      </c>
      <c r="Q70" s="20">
        <f t="shared" si="14"/>
        <v>95772.075137604581</v>
      </c>
      <c r="R70" s="5">
        <f t="shared" si="15"/>
        <v>98939.434271814476</v>
      </c>
      <c r="S70" s="5">
        <f t="shared" si="22"/>
        <v>3126070021.7852421</v>
      </c>
      <c r="T70" s="20">
        <f>SUM(S70:$S$127)</f>
        <v>65833088847.186104</v>
      </c>
      <c r="U70" s="6">
        <f t="shared" si="23"/>
        <v>21.0593775534145</v>
      </c>
    </row>
    <row r="71" spans="1:21" x14ac:dyDescent="0.2">
      <c r="A71" s="21">
        <v>57</v>
      </c>
      <c r="B71" s="17">
        <f>Absterbeordnung!C65</f>
        <v>95408.822124883169</v>
      </c>
      <c r="C71" s="18">
        <f t="shared" si="16"/>
        <v>0.32343737942449713</v>
      </c>
      <c r="D71" s="17">
        <f t="shared" si="17"/>
        <v>30858.779402050193</v>
      </c>
      <c r="E71" s="17">
        <f>SUM(D71:$D$136)</f>
        <v>652968.39432683808</v>
      </c>
      <c r="F71" s="19">
        <f t="shared" si="18"/>
        <v>21.159890539398852</v>
      </c>
      <c r="G71" s="5"/>
      <c r="H71" s="17">
        <f>Absterbeordnung!C65</f>
        <v>95408.822124883169</v>
      </c>
      <c r="I71" s="18">
        <f t="shared" si="19"/>
        <v>0.32343737942449713</v>
      </c>
      <c r="J71" s="17">
        <f t="shared" si="20"/>
        <v>30858.779402050193</v>
      </c>
      <c r="K71" s="17">
        <f>SUM($J71:J$136)</f>
        <v>652968.39432683808</v>
      </c>
      <c r="L71" s="19">
        <f t="shared" si="21"/>
        <v>21.159890539398852</v>
      </c>
      <c r="N71" s="6">
        <v>57</v>
      </c>
      <c r="O71" s="6">
        <f t="shared" si="12"/>
        <v>76</v>
      </c>
      <c r="P71" s="20">
        <f t="shared" si="13"/>
        <v>95408.822124883169</v>
      </c>
      <c r="Q71" s="20">
        <f t="shared" si="14"/>
        <v>95408.822124883169</v>
      </c>
      <c r="R71" s="5">
        <f t="shared" si="15"/>
        <v>98887.323071245308</v>
      </c>
      <c r="S71" s="5">
        <f t="shared" si="22"/>
        <v>3051542088.3148274</v>
      </c>
      <c r="T71" s="20">
        <f>SUM(S71:$S$127)</f>
        <v>62707018825.400856</v>
      </c>
      <c r="U71" s="6">
        <f t="shared" si="23"/>
        <v>20.549288527109894</v>
      </c>
    </row>
    <row r="72" spans="1:21" x14ac:dyDescent="0.2">
      <c r="A72" s="21">
        <v>58</v>
      </c>
      <c r="B72" s="17">
        <f>Absterbeordnung!C66</f>
        <v>95015.138840966785</v>
      </c>
      <c r="C72" s="18">
        <f t="shared" si="16"/>
        <v>0.31709547002401678</v>
      </c>
      <c r="D72" s="17">
        <f t="shared" si="17"/>
        <v>30128.870110173575</v>
      </c>
      <c r="E72" s="17">
        <f>SUM(D72:$D$136)</f>
        <v>622109.61492478789</v>
      </c>
      <c r="F72" s="19">
        <f t="shared" si="18"/>
        <v>20.648288921884294</v>
      </c>
      <c r="G72" s="5"/>
      <c r="H72" s="17">
        <f>Absterbeordnung!C66</f>
        <v>95015.138840966785</v>
      </c>
      <c r="I72" s="18">
        <f t="shared" si="19"/>
        <v>0.31709547002401678</v>
      </c>
      <c r="J72" s="17">
        <f t="shared" si="20"/>
        <v>30128.870110173575</v>
      </c>
      <c r="K72" s="17">
        <f>SUM($J72:J$136)</f>
        <v>622109.61492478789</v>
      </c>
      <c r="L72" s="19">
        <f t="shared" si="21"/>
        <v>20.648288921884294</v>
      </c>
      <c r="N72" s="6">
        <v>58</v>
      </c>
      <c r="O72" s="6">
        <f t="shared" si="12"/>
        <v>77</v>
      </c>
      <c r="P72" s="20">
        <f t="shared" si="13"/>
        <v>95015.138840966785</v>
      </c>
      <c r="Q72" s="20">
        <f t="shared" si="14"/>
        <v>95015.138840966785</v>
      </c>
      <c r="R72" s="5">
        <f t="shared" si="15"/>
        <v>98829.022043653327</v>
      </c>
      <c r="S72" s="5">
        <f t="shared" si="22"/>
        <v>2977606768.268712</v>
      </c>
      <c r="T72" s="20">
        <f>SUM(S72:$S$127)</f>
        <v>59655476737.086037</v>
      </c>
      <c r="U72" s="6">
        <f t="shared" si="23"/>
        <v>20.034706185119227</v>
      </c>
    </row>
    <row r="73" spans="1:21" x14ac:dyDescent="0.2">
      <c r="A73" s="21">
        <v>59</v>
      </c>
      <c r="B73" s="17">
        <f>Absterbeordnung!C67</f>
        <v>94581.903381053795</v>
      </c>
      <c r="C73" s="18">
        <f t="shared" si="16"/>
        <v>0.3108779117882518</v>
      </c>
      <c r="D73" s="17">
        <f t="shared" si="17"/>
        <v>29403.424616060198</v>
      </c>
      <c r="E73" s="17">
        <f>SUM(D73:$D$136)</f>
        <v>591980.74481461442</v>
      </c>
      <c r="F73" s="19">
        <f t="shared" si="18"/>
        <v>20.133054314063592</v>
      </c>
      <c r="G73" s="5"/>
      <c r="H73" s="17">
        <f>Absterbeordnung!C67</f>
        <v>94581.903381053795</v>
      </c>
      <c r="I73" s="18">
        <f t="shared" si="19"/>
        <v>0.3108779117882518</v>
      </c>
      <c r="J73" s="17">
        <f t="shared" si="20"/>
        <v>29403.424616060198</v>
      </c>
      <c r="K73" s="17">
        <f>SUM($J73:J$136)</f>
        <v>591980.74481461442</v>
      </c>
      <c r="L73" s="19">
        <f t="shared" si="21"/>
        <v>20.133054314063592</v>
      </c>
      <c r="N73" s="6">
        <v>59</v>
      </c>
      <c r="O73" s="6">
        <f t="shared" si="12"/>
        <v>78</v>
      </c>
      <c r="P73" s="20">
        <f t="shared" si="13"/>
        <v>94581.903381053795</v>
      </c>
      <c r="Q73" s="20">
        <f t="shared" si="14"/>
        <v>94581.903381053795</v>
      </c>
      <c r="R73" s="5">
        <f t="shared" si="15"/>
        <v>98759.519409112967</v>
      </c>
      <c r="S73" s="5">
        <f t="shared" si="22"/>
        <v>2903868084.064187</v>
      </c>
      <c r="T73" s="20">
        <f>SUM(S73:$S$127)</f>
        <v>56677869968.817314</v>
      </c>
      <c r="U73" s="6">
        <f t="shared" si="23"/>
        <v>19.518059473794096</v>
      </c>
    </row>
    <row r="74" spans="1:21" x14ac:dyDescent="0.2">
      <c r="A74" s="21">
        <v>60</v>
      </c>
      <c r="B74" s="17">
        <f>Absterbeordnung!C68</f>
        <v>94129.957761518366</v>
      </c>
      <c r="C74" s="18">
        <f t="shared" si="16"/>
        <v>0.30478226645907031</v>
      </c>
      <c r="D74" s="17">
        <f t="shared" si="17"/>
        <v>28689.141868252125</v>
      </c>
      <c r="E74" s="17">
        <f>SUM(D74:$D$136)</f>
        <v>562577.32019855396</v>
      </c>
      <c r="F74" s="19">
        <f t="shared" si="18"/>
        <v>19.609416091357939</v>
      </c>
      <c r="G74" s="5"/>
      <c r="H74" s="17">
        <f>Absterbeordnung!C68</f>
        <v>94129.957761518366</v>
      </c>
      <c r="I74" s="18">
        <f t="shared" si="19"/>
        <v>0.30478226645907031</v>
      </c>
      <c r="J74" s="17">
        <f t="shared" si="20"/>
        <v>28689.141868252125</v>
      </c>
      <c r="K74" s="17">
        <f>SUM($J74:J$136)</f>
        <v>562577.32019855396</v>
      </c>
      <c r="L74" s="19">
        <f t="shared" si="21"/>
        <v>19.609416091357939</v>
      </c>
      <c r="N74" s="6">
        <v>60</v>
      </c>
      <c r="O74" s="6">
        <f t="shared" si="12"/>
        <v>79</v>
      </c>
      <c r="P74" s="20">
        <f t="shared" si="13"/>
        <v>94129.957761518366</v>
      </c>
      <c r="Q74" s="20">
        <f t="shared" si="14"/>
        <v>94129.957761518366</v>
      </c>
      <c r="R74" s="5">
        <f t="shared" si="15"/>
        <v>98689.124236032294</v>
      </c>
      <c r="S74" s="5">
        <f t="shared" si="22"/>
        <v>2831306286.0610895</v>
      </c>
      <c r="T74" s="20">
        <f>SUM(S74:$S$127)</f>
        <v>53774001884.753136</v>
      </c>
      <c r="U74" s="6">
        <f t="shared" si="23"/>
        <v>18.992647368986518</v>
      </c>
    </row>
    <row r="75" spans="1:21" x14ac:dyDescent="0.2">
      <c r="A75" s="21">
        <v>61</v>
      </c>
      <c r="B75" s="17">
        <f>Absterbeordnung!C69</f>
        <v>93615.266577614122</v>
      </c>
      <c r="C75" s="18">
        <f t="shared" si="16"/>
        <v>0.29880614358732388</v>
      </c>
      <c r="D75" s="17">
        <f t="shared" si="17"/>
        <v>27972.816786956169</v>
      </c>
      <c r="E75" s="17">
        <f>SUM(D75:$D$136)</f>
        <v>533888.17833030201</v>
      </c>
      <c r="F75" s="19">
        <f t="shared" si="18"/>
        <v>19.085964148567836</v>
      </c>
      <c r="G75" s="5"/>
      <c r="H75" s="17">
        <f>Absterbeordnung!C69</f>
        <v>93615.266577614122</v>
      </c>
      <c r="I75" s="18">
        <f t="shared" si="19"/>
        <v>0.29880614358732388</v>
      </c>
      <c r="J75" s="17">
        <f t="shared" si="20"/>
        <v>27972.816786956169</v>
      </c>
      <c r="K75" s="17">
        <f>SUM($J75:J$136)</f>
        <v>533888.17833030201</v>
      </c>
      <c r="L75" s="19">
        <f t="shared" si="21"/>
        <v>19.085964148567836</v>
      </c>
      <c r="N75" s="6">
        <v>61</v>
      </c>
      <c r="O75" s="6">
        <f t="shared" si="12"/>
        <v>80</v>
      </c>
      <c r="P75" s="20">
        <f t="shared" si="13"/>
        <v>93615.266577614122</v>
      </c>
      <c r="Q75" s="20">
        <f t="shared" si="14"/>
        <v>93615.266577614122</v>
      </c>
      <c r="R75" s="5">
        <f t="shared" si="15"/>
        <v>98607.115724677948</v>
      </c>
      <c r="S75" s="5">
        <f t="shared" si="22"/>
        <v>2758318782.0566006</v>
      </c>
      <c r="T75" s="20">
        <f>SUM(S75:$S$127)</f>
        <v>50942695598.692039</v>
      </c>
      <c r="U75" s="6">
        <f t="shared" si="23"/>
        <v>18.4687484021369</v>
      </c>
    </row>
    <row r="76" spans="1:21" x14ac:dyDescent="0.2">
      <c r="A76" s="21">
        <v>62</v>
      </c>
      <c r="B76" s="17">
        <f>Absterbeordnung!C70</f>
        <v>93083.020044832185</v>
      </c>
      <c r="C76" s="18">
        <f t="shared" si="16"/>
        <v>0.29294719959541554</v>
      </c>
      <c r="D76" s="17">
        <f t="shared" si="17"/>
        <v>27268.41005201752</v>
      </c>
      <c r="E76" s="17">
        <f>SUM(D76:$D$136)</f>
        <v>505915.36154334631</v>
      </c>
      <c r="F76" s="19">
        <f t="shared" si="18"/>
        <v>18.553166854182425</v>
      </c>
      <c r="G76" s="5"/>
      <c r="H76" s="17">
        <f>Absterbeordnung!C70</f>
        <v>93083.020044832185</v>
      </c>
      <c r="I76" s="18">
        <f t="shared" si="19"/>
        <v>0.29294719959541554</v>
      </c>
      <c r="J76" s="17">
        <f t="shared" si="20"/>
        <v>27268.41005201752</v>
      </c>
      <c r="K76" s="17">
        <f>SUM($J76:J$136)</f>
        <v>505915.36154334631</v>
      </c>
      <c r="L76" s="19">
        <f t="shared" si="21"/>
        <v>18.553166854182425</v>
      </c>
      <c r="N76" s="6">
        <v>62</v>
      </c>
      <c r="O76" s="6">
        <f t="shared" si="12"/>
        <v>81</v>
      </c>
      <c r="P76" s="20">
        <f t="shared" si="13"/>
        <v>93083.020044832185</v>
      </c>
      <c r="Q76" s="20">
        <f t="shared" si="14"/>
        <v>93083.020044832185</v>
      </c>
      <c r="R76" s="5">
        <f t="shared" si="15"/>
        <v>98513.838637243083</v>
      </c>
      <c r="S76" s="5">
        <f t="shared" si="22"/>
        <v>2686315747.7586312</v>
      </c>
      <c r="T76" s="20">
        <f>SUM(S76:$S$127)</f>
        <v>48184376816.635429</v>
      </c>
      <c r="U76" s="6">
        <f t="shared" si="23"/>
        <v>17.936974406988011</v>
      </c>
    </row>
    <row r="77" spans="1:21" x14ac:dyDescent="0.2">
      <c r="A77" s="21">
        <v>63</v>
      </c>
      <c r="B77" s="17">
        <f>Absterbeordnung!C71</f>
        <v>92498.944615955523</v>
      </c>
      <c r="C77" s="18">
        <f t="shared" si="16"/>
        <v>0.28720313685825061</v>
      </c>
      <c r="D77" s="17">
        <f t="shared" si="17"/>
        <v>26565.987049780018</v>
      </c>
      <c r="E77" s="17">
        <f>SUM(D77:$D$136)</f>
        <v>478646.95149132871</v>
      </c>
      <c r="F77" s="19">
        <f t="shared" si="18"/>
        <v>18.017284680385785</v>
      </c>
      <c r="G77" s="5"/>
      <c r="H77" s="17">
        <f>Absterbeordnung!C71</f>
        <v>92498.944615955523</v>
      </c>
      <c r="I77" s="18">
        <f t="shared" si="19"/>
        <v>0.28720313685825061</v>
      </c>
      <c r="J77" s="17">
        <f t="shared" si="20"/>
        <v>26565.987049780018</v>
      </c>
      <c r="K77" s="17">
        <f>SUM($J77:J$136)</f>
        <v>478646.95149132871</v>
      </c>
      <c r="L77" s="19">
        <f t="shared" si="21"/>
        <v>18.017284680385785</v>
      </c>
      <c r="N77" s="6">
        <v>63</v>
      </c>
      <c r="O77" s="6">
        <f t="shared" si="12"/>
        <v>82</v>
      </c>
      <c r="P77" s="20">
        <f t="shared" si="13"/>
        <v>92498.944615955523</v>
      </c>
      <c r="Q77" s="20">
        <f t="shared" si="14"/>
        <v>92498.944615955523</v>
      </c>
      <c r="R77" s="5">
        <f t="shared" si="15"/>
        <v>98409.852523546346</v>
      </c>
      <c r="S77" s="5">
        <f t="shared" si="22"/>
        <v>2614354867.7112937</v>
      </c>
      <c r="T77" s="20">
        <f>SUM(S77:$S$127)</f>
        <v>45498061068.876808</v>
      </c>
      <c r="U77" s="6">
        <f t="shared" si="23"/>
        <v>17.403169566152872</v>
      </c>
    </row>
    <row r="78" spans="1:21" x14ac:dyDescent="0.2">
      <c r="A78" s="21">
        <v>64</v>
      </c>
      <c r="B78" s="17">
        <f>Absterbeordnung!C72</f>
        <v>91882.102931213027</v>
      </c>
      <c r="C78" s="18">
        <f t="shared" si="16"/>
        <v>0.28157170280220639</v>
      </c>
      <c r="D78" s="17">
        <f t="shared" si="17"/>
        <v>25871.400179389249</v>
      </c>
      <c r="E78" s="17">
        <f>SUM(D78:$D$136)</f>
        <v>452080.96444154874</v>
      </c>
      <c r="F78" s="19">
        <f t="shared" si="18"/>
        <v>17.474159160573933</v>
      </c>
      <c r="G78" s="5"/>
      <c r="H78" s="17">
        <f>Absterbeordnung!C72</f>
        <v>91882.102931213027</v>
      </c>
      <c r="I78" s="18">
        <f t="shared" si="19"/>
        <v>0.28157170280220639</v>
      </c>
      <c r="J78" s="17">
        <f t="shared" si="20"/>
        <v>25871.400179389249</v>
      </c>
      <c r="K78" s="17">
        <f>SUM($J78:J$136)</f>
        <v>452080.96444154874</v>
      </c>
      <c r="L78" s="19">
        <f t="shared" si="21"/>
        <v>17.474159160573933</v>
      </c>
      <c r="N78" s="6">
        <v>64</v>
      </c>
      <c r="O78" s="6">
        <f t="shared" ref="O78:O109" si="24">N78+$B$3</f>
        <v>83</v>
      </c>
      <c r="P78" s="20">
        <f t="shared" ref="P78:P109" si="25">B78</f>
        <v>91882.102931213027</v>
      </c>
      <c r="Q78" s="20">
        <f t="shared" ref="Q78:Q109" si="26">B78</f>
        <v>91882.102931213027</v>
      </c>
      <c r="R78" s="5">
        <f t="shared" ref="R78:R109" si="27">LOOKUP(N78,$O$14:$O$136,$Q$14:$Q$136)</f>
        <v>98298.568431599153</v>
      </c>
      <c r="S78" s="5">
        <f t="shared" si="22"/>
        <v>2543121600.9549809</v>
      </c>
      <c r="T78" s="20">
        <f>SUM(S78:$S$127)</f>
        <v>42883706201.165512</v>
      </c>
      <c r="U78" s="6">
        <f t="shared" si="23"/>
        <v>16.86262512380927</v>
      </c>
    </row>
    <row r="79" spans="1:21" x14ac:dyDescent="0.2">
      <c r="A79" s="21">
        <v>65</v>
      </c>
      <c r="B79" s="17">
        <f>Absterbeordnung!C73</f>
        <v>91220.936424634478</v>
      </c>
      <c r="C79" s="18">
        <f t="shared" ref="C79:C110" si="28">1/(((1+($B$5/100))^A79))</f>
        <v>0.27605068902177099</v>
      </c>
      <c r="D79" s="17">
        <f t="shared" ref="D79:D110" si="29">B79*C79</f>
        <v>25181.602353231516</v>
      </c>
      <c r="E79" s="17">
        <f>SUM(D79:$D$136)</f>
        <v>426209.56426215946</v>
      </c>
      <c r="F79" s="19">
        <f t="shared" ref="F79:F110" si="30">E79/D79</f>
        <v>16.925434620226408</v>
      </c>
      <c r="G79" s="5"/>
      <c r="H79" s="17">
        <f>Absterbeordnung!C73</f>
        <v>91220.936424634478</v>
      </c>
      <c r="I79" s="18">
        <f t="shared" ref="I79:I110" si="31">1/(((1+($B$5/100))^A79))</f>
        <v>0.27605068902177099</v>
      </c>
      <c r="J79" s="17">
        <f t="shared" ref="J79:J110" si="32">H79*I79</f>
        <v>25181.602353231516</v>
      </c>
      <c r="K79" s="17">
        <f>SUM($J79:J$136)</f>
        <v>426209.56426215946</v>
      </c>
      <c r="L79" s="19">
        <f t="shared" ref="L79:L110" si="33">K79/J79</f>
        <v>16.925434620226408</v>
      </c>
      <c r="N79" s="6">
        <v>65</v>
      </c>
      <c r="O79" s="6">
        <f t="shared" si="24"/>
        <v>84</v>
      </c>
      <c r="P79" s="20">
        <f t="shared" si="25"/>
        <v>91220.936424634478</v>
      </c>
      <c r="Q79" s="20">
        <f t="shared" si="26"/>
        <v>91220.936424634478</v>
      </c>
      <c r="R79" s="5">
        <f t="shared" si="27"/>
        <v>98165.613244956199</v>
      </c>
      <c r="S79" s="5">
        <f t="shared" ref="S79:S110" si="34">P79*R79*I79</f>
        <v>2471967437.495604</v>
      </c>
      <c r="T79" s="20">
        <f>SUM(S79:$S$136)</f>
        <v>40340584600.210526</v>
      </c>
      <c r="U79" s="6">
        <f t="shared" ref="U79:U110" si="35">T79/S79</f>
        <v>16.319221680800261</v>
      </c>
    </row>
    <row r="80" spans="1:21" x14ac:dyDescent="0.2">
      <c r="A80" s="21">
        <v>66</v>
      </c>
      <c r="B80" s="17">
        <f>Absterbeordnung!C74</f>
        <v>90514.664330466883</v>
      </c>
      <c r="C80" s="18">
        <f t="shared" si="28"/>
        <v>0.27063793041350098</v>
      </c>
      <c r="D80" s="17">
        <f t="shared" si="29"/>
        <v>24496.701426470296</v>
      </c>
      <c r="E80" s="17">
        <f>SUM(D80:$D$136)</f>
        <v>401027.96190892794</v>
      </c>
      <c r="F80" s="19">
        <f t="shared" si="30"/>
        <v>16.370692320052154</v>
      </c>
      <c r="G80" s="5"/>
      <c r="H80" s="17">
        <f>Absterbeordnung!C74</f>
        <v>90514.664330466883</v>
      </c>
      <c r="I80" s="18">
        <f t="shared" si="31"/>
        <v>0.27063793041350098</v>
      </c>
      <c r="J80" s="17">
        <f t="shared" si="32"/>
        <v>24496.701426470296</v>
      </c>
      <c r="K80" s="17">
        <f>SUM($J80:J$136)</f>
        <v>401027.96190892794</v>
      </c>
      <c r="L80" s="19">
        <f t="shared" si="33"/>
        <v>16.370692320052154</v>
      </c>
      <c r="N80" s="6">
        <v>66</v>
      </c>
      <c r="O80" s="6">
        <f t="shared" si="24"/>
        <v>85</v>
      </c>
      <c r="P80" s="20">
        <f t="shared" si="25"/>
        <v>90514.664330466883</v>
      </c>
      <c r="Q80" s="20">
        <f t="shared" si="26"/>
        <v>90514.664330466883</v>
      </c>
      <c r="R80" s="5">
        <f t="shared" si="27"/>
        <v>98013.366649385687</v>
      </c>
      <c r="S80" s="5">
        <f t="shared" si="34"/>
        <v>2401004178.6131625</v>
      </c>
      <c r="T80" s="20">
        <f>SUM(S80:$S$136)</f>
        <v>37868617162.714928</v>
      </c>
      <c r="U80" s="6">
        <f t="shared" si="35"/>
        <v>15.771991360959696</v>
      </c>
    </row>
    <row r="81" spans="1:21" x14ac:dyDescent="0.2">
      <c r="A81" s="21">
        <v>67</v>
      </c>
      <c r="B81" s="17">
        <f>Absterbeordnung!C75</f>
        <v>89770.655464472919</v>
      </c>
      <c r="C81" s="18">
        <f t="shared" si="28"/>
        <v>0.26533130432696173</v>
      </c>
      <c r="D81" s="17">
        <f t="shared" si="29"/>
        <v>23818.965104674895</v>
      </c>
      <c r="E81" s="17">
        <f>SUM(D81:$D$136)</f>
        <v>376531.2604824577</v>
      </c>
      <c r="F81" s="19">
        <f t="shared" si="30"/>
        <v>15.808044506877284</v>
      </c>
      <c r="G81" s="5"/>
      <c r="H81" s="17">
        <f>Absterbeordnung!C75</f>
        <v>89770.655464472919</v>
      </c>
      <c r="I81" s="18">
        <f t="shared" si="31"/>
        <v>0.26533130432696173</v>
      </c>
      <c r="J81" s="17">
        <f t="shared" si="32"/>
        <v>23818.965104674895</v>
      </c>
      <c r="K81" s="17">
        <f>SUM($J81:J$136)</f>
        <v>376531.2604824577</v>
      </c>
      <c r="L81" s="19">
        <f t="shared" si="33"/>
        <v>15.808044506877284</v>
      </c>
      <c r="N81" s="6">
        <v>67</v>
      </c>
      <c r="O81" s="6">
        <f t="shared" si="24"/>
        <v>86</v>
      </c>
      <c r="P81" s="20">
        <f t="shared" si="25"/>
        <v>89770.655464472919</v>
      </c>
      <c r="Q81" s="20">
        <f t="shared" si="26"/>
        <v>89770.655464472919</v>
      </c>
      <c r="R81" s="5">
        <f t="shared" si="27"/>
        <v>97843.272766034788</v>
      </c>
      <c r="S81" s="5">
        <f t="shared" si="34"/>
        <v>2330525499.7413697</v>
      </c>
      <c r="T81" s="20">
        <f>SUM(S81:$S$136)</f>
        <v>35467612984.101761</v>
      </c>
      <c r="U81" s="6">
        <f t="shared" si="35"/>
        <v>15.218719120660891</v>
      </c>
    </row>
    <row r="82" spans="1:21" x14ac:dyDescent="0.2">
      <c r="A82" s="21">
        <v>68</v>
      </c>
      <c r="B82" s="17">
        <f>Absterbeordnung!C76</f>
        <v>88960.957310670594</v>
      </c>
      <c r="C82" s="18">
        <f t="shared" si="28"/>
        <v>0.26012872973231543</v>
      </c>
      <c r="D82" s="17">
        <f t="shared" si="29"/>
        <v>23141.300820995482</v>
      </c>
      <c r="E82" s="17">
        <f>SUM(D82:$D$136)</f>
        <v>352712.29537778284</v>
      </c>
      <c r="F82" s="19">
        <f t="shared" si="30"/>
        <v>15.241679718271344</v>
      </c>
      <c r="G82" s="5"/>
      <c r="H82" s="17">
        <f>Absterbeordnung!C76</f>
        <v>88960.957310670594</v>
      </c>
      <c r="I82" s="18">
        <f t="shared" si="31"/>
        <v>0.26012872973231543</v>
      </c>
      <c r="J82" s="17">
        <f t="shared" si="32"/>
        <v>23141.300820995482</v>
      </c>
      <c r="K82" s="17">
        <f>SUM($J82:J$136)</f>
        <v>352712.29537778284</v>
      </c>
      <c r="L82" s="19">
        <f t="shared" si="33"/>
        <v>15.241679718271344</v>
      </c>
      <c r="N82" s="6">
        <v>68</v>
      </c>
      <c r="O82" s="6">
        <f t="shared" si="24"/>
        <v>87</v>
      </c>
      <c r="P82" s="20">
        <f t="shared" si="25"/>
        <v>88960.957310670594</v>
      </c>
      <c r="Q82" s="20">
        <f t="shared" si="26"/>
        <v>88960.957310670594</v>
      </c>
      <c r="R82" s="5">
        <f t="shared" si="27"/>
        <v>97661.97281649831</v>
      </c>
      <c r="S82" s="5">
        <f t="shared" si="34"/>
        <v>2260025091.7184706</v>
      </c>
      <c r="T82" s="20">
        <f>SUM(S82:$S$136)</f>
        <v>33137087484.360409</v>
      </c>
      <c r="U82" s="6">
        <f t="shared" si="35"/>
        <v>14.662265302180224</v>
      </c>
    </row>
    <row r="83" spans="1:21" x14ac:dyDescent="0.2">
      <c r="A83" s="21">
        <v>69</v>
      </c>
      <c r="B83" s="17">
        <f>Absterbeordnung!C77</f>
        <v>88089.572147477593</v>
      </c>
      <c r="C83" s="18">
        <f t="shared" si="28"/>
        <v>0.25502816640423082</v>
      </c>
      <c r="D83" s="17">
        <f t="shared" si="29"/>
        <v>22465.32206410441</v>
      </c>
      <c r="E83" s="17">
        <f>SUM(D83:$D$136)</f>
        <v>329570.99455678731</v>
      </c>
      <c r="F83" s="19">
        <f t="shared" si="30"/>
        <v>14.670210096092196</v>
      </c>
      <c r="G83" s="5"/>
      <c r="H83" s="17">
        <f>Absterbeordnung!C77</f>
        <v>88089.572147477593</v>
      </c>
      <c r="I83" s="18">
        <f t="shared" si="31"/>
        <v>0.25502816640423082</v>
      </c>
      <c r="J83" s="17">
        <f t="shared" si="32"/>
        <v>22465.32206410441</v>
      </c>
      <c r="K83" s="17">
        <f>SUM($J83:J$136)</f>
        <v>329570.99455678731</v>
      </c>
      <c r="L83" s="19">
        <f t="shared" si="33"/>
        <v>14.670210096092196</v>
      </c>
      <c r="N83" s="6">
        <v>69</v>
      </c>
      <c r="O83" s="6">
        <f t="shared" si="24"/>
        <v>88</v>
      </c>
      <c r="P83" s="20">
        <f t="shared" si="25"/>
        <v>88089.572147477593</v>
      </c>
      <c r="Q83" s="20">
        <f t="shared" si="26"/>
        <v>88089.572147477593</v>
      </c>
      <c r="R83" s="5">
        <f t="shared" si="27"/>
        <v>97457.656956228166</v>
      </c>
      <c r="S83" s="5">
        <f t="shared" si="34"/>
        <v>2189417651.1346712</v>
      </c>
      <c r="T83" s="20">
        <f>SUM(S83:$S$136)</f>
        <v>30877062392.641941</v>
      </c>
      <c r="U83" s="6">
        <f t="shared" si="35"/>
        <v>14.102865379129389</v>
      </c>
    </row>
    <row r="84" spans="1:21" x14ac:dyDescent="0.2">
      <c r="A84" s="21">
        <v>70</v>
      </c>
      <c r="B84" s="17">
        <f>Absterbeordnung!C78</f>
        <v>87123.435635229645</v>
      </c>
      <c r="C84" s="18">
        <f t="shared" si="28"/>
        <v>0.25002761412179492</v>
      </c>
      <c r="D84" s="17">
        <f t="shared" si="29"/>
        <v>21783.264745970235</v>
      </c>
      <c r="E84" s="17">
        <f>SUM(D84:$D$136)</f>
        <v>307105.67249268299</v>
      </c>
      <c r="F84" s="19">
        <f t="shared" si="30"/>
        <v>14.098238995580109</v>
      </c>
      <c r="G84" s="5"/>
      <c r="H84" s="17">
        <f>Absterbeordnung!C78</f>
        <v>87123.435635229645</v>
      </c>
      <c r="I84" s="18">
        <f t="shared" si="31"/>
        <v>0.25002761412179492</v>
      </c>
      <c r="J84" s="17">
        <f t="shared" si="32"/>
        <v>21783.264745970235</v>
      </c>
      <c r="K84" s="17">
        <f>SUM($J84:J$136)</f>
        <v>307105.67249268299</v>
      </c>
      <c r="L84" s="19">
        <f t="shared" si="33"/>
        <v>14.098238995580109</v>
      </c>
      <c r="N84" s="6">
        <v>70</v>
      </c>
      <c r="O84" s="6">
        <f t="shared" si="24"/>
        <v>89</v>
      </c>
      <c r="P84" s="20">
        <f t="shared" si="25"/>
        <v>87123.435635229645</v>
      </c>
      <c r="Q84" s="20">
        <f t="shared" si="26"/>
        <v>87123.435635229645</v>
      </c>
      <c r="R84" s="5">
        <f t="shared" si="27"/>
        <v>97229.950904299025</v>
      </c>
      <c r="S84" s="5">
        <f t="shared" si="34"/>
        <v>2117985761.7860336</v>
      </c>
      <c r="T84" s="20">
        <f>SUM(S84:$S$136)</f>
        <v>28687644741.507275</v>
      </c>
      <c r="U84" s="6">
        <f t="shared" si="35"/>
        <v>13.544776957006476</v>
      </c>
    </row>
    <row r="85" spans="1:21" x14ac:dyDescent="0.2">
      <c r="A85" s="21">
        <v>71</v>
      </c>
      <c r="B85" s="17">
        <f>Absterbeordnung!C79</f>
        <v>86082.466378583864</v>
      </c>
      <c r="C85" s="18">
        <f t="shared" si="28"/>
        <v>0.24512511188411268</v>
      </c>
      <c r="D85" s="17">
        <f t="shared" si="29"/>
        <v>21100.974202310739</v>
      </c>
      <c r="E85" s="17">
        <f>SUM(D85:$D$136)</f>
        <v>285322.40774671268</v>
      </c>
      <c r="F85" s="19">
        <f t="shared" si="30"/>
        <v>13.521764683048017</v>
      </c>
      <c r="G85" s="5"/>
      <c r="H85" s="17">
        <f>Absterbeordnung!C79</f>
        <v>86082.466378583864</v>
      </c>
      <c r="I85" s="18">
        <f t="shared" si="31"/>
        <v>0.24512511188411268</v>
      </c>
      <c r="J85" s="17">
        <f t="shared" si="32"/>
        <v>21100.974202310739</v>
      </c>
      <c r="K85" s="17">
        <f>SUM($J85:J$136)</f>
        <v>285322.40774671268</v>
      </c>
      <c r="L85" s="19">
        <f t="shared" si="33"/>
        <v>13.521764683048017</v>
      </c>
      <c r="N85" s="6">
        <v>71</v>
      </c>
      <c r="O85" s="6">
        <f t="shared" si="24"/>
        <v>90</v>
      </c>
      <c r="P85" s="20">
        <f t="shared" si="25"/>
        <v>86082.466378583864</v>
      </c>
      <c r="Q85" s="20">
        <f t="shared" si="26"/>
        <v>86082.466378583864</v>
      </c>
      <c r="R85" s="5">
        <f t="shared" si="27"/>
        <v>96987.771770243053</v>
      </c>
      <c r="S85" s="5">
        <f t="shared" si="34"/>
        <v>2046536470.0635002</v>
      </c>
      <c r="T85" s="20">
        <f>SUM(S85:$S$136)</f>
        <v>26569658979.721233</v>
      </c>
      <c r="U85" s="6">
        <f t="shared" si="35"/>
        <v>12.982743952223254</v>
      </c>
    </row>
    <row r="86" spans="1:21" x14ac:dyDescent="0.2">
      <c r="A86" s="21">
        <v>72</v>
      </c>
      <c r="B86" s="17">
        <f>Absterbeordnung!C80</f>
        <v>84933.86842399725</v>
      </c>
      <c r="C86" s="18">
        <f t="shared" si="28"/>
        <v>0.24031873714128693</v>
      </c>
      <c r="D86" s="17">
        <f t="shared" si="29"/>
        <v>20411.200000179244</v>
      </c>
      <c r="E86" s="17">
        <f>SUM(D86:$D$136)</f>
        <v>264221.43354440201</v>
      </c>
      <c r="F86" s="19">
        <f t="shared" si="30"/>
        <v>12.94492403886502</v>
      </c>
      <c r="G86" s="5"/>
      <c r="H86" s="17">
        <f>Absterbeordnung!C80</f>
        <v>84933.86842399725</v>
      </c>
      <c r="I86" s="18">
        <f t="shared" si="31"/>
        <v>0.24031873714128693</v>
      </c>
      <c r="J86" s="17">
        <f t="shared" si="32"/>
        <v>20411.200000179244</v>
      </c>
      <c r="K86" s="17">
        <f>SUM($J86:J$136)</f>
        <v>264221.43354440201</v>
      </c>
      <c r="L86" s="19">
        <f t="shared" si="33"/>
        <v>12.94492403886502</v>
      </c>
      <c r="N86" s="6">
        <v>72</v>
      </c>
      <c r="O86" s="6">
        <f t="shared" si="24"/>
        <v>91</v>
      </c>
      <c r="P86" s="20">
        <f t="shared" si="25"/>
        <v>84933.86842399725</v>
      </c>
      <c r="Q86" s="20">
        <f t="shared" si="26"/>
        <v>84933.86842399725</v>
      </c>
      <c r="R86" s="5">
        <f t="shared" si="27"/>
        <v>96719.034495515094</v>
      </c>
      <c r="S86" s="5">
        <f t="shared" si="34"/>
        <v>1974151556.9121943</v>
      </c>
      <c r="T86" s="20">
        <f>SUM(S86:$S$136)</f>
        <v>24523122509.657734</v>
      </c>
      <c r="U86" s="6">
        <f t="shared" si="35"/>
        <v>12.422107321899231</v>
      </c>
    </row>
    <row r="87" spans="1:21" x14ac:dyDescent="0.2">
      <c r="A87" s="21">
        <v>73</v>
      </c>
      <c r="B87" s="17">
        <f>Absterbeordnung!C81</f>
        <v>83619.50448194897</v>
      </c>
      <c r="C87" s="18">
        <f t="shared" si="28"/>
        <v>0.2356066050404774</v>
      </c>
      <c r="D87" s="17">
        <f t="shared" si="29"/>
        <v>19701.307566158979</v>
      </c>
      <c r="E87" s="17">
        <f>SUM(D87:$D$136)</f>
        <v>243810.23354422254</v>
      </c>
      <c r="F87" s="19">
        <f t="shared" si="30"/>
        <v>12.375332587722067</v>
      </c>
      <c r="G87" s="5"/>
      <c r="H87" s="17">
        <f>Absterbeordnung!C81</f>
        <v>83619.50448194897</v>
      </c>
      <c r="I87" s="18">
        <f t="shared" si="31"/>
        <v>0.2356066050404774</v>
      </c>
      <c r="J87" s="17">
        <f t="shared" si="32"/>
        <v>19701.307566158979</v>
      </c>
      <c r="K87" s="17">
        <f>SUM($J87:J$136)</f>
        <v>243810.23354422254</v>
      </c>
      <c r="L87" s="19">
        <f t="shared" si="33"/>
        <v>12.375332587722067</v>
      </c>
      <c r="N87" s="6">
        <v>73</v>
      </c>
      <c r="O87" s="6">
        <f t="shared" si="24"/>
        <v>92</v>
      </c>
      <c r="P87" s="20">
        <f t="shared" si="25"/>
        <v>83619.50448194897</v>
      </c>
      <c r="Q87" s="20">
        <f t="shared" si="26"/>
        <v>83619.50448194897</v>
      </c>
      <c r="R87" s="5">
        <f t="shared" si="27"/>
        <v>96425.087453678556</v>
      </c>
      <c r="S87" s="5">
        <f t="shared" si="34"/>
        <v>1899700305.0186987</v>
      </c>
      <c r="T87" s="20">
        <f>SUM(S87:$S$136)</f>
        <v>22548970952.745541</v>
      </c>
      <c r="U87" s="6">
        <f t="shared" si="35"/>
        <v>11.869751714612475</v>
      </c>
    </row>
    <row r="88" spans="1:21" x14ac:dyDescent="0.2">
      <c r="A88" s="21">
        <v>74</v>
      </c>
      <c r="B88" s="17">
        <f>Absterbeordnung!C82</f>
        <v>82169.926283793699</v>
      </c>
      <c r="C88" s="18">
        <f t="shared" si="28"/>
        <v>0.23098686768674251</v>
      </c>
      <c r="D88" s="17">
        <f t="shared" si="29"/>
        <v>18980.173890344042</v>
      </c>
      <c r="E88" s="17">
        <f>SUM(D88:$D$136)</f>
        <v>224108.92597806358</v>
      </c>
      <c r="F88" s="19">
        <f t="shared" si="30"/>
        <v>11.807527542836505</v>
      </c>
      <c r="G88" s="5"/>
      <c r="H88" s="17">
        <f>Absterbeordnung!C82</f>
        <v>82169.926283793699</v>
      </c>
      <c r="I88" s="18">
        <f t="shared" si="31"/>
        <v>0.23098686768674251</v>
      </c>
      <c r="J88" s="17">
        <f t="shared" si="32"/>
        <v>18980.173890344042</v>
      </c>
      <c r="K88" s="17">
        <f>SUM($J88:J$136)</f>
        <v>224108.92597806358</v>
      </c>
      <c r="L88" s="19">
        <f t="shared" si="33"/>
        <v>11.807527542836505</v>
      </c>
      <c r="N88" s="6">
        <v>74</v>
      </c>
      <c r="O88" s="6">
        <f t="shared" si="24"/>
        <v>93</v>
      </c>
      <c r="P88" s="20">
        <f t="shared" si="25"/>
        <v>82169.926283793699</v>
      </c>
      <c r="Q88" s="20">
        <f t="shared" si="26"/>
        <v>82169.926283793699</v>
      </c>
      <c r="R88" s="5">
        <f t="shared" si="27"/>
        <v>96117.862546035743</v>
      </c>
      <c r="S88" s="5">
        <f t="shared" si="34"/>
        <v>1824333745.0919449</v>
      </c>
      <c r="T88" s="20">
        <f>SUM(S88:$S$136)</f>
        <v>20649270647.726845</v>
      </c>
      <c r="U88" s="6">
        <f t="shared" si="35"/>
        <v>11.318801016140903</v>
      </c>
    </row>
    <row r="89" spans="1:21" x14ac:dyDescent="0.2">
      <c r="A89" s="21">
        <v>75</v>
      </c>
      <c r="B89" s="17">
        <f>Absterbeordnung!C83</f>
        <v>80582.068783936877</v>
      </c>
      <c r="C89" s="18">
        <f t="shared" si="28"/>
        <v>0.22645771341837509</v>
      </c>
      <c r="D89" s="17">
        <f t="shared" si="29"/>
        <v>18248.431039332565</v>
      </c>
      <c r="E89" s="17">
        <f>SUM(D89:$D$136)</f>
        <v>205128.75208771953</v>
      </c>
      <c r="F89" s="19">
        <f t="shared" si="30"/>
        <v>11.240898006277153</v>
      </c>
      <c r="G89" s="5"/>
      <c r="H89" s="17">
        <f>Absterbeordnung!C83</f>
        <v>80582.068783936877</v>
      </c>
      <c r="I89" s="18">
        <f t="shared" si="31"/>
        <v>0.22645771341837509</v>
      </c>
      <c r="J89" s="17">
        <f t="shared" si="32"/>
        <v>18248.431039332565</v>
      </c>
      <c r="K89" s="17">
        <f>SUM($J89:J$136)</f>
        <v>205128.75208771953</v>
      </c>
      <c r="L89" s="19">
        <f t="shared" si="33"/>
        <v>11.240898006277153</v>
      </c>
      <c r="N89" s="6">
        <v>75</v>
      </c>
      <c r="O89" s="6">
        <f t="shared" si="24"/>
        <v>94</v>
      </c>
      <c r="P89" s="20">
        <f t="shared" si="25"/>
        <v>80582.068783936877</v>
      </c>
      <c r="Q89" s="20">
        <f t="shared" si="26"/>
        <v>80582.068783936877</v>
      </c>
      <c r="R89" s="5">
        <f t="shared" si="27"/>
        <v>95772.075137604581</v>
      </c>
      <c r="S89" s="5">
        <f t="shared" si="34"/>
        <v>1747690108.6423542</v>
      </c>
      <c r="T89" s="20">
        <f>SUM(S89:$S$136)</f>
        <v>18824936902.634899</v>
      </c>
      <c r="U89" s="6">
        <f t="shared" si="35"/>
        <v>10.771324280858087</v>
      </c>
    </row>
    <row r="90" spans="1:21" x14ac:dyDescent="0.2">
      <c r="A90" s="21">
        <v>76</v>
      </c>
      <c r="B90" s="17">
        <f>Absterbeordnung!C84</f>
        <v>78786.606398428514</v>
      </c>
      <c r="C90" s="18">
        <f t="shared" si="28"/>
        <v>0.22201736609644609</v>
      </c>
      <c r="D90" s="17">
        <f t="shared" si="29"/>
        <v>17491.994836256505</v>
      </c>
      <c r="E90" s="17">
        <f>SUM(D90:$D$136)</f>
        <v>186880.32104838698</v>
      </c>
      <c r="F90" s="19">
        <f t="shared" si="30"/>
        <v>10.683762646729754</v>
      </c>
      <c r="G90" s="5"/>
      <c r="H90" s="17">
        <f>Absterbeordnung!C84</f>
        <v>78786.606398428514</v>
      </c>
      <c r="I90" s="18">
        <f t="shared" si="31"/>
        <v>0.22201736609644609</v>
      </c>
      <c r="J90" s="17">
        <f t="shared" si="32"/>
        <v>17491.994836256505</v>
      </c>
      <c r="K90" s="17">
        <f>SUM($J90:J$136)</f>
        <v>186880.32104838698</v>
      </c>
      <c r="L90" s="19">
        <f t="shared" si="33"/>
        <v>10.683762646729754</v>
      </c>
      <c r="N90" s="6">
        <v>76</v>
      </c>
      <c r="O90" s="6">
        <f t="shared" si="24"/>
        <v>95</v>
      </c>
      <c r="P90" s="20">
        <f t="shared" si="25"/>
        <v>78786.606398428514</v>
      </c>
      <c r="Q90" s="20">
        <f t="shared" si="26"/>
        <v>78786.606398428514</v>
      </c>
      <c r="R90" s="5">
        <f t="shared" si="27"/>
        <v>95408.822124883169</v>
      </c>
      <c r="S90" s="5">
        <f t="shared" si="34"/>
        <v>1668890623.941772</v>
      </c>
      <c r="T90" s="20">
        <f>SUM(S90:$S$136)</f>
        <v>17077246793.992529</v>
      </c>
      <c r="U90" s="6">
        <f t="shared" si="35"/>
        <v>10.232693832060475</v>
      </c>
    </row>
    <row r="91" spans="1:21" x14ac:dyDescent="0.2">
      <c r="A91" s="21">
        <v>77</v>
      </c>
      <c r="B91" s="17">
        <f>Absterbeordnung!C85</f>
        <v>76789.548927119817</v>
      </c>
      <c r="C91" s="18">
        <f t="shared" si="28"/>
        <v>0.2176640844082805</v>
      </c>
      <c r="D91" s="17">
        <f t="shared" si="29"/>
        <v>16714.326859346394</v>
      </c>
      <c r="E91" s="17">
        <f>SUM(D91:$D$136)</f>
        <v>169388.32621213049</v>
      </c>
      <c r="F91" s="19">
        <f t="shared" si="30"/>
        <v>10.134319355936919</v>
      </c>
      <c r="G91" s="5"/>
      <c r="H91" s="17">
        <f>Absterbeordnung!C85</f>
        <v>76789.548927119817</v>
      </c>
      <c r="I91" s="18">
        <f t="shared" si="31"/>
        <v>0.2176640844082805</v>
      </c>
      <c r="J91" s="17">
        <f t="shared" si="32"/>
        <v>16714.326859346394</v>
      </c>
      <c r="K91" s="17">
        <f>SUM($J91:J$136)</f>
        <v>169388.32621213049</v>
      </c>
      <c r="L91" s="19">
        <f t="shared" si="33"/>
        <v>10.134319355936919</v>
      </c>
      <c r="N91" s="6">
        <v>77</v>
      </c>
      <c r="O91" s="6">
        <f t="shared" si="24"/>
        <v>96</v>
      </c>
      <c r="P91" s="20">
        <f t="shared" si="25"/>
        <v>76789.548927119817</v>
      </c>
      <c r="Q91" s="20">
        <f t="shared" si="26"/>
        <v>76789.548927119817</v>
      </c>
      <c r="R91" s="5">
        <f t="shared" si="27"/>
        <v>95015.138840966785</v>
      </c>
      <c r="S91" s="5">
        <f t="shared" si="34"/>
        <v>1588114087.1740978</v>
      </c>
      <c r="T91" s="20">
        <f>SUM(S91:$S$136)</f>
        <v>15408356170.050758</v>
      </c>
      <c r="U91" s="6">
        <f t="shared" si="35"/>
        <v>9.70229802411016</v>
      </c>
    </row>
    <row r="92" spans="1:21" x14ac:dyDescent="0.2">
      <c r="A92" s="21">
        <v>78</v>
      </c>
      <c r="B92" s="17">
        <f>Absterbeordnung!C86</f>
        <v>74566.162736241095</v>
      </c>
      <c r="C92" s="18">
        <f t="shared" si="28"/>
        <v>0.21339616118458871</v>
      </c>
      <c r="D92" s="17">
        <f t="shared" si="29"/>
        <v>15912.132882179176</v>
      </c>
      <c r="E92" s="17">
        <f>SUM(D92:$D$136)</f>
        <v>152673.99935278407</v>
      </c>
      <c r="F92" s="19">
        <f t="shared" si="30"/>
        <v>9.5948167654992123</v>
      </c>
      <c r="G92" s="5"/>
      <c r="H92" s="17">
        <f>Absterbeordnung!C86</f>
        <v>74566.162736241095</v>
      </c>
      <c r="I92" s="18">
        <f t="shared" si="31"/>
        <v>0.21339616118458871</v>
      </c>
      <c r="J92" s="17">
        <f t="shared" si="32"/>
        <v>15912.132882179176</v>
      </c>
      <c r="K92" s="17">
        <f>SUM($J92:J$136)</f>
        <v>152673.99935278407</v>
      </c>
      <c r="L92" s="19">
        <f t="shared" si="33"/>
        <v>9.5948167654992123</v>
      </c>
      <c r="N92" s="6">
        <v>78</v>
      </c>
      <c r="O92" s="6">
        <f t="shared" si="24"/>
        <v>97</v>
      </c>
      <c r="P92" s="20">
        <f t="shared" si="25"/>
        <v>74566.162736241095</v>
      </c>
      <c r="Q92" s="20">
        <f t="shared" si="26"/>
        <v>74566.162736241095</v>
      </c>
      <c r="R92" s="5">
        <f t="shared" si="27"/>
        <v>94581.903381053795</v>
      </c>
      <c r="S92" s="5">
        <f t="shared" si="34"/>
        <v>1504999814.8487599</v>
      </c>
      <c r="T92" s="20">
        <f>SUM(S92:$S$136)</f>
        <v>13820242082.876659</v>
      </c>
      <c r="U92" s="6">
        <f t="shared" si="35"/>
        <v>9.1828862346175644</v>
      </c>
    </row>
    <row r="93" spans="1:21" x14ac:dyDescent="0.2">
      <c r="A93" s="21">
        <v>79</v>
      </c>
      <c r="B93" s="17">
        <f>Absterbeordnung!C87</f>
        <v>72086.233234987565</v>
      </c>
      <c r="C93" s="18">
        <f t="shared" si="28"/>
        <v>0.20921192272998898</v>
      </c>
      <c r="D93" s="17">
        <f t="shared" si="29"/>
        <v>15081.299457454183</v>
      </c>
      <c r="E93" s="17">
        <f>SUM(D93:$D$136)</f>
        <v>136761.86647060487</v>
      </c>
      <c r="F93" s="19">
        <f t="shared" si="30"/>
        <v>9.0683078640818344</v>
      </c>
      <c r="G93" s="5"/>
      <c r="H93" s="17">
        <f>Absterbeordnung!C87</f>
        <v>72086.233234987565</v>
      </c>
      <c r="I93" s="18">
        <f t="shared" si="31"/>
        <v>0.20921192272998898</v>
      </c>
      <c r="J93" s="17">
        <f t="shared" si="32"/>
        <v>15081.299457454183</v>
      </c>
      <c r="K93" s="17">
        <f>SUM($J93:J$136)</f>
        <v>136761.86647060487</v>
      </c>
      <c r="L93" s="19">
        <f t="shared" si="33"/>
        <v>9.0683078640818344</v>
      </c>
      <c r="N93" s="6">
        <v>79</v>
      </c>
      <c r="O93" s="6">
        <f t="shared" si="24"/>
        <v>98</v>
      </c>
      <c r="P93" s="20">
        <f t="shared" si="25"/>
        <v>72086.233234987565</v>
      </c>
      <c r="Q93" s="20">
        <f t="shared" si="26"/>
        <v>72086.233234987565</v>
      </c>
      <c r="R93" s="5">
        <f t="shared" si="27"/>
        <v>94129.957761518366</v>
      </c>
      <c r="S93" s="5">
        <f t="shared" si="34"/>
        <v>1419602080.918972</v>
      </c>
      <c r="T93" s="20">
        <f>SUM(S93:$S$136)</f>
        <v>12315242268.027899</v>
      </c>
      <c r="U93" s="6">
        <f t="shared" si="35"/>
        <v>8.6751368102078938</v>
      </c>
    </row>
    <row r="94" spans="1:21" x14ac:dyDescent="0.2">
      <c r="A94" s="21">
        <v>80</v>
      </c>
      <c r="B94" s="17">
        <f>Absterbeordnung!C88</f>
        <v>69379.349364048147</v>
      </c>
      <c r="C94" s="18">
        <f t="shared" si="28"/>
        <v>0.20510972816665585</v>
      </c>
      <c r="D94" s="17">
        <f t="shared" si="29"/>
        <v>14230.379488439363</v>
      </c>
      <c r="E94" s="17">
        <f>SUM(D94:$D$136)</f>
        <v>121680.56701315074</v>
      </c>
      <c r="F94" s="19">
        <f t="shared" si="30"/>
        <v>8.5507605128874449</v>
      </c>
      <c r="G94" s="5"/>
      <c r="H94" s="17">
        <f>Absterbeordnung!C88</f>
        <v>69379.349364048147</v>
      </c>
      <c r="I94" s="18">
        <f t="shared" si="31"/>
        <v>0.20510972816665585</v>
      </c>
      <c r="J94" s="17">
        <f t="shared" si="32"/>
        <v>14230.379488439363</v>
      </c>
      <c r="K94" s="17">
        <f>SUM($J94:J$136)</f>
        <v>121680.56701315074</v>
      </c>
      <c r="L94" s="19">
        <f t="shared" si="33"/>
        <v>8.5507605128874449</v>
      </c>
      <c r="N94" s="6">
        <v>80</v>
      </c>
      <c r="O94" s="6">
        <f t="shared" si="24"/>
        <v>99</v>
      </c>
      <c r="P94" s="20">
        <f t="shared" si="25"/>
        <v>69379.349364048147</v>
      </c>
      <c r="Q94" s="20">
        <f t="shared" si="26"/>
        <v>69379.349364048147</v>
      </c>
      <c r="R94" s="5">
        <f t="shared" si="27"/>
        <v>93615.266577614122</v>
      </c>
      <c r="S94" s="5">
        <f t="shared" si="34"/>
        <v>1332180769.310863</v>
      </c>
      <c r="T94" s="20">
        <f>SUM(S94:$S$136)</f>
        <v>10895640187.108927</v>
      </c>
      <c r="U94" s="6">
        <f t="shared" si="35"/>
        <v>8.178800083374</v>
      </c>
    </row>
    <row r="95" spans="1:21" x14ac:dyDescent="0.2">
      <c r="A95" s="21">
        <v>81</v>
      </c>
      <c r="B95" s="17">
        <f>Absterbeordnung!C89</f>
        <v>66370.145752263226</v>
      </c>
      <c r="C95" s="18">
        <f t="shared" si="28"/>
        <v>0.20108796879083907</v>
      </c>
      <c r="D95" s="17">
        <f t="shared" si="29"/>
        <v>13346.237797674548</v>
      </c>
      <c r="E95" s="17">
        <f>SUM(D95:$D$136)</f>
        <v>107450.18752471138</v>
      </c>
      <c r="F95" s="19">
        <f t="shared" si="30"/>
        <v>8.0509720532203861</v>
      </c>
      <c r="G95" s="5"/>
      <c r="H95" s="17">
        <f>Absterbeordnung!C89</f>
        <v>66370.145752263226</v>
      </c>
      <c r="I95" s="18">
        <f t="shared" si="31"/>
        <v>0.20108796879083907</v>
      </c>
      <c r="J95" s="17">
        <f t="shared" si="32"/>
        <v>13346.237797674548</v>
      </c>
      <c r="K95" s="17">
        <f>SUM($J95:J$136)</f>
        <v>107450.18752471138</v>
      </c>
      <c r="L95" s="19">
        <f t="shared" si="33"/>
        <v>8.0509720532203861</v>
      </c>
      <c r="N95" s="6">
        <v>81</v>
      </c>
      <c r="O95" s="6">
        <f t="shared" si="24"/>
        <v>100</v>
      </c>
      <c r="P95" s="20">
        <f t="shared" si="25"/>
        <v>66370.145752263226</v>
      </c>
      <c r="Q95" s="20">
        <f t="shared" si="26"/>
        <v>66370.145752263226</v>
      </c>
      <c r="R95" s="5">
        <f t="shared" si="27"/>
        <v>93083.020044832185</v>
      </c>
      <c r="S95" s="5">
        <f t="shared" si="34"/>
        <v>1242308120.444037</v>
      </c>
      <c r="T95" s="20">
        <f>SUM(S95:$S$136)</f>
        <v>9563459417.7980614</v>
      </c>
      <c r="U95" s="6">
        <f t="shared" si="35"/>
        <v>7.6981380548167095</v>
      </c>
    </row>
    <row r="96" spans="1:21" x14ac:dyDescent="0.2">
      <c r="A96" s="21">
        <v>82</v>
      </c>
      <c r="B96" s="17">
        <f>Absterbeordnung!C90</f>
        <v>63085.10340495922</v>
      </c>
      <c r="C96" s="18">
        <f t="shared" si="28"/>
        <v>0.19714506744199911</v>
      </c>
      <c r="D96" s="17">
        <f t="shared" si="29"/>
        <v>12436.916965356173</v>
      </c>
      <c r="E96" s="17">
        <f>SUM(D96:$D$136)</f>
        <v>94103.94972703683</v>
      </c>
      <c r="F96" s="19">
        <f t="shared" si="30"/>
        <v>7.566501407798202</v>
      </c>
      <c r="G96" s="5"/>
      <c r="H96" s="17">
        <f>Absterbeordnung!C90</f>
        <v>63085.10340495922</v>
      </c>
      <c r="I96" s="18">
        <f t="shared" si="31"/>
        <v>0.19714506744199911</v>
      </c>
      <c r="J96" s="17">
        <f t="shared" si="32"/>
        <v>12436.916965356173</v>
      </c>
      <c r="K96" s="17">
        <f>SUM($J96:J$136)</f>
        <v>94103.94972703683</v>
      </c>
      <c r="L96" s="19">
        <f t="shared" si="33"/>
        <v>7.566501407798202</v>
      </c>
      <c r="N96" s="6">
        <v>82</v>
      </c>
      <c r="O96" s="6">
        <f t="shared" si="24"/>
        <v>101</v>
      </c>
      <c r="P96" s="20">
        <f t="shared" si="25"/>
        <v>63085.10340495922</v>
      </c>
      <c r="Q96" s="20">
        <f t="shared" si="26"/>
        <v>63085.10340495922</v>
      </c>
      <c r="R96" s="5">
        <f t="shared" si="27"/>
        <v>92498.944615955523</v>
      </c>
      <c r="S96" s="5">
        <f t="shared" si="34"/>
        <v>1150401693.5717182</v>
      </c>
      <c r="T96" s="20">
        <f>SUM(S96:$S$136)</f>
        <v>8321151297.3540297</v>
      </c>
      <c r="U96" s="6">
        <f t="shared" si="35"/>
        <v>7.2332571690840206</v>
      </c>
    </row>
    <row r="97" spans="1:21" x14ac:dyDescent="0.2">
      <c r="A97" s="21">
        <v>83</v>
      </c>
      <c r="B97" s="17">
        <f>Absterbeordnung!C91</f>
        <v>59497.591298780557</v>
      </c>
      <c r="C97" s="18">
        <f t="shared" si="28"/>
        <v>0.19327947788431285</v>
      </c>
      <c r="D97" s="17">
        <f t="shared" si="29"/>
        <v>11499.663381602541</v>
      </c>
      <c r="E97" s="17">
        <f>SUM(D97:$D$136)</f>
        <v>81667.032761680661</v>
      </c>
      <c r="F97" s="19">
        <f t="shared" si="30"/>
        <v>7.1016889844213784</v>
      </c>
      <c r="G97" s="5"/>
      <c r="H97" s="17">
        <f>Absterbeordnung!C91</f>
        <v>59497.591298780557</v>
      </c>
      <c r="I97" s="18">
        <f t="shared" si="31"/>
        <v>0.19327947788431285</v>
      </c>
      <c r="J97" s="17">
        <f t="shared" si="32"/>
        <v>11499.663381602541</v>
      </c>
      <c r="K97" s="17">
        <f>SUM($J97:J$136)</f>
        <v>81667.032761680661</v>
      </c>
      <c r="L97" s="19">
        <f t="shared" si="33"/>
        <v>7.1016889844213784</v>
      </c>
      <c r="N97" s="6">
        <v>83</v>
      </c>
      <c r="O97" s="6">
        <f t="shared" si="24"/>
        <v>102</v>
      </c>
      <c r="P97" s="20">
        <f t="shared" si="25"/>
        <v>59497.591298780557</v>
      </c>
      <c r="Q97" s="20">
        <f t="shared" si="26"/>
        <v>59497.591298780557</v>
      </c>
      <c r="R97" s="5">
        <f t="shared" si="27"/>
        <v>91882.102931213027</v>
      </c>
      <c r="S97" s="5">
        <f t="shared" si="34"/>
        <v>1056613254.5027059</v>
      </c>
      <c r="T97" s="20">
        <f>SUM(S97:$S$136)</f>
        <v>7170749603.7823114</v>
      </c>
      <c r="U97" s="6">
        <f t="shared" si="35"/>
        <v>6.786541407865661</v>
      </c>
    </row>
    <row r="98" spans="1:21" x14ac:dyDescent="0.2">
      <c r="A98" s="21">
        <v>84</v>
      </c>
      <c r="B98" s="17">
        <f>Absterbeordnung!C92</f>
        <v>55632.681940662093</v>
      </c>
      <c r="C98" s="18">
        <f t="shared" si="28"/>
        <v>0.18948968420030671</v>
      </c>
      <c r="D98" s="17">
        <f t="shared" si="29"/>
        <v>10541.819332152167</v>
      </c>
      <c r="E98" s="17">
        <f>SUM(D98:$D$136)</f>
        <v>70167.369380078118</v>
      </c>
      <c r="F98" s="19">
        <f t="shared" si="30"/>
        <v>6.6560967485062266</v>
      </c>
      <c r="G98" s="5"/>
      <c r="H98" s="17">
        <f>Absterbeordnung!C92</f>
        <v>55632.681940662093</v>
      </c>
      <c r="I98" s="18">
        <f t="shared" si="31"/>
        <v>0.18948968420030671</v>
      </c>
      <c r="J98" s="17">
        <f t="shared" si="32"/>
        <v>10541.819332152167</v>
      </c>
      <c r="K98" s="17">
        <f>SUM($J98:J$136)</f>
        <v>70167.369380078118</v>
      </c>
      <c r="L98" s="19">
        <f t="shared" si="33"/>
        <v>6.6560967485062266</v>
      </c>
      <c r="N98" s="6">
        <v>84</v>
      </c>
      <c r="O98" s="6">
        <f t="shared" si="24"/>
        <v>103</v>
      </c>
      <c r="P98" s="20">
        <f t="shared" si="25"/>
        <v>55632.681940662093</v>
      </c>
      <c r="Q98" s="20">
        <f t="shared" si="26"/>
        <v>55632.681940662093</v>
      </c>
      <c r="R98" s="5">
        <f t="shared" si="27"/>
        <v>91220.936424634478</v>
      </c>
      <c r="S98" s="5">
        <f t="shared" si="34"/>
        <v>961634631.09823549</v>
      </c>
      <c r="T98" s="20">
        <f>SUM(S98:$S$136)</f>
        <v>6114136349.2796059</v>
      </c>
      <c r="U98" s="6">
        <f t="shared" si="35"/>
        <v>6.3580658927569527</v>
      </c>
    </row>
    <row r="99" spans="1:21" x14ac:dyDescent="0.2">
      <c r="A99" s="21">
        <v>85</v>
      </c>
      <c r="B99" s="17">
        <f>Absterbeordnung!C93</f>
        <v>51516.653258043181</v>
      </c>
      <c r="C99" s="18">
        <f t="shared" si="28"/>
        <v>0.18577420019637911</v>
      </c>
      <c r="D99" s="17">
        <f t="shared" si="29"/>
        <v>9570.4650558071608</v>
      </c>
      <c r="E99" s="17">
        <f>SUM(D99:$D$136)</f>
        <v>59625.550047925928</v>
      </c>
      <c r="F99" s="19">
        <f t="shared" si="30"/>
        <v>6.2301622439702005</v>
      </c>
      <c r="G99" s="5"/>
      <c r="H99" s="17">
        <f>Absterbeordnung!C93</f>
        <v>51516.653258043181</v>
      </c>
      <c r="I99" s="18">
        <f t="shared" si="31"/>
        <v>0.18577420019637911</v>
      </c>
      <c r="J99" s="17">
        <f t="shared" si="32"/>
        <v>9570.4650558071608</v>
      </c>
      <c r="K99" s="17">
        <f>SUM($J99:J$136)</f>
        <v>59625.550047925928</v>
      </c>
      <c r="L99" s="19">
        <f t="shared" si="33"/>
        <v>6.2301622439702005</v>
      </c>
      <c r="N99" s="6">
        <v>85</v>
      </c>
      <c r="O99" s="6">
        <f t="shared" si="24"/>
        <v>104</v>
      </c>
      <c r="P99" s="20">
        <f t="shared" si="25"/>
        <v>51516.653258043181</v>
      </c>
      <c r="Q99" s="20">
        <f t="shared" si="26"/>
        <v>51516.653258043181</v>
      </c>
      <c r="R99" s="5">
        <f t="shared" si="27"/>
        <v>90514.664330466883</v>
      </c>
      <c r="S99" s="5">
        <f t="shared" si="34"/>
        <v>866267432.01284802</v>
      </c>
      <c r="T99" s="20">
        <f>SUM(S99:$S$136)</f>
        <v>5152501718.1813698</v>
      </c>
      <c r="U99" s="6">
        <f t="shared" si="35"/>
        <v>5.9479342380551952</v>
      </c>
    </row>
    <row r="100" spans="1:21" x14ac:dyDescent="0.2">
      <c r="A100" s="13">
        <v>86</v>
      </c>
      <c r="B100" s="17">
        <f>Absterbeordnung!C94</f>
        <v>47122.518675520521</v>
      </c>
      <c r="C100" s="18">
        <f t="shared" si="28"/>
        <v>0.18213156881997952</v>
      </c>
      <c r="D100" s="17">
        <f t="shared" si="29"/>
        <v>8582.4982531213354</v>
      </c>
      <c r="E100" s="17">
        <f>SUM(D100:$D$136)</f>
        <v>50055.084992118762</v>
      </c>
      <c r="F100" s="19">
        <f t="shared" si="30"/>
        <v>5.8322278101151284</v>
      </c>
      <c r="G100" s="5"/>
      <c r="H100" s="17">
        <f>Absterbeordnung!C94</f>
        <v>47122.518675520521</v>
      </c>
      <c r="I100" s="18">
        <f t="shared" si="31"/>
        <v>0.18213156881997952</v>
      </c>
      <c r="J100" s="17">
        <f t="shared" si="32"/>
        <v>8582.4982531213354</v>
      </c>
      <c r="K100" s="17">
        <f>SUM($J100:J$136)</f>
        <v>50055.084992118762</v>
      </c>
      <c r="L100" s="19">
        <f t="shared" si="33"/>
        <v>5.8322278101151284</v>
      </c>
      <c r="N100" s="20">
        <v>86</v>
      </c>
      <c r="O100" s="6">
        <f t="shared" si="24"/>
        <v>105</v>
      </c>
      <c r="P100" s="20">
        <f t="shared" si="25"/>
        <v>47122.518675520521</v>
      </c>
      <c r="Q100" s="20">
        <f t="shared" si="26"/>
        <v>47122.518675520521</v>
      </c>
      <c r="R100" s="5">
        <f t="shared" si="27"/>
        <v>89770.655464472919</v>
      </c>
      <c r="S100" s="5">
        <f t="shared" si="34"/>
        <v>770456493.70539618</v>
      </c>
      <c r="T100" s="20">
        <f>SUM(S100:$S$136)</f>
        <v>4286234286.1685219</v>
      </c>
      <c r="U100" s="6">
        <f t="shared" si="35"/>
        <v>5.5632398729674071</v>
      </c>
    </row>
    <row r="101" spans="1:21" x14ac:dyDescent="0.2">
      <c r="A101" s="13">
        <v>87</v>
      </c>
      <c r="B101" s="17">
        <f>Absterbeordnung!C95</f>
        <v>42568.19399654663</v>
      </c>
      <c r="C101" s="18">
        <f t="shared" si="28"/>
        <v>0.17856036158821526</v>
      </c>
      <c r="D101" s="17">
        <f t="shared" si="29"/>
        <v>7600.9921121806601</v>
      </c>
      <c r="E101" s="17">
        <f>SUM(D101:$D$136)</f>
        <v>41472.586738997437</v>
      </c>
      <c r="F101" s="19">
        <f t="shared" si="30"/>
        <v>5.4562070486216179</v>
      </c>
      <c r="G101" s="5"/>
      <c r="H101" s="17">
        <f>Absterbeordnung!C95</f>
        <v>42568.19399654663</v>
      </c>
      <c r="I101" s="18">
        <f t="shared" si="31"/>
        <v>0.17856036158821526</v>
      </c>
      <c r="J101" s="17">
        <f t="shared" si="32"/>
        <v>7600.9921121806601</v>
      </c>
      <c r="K101" s="17">
        <f>SUM($J101:J$136)</f>
        <v>41472.586738997437</v>
      </c>
      <c r="L101" s="19">
        <f t="shared" si="33"/>
        <v>5.4562070486216179</v>
      </c>
      <c r="N101" s="20">
        <v>87</v>
      </c>
      <c r="O101" s="6">
        <f t="shared" si="24"/>
        <v>106</v>
      </c>
      <c r="P101" s="20">
        <f t="shared" si="25"/>
        <v>42568.19399654663</v>
      </c>
      <c r="Q101" s="20">
        <f t="shared" si="26"/>
        <v>42568.19399654663</v>
      </c>
      <c r="R101" s="5">
        <f t="shared" si="27"/>
        <v>88960.957310670594</v>
      </c>
      <c r="S101" s="5">
        <f t="shared" si="34"/>
        <v>676191534.81044757</v>
      </c>
      <c r="T101" s="20">
        <f>SUM(S101:$S$136)</f>
        <v>3515777792.4631262</v>
      </c>
      <c r="U101" s="6">
        <f t="shared" si="35"/>
        <v>5.1993815531108085</v>
      </c>
    </row>
    <row r="102" spans="1:21" x14ac:dyDescent="0.2">
      <c r="A102" s="13">
        <v>88</v>
      </c>
      <c r="B102" s="17">
        <f>Absterbeordnung!C96</f>
        <v>37687.259389744955</v>
      </c>
      <c r="C102" s="18">
        <f t="shared" si="28"/>
        <v>0.17505917802766199</v>
      </c>
      <c r="D102" s="17">
        <f t="shared" si="29"/>
        <v>6597.5006508840379</v>
      </c>
      <c r="E102" s="17">
        <f>SUM(D102:$D$136)</f>
        <v>33871.594626816768</v>
      </c>
      <c r="F102" s="19">
        <f t="shared" si="30"/>
        <v>5.1340039841114855</v>
      </c>
      <c r="G102" s="5"/>
      <c r="H102" s="17">
        <f>Absterbeordnung!C96</f>
        <v>37687.259389744955</v>
      </c>
      <c r="I102" s="18">
        <f t="shared" si="31"/>
        <v>0.17505917802766199</v>
      </c>
      <c r="J102" s="17">
        <f t="shared" si="32"/>
        <v>6597.5006508840379</v>
      </c>
      <c r="K102" s="17">
        <f>SUM($J102:J$136)</f>
        <v>33871.594626816768</v>
      </c>
      <c r="L102" s="19">
        <f t="shared" si="33"/>
        <v>5.1340039841114855</v>
      </c>
      <c r="N102" s="20">
        <v>88</v>
      </c>
      <c r="O102" s="6">
        <f t="shared" si="24"/>
        <v>107</v>
      </c>
      <c r="P102" s="20">
        <f t="shared" si="25"/>
        <v>37687.259389744955</v>
      </c>
      <c r="Q102" s="20">
        <f t="shared" si="26"/>
        <v>37687.259389744955</v>
      </c>
      <c r="R102" s="5">
        <f t="shared" si="27"/>
        <v>88089.572147477593</v>
      </c>
      <c r="S102" s="5">
        <f t="shared" si="34"/>
        <v>581171009.57907987</v>
      </c>
      <c r="T102" s="20">
        <f>SUM(S102:$S$136)</f>
        <v>2839586257.652678</v>
      </c>
      <c r="U102" s="6">
        <f t="shared" si="35"/>
        <v>4.8859736821857007</v>
      </c>
    </row>
    <row r="103" spans="1:21" x14ac:dyDescent="0.2">
      <c r="A103" s="13">
        <v>89</v>
      </c>
      <c r="B103" s="17">
        <f>Absterbeordnung!C97</f>
        <v>32958.938676162157</v>
      </c>
      <c r="C103" s="18">
        <f t="shared" si="28"/>
        <v>0.17162664512515882</v>
      </c>
      <c r="D103" s="17">
        <f t="shared" si="29"/>
        <v>5656.6320718755542</v>
      </c>
      <c r="E103" s="17">
        <f>SUM(D103:$D$136)</f>
        <v>27274.09397593273</v>
      </c>
      <c r="F103" s="19">
        <f t="shared" si="30"/>
        <v>4.8216135731255951</v>
      </c>
      <c r="G103" s="5"/>
      <c r="H103" s="17">
        <f>Absterbeordnung!C97</f>
        <v>32958.938676162157</v>
      </c>
      <c r="I103" s="18">
        <f t="shared" si="31"/>
        <v>0.17162664512515882</v>
      </c>
      <c r="J103" s="17">
        <f t="shared" si="32"/>
        <v>5656.6320718755542</v>
      </c>
      <c r="K103" s="17">
        <f>SUM($J103:J$136)</f>
        <v>27274.09397593273</v>
      </c>
      <c r="L103" s="19">
        <f t="shared" si="33"/>
        <v>4.8216135731255951</v>
      </c>
      <c r="N103" s="20">
        <v>89</v>
      </c>
      <c r="O103" s="6">
        <f t="shared" si="24"/>
        <v>108</v>
      </c>
      <c r="P103" s="20">
        <f t="shared" si="25"/>
        <v>32958.938676162157</v>
      </c>
      <c r="Q103" s="20">
        <f t="shared" si="26"/>
        <v>32958.938676162157</v>
      </c>
      <c r="R103" s="5">
        <f t="shared" si="27"/>
        <v>87123.435635229645</v>
      </c>
      <c r="S103" s="5">
        <f t="shared" si="34"/>
        <v>492825220.22622555</v>
      </c>
      <c r="T103" s="20">
        <f>SUM(S103:$S$136)</f>
        <v>2258415248.0735984</v>
      </c>
      <c r="U103" s="6">
        <f t="shared" si="35"/>
        <v>4.582588624496327</v>
      </c>
    </row>
    <row r="104" spans="1:21" x14ac:dyDescent="0.2">
      <c r="A104" s="13">
        <v>90</v>
      </c>
      <c r="B104" s="17">
        <f>Absterbeordnung!C98</f>
        <v>28352.30913213229</v>
      </c>
      <c r="C104" s="18">
        <f t="shared" si="28"/>
        <v>0.16826141678937137</v>
      </c>
      <c r="D104" s="17">
        <f t="shared" si="29"/>
        <v>4770.5997038228115</v>
      </c>
      <c r="E104" s="17">
        <f>SUM(D104:$D$136)</f>
        <v>21617.461904057178</v>
      </c>
      <c r="F104" s="19">
        <f t="shared" si="30"/>
        <v>4.5313929581504224</v>
      </c>
      <c r="G104" s="5"/>
      <c r="H104" s="17">
        <f>Absterbeordnung!C98</f>
        <v>28352.30913213229</v>
      </c>
      <c r="I104" s="18">
        <f t="shared" si="31"/>
        <v>0.16826141678937137</v>
      </c>
      <c r="J104" s="17">
        <f t="shared" si="32"/>
        <v>4770.5997038228115</v>
      </c>
      <c r="K104" s="17">
        <f>SUM($J104:J$136)</f>
        <v>21617.461904057178</v>
      </c>
      <c r="L104" s="19">
        <f t="shared" si="33"/>
        <v>4.5313929581504224</v>
      </c>
      <c r="N104" s="20">
        <v>90</v>
      </c>
      <c r="O104" s="6">
        <f t="shared" si="24"/>
        <v>109</v>
      </c>
      <c r="P104" s="20">
        <f t="shared" si="25"/>
        <v>28352.30913213229</v>
      </c>
      <c r="Q104" s="20">
        <f t="shared" si="26"/>
        <v>28352.30913213229</v>
      </c>
      <c r="R104" s="5">
        <f t="shared" si="27"/>
        <v>86082.466378583864</v>
      </c>
      <c r="S104" s="5">
        <f t="shared" si="34"/>
        <v>410664988.61000925</v>
      </c>
      <c r="T104" s="20">
        <f>SUM(S104:$S$136)</f>
        <v>1765590027.8473732</v>
      </c>
      <c r="U104" s="6">
        <f t="shared" si="35"/>
        <v>4.2993439343914401</v>
      </c>
    </row>
    <row r="105" spans="1:21" x14ac:dyDescent="0.2">
      <c r="A105" s="13">
        <v>91</v>
      </c>
      <c r="B105" s="17">
        <f>Absterbeordnung!C99</f>
        <v>24150.594176234441</v>
      </c>
      <c r="C105" s="18">
        <f t="shared" si="28"/>
        <v>0.16496217332291313</v>
      </c>
      <c r="D105" s="17">
        <f t="shared" si="29"/>
        <v>3983.9345023513224</v>
      </c>
      <c r="E105" s="17">
        <f>SUM(D105:$D$136)</f>
        <v>16846.862200234369</v>
      </c>
      <c r="F105" s="19">
        <f t="shared" si="30"/>
        <v>4.2286995908922025</v>
      </c>
      <c r="G105" s="5"/>
      <c r="H105" s="17">
        <f>Absterbeordnung!C99</f>
        <v>24150.594176234441</v>
      </c>
      <c r="I105" s="18">
        <f t="shared" si="31"/>
        <v>0.16496217332291313</v>
      </c>
      <c r="J105" s="17">
        <f t="shared" si="32"/>
        <v>3983.9345023513224</v>
      </c>
      <c r="K105" s="17">
        <f>SUM($J105:J$136)</f>
        <v>16846.862200234369</v>
      </c>
      <c r="L105" s="19">
        <f t="shared" si="33"/>
        <v>4.2286995908922025</v>
      </c>
      <c r="N105" s="20">
        <v>91</v>
      </c>
      <c r="O105" s="6">
        <f t="shared" si="24"/>
        <v>110</v>
      </c>
      <c r="P105" s="20">
        <f t="shared" si="25"/>
        <v>24150.594176234441</v>
      </c>
      <c r="Q105" s="20">
        <f t="shared" si="26"/>
        <v>24150.594176234441</v>
      </c>
      <c r="R105" s="5">
        <f t="shared" si="27"/>
        <v>84933.86842399725</v>
      </c>
      <c r="S105" s="5">
        <f t="shared" si="34"/>
        <v>338370968.83253014</v>
      </c>
      <c r="T105" s="20">
        <f>SUM(S105:$S$136)</f>
        <v>1354925039.2373641</v>
      </c>
      <c r="U105" s="6">
        <f t="shared" si="35"/>
        <v>4.0042591239792698</v>
      </c>
    </row>
    <row r="106" spans="1:21" x14ac:dyDescent="0.2">
      <c r="A106" s="13">
        <v>92</v>
      </c>
      <c r="B106" s="17">
        <f>Absterbeordnung!C100</f>
        <v>19969.058617806804</v>
      </c>
      <c r="C106" s="18">
        <f t="shared" si="28"/>
        <v>0.16172762090481677</v>
      </c>
      <c r="D106" s="17">
        <f t="shared" si="29"/>
        <v>3229.548341966723</v>
      </c>
      <c r="E106" s="17">
        <f>SUM(D106:$D$136)</f>
        <v>12862.927697883049</v>
      </c>
      <c r="F106" s="19">
        <f t="shared" si="30"/>
        <v>3.9828874925742133</v>
      </c>
      <c r="G106" s="5"/>
      <c r="H106" s="17">
        <f>Absterbeordnung!C100</f>
        <v>19969.058617806804</v>
      </c>
      <c r="I106" s="18">
        <f t="shared" si="31"/>
        <v>0.16172762090481677</v>
      </c>
      <c r="J106" s="17">
        <f t="shared" si="32"/>
        <v>3229.548341966723</v>
      </c>
      <c r="K106" s="17">
        <f>SUM($J106:J$136)</f>
        <v>12862.927697883049</v>
      </c>
      <c r="L106" s="19">
        <f t="shared" si="33"/>
        <v>3.9828874925742133</v>
      </c>
      <c r="N106" s="20">
        <v>92</v>
      </c>
      <c r="O106" s="6">
        <f t="shared" si="24"/>
        <v>111</v>
      </c>
      <c r="P106" s="20">
        <f t="shared" si="25"/>
        <v>19969.058617806804</v>
      </c>
      <c r="Q106" s="20">
        <f t="shared" si="26"/>
        <v>19969.058617806804</v>
      </c>
      <c r="R106" s="5">
        <f t="shared" si="27"/>
        <v>83619.50448194897</v>
      </c>
      <c r="S106" s="5">
        <f t="shared" si="34"/>
        <v>270053232.05575728</v>
      </c>
      <c r="T106" s="20">
        <f>SUM(S106:$S$136)</f>
        <v>1016554070.4048337</v>
      </c>
      <c r="U106" s="6">
        <f t="shared" si="35"/>
        <v>3.7642729274758246</v>
      </c>
    </row>
    <row r="107" spans="1:21" x14ac:dyDescent="0.2">
      <c r="A107" s="13">
        <v>93</v>
      </c>
      <c r="B107" s="17">
        <f>Absterbeordnung!C101</f>
        <v>16195.240004960693</v>
      </c>
      <c r="C107" s="18">
        <f t="shared" si="28"/>
        <v>0.15855649108315373</v>
      </c>
      <c r="D107" s="17">
        <f t="shared" si="29"/>
        <v>2567.8604274360846</v>
      </c>
      <c r="E107" s="17">
        <f>SUM(D107:$D$136)</f>
        <v>9633.3793559163278</v>
      </c>
      <c r="F107" s="19">
        <f t="shared" si="30"/>
        <v>3.7515198462460466</v>
      </c>
      <c r="G107" s="5"/>
      <c r="H107" s="17">
        <f>Absterbeordnung!C101</f>
        <v>16195.240004960693</v>
      </c>
      <c r="I107" s="18">
        <f t="shared" si="31"/>
        <v>0.15855649108315373</v>
      </c>
      <c r="J107" s="17">
        <f t="shared" si="32"/>
        <v>2567.8604274360846</v>
      </c>
      <c r="K107" s="17">
        <f>SUM($J107:J$136)</f>
        <v>9633.3793559163278</v>
      </c>
      <c r="L107" s="19">
        <f t="shared" si="33"/>
        <v>3.7515198462460466</v>
      </c>
      <c r="N107" s="20">
        <v>93</v>
      </c>
      <c r="O107" s="6">
        <f t="shared" si="24"/>
        <v>112</v>
      </c>
      <c r="P107" s="20">
        <f t="shared" si="25"/>
        <v>16195.240004960693</v>
      </c>
      <c r="Q107" s="20">
        <f t="shared" si="26"/>
        <v>16195.240004960693</v>
      </c>
      <c r="R107" s="5">
        <f t="shared" si="27"/>
        <v>82169.926283793699</v>
      </c>
      <c r="S107" s="5">
        <f t="shared" si="34"/>
        <v>211000902.02949405</v>
      </c>
      <c r="T107" s="20">
        <f>SUM(S107:$S$136)</f>
        <v>746500838.34907639</v>
      </c>
      <c r="U107" s="6">
        <f t="shared" si="35"/>
        <v>3.5379035405485104</v>
      </c>
    </row>
    <row r="108" spans="1:21" x14ac:dyDescent="0.2">
      <c r="A108" s="13">
        <v>94</v>
      </c>
      <c r="B108" s="17">
        <f>Absterbeordnung!C102</f>
        <v>12844.721317923202</v>
      </c>
      <c r="C108" s="18">
        <f t="shared" si="28"/>
        <v>0.15544754027760166</v>
      </c>
      <c r="D108" s="17">
        <f t="shared" si="29"/>
        <v>1996.6803344224356</v>
      </c>
      <c r="E108" s="17">
        <f>SUM(D108:$D$136)</f>
        <v>7065.5189284802373</v>
      </c>
      <c r="F108" s="19">
        <f t="shared" si="30"/>
        <v>3.5386330033265065</v>
      </c>
      <c r="G108" s="5"/>
      <c r="H108" s="17">
        <f>Absterbeordnung!C102</f>
        <v>12844.721317923202</v>
      </c>
      <c r="I108" s="18">
        <f t="shared" si="31"/>
        <v>0.15544754027760166</v>
      </c>
      <c r="J108" s="17">
        <f t="shared" si="32"/>
        <v>1996.6803344224356</v>
      </c>
      <c r="K108" s="17">
        <f>SUM($J108:J$136)</f>
        <v>7065.5189284802373</v>
      </c>
      <c r="L108" s="19">
        <f t="shared" si="33"/>
        <v>3.5386330033265065</v>
      </c>
      <c r="N108" s="20">
        <v>94</v>
      </c>
      <c r="O108" s="6">
        <f t="shared" si="24"/>
        <v>113</v>
      </c>
      <c r="P108" s="20">
        <f t="shared" si="25"/>
        <v>12844.721317923202</v>
      </c>
      <c r="Q108" s="20">
        <f t="shared" si="26"/>
        <v>12844.721317923202</v>
      </c>
      <c r="R108" s="5">
        <f t="shared" si="27"/>
        <v>80582.068783936877</v>
      </c>
      <c r="S108" s="5">
        <f t="shared" si="34"/>
        <v>160896632.04796278</v>
      </c>
      <c r="T108" s="20">
        <f>SUM(S108:$S$136)</f>
        <v>535499936.31958252</v>
      </c>
      <c r="U108" s="6">
        <f t="shared" si="35"/>
        <v>3.3282234034578901</v>
      </c>
    </row>
    <row r="109" spans="1:21" x14ac:dyDescent="0.2">
      <c r="A109" s="13">
        <v>95</v>
      </c>
      <c r="B109" s="17">
        <f>Absterbeordnung!C103</f>
        <v>9949.6264425654244</v>
      </c>
      <c r="C109" s="18">
        <f t="shared" si="28"/>
        <v>0.15239954929176638</v>
      </c>
      <c r="D109" s="17">
        <f t="shared" si="29"/>
        <v>1516.3185854684116</v>
      </c>
      <c r="E109" s="17">
        <f>SUM(D109:$D$136)</f>
        <v>5068.8385940578028</v>
      </c>
      <c r="F109" s="19">
        <f t="shared" si="30"/>
        <v>3.3428585804031208</v>
      </c>
      <c r="G109" s="5"/>
      <c r="H109" s="17">
        <f>Absterbeordnung!C103</f>
        <v>9949.6264425654244</v>
      </c>
      <c r="I109" s="18">
        <f t="shared" si="31"/>
        <v>0.15239954929176638</v>
      </c>
      <c r="J109" s="17">
        <f t="shared" si="32"/>
        <v>1516.3185854684116</v>
      </c>
      <c r="K109" s="17">
        <f>SUM($J109:J$136)</f>
        <v>5068.8385940578028</v>
      </c>
      <c r="L109" s="19">
        <f t="shared" si="33"/>
        <v>3.3428585804031208</v>
      </c>
      <c r="N109" s="20">
        <v>95</v>
      </c>
      <c r="O109" s="6">
        <f t="shared" si="24"/>
        <v>114</v>
      </c>
      <c r="P109" s="20">
        <f t="shared" si="25"/>
        <v>9949.6264425654244</v>
      </c>
      <c r="Q109" s="20">
        <f t="shared" si="26"/>
        <v>9949.6264425654244</v>
      </c>
      <c r="R109" s="5">
        <f t="shared" si="27"/>
        <v>78786.606398428514</v>
      </c>
      <c r="S109" s="5">
        <f t="shared" si="34"/>
        <v>119465595.56792162</v>
      </c>
      <c r="T109" s="20">
        <f>SUM(S109:$S$136)</f>
        <v>374603304.27161974</v>
      </c>
      <c r="U109" s="6">
        <f t="shared" si="35"/>
        <v>3.1356584503748675</v>
      </c>
    </row>
    <row r="110" spans="1:21" x14ac:dyDescent="0.2">
      <c r="A110" s="13">
        <v>96</v>
      </c>
      <c r="B110" s="17">
        <f>Absterbeordnung!C104</f>
        <v>7517.4569030148541</v>
      </c>
      <c r="C110" s="18">
        <f t="shared" si="28"/>
        <v>0.14941132283506506</v>
      </c>
      <c r="D110" s="17">
        <f t="shared" si="29"/>
        <v>1123.1931802350407</v>
      </c>
      <c r="E110" s="17">
        <f>SUM(D110:$D$136)</f>
        <v>3552.520008589393</v>
      </c>
      <c r="F110" s="19">
        <f t="shared" si="30"/>
        <v>3.1628753371223182</v>
      </c>
      <c r="G110" s="5"/>
      <c r="H110" s="17">
        <f>Absterbeordnung!C104</f>
        <v>7517.4569030148541</v>
      </c>
      <c r="I110" s="18">
        <f t="shared" si="31"/>
        <v>0.14941132283506506</v>
      </c>
      <c r="J110" s="17">
        <f t="shared" si="32"/>
        <v>1123.1931802350407</v>
      </c>
      <c r="K110" s="17">
        <f>SUM($J110:J$136)</f>
        <v>3552.520008589393</v>
      </c>
      <c r="L110" s="19">
        <f t="shared" si="33"/>
        <v>3.1628753371223182</v>
      </c>
      <c r="N110" s="20">
        <v>96</v>
      </c>
      <c r="O110" s="6">
        <f t="shared" ref="O110:O136" si="36">N110+$B$3</f>
        <v>115</v>
      </c>
      <c r="P110" s="20">
        <f t="shared" ref="P110:P136" si="37">B110</f>
        <v>7517.4569030148541</v>
      </c>
      <c r="Q110" s="20">
        <f t="shared" ref="Q110:Q136" si="38">B110</f>
        <v>7517.4569030148541</v>
      </c>
      <c r="R110" s="5">
        <f t="shared" ref="R110:R136" si="39">LOOKUP(N110,$O$14:$O$136,$Q$14:$Q$136)</f>
        <v>76789.548927119817</v>
      </c>
      <c r="S110" s="5">
        <f t="shared" si="34"/>
        <v>86249497.668265969</v>
      </c>
      <c r="T110" s="20">
        <f>SUM(S110:$S$136)</f>
        <v>255137708.70369804</v>
      </c>
      <c r="U110" s="6">
        <f t="shared" si="35"/>
        <v>2.9581355903661293</v>
      </c>
    </row>
    <row r="111" spans="1:21" x14ac:dyDescent="0.2">
      <c r="A111" s="13">
        <v>97</v>
      </c>
      <c r="B111" s="17">
        <f>Absterbeordnung!C105</f>
        <v>5532.9212770583599</v>
      </c>
      <c r="C111" s="18">
        <f t="shared" ref="C111:C136" si="40">1/(((1+($B$5/100))^A111))</f>
        <v>0.14648168905398534</v>
      </c>
      <c r="D111" s="17">
        <f t="shared" ref="D111:D136" si="41">B111*C111</f>
        <v>810.47165406624219</v>
      </c>
      <c r="E111" s="17">
        <f>SUM(D111:$D$136)</f>
        <v>2429.3268283543521</v>
      </c>
      <c r="F111" s="19">
        <f t="shared" ref="F111:F136" si="42">E111/D111</f>
        <v>2.9974235572164702</v>
      </c>
      <c r="G111" s="5"/>
      <c r="H111" s="17">
        <f>Absterbeordnung!C105</f>
        <v>5532.9212770583599</v>
      </c>
      <c r="I111" s="18">
        <f t="shared" ref="I111:I136" si="43">1/(((1+($B$5/100))^A111))</f>
        <v>0.14648168905398534</v>
      </c>
      <c r="J111" s="17">
        <f t="shared" ref="J111:J136" si="44">H111*I111</f>
        <v>810.47165406624219</v>
      </c>
      <c r="K111" s="17">
        <f>SUM($J111:J$136)</f>
        <v>2429.3268283543521</v>
      </c>
      <c r="L111" s="19">
        <f t="shared" ref="L111:L136" si="45">K111/J111</f>
        <v>2.9974235572164702</v>
      </c>
      <c r="N111" s="20">
        <v>97</v>
      </c>
      <c r="O111" s="6">
        <f t="shared" si="36"/>
        <v>116</v>
      </c>
      <c r="P111" s="20">
        <f t="shared" si="37"/>
        <v>5532.9212770583599</v>
      </c>
      <c r="Q111" s="20">
        <f t="shared" si="38"/>
        <v>5532.9212770583599</v>
      </c>
      <c r="R111" s="5">
        <f t="shared" si="39"/>
        <v>74566.162736241095</v>
      </c>
      <c r="S111" s="5">
        <f t="shared" ref="S111:S136" si="46">P111*R111*I111</f>
        <v>60433761.250213906</v>
      </c>
      <c r="T111" s="20">
        <f>SUM(S111:$S$136)</f>
        <v>168888211.0354321</v>
      </c>
      <c r="U111" s="6">
        <f t="shared" ref="U111:U136" si="47">T111/S111</f>
        <v>2.7946003614798065</v>
      </c>
    </row>
    <row r="112" spans="1:21" x14ac:dyDescent="0.2">
      <c r="A112" s="13">
        <v>98</v>
      </c>
      <c r="B112" s="17">
        <f>Absterbeordnung!C106</f>
        <v>3961.8196182207294</v>
      </c>
      <c r="C112" s="18">
        <f t="shared" si="40"/>
        <v>0.14360949907253467</v>
      </c>
      <c r="D112" s="17">
        <f t="shared" si="41"/>
        <v>568.95493078841946</v>
      </c>
      <c r="E112" s="17">
        <f>SUM(D112:$D$136)</f>
        <v>1618.85517428811</v>
      </c>
      <c r="F112" s="19">
        <f t="shared" si="42"/>
        <v>2.8453135506617535</v>
      </c>
      <c r="G112" s="5"/>
      <c r="H112" s="17">
        <f>Absterbeordnung!C106</f>
        <v>3961.8196182207294</v>
      </c>
      <c r="I112" s="18">
        <f t="shared" si="43"/>
        <v>0.14360949907253467</v>
      </c>
      <c r="J112" s="17">
        <f t="shared" si="44"/>
        <v>568.95493078841946</v>
      </c>
      <c r="K112" s="17">
        <f>SUM($J112:J$136)</f>
        <v>1618.85517428811</v>
      </c>
      <c r="L112" s="19">
        <f t="shared" si="45"/>
        <v>2.8453135506617535</v>
      </c>
      <c r="N112" s="20">
        <v>98</v>
      </c>
      <c r="O112" s="6">
        <f t="shared" si="36"/>
        <v>117</v>
      </c>
      <c r="P112" s="20">
        <f t="shared" si="37"/>
        <v>3961.8196182207294</v>
      </c>
      <c r="Q112" s="20">
        <f t="shared" si="38"/>
        <v>3961.8196182207294</v>
      </c>
      <c r="R112" s="5">
        <f t="shared" si="39"/>
        <v>72086.233234987565</v>
      </c>
      <c r="S112" s="5">
        <f t="shared" si="46"/>
        <v>41013817.841010213</v>
      </c>
      <c r="T112" s="20">
        <f>SUM(S112:$S$136)</f>
        <v>108454449.78521816</v>
      </c>
      <c r="U112" s="6">
        <f t="shared" si="47"/>
        <v>2.6443392859850579</v>
      </c>
    </row>
    <row r="113" spans="1:21" x14ac:dyDescent="0.2">
      <c r="A113" s="13">
        <v>99</v>
      </c>
      <c r="B113" s="17">
        <f>Absterbeordnung!C107</f>
        <v>2756.3150655898753</v>
      </c>
      <c r="C113" s="18">
        <f t="shared" si="40"/>
        <v>0.14079362654170063</v>
      </c>
      <c r="D113" s="17">
        <f t="shared" si="41"/>
        <v>388.07159397592397</v>
      </c>
      <c r="E113" s="17">
        <f>SUM(D113:$D$136)</f>
        <v>1049.9002434996905</v>
      </c>
      <c r="F113" s="19">
        <f t="shared" si="42"/>
        <v>2.7054292553162922</v>
      </c>
      <c r="G113" s="5"/>
      <c r="H113" s="17">
        <f>Absterbeordnung!C107</f>
        <v>2756.3150655898753</v>
      </c>
      <c r="I113" s="18">
        <f t="shared" si="43"/>
        <v>0.14079362654170063</v>
      </c>
      <c r="J113" s="17">
        <f t="shared" si="44"/>
        <v>388.07159397592397</v>
      </c>
      <c r="K113" s="17">
        <f>SUM($J113:J$136)</f>
        <v>1049.9002434996905</v>
      </c>
      <c r="L113" s="19">
        <f t="shared" si="45"/>
        <v>2.7054292553162922</v>
      </c>
      <c r="N113" s="20">
        <v>99</v>
      </c>
      <c r="O113" s="6">
        <f t="shared" si="36"/>
        <v>118</v>
      </c>
      <c r="P113" s="20">
        <f t="shared" si="37"/>
        <v>2756.3150655898753</v>
      </c>
      <c r="Q113" s="20">
        <f t="shared" si="38"/>
        <v>2756.3150655898753</v>
      </c>
      <c r="R113" s="5">
        <f t="shared" si="39"/>
        <v>69379.349364048147</v>
      </c>
      <c r="S113" s="5">
        <f t="shared" si="46"/>
        <v>26924154.696718674</v>
      </c>
      <c r="T113" s="20">
        <f>SUM(S113:$S$136)</f>
        <v>67440631.944207937</v>
      </c>
      <c r="U113" s="6">
        <f t="shared" si="47"/>
        <v>2.5048374852944639</v>
      </c>
    </row>
    <row r="114" spans="1:21" x14ac:dyDescent="0.2">
      <c r="A114" s="13">
        <v>100</v>
      </c>
      <c r="B114" s="17">
        <f>Absterbeordnung!C108</f>
        <v>1860.7767182535349</v>
      </c>
      <c r="C114" s="18">
        <f t="shared" si="40"/>
        <v>0.13803296719774574</v>
      </c>
      <c r="D114" s="17">
        <f t="shared" si="41"/>
        <v>256.84853171301916</v>
      </c>
      <c r="E114" s="17">
        <f>SUM(D114:$D$136)</f>
        <v>661.82864952376644</v>
      </c>
      <c r="F114" s="19">
        <f t="shared" si="42"/>
        <v>2.5767274008139469</v>
      </c>
      <c r="G114" s="5"/>
      <c r="H114" s="17">
        <f>Absterbeordnung!C108</f>
        <v>1860.7767182535349</v>
      </c>
      <c r="I114" s="18">
        <f t="shared" si="43"/>
        <v>0.13803296719774574</v>
      </c>
      <c r="J114" s="17">
        <f t="shared" si="44"/>
        <v>256.84853171301916</v>
      </c>
      <c r="K114" s="17">
        <f>SUM($J114:J$136)</f>
        <v>661.82864952376644</v>
      </c>
      <c r="L114" s="19">
        <f t="shared" si="45"/>
        <v>2.5767274008139469</v>
      </c>
      <c r="N114" s="20">
        <v>100</v>
      </c>
      <c r="O114" s="6">
        <f t="shared" si="36"/>
        <v>119</v>
      </c>
      <c r="P114" s="20">
        <f t="shared" si="37"/>
        <v>1860.7767182535349</v>
      </c>
      <c r="Q114" s="20">
        <f t="shared" si="38"/>
        <v>1860.7767182535349</v>
      </c>
      <c r="R114" s="5">
        <f t="shared" si="39"/>
        <v>66370.145752263226</v>
      </c>
      <c r="S114" s="5">
        <f t="shared" si="46"/>
        <v>17047074.486047886</v>
      </c>
      <c r="T114" s="20">
        <f>SUM(S114:$S$136)</f>
        <v>40516477.247489266</v>
      </c>
      <c r="U114" s="6">
        <f t="shared" si="47"/>
        <v>2.376740788024938</v>
      </c>
    </row>
    <row r="115" spans="1:21" x14ac:dyDescent="0.2">
      <c r="A115" s="13">
        <v>101</v>
      </c>
      <c r="B115" s="17">
        <f>Absterbeordnung!C109</f>
        <v>1217.385719012814</v>
      </c>
      <c r="C115" s="18">
        <f t="shared" si="40"/>
        <v>0.13532643842916248</v>
      </c>
      <c r="D115" s="17">
        <f t="shared" si="41"/>
        <v>164.74447354852927</v>
      </c>
      <c r="E115" s="17">
        <f>SUM(D115:$D$136)</f>
        <v>404.98011781074717</v>
      </c>
      <c r="F115" s="19">
        <f t="shared" si="42"/>
        <v>2.4582318853412159</v>
      </c>
      <c r="G115" s="5"/>
      <c r="H115" s="17">
        <f>Absterbeordnung!C109</f>
        <v>1217.385719012814</v>
      </c>
      <c r="I115" s="18">
        <f t="shared" si="43"/>
        <v>0.13532643842916248</v>
      </c>
      <c r="J115" s="17">
        <f t="shared" si="44"/>
        <v>164.74447354852927</v>
      </c>
      <c r="K115" s="17">
        <f>SUM($J115:J$136)</f>
        <v>404.98011781074717</v>
      </c>
      <c r="L115" s="19">
        <f t="shared" si="45"/>
        <v>2.4582318853412159</v>
      </c>
      <c r="N115" s="20">
        <v>101</v>
      </c>
      <c r="O115" s="6">
        <f t="shared" si="36"/>
        <v>120</v>
      </c>
      <c r="P115" s="20">
        <f t="shared" si="37"/>
        <v>1217.385719012814</v>
      </c>
      <c r="Q115" s="20">
        <f t="shared" si="38"/>
        <v>1217.385719012814</v>
      </c>
      <c r="R115" s="5">
        <f t="shared" si="39"/>
        <v>63085.10340495922</v>
      </c>
      <c r="S115" s="5">
        <f t="shared" si="46"/>
        <v>10392922.149204539</v>
      </c>
      <c r="T115" s="20">
        <f>SUM(S115:$S$136)</f>
        <v>23469402.761441398</v>
      </c>
      <c r="U115" s="6">
        <f t="shared" si="47"/>
        <v>2.2582101957953871</v>
      </c>
    </row>
    <row r="116" spans="1:21" x14ac:dyDescent="0.2">
      <c r="A116" s="21">
        <v>102</v>
      </c>
      <c r="B116" s="17">
        <f>Absterbeordnung!C110</f>
        <v>770.84661027906031</v>
      </c>
      <c r="C116" s="18">
        <f t="shared" si="40"/>
        <v>0.13267297885212007</v>
      </c>
      <c r="D116" s="17">
        <f t="shared" si="41"/>
        <v>102.27051602378221</v>
      </c>
      <c r="E116" s="17">
        <f>SUM(D116:$D$136)</f>
        <v>240.23564426221785</v>
      </c>
      <c r="F116" s="19">
        <f t="shared" si="42"/>
        <v>2.3490215323285639</v>
      </c>
      <c r="G116" s="5"/>
      <c r="H116" s="17">
        <f>Absterbeordnung!C110</f>
        <v>770.84661027906031</v>
      </c>
      <c r="I116" s="18">
        <f t="shared" si="43"/>
        <v>0.13267297885212007</v>
      </c>
      <c r="J116" s="17">
        <f t="shared" si="44"/>
        <v>102.27051602378221</v>
      </c>
      <c r="K116" s="17">
        <f>SUM($J116:J$136)</f>
        <v>240.23564426221785</v>
      </c>
      <c r="L116" s="19">
        <f t="shared" si="45"/>
        <v>2.3490215323285639</v>
      </c>
      <c r="N116" s="6">
        <v>102</v>
      </c>
      <c r="O116" s="6">
        <f t="shared" si="36"/>
        <v>121</v>
      </c>
      <c r="P116" s="20">
        <f t="shared" si="37"/>
        <v>770.84661027906031</v>
      </c>
      <c r="Q116" s="20">
        <f t="shared" si="38"/>
        <v>770.84661027906031</v>
      </c>
      <c r="R116" s="5">
        <f t="shared" si="39"/>
        <v>59497.591298780557</v>
      </c>
      <c r="S116" s="5">
        <f t="shared" si="46"/>
        <v>6084849.3642983818</v>
      </c>
      <c r="T116" s="20">
        <f>SUM(S116:$S$136)</f>
        <v>13076480.61223685</v>
      </c>
      <c r="U116" s="6">
        <f t="shared" si="47"/>
        <v>2.1490228975856733</v>
      </c>
    </row>
    <row r="117" spans="1:21" x14ac:dyDescent="0.2">
      <c r="A117" s="21">
        <v>103</v>
      </c>
      <c r="B117" s="17">
        <f>Absterbeordnung!C111</f>
        <v>471.7922978453272</v>
      </c>
      <c r="C117" s="18">
        <f t="shared" si="40"/>
        <v>0.13007154789423539</v>
      </c>
      <c r="D117" s="17">
        <f t="shared" si="41"/>
        <v>61.366754465319843</v>
      </c>
      <c r="E117" s="17">
        <f>SUM(D117:$D$136)</f>
        <v>137.96512823843565</v>
      </c>
      <c r="F117" s="19">
        <f t="shared" si="42"/>
        <v>2.2482063690756826</v>
      </c>
      <c r="G117" s="5"/>
      <c r="H117" s="17">
        <f>Absterbeordnung!C111</f>
        <v>471.7922978453272</v>
      </c>
      <c r="I117" s="18">
        <f t="shared" si="43"/>
        <v>0.13007154789423539</v>
      </c>
      <c r="J117" s="17">
        <f t="shared" si="44"/>
        <v>61.366754465319843</v>
      </c>
      <c r="K117" s="17">
        <f>SUM($J117:J$136)</f>
        <v>137.96512823843565</v>
      </c>
      <c r="L117" s="19">
        <f t="shared" si="45"/>
        <v>2.2482063690756826</v>
      </c>
      <c r="N117" s="6">
        <v>103</v>
      </c>
      <c r="O117" s="6">
        <f t="shared" si="36"/>
        <v>122</v>
      </c>
      <c r="P117" s="20">
        <f t="shared" si="37"/>
        <v>471.7922978453272</v>
      </c>
      <c r="Q117" s="20">
        <f t="shared" si="38"/>
        <v>471.7922978453272</v>
      </c>
      <c r="R117" s="5">
        <f t="shared" si="39"/>
        <v>55632.681940662093</v>
      </c>
      <c r="S117" s="5">
        <f t="shared" si="46"/>
        <v>3413997.1328998441</v>
      </c>
      <c r="T117" s="20">
        <f>SUM(S117:$S$136)</f>
        <v>6991631.2479384691</v>
      </c>
      <c r="U117" s="6">
        <f t="shared" si="47"/>
        <v>2.0479312008091197</v>
      </c>
    </row>
    <row r="118" spans="1:21" x14ac:dyDescent="0.2">
      <c r="A118" s="21">
        <v>104</v>
      </c>
      <c r="B118" s="17">
        <f>Absterbeordnung!C112</f>
        <v>278.74952255200367</v>
      </c>
      <c r="C118" s="18">
        <f t="shared" si="40"/>
        <v>0.12752112538650526</v>
      </c>
      <c r="D118" s="17">
        <f t="shared" si="41"/>
        <v>35.546452816782534</v>
      </c>
      <c r="E118" s="17">
        <f>SUM(D118:$D$136)</f>
        <v>76.598373773115839</v>
      </c>
      <c r="F118" s="19">
        <f t="shared" si="42"/>
        <v>2.1548809431964329</v>
      </c>
      <c r="G118" s="5"/>
      <c r="H118" s="17">
        <f>Absterbeordnung!C112</f>
        <v>278.74952255200367</v>
      </c>
      <c r="I118" s="18">
        <f t="shared" si="43"/>
        <v>0.12752112538650526</v>
      </c>
      <c r="J118" s="17">
        <f t="shared" si="44"/>
        <v>35.546452816782534</v>
      </c>
      <c r="K118" s="17">
        <f>SUM($J118:J$136)</f>
        <v>76.598373773115839</v>
      </c>
      <c r="L118" s="19">
        <f t="shared" si="45"/>
        <v>2.1548809431964329</v>
      </c>
      <c r="N118" s="6">
        <v>104</v>
      </c>
      <c r="O118" s="6">
        <f t="shared" si="36"/>
        <v>123</v>
      </c>
      <c r="P118" s="20">
        <f t="shared" si="37"/>
        <v>278.74952255200367</v>
      </c>
      <c r="Q118" s="20">
        <f t="shared" si="38"/>
        <v>278.74952255200367</v>
      </c>
      <c r="R118" s="5">
        <f t="shared" si="39"/>
        <v>51516.653258043181</v>
      </c>
      <c r="S118" s="5">
        <f t="shared" si="46"/>
        <v>1831234.2843155782</v>
      </c>
      <c r="T118" s="20">
        <f>SUM(S118:$S$136)</f>
        <v>3577634.115038625</v>
      </c>
      <c r="U118" s="6">
        <f t="shared" si="47"/>
        <v>1.9536736209456464</v>
      </c>
    </row>
    <row r="119" spans="1:21" x14ac:dyDescent="0.2">
      <c r="A119" s="21">
        <v>105</v>
      </c>
      <c r="B119" s="17">
        <f>Absterbeordnung!C113</f>
        <v>158.77975013302046</v>
      </c>
      <c r="C119" s="18">
        <f t="shared" si="40"/>
        <v>0.12502071116324046</v>
      </c>
      <c r="D119" s="17">
        <f t="shared" si="41"/>
        <v>19.850757279951839</v>
      </c>
      <c r="E119" s="17">
        <f>SUM(D119:$D$136)</f>
        <v>41.051920956333305</v>
      </c>
      <c r="F119" s="19">
        <f t="shared" si="42"/>
        <v>2.0680279536636852</v>
      </c>
      <c r="G119" s="5"/>
      <c r="H119" s="17">
        <f>Absterbeordnung!C113</f>
        <v>158.77975013302046</v>
      </c>
      <c r="I119" s="18">
        <f t="shared" si="43"/>
        <v>0.12502071116324046</v>
      </c>
      <c r="J119" s="17">
        <f t="shared" si="44"/>
        <v>19.850757279951839</v>
      </c>
      <c r="K119" s="17">
        <f>SUM($J119:J$136)</f>
        <v>41.051920956333305</v>
      </c>
      <c r="L119" s="19">
        <f t="shared" si="45"/>
        <v>2.0680279536636852</v>
      </c>
      <c r="N119" s="6">
        <v>105</v>
      </c>
      <c r="O119" s="6">
        <f t="shared" si="36"/>
        <v>124</v>
      </c>
      <c r="P119" s="20">
        <f t="shared" si="37"/>
        <v>158.77975013302046</v>
      </c>
      <c r="Q119" s="20">
        <f t="shared" si="38"/>
        <v>158.77975013302046</v>
      </c>
      <c r="R119" s="5">
        <f t="shared" si="39"/>
        <v>47122.518675520521</v>
      </c>
      <c r="S119" s="5">
        <f t="shared" si="46"/>
        <v>935417.68064775562</v>
      </c>
      <c r="T119" s="20">
        <f>SUM(S119:$S$136)</f>
        <v>1746399.830723047</v>
      </c>
      <c r="U119" s="6">
        <f t="shared" si="47"/>
        <v>1.8669732963714183</v>
      </c>
    </row>
    <row r="120" spans="1:21" x14ac:dyDescent="0.2">
      <c r="A120" s="21">
        <v>106</v>
      </c>
      <c r="B120" s="17">
        <f>Absterbeordnung!C114</f>
        <v>87.082539019355792</v>
      </c>
      <c r="C120" s="18">
        <f t="shared" si="40"/>
        <v>0.12256932466984359</v>
      </c>
      <c r="D120" s="17">
        <f t="shared" si="41"/>
        <v>10.673647998137742</v>
      </c>
      <c r="E120" s="17">
        <f>SUM(D120:$D$136)</f>
        <v>21.201163676381466</v>
      </c>
      <c r="F120" s="19">
        <f t="shared" si="42"/>
        <v>1.9863090557305698</v>
      </c>
      <c r="G120" s="5"/>
      <c r="H120" s="17">
        <f>Absterbeordnung!C114</f>
        <v>87.082539019355792</v>
      </c>
      <c r="I120" s="18">
        <f t="shared" si="43"/>
        <v>0.12256932466984359</v>
      </c>
      <c r="J120" s="17">
        <f t="shared" si="44"/>
        <v>10.673647998137742</v>
      </c>
      <c r="K120" s="17">
        <f>SUM($J120:J$136)</f>
        <v>21.201163676381466</v>
      </c>
      <c r="L120" s="19">
        <f t="shared" si="45"/>
        <v>1.9863090557305698</v>
      </c>
      <c r="N120" s="6">
        <v>106</v>
      </c>
      <c r="O120" s="6">
        <f t="shared" si="36"/>
        <v>125</v>
      </c>
      <c r="P120" s="20">
        <f t="shared" si="37"/>
        <v>87.082539019355792</v>
      </c>
      <c r="Q120" s="20">
        <f t="shared" si="38"/>
        <v>87.082539019355792</v>
      </c>
      <c r="R120" s="5">
        <f t="shared" si="39"/>
        <v>42568.19399654663</v>
      </c>
      <c r="S120" s="5">
        <f t="shared" si="46"/>
        <v>454357.918635579</v>
      </c>
      <c r="T120" s="20">
        <f>SUM(S120:$S$136)</f>
        <v>810982.1500752914</v>
      </c>
      <c r="U120" s="6">
        <f t="shared" si="47"/>
        <v>1.7848971412463603</v>
      </c>
    </row>
    <row r="121" spans="1:21" x14ac:dyDescent="0.2">
      <c r="A121" s="21">
        <v>107</v>
      </c>
      <c r="B121" s="17">
        <f>Absterbeordnung!C115</f>
        <v>45.926074850211023</v>
      </c>
      <c r="C121" s="18">
        <f t="shared" si="40"/>
        <v>0.12016600457827803</v>
      </c>
      <c r="D121" s="17">
        <f t="shared" si="41"/>
        <v>5.5187529207127977</v>
      </c>
      <c r="E121" s="17">
        <f>SUM(D121:$D$136)</f>
        <v>10.527515678243722</v>
      </c>
      <c r="F121" s="19">
        <f t="shared" si="42"/>
        <v>1.9075896003120931</v>
      </c>
      <c r="G121" s="5"/>
      <c r="H121" s="17">
        <f>Absterbeordnung!C115</f>
        <v>45.926074850211023</v>
      </c>
      <c r="I121" s="18">
        <f t="shared" si="43"/>
        <v>0.12016600457827803</v>
      </c>
      <c r="J121" s="17">
        <f t="shared" si="44"/>
        <v>5.5187529207127977</v>
      </c>
      <c r="K121" s="17">
        <f>SUM($J121:J$136)</f>
        <v>10.527515678243722</v>
      </c>
      <c r="L121" s="19">
        <f t="shared" si="45"/>
        <v>1.9075896003120931</v>
      </c>
      <c r="N121" s="6">
        <v>107</v>
      </c>
      <c r="O121" s="6">
        <f t="shared" si="36"/>
        <v>126</v>
      </c>
      <c r="P121" s="20">
        <f t="shared" si="37"/>
        <v>45.926074850211023</v>
      </c>
      <c r="Q121" s="20">
        <f t="shared" si="38"/>
        <v>45.926074850211023</v>
      </c>
      <c r="R121" s="5">
        <f t="shared" si="39"/>
        <v>37687.259389744955</v>
      </c>
      <c r="S121" s="5">
        <f t="shared" si="46"/>
        <v>207986.67283081578</v>
      </c>
      <c r="T121" s="20">
        <f>SUM(S121:$S$136)</f>
        <v>356624.2314397124</v>
      </c>
      <c r="U121" s="6">
        <f t="shared" si="47"/>
        <v>1.7146494368406193</v>
      </c>
    </row>
    <row r="122" spans="1:21" x14ac:dyDescent="0.2">
      <c r="A122" s="21">
        <v>108</v>
      </c>
      <c r="B122" s="17">
        <f>Absterbeordnung!C116</f>
        <v>23.260398100308205</v>
      </c>
      <c r="C122" s="18">
        <f t="shared" si="40"/>
        <v>0.11780980841007649</v>
      </c>
      <c r="D122" s="17">
        <f t="shared" si="41"/>
        <v>2.7403030437394169</v>
      </c>
      <c r="E122" s="17">
        <f>SUM(D122:$D$136)</f>
        <v>5.0087627575309259</v>
      </c>
      <c r="F122" s="19">
        <f t="shared" si="42"/>
        <v>1.827813448944672</v>
      </c>
      <c r="G122" s="5"/>
      <c r="H122" s="17">
        <f>Absterbeordnung!C116</f>
        <v>23.260398100308205</v>
      </c>
      <c r="I122" s="18">
        <f t="shared" si="43"/>
        <v>0.11780980841007649</v>
      </c>
      <c r="J122" s="17">
        <f t="shared" si="44"/>
        <v>2.7403030437394169</v>
      </c>
      <c r="K122" s="17">
        <f>SUM($J122:J$136)</f>
        <v>5.0087627575309259</v>
      </c>
      <c r="L122" s="19">
        <f t="shared" si="45"/>
        <v>1.827813448944672</v>
      </c>
      <c r="N122" s="6">
        <v>108</v>
      </c>
      <c r="O122" s="6">
        <f t="shared" si="36"/>
        <v>127</v>
      </c>
      <c r="P122" s="20">
        <f t="shared" si="37"/>
        <v>23.260398100308205</v>
      </c>
      <c r="Q122" s="20">
        <f t="shared" si="38"/>
        <v>23.260398100308205</v>
      </c>
      <c r="R122" s="5">
        <f t="shared" si="39"/>
        <v>32958.938676162157</v>
      </c>
      <c r="S122" s="5">
        <f t="shared" si="46"/>
        <v>90317.479972707937</v>
      </c>
      <c r="T122" s="20">
        <f>SUM(S122:$S$136)</f>
        <v>148637.55860889668</v>
      </c>
      <c r="U122" s="6">
        <f t="shared" si="47"/>
        <v>1.6457230499988691</v>
      </c>
    </row>
    <row r="123" spans="1:21" x14ac:dyDescent="0.2">
      <c r="A123" s="21">
        <v>109</v>
      </c>
      <c r="B123" s="17">
        <f>Absterbeordnung!C117</f>
        <v>11.299047016580875</v>
      </c>
      <c r="C123" s="18">
        <f t="shared" si="40"/>
        <v>0.11549981216674166</v>
      </c>
      <c r="D123" s="17">
        <f t="shared" si="41"/>
        <v>1.3050378080782739</v>
      </c>
      <c r="E123" s="17">
        <f>SUM(D123:$D$136)</f>
        <v>2.268459713791509</v>
      </c>
      <c r="F123" s="19">
        <f t="shared" si="42"/>
        <v>1.7382329460109027</v>
      </c>
      <c r="G123" s="5"/>
      <c r="H123" s="17">
        <f>Absterbeordnung!C117</f>
        <v>11.299047016580875</v>
      </c>
      <c r="I123" s="18">
        <f t="shared" si="43"/>
        <v>0.11549981216674166</v>
      </c>
      <c r="J123" s="17">
        <f t="shared" si="44"/>
        <v>1.3050378080782739</v>
      </c>
      <c r="K123" s="17">
        <f>SUM($J123:J$136)</f>
        <v>2.268459713791509</v>
      </c>
      <c r="L123" s="19">
        <f t="shared" si="45"/>
        <v>1.7382329460109027</v>
      </c>
      <c r="N123" s="6">
        <v>109</v>
      </c>
      <c r="O123" s="6">
        <f t="shared" si="36"/>
        <v>128</v>
      </c>
      <c r="P123" s="20">
        <f t="shared" si="37"/>
        <v>11.299047016580875</v>
      </c>
      <c r="Q123" s="20">
        <f t="shared" si="38"/>
        <v>11.299047016580875</v>
      </c>
      <c r="R123" s="5">
        <f t="shared" si="39"/>
        <v>28352.30913213229</v>
      </c>
      <c r="S123" s="5">
        <f t="shared" si="46"/>
        <v>37000.835363755548</v>
      </c>
      <c r="T123" s="20">
        <f>SUM(S123:$S$136)</f>
        <v>58320.078636188751</v>
      </c>
      <c r="U123" s="6">
        <f t="shared" si="47"/>
        <v>1.5761827554119665</v>
      </c>
    </row>
    <row r="124" spans="1:21" x14ac:dyDescent="0.2">
      <c r="A124" s="21">
        <v>110</v>
      </c>
      <c r="B124" s="17">
        <f>Absterbeordnung!C118</f>
        <v>5.2573953539343572</v>
      </c>
      <c r="C124" s="18">
        <f t="shared" si="40"/>
        <v>0.11323510996739378</v>
      </c>
      <c r="D124" s="17">
        <f t="shared" si="41"/>
        <v>0.59532174104482205</v>
      </c>
      <c r="E124" s="17">
        <f>SUM(D124:$D$136)</f>
        <v>0.96342190571323527</v>
      </c>
      <c r="F124" s="19">
        <f t="shared" si="42"/>
        <v>1.6183213870576563</v>
      </c>
      <c r="G124" s="5"/>
      <c r="H124" s="17">
        <f>Absterbeordnung!C118</f>
        <v>5.2573953539343572</v>
      </c>
      <c r="I124" s="18">
        <f t="shared" si="43"/>
        <v>0.11323510996739378</v>
      </c>
      <c r="J124" s="17">
        <f t="shared" si="44"/>
        <v>0.59532174104482205</v>
      </c>
      <c r="K124" s="17">
        <f>SUM($J124:J$136)</f>
        <v>0.96342190571323527</v>
      </c>
      <c r="L124" s="19">
        <f t="shared" si="45"/>
        <v>1.6183213870576563</v>
      </c>
      <c r="N124" s="6">
        <v>110</v>
      </c>
      <c r="O124" s="6">
        <f t="shared" si="36"/>
        <v>129</v>
      </c>
      <c r="P124" s="20">
        <f t="shared" si="37"/>
        <v>5.2573953539343572</v>
      </c>
      <c r="Q124" s="20">
        <f t="shared" si="38"/>
        <v>5.2573953539343572</v>
      </c>
      <c r="R124" s="5">
        <f t="shared" si="39"/>
        <v>24150.594176234441</v>
      </c>
      <c r="S124" s="5">
        <f t="shared" si="46"/>
        <v>14377.373772262827</v>
      </c>
      <c r="T124" s="20">
        <f>SUM(S124:$S$136)</f>
        <v>21319.243272433203</v>
      </c>
      <c r="U124" s="6">
        <f t="shared" si="47"/>
        <v>1.4828329297220328</v>
      </c>
    </row>
    <row r="125" spans="1:21" x14ac:dyDescent="0.2">
      <c r="A125" s="21">
        <v>111</v>
      </c>
      <c r="B125" s="17">
        <f>Absterbeordnung!C119</f>
        <v>2.3401349211603786</v>
      </c>
      <c r="C125" s="18">
        <f t="shared" si="40"/>
        <v>0.11101481369352335</v>
      </c>
      <c r="D125" s="17">
        <f t="shared" si="41"/>
        <v>0.25978964229032742</v>
      </c>
      <c r="E125" s="17">
        <f>SUM(D125:$D$136)</f>
        <v>0.36810016466841322</v>
      </c>
      <c r="F125" s="19">
        <f t="shared" si="42"/>
        <v>1.4169162458641964</v>
      </c>
      <c r="G125" s="25"/>
      <c r="H125" s="17">
        <f>Absterbeordnung!C119</f>
        <v>2.3401349211603786</v>
      </c>
      <c r="I125" s="18">
        <f t="shared" si="43"/>
        <v>0.11101481369352335</v>
      </c>
      <c r="J125" s="17">
        <f t="shared" si="44"/>
        <v>0.25978964229032742</v>
      </c>
      <c r="K125" s="17">
        <f>SUM($J125:J$136)</f>
        <v>0.36810016466841322</v>
      </c>
      <c r="L125" s="19">
        <f t="shared" si="45"/>
        <v>1.4169162458641964</v>
      </c>
      <c r="N125" s="6">
        <v>111</v>
      </c>
      <c r="O125" s="6">
        <f t="shared" si="36"/>
        <v>130</v>
      </c>
      <c r="P125" s="20">
        <f t="shared" si="37"/>
        <v>2.3401349211603786</v>
      </c>
      <c r="Q125" s="20">
        <f t="shared" si="38"/>
        <v>2.3401349211603786</v>
      </c>
      <c r="R125" s="5">
        <f t="shared" si="39"/>
        <v>19969.058617806804</v>
      </c>
      <c r="S125" s="5">
        <f t="shared" si="46"/>
        <v>5187.7545951946095</v>
      </c>
      <c r="T125" s="20">
        <f>SUM(S125:$S$136)</f>
        <v>6941.8695001703745</v>
      </c>
      <c r="U125" s="6">
        <f t="shared" si="47"/>
        <v>1.3381260375347348</v>
      </c>
    </row>
    <row r="126" spans="1:21" x14ac:dyDescent="0.2">
      <c r="A126" s="21">
        <v>112</v>
      </c>
      <c r="B126" s="17">
        <f>Absterbeordnung!C120</f>
        <v>0.99515307146881038</v>
      </c>
      <c r="C126" s="18">
        <f t="shared" si="40"/>
        <v>0.10883805264070914</v>
      </c>
      <c r="D126" s="17">
        <f t="shared" si="41"/>
        <v>0.10831052237808578</v>
      </c>
      <c r="E126" s="17">
        <f>SUM(D126:$D$136)</f>
        <v>0.10831052237808578</v>
      </c>
      <c r="F126" s="19">
        <f t="shared" si="42"/>
        <v>1</v>
      </c>
      <c r="G126" s="5"/>
      <c r="H126" s="17">
        <f>Absterbeordnung!C120</f>
        <v>0.99515307146881038</v>
      </c>
      <c r="I126" s="18">
        <f t="shared" si="43"/>
        <v>0.10883805264070914</v>
      </c>
      <c r="J126" s="17">
        <f t="shared" si="44"/>
        <v>0.10831052237808578</v>
      </c>
      <c r="K126" s="17">
        <f>SUM($J126:J$136)</f>
        <v>0.10831052237808578</v>
      </c>
      <c r="L126" s="19">
        <f t="shared" si="45"/>
        <v>1</v>
      </c>
      <c r="N126" s="6">
        <v>112</v>
      </c>
      <c r="O126" s="6">
        <f t="shared" si="36"/>
        <v>131</v>
      </c>
      <c r="P126" s="20">
        <f t="shared" si="37"/>
        <v>0.99515307146881038</v>
      </c>
      <c r="Q126" s="20">
        <f t="shared" si="38"/>
        <v>0.99515307146881038</v>
      </c>
      <c r="R126" s="5">
        <f t="shared" si="39"/>
        <v>16195.240004960693</v>
      </c>
      <c r="S126" s="5">
        <f t="shared" si="46"/>
        <v>1754.1149049757651</v>
      </c>
      <c r="T126" s="20">
        <f>SUM(S126:$S$136)</f>
        <v>1754.1149049757651</v>
      </c>
      <c r="U126" s="6">
        <f t="shared" si="47"/>
        <v>1</v>
      </c>
    </row>
    <row r="127" spans="1:21" x14ac:dyDescent="0.2">
      <c r="A127" s="21">
        <v>113</v>
      </c>
      <c r="B127" s="17">
        <f>Absterbeordnung!C121</f>
        <v>0</v>
      </c>
      <c r="C127" s="18">
        <f t="shared" si="40"/>
        <v>0.10670397317716583</v>
      </c>
      <c r="D127" s="17">
        <f t="shared" si="41"/>
        <v>0</v>
      </c>
      <c r="E127" s="17">
        <f>SUM(D127:$D$136)</f>
        <v>0</v>
      </c>
      <c r="F127" s="19" t="e">
        <f t="shared" si="42"/>
        <v>#DIV/0!</v>
      </c>
      <c r="G127" s="27"/>
      <c r="H127" s="17">
        <f>Absterbeordnung!C121</f>
        <v>0</v>
      </c>
      <c r="I127" s="18">
        <f t="shared" si="43"/>
        <v>0.10670397317716583</v>
      </c>
      <c r="J127" s="17">
        <f t="shared" si="44"/>
        <v>0</v>
      </c>
      <c r="K127" s="17">
        <f>SUM($J127:J$136)</f>
        <v>0</v>
      </c>
      <c r="L127" s="19" t="e">
        <f t="shared" si="45"/>
        <v>#DIV/0!</v>
      </c>
      <c r="N127" s="6">
        <v>113</v>
      </c>
      <c r="O127" s="6">
        <f t="shared" si="36"/>
        <v>132</v>
      </c>
      <c r="P127" s="20">
        <f t="shared" si="37"/>
        <v>0</v>
      </c>
      <c r="Q127" s="20">
        <f t="shared" si="38"/>
        <v>0</v>
      </c>
      <c r="R127" s="5">
        <f t="shared" si="39"/>
        <v>12844.721317923202</v>
      </c>
      <c r="S127" s="5">
        <f t="shared" si="46"/>
        <v>0</v>
      </c>
      <c r="T127" s="20">
        <f>SUM(S127:$S$136)</f>
        <v>0</v>
      </c>
      <c r="U127" s="6" t="e">
        <f t="shared" si="47"/>
        <v>#DIV/0!</v>
      </c>
    </row>
    <row r="128" spans="1:21" x14ac:dyDescent="0.2">
      <c r="A128" s="21">
        <v>114</v>
      </c>
      <c r="B128" s="17">
        <f>Absterbeordnung!C122</f>
        <v>0</v>
      </c>
      <c r="C128" s="18">
        <f t="shared" si="40"/>
        <v>0.10461173840898609</v>
      </c>
      <c r="D128" s="17">
        <f t="shared" si="41"/>
        <v>0</v>
      </c>
      <c r="E128" s="17">
        <f>SUM(D128:$D$136)</f>
        <v>0</v>
      </c>
      <c r="F128" s="19" t="e">
        <f t="shared" si="42"/>
        <v>#DIV/0!</v>
      </c>
      <c r="G128" s="27"/>
      <c r="H128" s="17">
        <f>Absterbeordnung!C122</f>
        <v>0</v>
      </c>
      <c r="I128" s="18">
        <f t="shared" si="43"/>
        <v>0.10461173840898609</v>
      </c>
      <c r="J128" s="17">
        <f t="shared" si="44"/>
        <v>0</v>
      </c>
      <c r="K128" s="17">
        <f>SUM($J128:J$136)</f>
        <v>0</v>
      </c>
      <c r="L128" s="19" t="e">
        <f t="shared" si="45"/>
        <v>#DIV/0!</v>
      </c>
      <c r="N128" s="6">
        <v>114</v>
      </c>
      <c r="O128" s="6">
        <f t="shared" si="36"/>
        <v>133</v>
      </c>
      <c r="P128" s="20">
        <f t="shared" si="37"/>
        <v>0</v>
      </c>
      <c r="Q128" s="20">
        <f t="shared" si="38"/>
        <v>0</v>
      </c>
      <c r="R128" s="5">
        <f t="shared" si="39"/>
        <v>9949.6264425654244</v>
      </c>
      <c r="S128" s="5">
        <f t="shared" si="46"/>
        <v>0</v>
      </c>
      <c r="T128" s="20">
        <f>SUM(S128:$S$136)</f>
        <v>0</v>
      </c>
      <c r="U128" s="6" t="e">
        <f t="shared" si="47"/>
        <v>#DIV/0!</v>
      </c>
    </row>
    <row r="129" spans="1:21" x14ac:dyDescent="0.2">
      <c r="A129" s="21">
        <v>115</v>
      </c>
      <c r="B129" s="17">
        <f>Absterbeordnung!C123</f>
        <v>0</v>
      </c>
      <c r="C129" s="18">
        <f t="shared" si="40"/>
        <v>0.10256052785194716</v>
      </c>
      <c r="D129" s="17">
        <f t="shared" si="41"/>
        <v>0</v>
      </c>
      <c r="E129" s="17">
        <f>SUM(D129:$D$136)</f>
        <v>0</v>
      </c>
      <c r="F129" s="19" t="e">
        <f t="shared" si="42"/>
        <v>#DIV/0!</v>
      </c>
      <c r="G129" s="27"/>
      <c r="H129" s="17">
        <f>Absterbeordnung!C123</f>
        <v>0</v>
      </c>
      <c r="I129" s="18">
        <f t="shared" si="43"/>
        <v>0.10256052785194716</v>
      </c>
      <c r="J129" s="17">
        <f t="shared" si="44"/>
        <v>0</v>
      </c>
      <c r="K129" s="17">
        <f>SUM($J129:J$136)</f>
        <v>0</v>
      </c>
      <c r="L129" s="19" t="e">
        <f t="shared" si="45"/>
        <v>#DIV/0!</v>
      </c>
      <c r="N129" s="6">
        <v>115</v>
      </c>
      <c r="O129" s="6">
        <f t="shared" si="36"/>
        <v>134</v>
      </c>
      <c r="P129" s="20">
        <f t="shared" si="37"/>
        <v>0</v>
      </c>
      <c r="Q129" s="20">
        <f t="shared" si="38"/>
        <v>0</v>
      </c>
      <c r="R129" s="5">
        <f t="shared" si="39"/>
        <v>7517.4569030148541</v>
      </c>
      <c r="S129" s="5">
        <f t="shared" si="46"/>
        <v>0</v>
      </c>
      <c r="T129" s="20">
        <f>SUM(S129:$S$136)</f>
        <v>0</v>
      </c>
      <c r="U129" s="6" t="e">
        <f t="shared" si="47"/>
        <v>#DIV/0!</v>
      </c>
    </row>
    <row r="130" spans="1:21" x14ac:dyDescent="0.2">
      <c r="A130" s="21">
        <v>116</v>
      </c>
      <c r="B130" s="17">
        <f>Absterbeordnung!C124</f>
        <v>0</v>
      </c>
      <c r="C130" s="18">
        <f t="shared" si="40"/>
        <v>0.1005495371097521</v>
      </c>
      <c r="D130" s="17">
        <f t="shared" si="41"/>
        <v>0</v>
      </c>
      <c r="E130" s="17">
        <f>SUM(D130:$D$136)</f>
        <v>0</v>
      </c>
      <c r="F130" s="19" t="e">
        <f t="shared" si="42"/>
        <v>#DIV/0!</v>
      </c>
      <c r="G130" s="27"/>
      <c r="H130" s="17">
        <f>Absterbeordnung!C124</f>
        <v>0</v>
      </c>
      <c r="I130" s="18">
        <f t="shared" si="43"/>
        <v>0.1005495371097521</v>
      </c>
      <c r="J130" s="17">
        <f t="shared" si="44"/>
        <v>0</v>
      </c>
      <c r="K130" s="17">
        <f>SUM($J130:J$136)</f>
        <v>0</v>
      </c>
      <c r="L130" s="19" t="e">
        <f t="shared" si="45"/>
        <v>#DIV/0!</v>
      </c>
      <c r="N130" s="6">
        <v>116</v>
      </c>
      <c r="O130" s="6">
        <f t="shared" si="36"/>
        <v>135</v>
      </c>
      <c r="P130" s="20">
        <f t="shared" si="37"/>
        <v>0</v>
      </c>
      <c r="Q130" s="20">
        <f t="shared" si="38"/>
        <v>0</v>
      </c>
      <c r="R130" s="5">
        <f t="shared" si="39"/>
        <v>5532.9212770583599</v>
      </c>
      <c r="S130" s="5">
        <f t="shared" si="46"/>
        <v>0</v>
      </c>
      <c r="T130" s="20">
        <f>SUM(S130:$S$136)</f>
        <v>0</v>
      </c>
      <c r="U130" s="6" t="e">
        <f t="shared" si="47"/>
        <v>#DIV/0!</v>
      </c>
    </row>
    <row r="131" spans="1:21" x14ac:dyDescent="0.2">
      <c r="A131" s="21">
        <v>117</v>
      </c>
      <c r="B131" s="17">
        <f>Absterbeordnung!C125</f>
        <v>0</v>
      </c>
      <c r="C131" s="18">
        <f t="shared" si="40"/>
        <v>9.8577977558580526E-2</v>
      </c>
      <c r="D131" s="17">
        <f t="shared" si="41"/>
        <v>0</v>
      </c>
      <c r="E131" s="17">
        <f>SUM(D131:$D$136)</f>
        <v>0</v>
      </c>
      <c r="F131" s="19" t="e">
        <f t="shared" si="42"/>
        <v>#DIV/0!</v>
      </c>
      <c r="G131" s="27"/>
      <c r="H131" s="17">
        <f>Absterbeordnung!C125</f>
        <v>0</v>
      </c>
      <c r="I131" s="18">
        <f t="shared" si="43"/>
        <v>9.8577977558580526E-2</v>
      </c>
      <c r="J131" s="17">
        <f t="shared" si="44"/>
        <v>0</v>
      </c>
      <c r="K131" s="17">
        <f>SUM($J131:J$136)</f>
        <v>0</v>
      </c>
      <c r="L131" s="19" t="e">
        <f t="shared" si="45"/>
        <v>#DIV/0!</v>
      </c>
      <c r="N131" s="6">
        <v>117</v>
      </c>
      <c r="O131" s="6">
        <f t="shared" si="36"/>
        <v>136</v>
      </c>
      <c r="P131" s="20">
        <f t="shared" si="37"/>
        <v>0</v>
      </c>
      <c r="Q131" s="20">
        <f t="shared" si="38"/>
        <v>0</v>
      </c>
      <c r="R131" s="5">
        <f t="shared" si="39"/>
        <v>3961.8196182207294</v>
      </c>
      <c r="S131" s="5">
        <f t="shared" si="46"/>
        <v>0</v>
      </c>
      <c r="T131" s="20">
        <f>SUM(S131:$S$136)</f>
        <v>0</v>
      </c>
      <c r="U131" s="6" t="e">
        <f t="shared" si="47"/>
        <v>#DIV/0!</v>
      </c>
    </row>
    <row r="132" spans="1:21" x14ac:dyDescent="0.2">
      <c r="A132" s="21">
        <v>118</v>
      </c>
      <c r="B132" s="17">
        <f>Absterbeordnung!C126</f>
        <v>0</v>
      </c>
      <c r="C132" s="18">
        <f t="shared" si="40"/>
        <v>9.6645076037824032E-2</v>
      </c>
      <c r="D132" s="17">
        <f t="shared" si="41"/>
        <v>0</v>
      </c>
      <c r="E132" s="17">
        <f>SUM(D132:$D$136)</f>
        <v>0</v>
      </c>
      <c r="F132" s="19" t="e">
        <f t="shared" si="42"/>
        <v>#DIV/0!</v>
      </c>
      <c r="G132" s="27"/>
      <c r="H132" s="17">
        <f>Absterbeordnung!C126</f>
        <v>0</v>
      </c>
      <c r="I132" s="18">
        <f t="shared" si="43"/>
        <v>9.6645076037824032E-2</v>
      </c>
      <c r="J132" s="17">
        <f t="shared" si="44"/>
        <v>0</v>
      </c>
      <c r="K132" s="17">
        <f>SUM($J132:J$136)</f>
        <v>0</v>
      </c>
      <c r="L132" s="19" t="e">
        <f t="shared" si="45"/>
        <v>#DIV/0!</v>
      </c>
      <c r="N132" s="6">
        <v>118</v>
      </c>
      <c r="O132" s="6">
        <f t="shared" si="36"/>
        <v>137</v>
      </c>
      <c r="P132" s="20">
        <f t="shared" si="37"/>
        <v>0</v>
      </c>
      <c r="Q132" s="20">
        <f t="shared" si="38"/>
        <v>0</v>
      </c>
      <c r="R132" s="5">
        <f t="shared" si="39"/>
        <v>2756.3150655898753</v>
      </c>
      <c r="S132" s="5">
        <f t="shared" si="46"/>
        <v>0</v>
      </c>
      <c r="T132" s="20">
        <f>SUM(S132:$S$136)</f>
        <v>0</v>
      </c>
      <c r="U132" s="6" t="e">
        <f t="shared" si="47"/>
        <v>#DIV/0!</v>
      </c>
    </row>
    <row r="133" spans="1:21" x14ac:dyDescent="0.2">
      <c r="A133" s="21">
        <v>119</v>
      </c>
      <c r="B133" s="17">
        <f>Absterbeordnung!C127</f>
        <v>0</v>
      </c>
      <c r="C133" s="18">
        <f t="shared" si="40"/>
        <v>9.4750074546886331E-2</v>
      </c>
      <c r="D133" s="17">
        <f t="shared" si="41"/>
        <v>0</v>
      </c>
      <c r="E133" s="17">
        <f>SUM(D133:$D$136)</f>
        <v>0</v>
      </c>
      <c r="F133" s="19" t="e">
        <f t="shared" si="42"/>
        <v>#DIV/0!</v>
      </c>
      <c r="G133" s="27"/>
      <c r="H133" s="17">
        <f>Absterbeordnung!C127</f>
        <v>0</v>
      </c>
      <c r="I133" s="18">
        <f t="shared" si="43"/>
        <v>9.4750074546886331E-2</v>
      </c>
      <c r="J133" s="17">
        <f t="shared" si="44"/>
        <v>0</v>
      </c>
      <c r="K133" s="17">
        <f>SUM($J133:J$136)</f>
        <v>0</v>
      </c>
      <c r="L133" s="19" t="e">
        <f t="shared" si="45"/>
        <v>#DIV/0!</v>
      </c>
      <c r="N133" s="6">
        <v>119</v>
      </c>
      <c r="O133" s="6">
        <f t="shared" si="36"/>
        <v>138</v>
      </c>
      <c r="P133" s="20">
        <f t="shared" si="37"/>
        <v>0</v>
      </c>
      <c r="Q133" s="20">
        <f t="shared" si="38"/>
        <v>0</v>
      </c>
      <c r="R133" s="5">
        <f t="shared" si="39"/>
        <v>1860.7767182535349</v>
      </c>
      <c r="S133" s="5">
        <f t="shared" si="46"/>
        <v>0</v>
      </c>
      <c r="T133" s="20">
        <f>SUM(S133:$S$136)</f>
        <v>0</v>
      </c>
      <c r="U133" s="6" t="e">
        <f t="shared" si="47"/>
        <v>#DIV/0!</v>
      </c>
    </row>
    <row r="134" spans="1:21" x14ac:dyDescent="0.2">
      <c r="A134" s="21">
        <v>120</v>
      </c>
      <c r="B134" s="17">
        <f>Absterbeordnung!C128</f>
        <v>0</v>
      </c>
      <c r="C134" s="18">
        <f t="shared" si="40"/>
        <v>9.2892229947927757E-2</v>
      </c>
      <c r="D134" s="17">
        <f t="shared" si="41"/>
        <v>0</v>
      </c>
      <c r="E134" s="17">
        <f>SUM(D134:$D$136)</f>
        <v>0</v>
      </c>
      <c r="F134" s="19" t="e">
        <f t="shared" si="42"/>
        <v>#DIV/0!</v>
      </c>
      <c r="G134" s="27"/>
      <c r="H134" s="17">
        <f>Absterbeordnung!C128</f>
        <v>0</v>
      </c>
      <c r="I134" s="18">
        <f t="shared" si="43"/>
        <v>9.2892229947927757E-2</v>
      </c>
      <c r="J134" s="17">
        <f t="shared" si="44"/>
        <v>0</v>
      </c>
      <c r="K134" s="17">
        <f>SUM($J134:J$136)</f>
        <v>0</v>
      </c>
      <c r="L134" s="19" t="e">
        <f t="shared" si="45"/>
        <v>#DIV/0!</v>
      </c>
      <c r="N134" s="6">
        <v>120</v>
      </c>
      <c r="O134" s="6">
        <f t="shared" si="36"/>
        <v>139</v>
      </c>
      <c r="P134" s="20">
        <f t="shared" si="37"/>
        <v>0</v>
      </c>
      <c r="Q134" s="20">
        <f t="shared" si="38"/>
        <v>0</v>
      </c>
      <c r="R134" s="5">
        <f t="shared" si="39"/>
        <v>1217.385719012814</v>
      </c>
      <c r="S134" s="5">
        <f t="shared" si="46"/>
        <v>0</v>
      </c>
      <c r="T134" s="20">
        <f>SUM(S134:$S$136)</f>
        <v>0</v>
      </c>
      <c r="U134" s="6" t="e">
        <f t="shared" si="47"/>
        <v>#DIV/0!</v>
      </c>
    </row>
    <row r="135" spans="1:21" x14ac:dyDescent="0.2">
      <c r="A135" s="21">
        <v>121</v>
      </c>
      <c r="B135" s="17">
        <f>Absterbeordnung!C129</f>
        <v>0</v>
      </c>
      <c r="C135" s="18">
        <f t="shared" si="40"/>
        <v>9.1070813674438977E-2</v>
      </c>
      <c r="D135" s="17">
        <f t="shared" si="41"/>
        <v>0</v>
      </c>
      <c r="E135" s="17">
        <f>SUM(D135:$D$136)</f>
        <v>0</v>
      </c>
      <c r="F135" s="19" t="e">
        <f t="shared" si="42"/>
        <v>#DIV/0!</v>
      </c>
      <c r="G135" s="27"/>
      <c r="H135" s="17">
        <f>Absterbeordnung!C129</f>
        <v>0</v>
      </c>
      <c r="I135" s="18">
        <f t="shared" si="43"/>
        <v>9.1070813674438977E-2</v>
      </c>
      <c r="J135" s="17">
        <f t="shared" si="44"/>
        <v>0</v>
      </c>
      <c r="K135" s="17">
        <f>SUM($J135:J$136)</f>
        <v>0</v>
      </c>
      <c r="L135" s="19" t="e">
        <f t="shared" si="45"/>
        <v>#DIV/0!</v>
      </c>
      <c r="N135" s="6">
        <v>121</v>
      </c>
      <c r="O135" s="6">
        <f t="shared" si="36"/>
        <v>140</v>
      </c>
      <c r="P135" s="20">
        <f t="shared" si="37"/>
        <v>0</v>
      </c>
      <c r="Q135" s="20">
        <f t="shared" si="38"/>
        <v>0</v>
      </c>
      <c r="R135" s="5">
        <f t="shared" si="39"/>
        <v>770.84661027906031</v>
      </c>
      <c r="S135" s="5">
        <f t="shared" si="46"/>
        <v>0</v>
      </c>
      <c r="T135" s="20">
        <f>SUM(S135:$S$136)</f>
        <v>0</v>
      </c>
      <c r="U135" s="6" t="e">
        <f t="shared" si="47"/>
        <v>#DIV/0!</v>
      </c>
    </row>
    <row r="136" spans="1:21" x14ac:dyDescent="0.2">
      <c r="A136" s="21">
        <v>122</v>
      </c>
      <c r="B136" s="17">
        <f>Absterbeordnung!C130</f>
        <v>0</v>
      </c>
      <c r="C136" s="18">
        <f t="shared" si="40"/>
        <v>8.9285111445528406E-2</v>
      </c>
      <c r="D136" s="17">
        <f t="shared" si="41"/>
        <v>0</v>
      </c>
      <c r="E136" s="17">
        <f>SUM(D136:$D$136)</f>
        <v>0</v>
      </c>
      <c r="F136" s="19" t="e">
        <f t="shared" si="42"/>
        <v>#DIV/0!</v>
      </c>
      <c r="G136" s="27"/>
      <c r="H136" s="17">
        <f>Absterbeordnung!C130</f>
        <v>0</v>
      </c>
      <c r="I136" s="18">
        <f t="shared" si="43"/>
        <v>8.9285111445528406E-2</v>
      </c>
      <c r="J136" s="17">
        <f t="shared" si="44"/>
        <v>0</v>
      </c>
      <c r="K136" s="17">
        <f>SUM($J136:J$136)</f>
        <v>0</v>
      </c>
      <c r="L136" s="19" t="e">
        <f t="shared" si="45"/>
        <v>#DIV/0!</v>
      </c>
      <c r="N136" s="6">
        <v>122</v>
      </c>
      <c r="O136" s="6">
        <f t="shared" si="36"/>
        <v>141</v>
      </c>
      <c r="P136" s="20">
        <f t="shared" si="37"/>
        <v>0</v>
      </c>
      <c r="Q136" s="20">
        <f t="shared" si="38"/>
        <v>0</v>
      </c>
      <c r="R136" s="5">
        <f t="shared" si="39"/>
        <v>471.7922978453272</v>
      </c>
      <c r="S136" s="5">
        <f t="shared" si="46"/>
        <v>0</v>
      </c>
      <c r="T136" s="20">
        <f>SUM(S136:$S$136)</f>
        <v>0</v>
      </c>
      <c r="U136" s="6" t="e">
        <f t="shared" si="47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53"/>
  <sheetViews>
    <sheetView showGridLines="0" showRowColHeaders="0" showOutlineSymbols="0" zoomScaleNormal="100" workbookViewId="0">
      <selection activeCell="D5" sqref="D5"/>
    </sheetView>
  </sheetViews>
  <sheetFormatPr baseColWidth="10" defaultRowHeight="12.75" x14ac:dyDescent="0.2"/>
  <cols>
    <col min="1" max="1" width="50.42578125" style="194" customWidth="1"/>
    <col min="2" max="2" width="15" style="194" customWidth="1"/>
    <col min="3" max="3" width="16.5703125" style="194" customWidth="1"/>
    <col min="4" max="4" width="18.42578125" style="198" customWidth="1"/>
    <col min="5" max="5" width="23" style="198" customWidth="1"/>
    <col min="6" max="6" width="15.5703125" style="198" customWidth="1"/>
    <col min="7" max="16384" width="11.42578125" style="194"/>
  </cols>
  <sheetData>
    <row r="1" spans="1:7" s="172" customFormat="1" ht="18.75" customHeight="1" thickBot="1" x14ac:dyDescent="0.25">
      <c r="A1" s="226" t="s">
        <v>55</v>
      </c>
      <c r="B1" s="227"/>
      <c r="C1" s="227"/>
      <c r="D1" s="227"/>
      <c r="E1" s="227"/>
      <c r="F1" s="228"/>
    </row>
    <row r="2" spans="1:7" s="172" customFormat="1" ht="18.75" customHeight="1" thickBot="1" x14ac:dyDescent="0.3">
      <c r="A2" s="229" t="s">
        <v>56</v>
      </c>
      <c r="B2" s="230"/>
      <c r="C2" s="230"/>
      <c r="D2" s="230"/>
      <c r="E2" s="230"/>
      <c r="F2" s="231"/>
    </row>
    <row r="3" spans="1:7" s="173" customFormat="1" ht="57" customHeight="1" thickBot="1" x14ac:dyDescent="0.25">
      <c r="A3" s="223" t="str">
        <f>"Leibrentenbarwertfaktor "&amp;Absterbeordnung!B6&amp; " - Eine Person - weiblich"</f>
        <v>Leibrentenbarwertfaktor 2007-2009 - Eine Person - weiblich</v>
      </c>
      <c r="B3" s="224"/>
      <c r="C3" s="224"/>
      <c r="D3" s="224"/>
      <c r="E3" s="224"/>
      <c r="F3" s="225"/>
    </row>
    <row r="4" spans="1:7" s="173" customFormat="1" ht="18.75" thickBot="1" x14ac:dyDescent="0.3">
      <c r="A4" s="174"/>
      <c r="B4" s="175"/>
      <c r="C4" s="175"/>
      <c r="D4" s="176"/>
      <c r="E4" s="177" t="s">
        <v>33</v>
      </c>
      <c r="F4" s="178">
        <f>Absterbeordnung!E1</f>
        <v>40486</v>
      </c>
    </row>
    <row r="5" spans="1:7" s="173" customFormat="1" ht="18.75" thickBot="1" x14ac:dyDescent="0.3">
      <c r="A5" s="174" t="s">
        <v>5</v>
      </c>
      <c r="B5" s="179"/>
      <c r="C5" s="175"/>
      <c r="D5" s="208">
        <v>69</v>
      </c>
      <c r="E5" s="176"/>
      <c r="F5" s="180"/>
    </row>
    <row r="6" spans="1:7" s="173" customFormat="1" ht="17.25" customHeight="1" x14ac:dyDescent="0.25">
      <c r="A6" s="174"/>
      <c r="B6" s="179"/>
      <c r="C6" s="175"/>
      <c r="D6" s="176"/>
      <c r="E6" s="176"/>
      <c r="F6" s="180"/>
    </row>
    <row r="7" spans="1:7" s="173" customFormat="1" ht="18.75" thickBot="1" x14ac:dyDescent="0.3">
      <c r="A7" s="174"/>
      <c r="B7" s="179"/>
      <c r="C7" s="175"/>
      <c r="D7" s="176"/>
      <c r="E7" s="176"/>
      <c r="F7" s="180"/>
    </row>
    <row r="8" spans="1:7" s="173" customFormat="1" ht="18.75" thickBot="1" x14ac:dyDescent="0.3">
      <c r="A8" s="174" t="s">
        <v>3</v>
      </c>
      <c r="B8" s="179"/>
      <c r="C8" s="175"/>
      <c r="D8" s="213">
        <v>2</v>
      </c>
      <c r="E8" s="176"/>
      <c r="F8" s="180"/>
    </row>
    <row r="9" spans="1:7" s="173" customFormat="1" ht="18.75" thickBot="1" x14ac:dyDescent="0.3">
      <c r="A9" s="174" t="s">
        <v>54</v>
      </c>
      <c r="B9" s="179"/>
      <c r="C9" s="175"/>
      <c r="D9" s="208" t="s">
        <v>17</v>
      </c>
      <c r="E9" s="176"/>
      <c r="F9" s="180"/>
    </row>
    <row r="10" spans="1:7" s="173" customFormat="1" ht="18.75" thickBot="1" x14ac:dyDescent="0.3">
      <c r="A10" s="174" t="s">
        <v>52</v>
      </c>
      <c r="B10" s="179"/>
      <c r="C10" s="175"/>
      <c r="D10" s="209">
        <v>1</v>
      </c>
      <c r="E10" s="176"/>
      <c r="F10" s="180"/>
    </row>
    <row r="11" spans="1:7" s="173" customFormat="1" ht="18" x14ac:dyDescent="0.25">
      <c r="A11" s="174"/>
      <c r="B11" s="179"/>
      <c r="C11" s="175"/>
      <c r="D11" s="181"/>
      <c r="E11" s="182" t="s">
        <v>40</v>
      </c>
      <c r="F11" s="183" t="s">
        <v>35</v>
      </c>
    </row>
    <row r="12" spans="1:7" s="173" customFormat="1" ht="27" thickBot="1" x14ac:dyDescent="0.3">
      <c r="A12" s="174"/>
      <c r="B12" s="179"/>
      <c r="C12" s="175"/>
      <c r="D12" s="184" t="s">
        <v>34</v>
      </c>
      <c r="E12" s="185" t="s">
        <v>36</v>
      </c>
      <c r="F12" s="186" t="s">
        <v>30</v>
      </c>
    </row>
    <row r="13" spans="1:7" s="173" customFormat="1" ht="18.75" thickBot="1" x14ac:dyDescent="0.3">
      <c r="A13" s="174" t="s">
        <v>42</v>
      </c>
      <c r="B13" s="187"/>
      <c r="C13" s="175"/>
      <c r="D13" s="210">
        <f>LOOKUP(D5,Daten1F!A15:A136,Daten1F!F15:F136)</f>
        <v>14.670210096092196</v>
      </c>
      <c r="E13" s="202">
        <f>IF(D9="vorschüssig",B39,IF(D9="nachschüssig",B40))</f>
        <v>-1</v>
      </c>
      <c r="F13" s="211">
        <f>D13+E13</f>
        <v>13.670210096092196</v>
      </c>
    </row>
    <row r="14" spans="1:7" s="173" customFormat="1" ht="18.75" thickBot="1" x14ac:dyDescent="0.3">
      <c r="A14" s="188"/>
      <c r="B14" s="189"/>
      <c r="C14" s="190"/>
      <c r="D14" s="191"/>
      <c r="E14" s="192"/>
      <c r="F14" s="193"/>
      <c r="G14" s="194"/>
    </row>
    <row r="15" spans="1:7" ht="18.75" thickBot="1" x14ac:dyDescent="0.3">
      <c r="A15" s="203" t="s">
        <v>49</v>
      </c>
      <c r="B15" s="204"/>
      <c r="C15" s="204"/>
      <c r="D15" s="205">
        <f>1-((D13-1)*(D8/100))</f>
        <v>0.72659579807815611</v>
      </c>
      <c r="E15" s="206" t="s">
        <v>51</v>
      </c>
      <c r="F15" s="207"/>
    </row>
    <row r="16" spans="1:7" ht="18" x14ac:dyDescent="0.25">
      <c r="A16" s="195"/>
      <c r="B16" s="195"/>
      <c r="C16" s="195"/>
      <c r="D16" s="196"/>
      <c r="E16" s="197"/>
    </row>
    <row r="17" spans="1:5" ht="18" x14ac:dyDescent="0.25">
      <c r="A17" s="195"/>
      <c r="B17" s="195"/>
      <c r="C17" s="195"/>
      <c r="D17" s="196"/>
      <c r="E17" s="197"/>
    </row>
    <row r="18" spans="1:5" ht="18" x14ac:dyDescent="0.25">
      <c r="A18" s="195"/>
      <c r="B18" s="195"/>
      <c r="C18" s="195"/>
      <c r="D18" s="196"/>
      <c r="E18" s="197"/>
    </row>
    <row r="19" spans="1:5" ht="18" x14ac:dyDescent="0.25">
      <c r="A19" s="195"/>
      <c r="B19" s="195"/>
      <c r="C19" s="195"/>
      <c r="D19" s="196"/>
      <c r="E19" s="197"/>
    </row>
    <row r="20" spans="1:5" ht="18.75" customHeight="1" x14ac:dyDescent="0.25">
      <c r="A20" s="195"/>
      <c r="B20" s="195"/>
      <c r="C20" s="195"/>
      <c r="D20" s="196"/>
      <c r="E20" s="197"/>
    </row>
    <row r="21" spans="1:5" ht="18.75" customHeight="1" x14ac:dyDescent="0.25">
      <c r="A21" s="195"/>
      <c r="B21" s="195"/>
      <c r="C21" s="195"/>
      <c r="D21" s="196"/>
      <c r="E21" s="197"/>
    </row>
    <row r="22" spans="1:5" ht="22.5" customHeight="1" x14ac:dyDescent="0.25">
      <c r="A22" s="195"/>
      <c r="B22" s="195"/>
      <c r="C22" s="195"/>
      <c r="D22" s="196"/>
      <c r="E22" s="197"/>
    </row>
    <row r="23" spans="1:5" ht="18" x14ac:dyDescent="0.25">
      <c r="A23" s="195"/>
      <c r="B23" s="195"/>
      <c r="C23" s="195"/>
      <c r="D23" s="196"/>
      <c r="E23" s="197"/>
    </row>
    <row r="24" spans="1:5" ht="18" x14ac:dyDescent="0.25">
      <c r="A24" s="195"/>
      <c r="B24" s="195"/>
      <c r="C24" s="195"/>
      <c r="D24" s="196"/>
      <c r="E24" s="197"/>
    </row>
    <row r="25" spans="1:5" ht="18" x14ac:dyDescent="0.25">
      <c r="A25" s="195"/>
      <c r="B25" s="195"/>
      <c r="C25" s="195"/>
      <c r="D25" s="196"/>
      <c r="E25" s="197"/>
    </row>
    <row r="26" spans="1:5" ht="18" x14ac:dyDescent="0.25">
      <c r="A26" s="195"/>
      <c r="B26" s="195"/>
      <c r="C26" s="195"/>
      <c r="D26" s="196"/>
      <c r="E26" s="197"/>
    </row>
    <row r="27" spans="1:5" ht="18" x14ac:dyDescent="0.25">
      <c r="A27" s="195"/>
      <c r="B27" s="195"/>
      <c r="C27" s="195"/>
      <c r="D27" s="196"/>
      <c r="E27" s="197"/>
    </row>
    <row r="28" spans="1:5" ht="18" x14ac:dyDescent="0.25">
      <c r="A28" s="195"/>
      <c r="B28" s="195"/>
      <c r="C28" s="195"/>
      <c r="D28" s="196"/>
      <c r="E28" s="197"/>
    </row>
    <row r="29" spans="1:5" ht="18" x14ac:dyDescent="0.25">
      <c r="A29" s="195"/>
      <c r="B29" s="195"/>
      <c r="C29" s="195"/>
      <c r="D29" s="196"/>
      <c r="E29" s="197"/>
    </row>
    <row r="30" spans="1:5" ht="18" x14ac:dyDescent="0.25">
      <c r="A30" s="198"/>
      <c r="B30" s="198"/>
      <c r="C30" s="195"/>
      <c r="D30" s="196"/>
      <c r="E30" s="197"/>
    </row>
    <row r="31" spans="1:5" ht="18" x14ac:dyDescent="0.25">
      <c r="A31" s="198"/>
      <c r="B31" s="198"/>
      <c r="C31" s="195"/>
      <c r="D31" s="196"/>
      <c r="E31" s="197"/>
    </row>
    <row r="32" spans="1:5" ht="18" x14ac:dyDescent="0.25">
      <c r="A32" s="198"/>
      <c r="B32" s="198"/>
      <c r="C32" s="195"/>
      <c r="D32" s="196"/>
      <c r="E32" s="197"/>
    </row>
    <row r="33" spans="1:6" ht="18" x14ac:dyDescent="0.25">
      <c r="A33" s="198"/>
      <c r="B33" s="198"/>
      <c r="C33" s="195"/>
      <c r="D33" s="196"/>
      <c r="E33" s="197"/>
    </row>
    <row r="34" spans="1:6" ht="18" x14ac:dyDescent="0.25">
      <c r="A34" s="198"/>
      <c r="B34" s="198"/>
      <c r="C34" s="195"/>
      <c r="D34" s="196"/>
      <c r="E34" s="197"/>
    </row>
    <row r="35" spans="1:6" ht="18" x14ac:dyDescent="0.25">
      <c r="A35" s="198" t="s">
        <v>25</v>
      </c>
      <c r="B35" s="198">
        <f>LOOKUP(D5,'Daten (F)'!N15:N127,'Daten (F)'!U15:U127)</f>
        <v>11.632063025919953</v>
      </c>
      <c r="C35" s="195"/>
      <c r="D35" s="199"/>
      <c r="E35" s="197"/>
      <c r="F35" s="199"/>
    </row>
    <row r="36" spans="1:6" ht="18" x14ac:dyDescent="0.25">
      <c r="A36" s="198"/>
      <c r="B36" s="198"/>
      <c r="C36" s="195"/>
      <c r="D36" s="199"/>
      <c r="E36" s="197"/>
      <c r="F36" s="199"/>
    </row>
    <row r="37" spans="1:6" ht="18" x14ac:dyDescent="0.25">
      <c r="A37" s="198" t="s">
        <v>52</v>
      </c>
      <c r="B37" s="198">
        <f>D10</f>
        <v>1</v>
      </c>
      <c r="C37" s="195"/>
      <c r="D37" s="199"/>
      <c r="E37" s="197"/>
      <c r="F37" s="199"/>
    </row>
    <row r="38" spans="1:6" ht="18" x14ac:dyDescent="0.25">
      <c r="A38" s="198" t="s">
        <v>53</v>
      </c>
      <c r="B38" s="198">
        <f>D8</f>
        <v>2</v>
      </c>
      <c r="C38" s="195"/>
      <c r="D38" s="200">
        <f>D13+D14-B35</f>
        <v>3.0381470701722435</v>
      </c>
      <c r="E38" s="197"/>
      <c r="F38" s="200">
        <f>D38+E13</f>
        <v>2.0381470701722435</v>
      </c>
    </row>
    <row r="39" spans="1:6" ht="18" x14ac:dyDescent="0.25">
      <c r="A39" s="198" t="s">
        <v>18</v>
      </c>
      <c r="B39" s="198">
        <f>(-1*((B37-1)/(2*B37)))-(((B37*B37-1)/(6*B37^2))*(B38/100))+(((B37^2-1)/(12*B37^2))*((B38/100)^2))</f>
        <v>0</v>
      </c>
      <c r="C39" s="195"/>
      <c r="D39" s="201"/>
      <c r="E39" s="201"/>
    </row>
    <row r="40" spans="1:6" ht="22.5" customHeight="1" x14ac:dyDescent="0.25">
      <c r="A40" s="198" t="s">
        <v>17</v>
      </c>
      <c r="B40" s="198">
        <f>(-1+((B37-1)/(2*B37)))-(((B37*B37-1)/(6*B37^2))*(B38/100))+(((B37^2-1)/(12*B37^2))*((B38/100)^2))</f>
        <v>-1</v>
      </c>
      <c r="C40" s="195"/>
      <c r="D40" s="201"/>
      <c r="E40" s="201"/>
    </row>
    <row r="41" spans="1:6" ht="18" x14ac:dyDescent="0.25">
      <c r="A41" s="198"/>
      <c r="B41" s="198"/>
      <c r="C41" s="195"/>
      <c r="D41" s="194"/>
      <c r="E41" s="194"/>
    </row>
    <row r="42" spans="1:6" x14ac:dyDescent="0.2">
      <c r="A42" s="198"/>
      <c r="B42" s="198"/>
    </row>
    <row r="43" spans="1:6" x14ac:dyDescent="0.2">
      <c r="A43" s="198"/>
      <c r="B43" s="198"/>
    </row>
    <row r="44" spans="1:6" x14ac:dyDescent="0.2">
      <c r="A44" s="198"/>
      <c r="B44" s="198"/>
    </row>
    <row r="47" spans="1:6" x14ac:dyDescent="0.2">
      <c r="B47" s="194" t="s">
        <v>15</v>
      </c>
      <c r="C47" s="194">
        <v>1</v>
      </c>
    </row>
    <row r="48" spans="1:6" x14ac:dyDescent="0.2">
      <c r="B48" s="194" t="s">
        <v>19</v>
      </c>
      <c r="C48" s="194">
        <v>2</v>
      </c>
    </row>
    <row r="49" spans="2:14" x14ac:dyDescent="0.2">
      <c r="C49" s="194">
        <v>4</v>
      </c>
    </row>
    <row r="50" spans="2:14" x14ac:dyDescent="0.2">
      <c r="C50" s="194">
        <v>12</v>
      </c>
    </row>
    <row r="53" spans="2:14" x14ac:dyDescent="0.2">
      <c r="B53" s="198">
        <v>2</v>
      </c>
      <c r="C53" s="198">
        <v>2.5</v>
      </c>
      <c r="D53" s="198">
        <v>3</v>
      </c>
      <c r="E53" s="198">
        <v>3.5</v>
      </c>
      <c r="F53" s="198">
        <v>4</v>
      </c>
      <c r="G53" s="198">
        <v>4.5</v>
      </c>
      <c r="H53" s="198">
        <v>5</v>
      </c>
      <c r="I53" s="198">
        <v>5.5</v>
      </c>
      <c r="J53" s="198">
        <v>6</v>
      </c>
      <c r="K53" s="198">
        <v>7</v>
      </c>
      <c r="L53" s="198">
        <v>8</v>
      </c>
      <c r="M53" s="198">
        <v>9</v>
      </c>
      <c r="N53" s="198">
        <v>10</v>
      </c>
    </row>
  </sheetData>
  <sheetProtection password="851D" sheet="1" objects="1" scenarios="1"/>
  <dataConsolidate/>
  <customSheetViews>
    <customSheetView guid="{AC77A39F-ABA0-4848-B5DA-4147A1099D4C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3:F3"/>
    <mergeCell ref="A1:F1"/>
    <mergeCell ref="A2:F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$A$39:$A$40</formula1>
    </dataValidation>
    <dataValidation type="decimal" allowBlank="1" showInputMessage="1" showErrorMessage="1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N1212"/>
  <sheetViews>
    <sheetView showGridLines="0" showRowColHeaders="0" tabSelected="1" zoomScaleNormal="100" workbookViewId="0">
      <selection activeCell="D5" sqref="D5"/>
    </sheetView>
  </sheetViews>
  <sheetFormatPr baseColWidth="10" defaultRowHeight="12.75" x14ac:dyDescent="0.2"/>
  <cols>
    <col min="1" max="1" width="51.85546875" style="78" customWidth="1"/>
    <col min="2" max="2" width="15" style="78" customWidth="1"/>
    <col min="3" max="3" width="16.5703125" style="78" customWidth="1"/>
    <col min="4" max="4" width="18.42578125" style="128" customWidth="1"/>
    <col min="5" max="5" width="23" style="128" customWidth="1"/>
    <col min="6" max="6" width="15" style="128" customWidth="1"/>
    <col min="7" max="16384" width="11.42578125" style="78"/>
  </cols>
  <sheetData>
    <row r="1" spans="1:6" ht="18.75" customHeight="1" thickBot="1" x14ac:dyDescent="0.25">
      <c r="A1" s="220" t="s">
        <v>55</v>
      </c>
      <c r="B1" s="221"/>
      <c r="C1" s="221"/>
      <c r="D1" s="221"/>
      <c r="E1" s="221"/>
      <c r="F1" s="222"/>
    </row>
    <row r="2" spans="1:6" s="127" customFormat="1" ht="18.75" customHeight="1" thickBot="1" x14ac:dyDescent="0.3">
      <c r="A2" s="214" t="s">
        <v>56</v>
      </c>
      <c r="B2" s="215"/>
      <c r="C2" s="215"/>
      <c r="D2" s="215"/>
      <c r="E2" s="215"/>
      <c r="F2" s="216"/>
    </row>
    <row r="3" spans="1:6" s="127" customFormat="1" ht="57" customHeight="1" thickBot="1" x14ac:dyDescent="0.25">
      <c r="A3" s="232" t="str">
        <f>"Leibrentenbarwertfaktor "&amp;Absterbeordnung!B6&amp; " -   Mann - Frau "</f>
        <v xml:space="preserve">Leibrentenbarwertfaktor 2007-2009 -   Mann - Frau </v>
      </c>
      <c r="B3" s="233"/>
      <c r="C3" s="233"/>
      <c r="D3" s="234" t="s">
        <v>39</v>
      </c>
      <c r="E3" s="234"/>
      <c r="F3" s="235"/>
    </row>
    <row r="4" spans="1:6" s="127" customFormat="1" ht="18.75" thickBot="1" x14ac:dyDescent="0.3">
      <c r="A4" s="46"/>
      <c r="B4" s="47"/>
      <c r="C4" s="47"/>
      <c r="D4" s="48"/>
      <c r="E4" s="88" t="s">
        <v>33</v>
      </c>
      <c r="F4" s="91">
        <f>Absterbeordnung!E1</f>
        <v>40486</v>
      </c>
    </row>
    <row r="5" spans="1:6" s="127" customFormat="1" ht="18.75" thickBot="1" x14ac:dyDescent="0.3">
      <c r="A5" s="46" t="s">
        <v>4</v>
      </c>
      <c r="B5" s="103"/>
      <c r="C5" s="47"/>
      <c r="D5" s="50">
        <v>50</v>
      </c>
      <c r="E5" s="48"/>
      <c r="F5" s="104"/>
    </row>
    <row r="6" spans="1:6" s="127" customFormat="1" ht="18.75" thickBot="1" x14ac:dyDescent="0.3">
      <c r="A6" s="46" t="s">
        <v>5</v>
      </c>
      <c r="B6" s="103"/>
      <c r="C6" s="47"/>
      <c r="D6" s="50">
        <v>50</v>
      </c>
      <c r="E6" s="48"/>
      <c r="F6" s="104"/>
    </row>
    <row r="7" spans="1:6" s="127" customFormat="1" ht="18.75" thickBot="1" x14ac:dyDescent="0.3">
      <c r="A7" s="46"/>
      <c r="B7" s="103"/>
      <c r="C7" s="47"/>
      <c r="D7" s="48"/>
      <c r="E7" s="48"/>
      <c r="F7" s="104"/>
    </row>
    <row r="8" spans="1:6" s="127" customFormat="1" ht="18.75" thickBot="1" x14ac:dyDescent="0.3">
      <c r="A8" s="46" t="s">
        <v>3</v>
      </c>
      <c r="B8" s="103"/>
      <c r="C8" s="47"/>
      <c r="D8" s="213">
        <v>2</v>
      </c>
      <c r="E8" s="48"/>
      <c r="F8" s="104"/>
    </row>
    <row r="9" spans="1:6" s="127" customFormat="1" ht="18.75" thickBot="1" x14ac:dyDescent="0.3">
      <c r="A9" s="46" t="s">
        <v>54</v>
      </c>
      <c r="B9" s="103"/>
      <c r="C9" s="47"/>
      <c r="D9" s="50" t="s">
        <v>17</v>
      </c>
      <c r="E9" s="48"/>
      <c r="F9" s="104"/>
    </row>
    <row r="10" spans="1:6" s="127" customFormat="1" ht="18.75" thickBot="1" x14ac:dyDescent="0.3">
      <c r="A10" s="46" t="s">
        <v>52</v>
      </c>
      <c r="B10" s="103"/>
      <c r="C10" s="47"/>
      <c r="D10" s="105">
        <v>1</v>
      </c>
      <c r="E10" s="48"/>
      <c r="F10" s="104"/>
    </row>
    <row r="11" spans="1:6" s="127" customFormat="1" ht="18" x14ac:dyDescent="0.25">
      <c r="A11" s="46"/>
      <c r="B11" s="103"/>
      <c r="C11" s="47"/>
      <c r="D11" s="239" t="s">
        <v>34</v>
      </c>
      <c r="E11" s="156" t="s">
        <v>40</v>
      </c>
      <c r="F11" s="96" t="s">
        <v>35</v>
      </c>
    </row>
    <row r="12" spans="1:6" s="127" customFormat="1" ht="18.75" thickBot="1" x14ac:dyDescent="0.3">
      <c r="A12" s="46"/>
      <c r="B12" s="103"/>
      <c r="C12" s="47"/>
      <c r="D12" s="240"/>
      <c r="E12" s="157" t="s">
        <v>36</v>
      </c>
      <c r="F12" s="97" t="s">
        <v>30</v>
      </c>
    </row>
    <row r="13" spans="1:6" s="127" customFormat="1" ht="18.75" thickBot="1" x14ac:dyDescent="0.3">
      <c r="A13" s="46" t="s">
        <v>41</v>
      </c>
      <c r="B13" s="118"/>
      <c r="C13" s="99"/>
      <c r="D13" s="121">
        <f>LOOKUP(D5,Daten!A15:A136,Daten!F15:F136)</f>
        <v>22.083519713151102</v>
      </c>
      <c r="E13" s="236">
        <f>IF(D9="vorschüssig",B48,IF(D9="nachschüssig",B49))</f>
        <v>-1</v>
      </c>
      <c r="F13" s="122">
        <f>D13+E13</f>
        <v>21.083519713151102</v>
      </c>
    </row>
    <row r="14" spans="1:6" s="127" customFormat="1" ht="18.75" thickBot="1" x14ac:dyDescent="0.3">
      <c r="A14" s="46"/>
      <c r="B14" s="118"/>
      <c r="C14" s="99"/>
      <c r="D14" s="53"/>
      <c r="E14" s="237"/>
      <c r="F14" s="119"/>
    </row>
    <row r="15" spans="1:6" s="127" customFormat="1" ht="18.75" thickBot="1" x14ac:dyDescent="0.3">
      <c r="A15" s="46" t="s">
        <v>43</v>
      </c>
      <c r="B15" s="118"/>
      <c r="C15" s="99"/>
      <c r="D15" s="121">
        <f>LOOKUP(D6,Daten!A15:A136,Daten!L15:L136)</f>
        <v>24.583464232357819</v>
      </c>
      <c r="E15" s="237"/>
      <c r="F15" s="122">
        <f>D15+E13</f>
        <v>23.583464232357819</v>
      </c>
    </row>
    <row r="16" spans="1:6" s="127" customFormat="1" ht="18" x14ac:dyDescent="0.25">
      <c r="A16" s="46"/>
      <c r="B16" s="99"/>
      <c r="C16" s="99"/>
      <c r="D16" s="100"/>
      <c r="E16" s="237"/>
      <c r="F16" s="120"/>
    </row>
    <row r="17" spans="1:7" s="127" customFormat="1" ht="18" x14ac:dyDescent="0.25">
      <c r="A17" s="46"/>
      <c r="B17" s="99"/>
      <c r="C17" s="99"/>
      <c r="D17" s="100"/>
      <c r="E17" s="237"/>
      <c r="F17" s="120"/>
    </row>
    <row r="18" spans="1:7" s="127" customFormat="1" ht="18" x14ac:dyDescent="0.2">
      <c r="A18" s="166"/>
      <c r="B18" s="167"/>
      <c r="C18" s="99"/>
      <c r="D18" s="100"/>
      <c r="E18" s="237"/>
      <c r="F18" s="120"/>
    </row>
    <row r="19" spans="1:7" s="127" customFormat="1" ht="18.75" thickBot="1" x14ac:dyDescent="0.3">
      <c r="A19" s="46" t="s">
        <v>29</v>
      </c>
      <c r="B19" s="53"/>
      <c r="C19" s="99"/>
      <c r="D19" s="100"/>
      <c r="E19" s="237"/>
      <c r="F19" s="120"/>
    </row>
    <row r="20" spans="1:7" s="127" customFormat="1" ht="18.75" customHeight="1" thickBot="1" x14ac:dyDescent="0.3">
      <c r="A20" s="46" t="s">
        <v>28</v>
      </c>
      <c r="B20" s="118"/>
      <c r="C20" s="99"/>
      <c r="D20" s="121">
        <f>D13+D15-B1212</f>
        <v>26.838801436705818</v>
      </c>
      <c r="E20" s="237"/>
      <c r="F20" s="122">
        <f>D20+E13</f>
        <v>25.838801436705818</v>
      </c>
    </row>
    <row r="21" spans="1:7" s="127" customFormat="1" ht="18.75" customHeight="1" thickBot="1" x14ac:dyDescent="0.3">
      <c r="A21" s="54" t="s">
        <v>38</v>
      </c>
      <c r="B21" s="106"/>
      <c r="C21" s="55"/>
      <c r="D21" s="121">
        <f>B1212</f>
        <v>19.828182508803099</v>
      </c>
      <c r="E21" s="238"/>
      <c r="F21" s="122">
        <f>D21+E13</f>
        <v>18.828182508803099</v>
      </c>
    </row>
    <row r="22" spans="1:7" s="127" customFormat="1" ht="22.5" customHeight="1" thickBot="1" x14ac:dyDescent="0.3">
      <c r="A22" s="46"/>
      <c r="B22" s="49"/>
      <c r="C22" s="47"/>
      <c r="D22" s="48"/>
      <c r="E22" s="48"/>
      <c r="F22" s="168"/>
      <c r="G22" s="78"/>
    </row>
    <row r="23" spans="1:7" ht="18.75" thickBot="1" x14ac:dyDescent="0.3">
      <c r="A23" s="163" t="s">
        <v>47</v>
      </c>
      <c r="B23" s="162"/>
      <c r="C23" s="162"/>
      <c r="D23" s="160">
        <f>1-((D20-1)*(D8/100))</f>
        <v>0.48322397126588368</v>
      </c>
      <c r="E23" s="163" t="s">
        <v>51</v>
      </c>
      <c r="F23" s="164"/>
    </row>
    <row r="24" spans="1:7" ht="18.75" thickBot="1" x14ac:dyDescent="0.3">
      <c r="A24" s="163" t="s">
        <v>48</v>
      </c>
      <c r="B24" s="162"/>
      <c r="C24" s="162"/>
      <c r="D24" s="160">
        <f>1-((D21-1)*(D8/100))</f>
        <v>0.62343634982393803</v>
      </c>
      <c r="E24" s="163" t="s">
        <v>51</v>
      </c>
      <c r="F24" s="164"/>
    </row>
    <row r="46" spans="1:3" x14ac:dyDescent="0.2">
      <c r="A46" s="78" t="s">
        <v>52</v>
      </c>
      <c r="B46" s="78">
        <f>nachschüssig</f>
        <v>1</v>
      </c>
    </row>
    <row r="47" spans="1:3" x14ac:dyDescent="0.2">
      <c r="A47" s="78" t="s">
        <v>53</v>
      </c>
      <c r="B47" s="78">
        <f>D8</f>
        <v>2</v>
      </c>
    </row>
    <row r="48" spans="1:3" x14ac:dyDescent="0.2">
      <c r="A48" s="78" t="s">
        <v>18</v>
      </c>
      <c r="B48" s="78">
        <f>(-1*((B46-1)/(2*B46)))-(((B46*B46-1)/(6*B46^2))*(B47/100))+(((B46^2-1)/(12*B46^2))*((B47/100)^2))</f>
        <v>0</v>
      </c>
      <c r="C48" s="78">
        <v>1</v>
      </c>
    </row>
    <row r="49" spans="1:14" x14ac:dyDescent="0.2">
      <c r="A49" s="78" t="s">
        <v>17</v>
      </c>
      <c r="B49" s="78">
        <f>(-1+((B46-1)/(2*B46)))-(((B46*B46-1)/(6*B46^2))*(B47/100))+(((B46^2-1)/(12*B46^2))*((B47/100)^2))</f>
        <v>-1</v>
      </c>
      <c r="C49" s="78">
        <v>2</v>
      </c>
    </row>
    <row r="50" spans="1:14" x14ac:dyDescent="0.2">
      <c r="C50" s="78">
        <v>4</v>
      </c>
    </row>
    <row r="51" spans="1:14" x14ac:dyDescent="0.2">
      <c r="C51" s="78">
        <v>12</v>
      </c>
    </row>
    <row r="54" spans="1:14" x14ac:dyDescent="0.2">
      <c r="B54" s="128">
        <v>2</v>
      </c>
      <c r="C54" s="128">
        <v>2.5</v>
      </c>
      <c r="D54" s="128">
        <v>3</v>
      </c>
      <c r="E54" s="128">
        <v>3.5</v>
      </c>
      <c r="F54" s="128">
        <v>4</v>
      </c>
      <c r="G54" s="128">
        <v>4.5</v>
      </c>
      <c r="H54" s="128">
        <v>5</v>
      </c>
      <c r="I54" s="128">
        <v>5.5</v>
      </c>
      <c r="J54" s="128">
        <v>6</v>
      </c>
      <c r="K54" s="128">
        <v>7</v>
      </c>
      <c r="L54" s="128">
        <v>8</v>
      </c>
      <c r="M54" s="128">
        <v>9</v>
      </c>
      <c r="N54" s="128">
        <v>10</v>
      </c>
    </row>
    <row r="1212" spans="1:2" ht="14.25" x14ac:dyDescent="0.2">
      <c r="A1212" s="51" t="s">
        <v>16</v>
      </c>
      <c r="B1212" s="52">
        <f>LOOKUP(D5,Daten!N15:N127,Daten!U15:U127)</f>
        <v>19.828182508803099</v>
      </c>
    </row>
  </sheetData>
  <sheetProtection password="851D" sheet="1" objects="1" scenarios="1"/>
  <dataConsolidate/>
  <customSheetViews>
    <customSheetView guid="{AC77A39F-ABA0-4848-B5DA-4147A1099D4C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1:F1"/>
    <mergeCell ref="A3:C3"/>
    <mergeCell ref="D3:F3"/>
    <mergeCell ref="A2:F2"/>
    <mergeCell ref="E13:E21"/>
    <mergeCell ref="D11:D12"/>
  </mergeCells>
  <phoneticPr fontId="0" type="noConversion"/>
  <dataValidations count="2">
    <dataValidation type="list" allowBlank="1" showInputMessage="1" showErrorMessage="1" errorTitle="Raten pro Jahr" error="Die Zahlen zwischen 1 und 12 sind zulässig!_x000a_" sqref="D10">
      <formula1>$C$48:$C$51</formula1>
    </dataValidation>
    <dataValidation type="list" allowBlank="1" showInputMessage="1" showErrorMessage="1" errorTitle="Rente Vor. - bzw. Nachschüssig" error="Lediglich vorschüssig oder nachschüssig zulässig" sqref="D9">
      <formula1>$A$48:$A$49</formula1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N1073"/>
  <sheetViews>
    <sheetView showGridLines="0" showRowColHeaders="0" showOutlineSymbols="0" zoomScaleNormal="100" workbookViewId="0">
      <selection activeCell="D5" sqref="D5"/>
    </sheetView>
  </sheetViews>
  <sheetFormatPr baseColWidth="10" defaultRowHeight="12.75" x14ac:dyDescent="0.2"/>
  <cols>
    <col min="1" max="1" width="50.5703125" style="133" customWidth="1"/>
    <col min="2" max="2" width="15" style="133" customWidth="1"/>
    <col min="3" max="3" width="16.5703125" style="133" customWidth="1"/>
    <col min="4" max="4" width="18.42578125" style="140" customWidth="1"/>
    <col min="5" max="5" width="23" style="140" customWidth="1"/>
    <col min="6" max="6" width="15.28515625" style="140" customWidth="1"/>
    <col min="7" max="16384" width="11.42578125" style="133"/>
  </cols>
  <sheetData>
    <row r="1" spans="1:6" ht="18.75" customHeight="1" thickBot="1" x14ac:dyDescent="0.25">
      <c r="A1" s="241" t="s">
        <v>55</v>
      </c>
      <c r="B1" s="242"/>
      <c r="C1" s="242"/>
      <c r="D1" s="242"/>
      <c r="E1" s="242"/>
      <c r="F1" s="243"/>
    </row>
    <row r="2" spans="1:6" ht="18.75" customHeight="1" thickBot="1" x14ac:dyDescent="0.25">
      <c r="A2" s="248" t="s">
        <v>56</v>
      </c>
      <c r="B2" s="249"/>
      <c r="C2" s="249"/>
      <c r="D2" s="249"/>
      <c r="E2" s="249"/>
      <c r="F2" s="250"/>
    </row>
    <row r="3" spans="1:6" ht="57" customHeight="1" thickBot="1" x14ac:dyDescent="0.25">
      <c r="A3" s="244" t="str">
        <f>"Leibrentenbarwertfaktor "&amp;Absterbeordnung!B6&amp; " - Zwei Männer "</f>
        <v xml:space="preserve">Leibrentenbarwertfaktor 2007-2009 - Zwei Männer </v>
      </c>
      <c r="B3" s="245"/>
      <c r="C3" s="245"/>
      <c r="D3" s="246" t="s">
        <v>39</v>
      </c>
      <c r="E3" s="246"/>
      <c r="F3" s="247"/>
    </row>
    <row r="4" spans="1:6" ht="18.75" thickBot="1" x14ac:dyDescent="0.3">
      <c r="A4" s="56"/>
      <c r="B4" s="57"/>
      <c r="C4" s="57"/>
      <c r="D4" s="58"/>
      <c r="E4" s="92" t="s">
        <v>33</v>
      </c>
      <c r="F4" s="93">
        <f>Absterbeordnung!E1</f>
        <v>40486</v>
      </c>
    </row>
    <row r="5" spans="1:6" ht="18.75" thickBot="1" x14ac:dyDescent="0.3">
      <c r="A5" s="60" t="s">
        <v>23</v>
      </c>
      <c r="B5" s="61"/>
      <c r="C5" s="57"/>
      <c r="D5" s="50">
        <v>50</v>
      </c>
      <c r="E5" s="58"/>
      <c r="F5" s="59"/>
    </row>
    <row r="6" spans="1:6" ht="18.75" thickBot="1" x14ac:dyDescent="0.3">
      <c r="A6" s="60" t="s">
        <v>20</v>
      </c>
      <c r="B6" s="61"/>
      <c r="C6" s="57"/>
      <c r="D6" s="50">
        <v>50</v>
      </c>
      <c r="E6" s="58"/>
      <c r="F6" s="59"/>
    </row>
    <row r="7" spans="1:6" ht="18.75" thickBot="1" x14ac:dyDescent="0.3">
      <c r="A7" s="60"/>
      <c r="B7" s="61"/>
      <c r="C7" s="57"/>
      <c r="D7" s="58"/>
      <c r="E7" s="58"/>
      <c r="F7" s="59"/>
    </row>
    <row r="8" spans="1:6" ht="18.75" thickBot="1" x14ac:dyDescent="0.3">
      <c r="A8" s="60" t="s">
        <v>3</v>
      </c>
      <c r="B8" s="61"/>
      <c r="C8" s="57"/>
      <c r="D8" s="213">
        <v>2</v>
      </c>
      <c r="E8" s="58"/>
      <c r="F8" s="59"/>
    </row>
    <row r="9" spans="1:6" ht="18.75" thickBot="1" x14ac:dyDescent="0.3">
      <c r="A9" s="60" t="s">
        <v>54</v>
      </c>
      <c r="B9" s="61"/>
      <c r="C9" s="57"/>
      <c r="D9" s="50" t="s">
        <v>18</v>
      </c>
      <c r="E9" s="58"/>
      <c r="F9" s="59"/>
    </row>
    <row r="10" spans="1:6" ht="18.75" thickBot="1" x14ac:dyDescent="0.3">
      <c r="A10" s="60" t="s">
        <v>52</v>
      </c>
      <c r="B10" s="61"/>
      <c r="C10" s="57"/>
      <c r="D10" s="105">
        <v>5</v>
      </c>
      <c r="E10" s="58"/>
      <c r="F10" s="59"/>
    </row>
    <row r="11" spans="1:6" ht="18" x14ac:dyDescent="0.25">
      <c r="A11" s="60"/>
      <c r="B11" s="61"/>
      <c r="C11" s="57"/>
      <c r="D11" s="251" t="s">
        <v>34</v>
      </c>
      <c r="E11" s="154" t="s">
        <v>40</v>
      </c>
      <c r="F11" s="123" t="s">
        <v>35</v>
      </c>
    </row>
    <row r="12" spans="1:6" ht="18.75" thickBot="1" x14ac:dyDescent="0.3">
      <c r="A12" s="60"/>
      <c r="B12" s="61"/>
      <c r="C12" s="57"/>
      <c r="D12" s="252"/>
      <c r="E12" s="155" t="s">
        <v>36</v>
      </c>
      <c r="F12" s="124" t="s">
        <v>30</v>
      </c>
    </row>
    <row r="13" spans="1:6" ht="18.75" thickBot="1" x14ac:dyDescent="0.3">
      <c r="A13" s="60" t="s">
        <v>44</v>
      </c>
      <c r="B13" s="61"/>
      <c r="C13" s="57"/>
      <c r="D13" s="142">
        <f>LOOKUP(D5,'Daten (M)'!A15:A136,'Daten (M)'!F15:F136)</f>
        <v>22.083519713151102</v>
      </c>
      <c r="E13" s="236">
        <f>IF(D9="vorschüssig",B43,IF(D9="nachschüssig",B44))</f>
        <v>-0.40316800000000003</v>
      </c>
      <c r="F13" s="143">
        <f>D13+E13</f>
        <v>21.680351713151101</v>
      </c>
    </row>
    <row r="14" spans="1:6" ht="18.75" thickBot="1" x14ac:dyDescent="0.3">
      <c r="A14" s="60" t="s">
        <v>45</v>
      </c>
      <c r="B14" s="61"/>
      <c r="C14" s="57"/>
      <c r="D14" s="142">
        <f>LOOKUP(D6,'Daten (M)'!A15:A136,'Daten (M)'!L15:L136)</f>
        <v>22.083519713151102</v>
      </c>
      <c r="E14" s="237"/>
      <c r="F14" s="144">
        <f>D14+E13</f>
        <v>21.680351713151101</v>
      </c>
    </row>
    <row r="15" spans="1:6" ht="18" x14ac:dyDescent="0.25">
      <c r="A15" s="60"/>
      <c r="B15" s="57"/>
      <c r="C15" s="57"/>
      <c r="D15" s="101"/>
      <c r="E15" s="237"/>
      <c r="F15" s="145"/>
    </row>
    <row r="16" spans="1:6" ht="18" x14ac:dyDescent="0.25">
      <c r="A16" s="60"/>
      <c r="B16" s="57"/>
      <c r="C16" s="57"/>
      <c r="D16" s="101"/>
      <c r="E16" s="237"/>
      <c r="F16" s="145"/>
    </row>
    <row r="17" spans="1:7" ht="18" x14ac:dyDescent="0.25">
      <c r="A17" s="169"/>
      <c r="B17" s="136"/>
      <c r="C17" s="57"/>
      <c r="D17" s="101"/>
      <c r="E17" s="237"/>
      <c r="F17" s="145"/>
    </row>
    <row r="18" spans="1:7" ht="18" x14ac:dyDescent="0.25">
      <c r="A18" s="62"/>
      <c r="B18" s="63"/>
      <c r="C18" s="57"/>
      <c r="D18" s="101"/>
      <c r="E18" s="237"/>
      <c r="F18" s="145"/>
    </row>
    <row r="19" spans="1:7" ht="18.75" thickBot="1" x14ac:dyDescent="0.3">
      <c r="A19" s="60" t="s">
        <v>26</v>
      </c>
      <c r="B19" s="64"/>
      <c r="C19" s="57"/>
      <c r="D19" s="101"/>
      <c r="E19" s="237"/>
      <c r="F19" s="145"/>
    </row>
    <row r="20" spans="1:7" ht="18.75" customHeight="1" thickBot="1" x14ac:dyDescent="0.3">
      <c r="A20" s="60" t="s">
        <v>28</v>
      </c>
      <c r="B20" s="61"/>
      <c r="C20" s="57"/>
      <c r="D20" s="142">
        <f>D13+D14-B1073</f>
        <v>25.714882487448008</v>
      </c>
      <c r="E20" s="237"/>
      <c r="F20" s="146">
        <f>D20+E13</f>
        <v>25.311714487448008</v>
      </c>
    </row>
    <row r="21" spans="1:7" ht="18.75" customHeight="1" thickBot="1" x14ac:dyDescent="0.3">
      <c r="A21" s="65" t="s">
        <v>38</v>
      </c>
      <c r="B21" s="66"/>
      <c r="C21" s="67"/>
      <c r="D21" s="142">
        <f>B1073</f>
        <v>18.452156938854195</v>
      </c>
      <c r="E21" s="238"/>
      <c r="F21" s="146">
        <f>D21+E13</f>
        <v>18.048988938854194</v>
      </c>
    </row>
    <row r="22" spans="1:7" ht="22.5" customHeight="1" thickBot="1" x14ac:dyDescent="0.3">
      <c r="A22" s="137"/>
      <c r="B22" s="136"/>
      <c r="C22" s="138"/>
      <c r="D22" s="139"/>
      <c r="E22" s="139"/>
      <c r="F22" s="135"/>
      <c r="G22" s="136"/>
    </row>
    <row r="23" spans="1:7" s="136" customFormat="1" ht="18.75" thickBot="1" x14ac:dyDescent="0.3">
      <c r="A23" s="163" t="s">
        <v>47</v>
      </c>
      <c r="B23" s="162"/>
      <c r="C23" s="162"/>
      <c r="D23" s="160">
        <f>1-((D20-1)*(D8/100))</f>
        <v>0.50570235025103982</v>
      </c>
      <c r="E23" s="163" t="s">
        <v>51</v>
      </c>
      <c r="F23" s="164"/>
    </row>
    <row r="24" spans="1:7" s="136" customFormat="1" ht="18.75" thickBot="1" x14ac:dyDescent="0.3">
      <c r="A24" s="163" t="s">
        <v>48</v>
      </c>
      <c r="B24" s="162"/>
      <c r="C24" s="162"/>
      <c r="D24" s="160">
        <f>1-((D21-1)*(D8/100))</f>
        <v>0.65095686122291607</v>
      </c>
      <c r="E24" s="163" t="s">
        <v>51</v>
      </c>
      <c r="F24" s="164"/>
    </row>
    <row r="25" spans="1:7" s="136" customFormat="1" x14ac:dyDescent="0.2">
      <c r="D25" s="134"/>
      <c r="E25" s="134"/>
      <c r="F25" s="134"/>
    </row>
    <row r="26" spans="1:7" s="136" customFormat="1" x14ac:dyDescent="0.2">
      <c r="D26" s="134"/>
      <c r="E26" s="134"/>
      <c r="F26" s="134"/>
    </row>
    <row r="27" spans="1:7" s="136" customFormat="1" x14ac:dyDescent="0.2">
      <c r="D27" s="134"/>
      <c r="E27" s="134"/>
      <c r="F27" s="134"/>
    </row>
    <row r="28" spans="1:7" s="136" customFormat="1" x14ac:dyDescent="0.2">
      <c r="D28" s="134"/>
      <c r="E28" s="134"/>
      <c r="F28" s="134"/>
    </row>
    <row r="29" spans="1:7" s="136" customFormat="1" x14ac:dyDescent="0.2">
      <c r="D29" s="134"/>
      <c r="E29" s="134"/>
      <c r="F29" s="134"/>
    </row>
    <row r="30" spans="1:7" s="136" customFormat="1" x14ac:dyDescent="0.2">
      <c r="D30" s="134"/>
      <c r="E30" s="134"/>
      <c r="F30" s="134"/>
    </row>
    <row r="31" spans="1:7" s="136" customFormat="1" x14ac:dyDescent="0.2">
      <c r="D31" s="134"/>
      <c r="E31" s="134"/>
      <c r="F31" s="134"/>
    </row>
    <row r="32" spans="1:7" s="136" customFormat="1" x14ac:dyDescent="0.2">
      <c r="D32" s="134"/>
      <c r="E32" s="134"/>
      <c r="F32" s="134"/>
    </row>
    <row r="33" spans="1:14" s="136" customFormat="1" x14ac:dyDescent="0.2">
      <c r="D33" s="134"/>
      <c r="E33" s="134"/>
      <c r="F33" s="134"/>
    </row>
    <row r="34" spans="1:14" s="136" customFormat="1" x14ac:dyDescent="0.2">
      <c r="D34" s="134"/>
      <c r="E34" s="134"/>
      <c r="F34" s="134"/>
    </row>
    <row r="35" spans="1:14" s="136" customFormat="1" x14ac:dyDescent="0.2">
      <c r="D35" s="134"/>
      <c r="E35" s="134"/>
      <c r="F35" s="134"/>
    </row>
    <row r="36" spans="1:14" s="136" customFormat="1" x14ac:dyDescent="0.2">
      <c r="D36" s="134"/>
      <c r="E36" s="134"/>
      <c r="F36" s="134"/>
    </row>
    <row r="37" spans="1:14" s="136" customFormat="1" x14ac:dyDescent="0.2">
      <c r="D37" s="134"/>
      <c r="E37" s="134"/>
      <c r="F37" s="134"/>
    </row>
    <row r="38" spans="1:14" s="136" customFormat="1" x14ac:dyDescent="0.2">
      <c r="D38" s="134"/>
      <c r="E38" s="134"/>
      <c r="F38" s="134"/>
    </row>
    <row r="41" spans="1:14" x14ac:dyDescent="0.2">
      <c r="A41" s="133" t="s">
        <v>52</v>
      </c>
      <c r="B41" s="134">
        <f>D10</f>
        <v>5</v>
      </c>
    </row>
    <row r="42" spans="1:14" x14ac:dyDescent="0.2">
      <c r="A42" s="133" t="s">
        <v>53</v>
      </c>
      <c r="B42" s="133">
        <f>D8</f>
        <v>2</v>
      </c>
      <c r="C42" s="133">
        <v>1</v>
      </c>
    </row>
    <row r="43" spans="1:14" x14ac:dyDescent="0.2">
      <c r="A43" s="133" t="s">
        <v>18</v>
      </c>
      <c r="B43" s="133">
        <f>(-1*((B41-1)/(2*B41)))-(((B41*B41-1)/(6*B41^2))*(B42/100))+(((B41^2-1)/(12*B41^2))*((B42/100)^2))</f>
        <v>-0.40316800000000003</v>
      </c>
      <c r="C43" s="133">
        <v>2</v>
      </c>
    </row>
    <row r="44" spans="1:14" x14ac:dyDescent="0.2">
      <c r="A44" s="133" t="s">
        <v>17</v>
      </c>
      <c r="B44" s="133">
        <f>(-1+((B41-1)/(2*B41)))-(((B41*B41-1)/(6*B41^2))*(B42/100))+(((B41^2-1)/(12*B41^2))*((B42/100)^2))</f>
        <v>-0.60316799999999993</v>
      </c>
      <c r="C44" s="133">
        <v>4</v>
      </c>
    </row>
    <row r="45" spans="1:14" x14ac:dyDescent="0.2">
      <c r="C45" s="133">
        <v>12</v>
      </c>
    </row>
    <row r="47" spans="1:14" x14ac:dyDescent="0.2">
      <c r="B47" s="134"/>
    </row>
    <row r="48" spans="1:14" x14ac:dyDescent="0.2">
      <c r="B48" s="134">
        <v>2</v>
      </c>
      <c r="C48" s="134">
        <v>2.5</v>
      </c>
      <c r="D48" s="134">
        <v>3</v>
      </c>
      <c r="E48" s="134">
        <v>3.5</v>
      </c>
      <c r="F48" s="134">
        <v>4</v>
      </c>
      <c r="G48" s="134">
        <v>4.5</v>
      </c>
      <c r="H48" s="134">
        <v>5</v>
      </c>
      <c r="I48" s="134">
        <v>5.5</v>
      </c>
      <c r="J48" s="134">
        <v>6</v>
      </c>
      <c r="K48" s="134">
        <v>7</v>
      </c>
      <c r="L48" s="134">
        <v>8</v>
      </c>
      <c r="M48" s="134">
        <v>9</v>
      </c>
      <c r="N48" s="135">
        <v>10</v>
      </c>
    </row>
    <row r="1073" spans="1:2" ht="14.25" x14ac:dyDescent="0.2">
      <c r="A1073" s="62" t="s">
        <v>24</v>
      </c>
      <c r="B1073" s="63">
        <f>LOOKUP(D5,'Daten (M)'!N15:N127,'Daten (M)'!U15:U127)</f>
        <v>18.452156938854195</v>
      </c>
    </row>
  </sheetData>
  <sheetProtection password="851D" sheet="1" objects="1" scenarios="1"/>
  <dataConsolidate/>
  <customSheetViews>
    <customSheetView guid="{AC77A39F-ABA0-4848-B5DA-4147A1099D4C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1:F1"/>
    <mergeCell ref="A3:C3"/>
    <mergeCell ref="D3:F3"/>
    <mergeCell ref="A2:F2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$A$43:$A$44</formula1>
    </dataValidation>
    <dataValidation type="whole" allowBlank="1" showInputMessage="1" showErrorMessage="1" errorTitle="Raten pro Jahr" error="Die Zahlen von 1 bis 12 sind zulässig!_x000a_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N88"/>
  <sheetViews>
    <sheetView showRowColHeaders="0" showOutlineSymbols="0" zoomScaleNormal="100" workbookViewId="0">
      <selection activeCell="D5" sqref="D5"/>
    </sheetView>
  </sheetViews>
  <sheetFormatPr baseColWidth="10" defaultRowHeight="12.75" x14ac:dyDescent="0.2"/>
  <cols>
    <col min="1" max="1" width="50.42578125" style="85" customWidth="1"/>
    <col min="2" max="2" width="15" style="85" customWidth="1"/>
    <col min="3" max="3" width="16.5703125" style="85" customWidth="1"/>
    <col min="4" max="4" width="18.42578125" style="95" customWidth="1"/>
    <col min="5" max="5" width="23" style="95" customWidth="1"/>
    <col min="6" max="6" width="15.5703125" style="95" customWidth="1"/>
    <col min="7" max="16384" width="11.42578125" style="85"/>
  </cols>
  <sheetData>
    <row r="1" spans="1:7" s="126" customFormat="1" ht="18.75" customHeight="1" thickBot="1" x14ac:dyDescent="0.25">
      <c r="A1" s="253" t="s">
        <v>57</v>
      </c>
      <c r="B1" s="254"/>
      <c r="C1" s="254"/>
      <c r="D1" s="254"/>
      <c r="E1" s="254"/>
      <c r="F1" s="255"/>
      <c r="G1" s="85"/>
    </row>
    <row r="2" spans="1:7" s="126" customFormat="1" ht="18.75" customHeight="1" thickBot="1" x14ac:dyDescent="0.25">
      <c r="A2" s="256" t="s">
        <v>56</v>
      </c>
      <c r="B2" s="257"/>
      <c r="C2" s="257"/>
      <c r="D2" s="257"/>
      <c r="E2" s="257"/>
      <c r="F2" s="258"/>
      <c r="G2" s="85"/>
    </row>
    <row r="3" spans="1:7" s="126" customFormat="1" ht="57" customHeight="1" thickBot="1" x14ac:dyDescent="0.25">
      <c r="A3" s="259" t="str">
        <f>"Leibrentenbarwertfaktor "&amp;Absterbeordnung!B6&amp; " - Zwei Frauen "</f>
        <v xml:space="preserve">Leibrentenbarwertfaktor 2007-2009 - Zwei Frauen </v>
      </c>
      <c r="B3" s="260"/>
      <c r="C3" s="260"/>
      <c r="D3" s="261" t="s">
        <v>39</v>
      </c>
      <c r="E3" s="261"/>
      <c r="F3" s="262"/>
      <c r="G3" s="85"/>
    </row>
    <row r="4" spans="1:7" s="126" customFormat="1" ht="18.75" thickBot="1" x14ac:dyDescent="0.3">
      <c r="A4" s="68"/>
      <c r="B4" s="69"/>
      <c r="C4" s="69"/>
      <c r="D4" s="70"/>
      <c r="E4" s="89" t="s">
        <v>33</v>
      </c>
      <c r="F4" s="90">
        <f>Absterbeordnung!E1</f>
        <v>40486</v>
      </c>
      <c r="G4" s="85"/>
    </row>
    <row r="5" spans="1:7" s="126" customFormat="1" ht="18.75" thickBot="1" x14ac:dyDescent="0.3">
      <c r="A5" s="68" t="s">
        <v>22</v>
      </c>
      <c r="B5" s="114"/>
      <c r="C5" s="69"/>
      <c r="D5" s="50">
        <v>50</v>
      </c>
      <c r="E5" s="70"/>
      <c r="F5" s="115"/>
      <c r="G5" s="85"/>
    </row>
    <row r="6" spans="1:7" s="126" customFormat="1" ht="18.75" thickBot="1" x14ac:dyDescent="0.3">
      <c r="A6" s="68" t="s">
        <v>21</v>
      </c>
      <c r="B6" s="114"/>
      <c r="C6" s="69"/>
      <c r="D6" s="50">
        <v>50</v>
      </c>
      <c r="E6" s="70"/>
      <c r="F6" s="115"/>
      <c r="G6" s="85"/>
    </row>
    <row r="7" spans="1:7" s="126" customFormat="1" ht="18.75" thickBot="1" x14ac:dyDescent="0.3">
      <c r="A7" s="68"/>
      <c r="B7" s="114"/>
      <c r="C7" s="69"/>
      <c r="D7" s="70"/>
      <c r="E7" s="70"/>
      <c r="F7" s="115"/>
      <c r="G7" s="85"/>
    </row>
    <row r="8" spans="1:7" s="126" customFormat="1" ht="18.75" thickBot="1" x14ac:dyDescent="0.3">
      <c r="A8" s="68" t="s">
        <v>3</v>
      </c>
      <c r="B8" s="114"/>
      <c r="C8" s="69"/>
      <c r="D8" s="213">
        <v>2</v>
      </c>
      <c r="E8" s="70"/>
      <c r="F8" s="115"/>
      <c r="G8" s="85"/>
    </row>
    <row r="9" spans="1:7" s="126" customFormat="1" ht="18.75" thickBot="1" x14ac:dyDescent="0.3">
      <c r="A9" s="68" t="s">
        <v>54</v>
      </c>
      <c r="B9" s="114"/>
      <c r="C9" s="69"/>
      <c r="D9" s="50" t="s">
        <v>18</v>
      </c>
      <c r="E9" s="70"/>
      <c r="F9" s="115"/>
      <c r="G9" s="85"/>
    </row>
    <row r="10" spans="1:7" s="126" customFormat="1" ht="18.75" thickBot="1" x14ac:dyDescent="0.3">
      <c r="A10" s="68" t="s">
        <v>52</v>
      </c>
      <c r="B10" s="114"/>
      <c r="C10" s="69"/>
      <c r="D10" s="105">
        <v>4</v>
      </c>
      <c r="E10" s="70"/>
      <c r="F10" s="115"/>
      <c r="G10" s="85"/>
    </row>
    <row r="11" spans="1:7" s="126" customFormat="1" ht="18" x14ac:dyDescent="0.25">
      <c r="A11" s="68"/>
      <c r="B11" s="114"/>
      <c r="C11" s="69"/>
      <c r="D11" s="263" t="s">
        <v>34</v>
      </c>
      <c r="E11" s="152" t="s">
        <v>40</v>
      </c>
      <c r="F11" s="117" t="s">
        <v>35</v>
      </c>
      <c r="G11" s="85"/>
    </row>
    <row r="12" spans="1:7" s="126" customFormat="1" ht="18.75" thickBot="1" x14ac:dyDescent="0.3">
      <c r="A12" s="68"/>
      <c r="B12" s="114"/>
      <c r="C12" s="69"/>
      <c r="D12" s="264"/>
      <c r="E12" s="153" t="s">
        <v>36</v>
      </c>
      <c r="F12" s="125" t="s">
        <v>30</v>
      </c>
      <c r="G12" s="85"/>
    </row>
    <row r="13" spans="1:7" s="126" customFormat="1" ht="18.75" thickBot="1" x14ac:dyDescent="0.3">
      <c r="A13" s="68" t="s">
        <v>42</v>
      </c>
      <c r="B13" s="114"/>
      <c r="C13" s="69"/>
      <c r="D13" s="147">
        <f>LOOKUP(D5,'Daten (F)'!A15:A136,'Daten (F)'!F15:F136)</f>
        <v>24.583464232357819</v>
      </c>
      <c r="E13" s="236">
        <f>IF(D9="vorschüssig",B44,IF(D9="nachschüssig",B45))</f>
        <v>-0.37809375000000001</v>
      </c>
      <c r="F13" s="149">
        <f>D13+E13</f>
        <v>24.205370482357818</v>
      </c>
      <c r="G13" s="85"/>
    </row>
    <row r="14" spans="1:7" s="126" customFormat="1" ht="18.75" thickBot="1" x14ac:dyDescent="0.3">
      <c r="A14" s="68" t="s">
        <v>46</v>
      </c>
      <c r="B14" s="114"/>
      <c r="C14" s="69"/>
      <c r="D14" s="148">
        <f>LOOKUP(D6,'Daten (F)'!A15:A136,'Daten (F)'!L15:L136)</f>
        <v>24.583464232357819</v>
      </c>
      <c r="E14" s="237"/>
      <c r="F14" s="150">
        <f>D14+E13</f>
        <v>24.205370482357818</v>
      </c>
      <c r="G14" s="85"/>
    </row>
    <row r="15" spans="1:7" s="126" customFormat="1" ht="18" x14ac:dyDescent="0.25">
      <c r="A15" s="68"/>
      <c r="B15" s="69"/>
      <c r="C15" s="69"/>
      <c r="D15" s="102"/>
      <c r="E15" s="237"/>
      <c r="F15" s="151"/>
      <c r="G15" s="85"/>
    </row>
    <row r="16" spans="1:7" s="126" customFormat="1" ht="18" x14ac:dyDescent="0.25">
      <c r="A16" s="68"/>
      <c r="B16" s="69"/>
      <c r="C16" s="69"/>
      <c r="D16" s="102"/>
      <c r="E16" s="237"/>
      <c r="F16" s="151"/>
      <c r="G16" s="85"/>
    </row>
    <row r="17" spans="1:7" s="126" customFormat="1" ht="18" x14ac:dyDescent="0.25">
      <c r="A17" s="170"/>
      <c r="B17" s="85"/>
      <c r="C17" s="69"/>
      <c r="D17" s="102"/>
      <c r="E17" s="237"/>
      <c r="F17" s="151"/>
      <c r="G17" s="85"/>
    </row>
    <row r="18" spans="1:7" s="126" customFormat="1" ht="18" x14ac:dyDescent="0.25">
      <c r="A18" s="73"/>
      <c r="B18" s="74"/>
      <c r="C18" s="69"/>
      <c r="D18" s="102"/>
      <c r="E18" s="237"/>
      <c r="F18" s="151"/>
      <c r="G18" s="85"/>
    </row>
    <row r="19" spans="1:7" s="126" customFormat="1" ht="18.75" thickBot="1" x14ac:dyDescent="0.3">
      <c r="A19" s="68" t="s">
        <v>27</v>
      </c>
      <c r="B19" s="74"/>
      <c r="C19" s="69"/>
      <c r="D19" s="102"/>
      <c r="E19" s="237"/>
      <c r="F19" s="151"/>
      <c r="G19" s="85"/>
    </row>
    <row r="20" spans="1:7" s="126" customFormat="1" ht="18.75" customHeight="1" thickBot="1" x14ac:dyDescent="0.3">
      <c r="A20" s="68" t="s">
        <v>28</v>
      </c>
      <c r="B20" s="114"/>
      <c r="C20" s="69"/>
      <c r="D20" s="148">
        <f>D13+D14-B88</f>
        <v>27.645829587905357</v>
      </c>
      <c r="E20" s="237"/>
      <c r="F20" s="122">
        <f>D20+E13</f>
        <v>27.267735837905356</v>
      </c>
      <c r="G20" s="85"/>
    </row>
    <row r="21" spans="1:7" ht="18.75" customHeight="1" thickBot="1" x14ac:dyDescent="0.3">
      <c r="A21" s="75" t="s">
        <v>38</v>
      </c>
      <c r="B21" s="116"/>
      <c r="C21" s="76"/>
      <c r="D21" s="148">
        <f>B88</f>
        <v>21.521098876810282</v>
      </c>
      <c r="E21" s="238"/>
      <c r="F21" s="122">
        <f>D21+E13</f>
        <v>21.14300512681028</v>
      </c>
    </row>
    <row r="22" spans="1:7" ht="22.5" customHeight="1" thickBot="1" x14ac:dyDescent="0.3">
      <c r="A22" s="84"/>
      <c r="C22" s="86"/>
      <c r="D22" s="141"/>
      <c r="E22" s="141"/>
      <c r="F22" s="171"/>
    </row>
    <row r="23" spans="1:7" ht="18.75" thickBot="1" x14ac:dyDescent="0.3">
      <c r="A23" s="163" t="s">
        <v>47</v>
      </c>
      <c r="B23" s="162"/>
      <c r="C23" s="162"/>
      <c r="D23" s="160">
        <f>1-((D20-1)*(D8/100))</f>
        <v>0.46708340824189287</v>
      </c>
      <c r="E23" s="163" t="s">
        <v>51</v>
      </c>
      <c r="F23" s="164"/>
    </row>
    <row r="24" spans="1:7" ht="18.75" thickBot="1" x14ac:dyDescent="0.3">
      <c r="A24" s="163" t="s">
        <v>48</v>
      </c>
      <c r="B24" s="162"/>
      <c r="C24" s="162"/>
      <c r="D24" s="160">
        <f>1-((D21-1)*(D8/100))</f>
        <v>0.58957802246379432</v>
      </c>
      <c r="E24" s="163" t="s">
        <v>51</v>
      </c>
      <c r="F24" s="164"/>
    </row>
    <row r="39" spans="1:14" x14ac:dyDescent="0.2">
      <c r="A39" s="95"/>
      <c r="B39" s="95"/>
    </row>
    <row r="40" spans="1:14" x14ac:dyDescent="0.2">
      <c r="A40" s="95"/>
      <c r="B40" s="95"/>
    </row>
    <row r="41" spans="1:14" x14ac:dyDescent="0.2">
      <c r="A41" s="95"/>
      <c r="B41" s="95"/>
    </row>
    <row r="42" spans="1:14" x14ac:dyDescent="0.2">
      <c r="A42" s="95" t="s">
        <v>52</v>
      </c>
      <c r="B42" s="95">
        <f>D10</f>
        <v>4</v>
      </c>
    </row>
    <row r="43" spans="1:14" x14ac:dyDescent="0.2">
      <c r="A43" s="95" t="s">
        <v>53</v>
      </c>
      <c r="B43" s="95">
        <f>D8</f>
        <v>2</v>
      </c>
      <c r="C43" s="85">
        <v>1</v>
      </c>
    </row>
    <row r="44" spans="1:14" x14ac:dyDescent="0.2">
      <c r="A44" s="95" t="s">
        <v>18</v>
      </c>
      <c r="B44" s="95">
        <f>(-1*((B42-1)/(2*B42)))-(((B42*B42-1)/(6*B42^2))*(B43/100))+(((B42^2-1)/(12*B42^2))*((B43/100)^2))</f>
        <v>-0.37809375000000001</v>
      </c>
      <c r="C44" s="85">
        <v>2</v>
      </c>
    </row>
    <row r="45" spans="1:14" x14ac:dyDescent="0.2">
      <c r="A45" s="95" t="s">
        <v>17</v>
      </c>
      <c r="B45" s="95">
        <f>(-1+((B42-1)/(2*B42)))-(((B42*B42-1)/(6*B42^2))*(B43/100))+(((B42^2-1)/(12*B42^2))*((B43/100)^2))</f>
        <v>-0.62809375000000001</v>
      </c>
      <c r="C45" s="85">
        <v>4</v>
      </c>
    </row>
    <row r="46" spans="1:14" x14ac:dyDescent="0.2">
      <c r="A46" s="95"/>
      <c r="B46" s="95"/>
      <c r="C46" s="85">
        <v>12</v>
      </c>
    </row>
    <row r="47" spans="1:14" x14ac:dyDescent="0.2">
      <c r="A47" s="95"/>
      <c r="B47" s="95"/>
      <c r="G47" s="95">
        <v>4.5</v>
      </c>
      <c r="H47" s="95">
        <v>5</v>
      </c>
      <c r="I47" s="95">
        <v>5.5</v>
      </c>
      <c r="J47" s="95">
        <v>6</v>
      </c>
      <c r="K47" s="95">
        <v>7</v>
      </c>
      <c r="L47" s="95">
        <v>8</v>
      </c>
      <c r="M47" s="95">
        <v>9</v>
      </c>
      <c r="N47" s="95">
        <v>10</v>
      </c>
    </row>
    <row r="49" spans="2:6" x14ac:dyDescent="0.2">
      <c r="B49" s="95">
        <v>2</v>
      </c>
      <c r="C49" s="95">
        <v>2.5</v>
      </c>
      <c r="D49" s="95">
        <v>3</v>
      </c>
      <c r="E49" s="95">
        <v>3.5</v>
      </c>
      <c r="F49" s="95">
        <v>4</v>
      </c>
    </row>
    <row r="88" spans="1:2" ht="14.25" x14ac:dyDescent="0.2">
      <c r="A88" s="71" t="s">
        <v>25</v>
      </c>
      <c r="B88" s="72">
        <f>LOOKUP(D5,'Daten (F)'!N15:N127,'Daten (F)'!U15:U127)</f>
        <v>21.521098876810282</v>
      </c>
    </row>
  </sheetData>
  <sheetProtection password="851D" sheet="1" objects="1" scenarios="1"/>
  <dataConsolidate/>
  <customSheetViews>
    <customSheetView guid="{AC77A39F-ABA0-4848-B5DA-4147A1099D4C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1"/>
      <headerFooter alignWithMargins="0"/>
    </customSheetView>
    <customSheetView guid="{AAA317AB-9C4F-4A7B-BD58-62DAAE088BDA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2"/>
      <headerFooter alignWithMargins="0"/>
    </customSheetView>
  </customSheetViews>
  <mergeCells count="6">
    <mergeCell ref="A1:F1"/>
    <mergeCell ref="A2:F2"/>
    <mergeCell ref="A3:C3"/>
    <mergeCell ref="D3:F3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$A$44:$A$45</formula1>
    </dataValidation>
    <dataValidation type="whole" allowBlank="1" showInputMessage="1" showErrorMessage="1" errorTitle="Raten pro Jahr" error="Die Zahlen zwischen 1 und 12 sind zulässig!_x000a_" sqref="D10">
      <formula1>1</formula1>
      <formula2>12</formula2>
    </dataValidation>
  </dataValidations>
  <hyperlinks>
    <hyperlink ref="A2" r:id="rId3"/>
  </hyperlinks>
  <pageMargins left="0.78740157480314965" right="0.78740157480314965" top="0.98425196850393704" bottom="0.98425196850393704" header="0.51181102362204722" footer="0.51181102362204722"/>
  <pageSetup paperSize="9" scale="94" orientation="landscape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28"/>
  <sheetViews>
    <sheetView workbookViewId="0">
      <selection activeCell="E2" sqref="E2"/>
    </sheetView>
  </sheetViews>
  <sheetFormatPr baseColWidth="10" defaultRowHeight="12.75" x14ac:dyDescent="0.2"/>
  <cols>
    <col min="1" max="3" width="11.42578125" style="1"/>
  </cols>
  <sheetData>
    <row r="1" spans="1:5" x14ac:dyDescent="0.2">
      <c r="B1" s="265" t="s">
        <v>58</v>
      </c>
      <c r="C1" s="265"/>
      <c r="D1" t="s">
        <v>32</v>
      </c>
      <c r="E1" s="87">
        <v>40486</v>
      </c>
    </row>
    <row r="2" spans="1:5" ht="12.75" customHeight="1" x14ac:dyDescent="0.2">
      <c r="A2" s="34"/>
      <c r="B2" s="266" t="s">
        <v>59</v>
      </c>
      <c r="C2" s="266"/>
    </row>
    <row r="3" spans="1:5" x14ac:dyDescent="0.2">
      <c r="A3" s="34"/>
      <c r="B3" s="266"/>
      <c r="C3" s="266"/>
    </row>
    <row r="4" spans="1:5" x14ac:dyDescent="0.2">
      <c r="A4" s="34"/>
      <c r="B4" s="266"/>
      <c r="C4" s="266"/>
    </row>
    <row r="5" spans="1:5" x14ac:dyDescent="0.2">
      <c r="A5" s="34"/>
      <c r="B5" s="266"/>
      <c r="C5" s="266"/>
    </row>
    <row r="6" spans="1:5" x14ac:dyDescent="0.2">
      <c r="A6" s="34"/>
      <c r="B6" s="267" t="s">
        <v>58</v>
      </c>
      <c r="C6" s="267"/>
    </row>
    <row r="7" spans="1:5" x14ac:dyDescent="0.2">
      <c r="A7" s="8" t="s">
        <v>2</v>
      </c>
      <c r="B7" s="36" t="s">
        <v>13</v>
      </c>
      <c r="C7" s="37" t="s">
        <v>9</v>
      </c>
    </row>
    <row r="8" spans="1:5" x14ac:dyDescent="0.2">
      <c r="A8" s="13">
        <v>0</v>
      </c>
      <c r="B8" s="38">
        <v>100000</v>
      </c>
      <c r="C8" s="39">
        <v>100000</v>
      </c>
    </row>
    <row r="9" spans="1:5" x14ac:dyDescent="0.2">
      <c r="A9" s="13">
        <v>1</v>
      </c>
      <c r="B9" s="40">
        <v>99593.808878460055</v>
      </c>
      <c r="C9" s="41">
        <v>99680.038514477186</v>
      </c>
    </row>
    <row r="10" spans="1:5" x14ac:dyDescent="0.2">
      <c r="A10" s="13">
        <v>2</v>
      </c>
      <c r="B10" s="40">
        <v>99558.360068793627</v>
      </c>
      <c r="C10" s="41">
        <v>99651.696251433576</v>
      </c>
    </row>
    <row r="11" spans="1:5" x14ac:dyDescent="0.2">
      <c r="A11" s="13">
        <v>3</v>
      </c>
      <c r="B11" s="40">
        <v>99539.196869992651</v>
      </c>
      <c r="C11" s="41">
        <v>99635.630818904669</v>
      </c>
    </row>
    <row r="12" spans="1:5" x14ac:dyDescent="0.2">
      <c r="A12" s="13">
        <v>4</v>
      </c>
      <c r="B12" s="40">
        <v>99524.167422334591</v>
      </c>
      <c r="C12" s="41">
        <v>99621.344443148759</v>
      </c>
    </row>
    <row r="13" spans="1:5" x14ac:dyDescent="0.2">
      <c r="A13" s="13">
        <v>5</v>
      </c>
      <c r="B13" s="40">
        <v>99509.826691815193</v>
      </c>
      <c r="C13" s="41">
        <v>99609.405071777088</v>
      </c>
    </row>
    <row r="14" spans="1:5" x14ac:dyDescent="0.2">
      <c r="A14" s="13">
        <v>6</v>
      </c>
      <c r="B14" s="40">
        <v>99498.312838484315</v>
      </c>
      <c r="C14" s="41">
        <v>99600.394487118654</v>
      </c>
    </row>
    <row r="15" spans="1:5" x14ac:dyDescent="0.2">
      <c r="A15" s="13">
        <v>7</v>
      </c>
      <c r="B15" s="40">
        <v>99487.823302968711</v>
      </c>
      <c r="C15" s="41">
        <v>99592.408730895171</v>
      </c>
    </row>
    <row r="16" spans="1:5" x14ac:dyDescent="0.2">
      <c r="A16" s="13">
        <v>8</v>
      </c>
      <c r="B16" s="40">
        <v>99478.201581839414</v>
      </c>
      <c r="C16" s="41">
        <v>99584.088510194153</v>
      </c>
    </row>
    <row r="17" spans="1:3" x14ac:dyDescent="0.2">
      <c r="A17" s="13">
        <v>9</v>
      </c>
      <c r="B17" s="40">
        <v>99468.637676957718</v>
      </c>
      <c r="C17" s="41">
        <v>99577.90309722106</v>
      </c>
    </row>
    <row r="18" spans="1:3" x14ac:dyDescent="0.2">
      <c r="A18" s="13">
        <v>10</v>
      </c>
      <c r="B18" s="40">
        <v>99460.098814187688</v>
      </c>
      <c r="C18" s="41">
        <v>99571.581457684311</v>
      </c>
    </row>
    <row r="19" spans="1:3" x14ac:dyDescent="0.2">
      <c r="A19" s="13">
        <v>11</v>
      </c>
      <c r="B19" s="40">
        <v>99451.205555885012</v>
      </c>
      <c r="C19" s="41">
        <v>99563.560052374756</v>
      </c>
    </row>
    <row r="20" spans="1:3" x14ac:dyDescent="0.2">
      <c r="A20" s="13">
        <v>12</v>
      </c>
      <c r="B20" s="40">
        <v>99441.535836981886</v>
      </c>
      <c r="C20" s="41">
        <v>99555.652571443483</v>
      </c>
    </row>
    <row r="21" spans="1:3" x14ac:dyDescent="0.2">
      <c r="A21" s="13">
        <v>13</v>
      </c>
      <c r="B21" s="40">
        <v>99431.137418749175</v>
      </c>
      <c r="C21" s="41">
        <v>99548.021259446992</v>
      </c>
    </row>
    <row r="22" spans="1:3" x14ac:dyDescent="0.2">
      <c r="A22" s="13">
        <v>14</v>
      </c>
      <c r="B22" s="40">
        <v>99422.43214954187</v>
      </c>
      <c r="C22" s="41">
        <v>99538.228611544255</v>
      </c>
    </row>
    <row r="23" spans="1:3" x14ac:dyDescent="0.2">
      <c r="A23" s="13">
        <v>15</v>
      </c>
      <c r="B23" s="40">
        <v>99406.035673469436</v>
      </c>
      <c r="C23" s="41">
        <v>99525.906296193716</v>
      </c>
    </row>
    <row r="24" spans="1:3" x14ac:dyDescent="0.2">
      <c r="A24" s="13">
        <v>16</v>
      </c>
      <c r="B24" s="40">
        <v>99386.180479740899</v>
      </c>
      <c r="C24" s="41">
        <v>99512.414434564125</v>
      </c>
    </row>
    <row r="25" spans="1:3" x14ac:dyDescent="0.2">
      <c r="A25" s="13">
        <v>17</v>
      </c>
      <c r="B25" s="40">
        <v>99356.709971087694</v>
      </c>
      <c r="C25" s="41">
        <v>99496.416563719918</v>
      </c>
    </row>
    <row r="26" spans="1:3" x14ac:dyDescent="0.2">
      <c r="A26" s="13">
        <v>18</v>
      </c>
      <c r="B26" s="40">
        <v>99322.785111368677</v>
      </c>
      <c r="C26" s="41">
        <v>99478.951240428956</v>
      </c>
    </row>
    <row r="27" spans="1:3" x14ac:dyDescent="0.2">
      <c r="A27" s="13">
        <v>19</v>
      </c>
      <c r="B27" s="40">
        <v>99267.588161463733</v>
      </c>
      <c r="C27" s="41">
        <v>99457.221246313653</v>
      </c>
    </row>
    <row r="28" spans="1:3" x14ac:dyDescent="0.2">
      <c r="A28" s="13">
        <v>20</v>
      </c>
      <c r="B28" s="40">
        <v>99213.45634337161</v>
      </c>
      <c r="C28" s="41">
        <v>99435.832506978157</v>
      </c>
    </row>
    <row r="29" spans="1:3" x14ac:dyDescent="0.2">
      <c r="A29" s="13">
        <v>21</v>
      </c>
      <c r="B29" s="40">
        <v>99154.18667351162</v>
      </c>
      <c r="C29" s="41">
        <v>99414.852691026099</v>
      </c>
    </row>
    <row r="30" spans="1:3" x14ac:dyDescent="0.2">
      <c r="A30" s="13">
        <v>22</v>
      </c>
      <c r="B30" s="40">
        <v>99098.271510643564</v>
      </c>
      <c r="C30" s="41">
        <v>99393.364452660389</v>
      </c>
    </row>
    <row r="31" spans="1:3" x14ac:dyDescent="0.2">
      <c r="A31" s="13">
        <v>23</v>
      </c>
      <c r="B31" s="40">
        <v>99042.513477179906</v>
      </c>
      <c r="C31" s="41">
        <v>99370.524396388704</v>
      </c>
    </row>
    <row r="32" spans="1:3" x14ac:dyDescent="0.2">
      <c r="A32" s="13">
        <v>24</v>
      </c>
      <c r="B32" s="40">
        <v>98987.965326181176</v>
      </c>
      <c r="C32" s="41">
        <v>99347.922001644663</v>
      </c>
    </row>
    <row r="33" spans="1:3" x14ac:dyDescent="0.2">
      <c r="A33" s="13">
        <v>25</v>
      </c>
      <c r="B33" s="40">
        <v>98930.936664812718</v>
      </c>
      <c r="C33" s="41">
        <v>99325.334946617921</v>
      </c>
    </row>
    <row r="34" spans="1:3" x14ac:dyDescent="0.2">
      <c r="A34" s="13">
        <v>26</v>
      </c>
      <c r="B34" s="40">
        <v>98872.303967733504</v>
      </c>
      <c r="C34" s="41">
        <v>99303.200971154831</v>
      </c>
    </row>
    <row r="35" spans="1:3" x14ac:dyDescent="0.2">
      <c r="A35" s="13">
        <v>27</v>
      </c>
      <c r="B35" s="40">
        <v>98811.920654336252</v>
      </c>
      <c r="C35" s="41">
        <v>99276.671306534685</v>
      </c>
    </row>
    <row r="36" spans="1:3" x14ac:dyDescent="0.2">
      <c r="A36" s="13">
        <v>28</v>
      </c>
      <c r="B36" s="40">
        <v>98749.379724367362</v>
      </c>
      <c r="C36" s="41">
        <v>99251.044846990451</v>
      </c>
    </row>
    <row r="37" spans="1:3" x14ac:dyDescent="0.2">
      <c r="A37" s="13">
        <v>29</v>
      </c>
      <c r="B37" s="40">
        <v>98688.18559069281</v>
      </c>
      <c r="C37" s="41">
        <v>99225.266020896641</v>
      </c>
    </row>
    <row r="38" spans="1:3" x14ac:dyDescent="0.2">
      <c r="A38" s="13">
        <v>30</v>
      </c>
      <c r="B38" s="40">
        <v>98624.694314346387</v>
      </c>
      <c r="C38" s="41">
        <v>99197.744824356472</v>
      </c>
    </row>
    <row r="39" spans="1:3" x14ac:dyDescent="0.2">
      <c r="A39" s="13">
        <v>31</v>
      </c>
      <c r="B39" s="40">
        <v>98559.178239563204</v>
      </c>
      <c r="C39" s="41">
        <v>99170.520873089423</v>
      </c>
    </row>
    <row r="40" spans="1:3" x14ac:dyDescent="0.2">
      <c r="A40" s="13">
        <v>32</v>
      </c>
      <c r="B40" s="40">
        <v>98486.123214702529</v>
      </c>
      <c r="C40" s="41">
        <v>99138.188809881962</v>
      </c>
    </row>
    <row r="41" spans="1:3" x14ac:dyDescent="0.2">
      <c r="A41" s="13">
        <v>33</v>
      </c>
      <c r="B41" s="40">
        <v>98412.598001383492</v>
      </c>
      <c r="C41" s="41">
        <v>99103.852954093905</v>
      </c>
    </row>
    <row r="42" spans="1:3" x14ac:dyDescent="0.2">
      <c r="A42" s="13">
        <v>34</v>
      </c>
      <c r="B42" s="40">
        <v>98341.125982798985</v>
      </c>
      <c r="C42" s="41">
        <v>99067.997946062998</v>
      </c>
    </row>
    <row r="43" spans="1:3" x14ac:dyDescent="0.2">
      <c r="A43" s="13">
        <v>35</v>
      </c>
      <c r="B43" s="40">
        <v>98261.669536962407</v>
      </c>
      <c r="C43" s="41">
        <v>99027.794088618815</v>
      </c>
    </row>
    <row r="44" spans="1:3" x14ac:dyDescent="0.2">
      <c r="A44" s="13">
        <v>36</v>
      </c>
      <c r="B44" s="40">
        <v>98176.622782773236</v>
      </c>
      <c r="C44" s="41">
        <v>98985.592823475585</v>
      </c>
    </row>
    <row r="45" spans="1:3" x14ac:dyDescent="0.2">
      <c r="A45" s="13">
        <v>37</v>
      </c>
      <c r="B45" s="40">
        <v>98087.065419858001</v>
      </c>
      <c r="C45" s="41">
        <v>98939.434271814476</v>
      </c>
    </row>
    <row r="46" spans="1:3" x14ac:dyDescent="0.2">
      <c r="A46" s="13">
        <v>38</v>
      </c>
      <c r="B46" s="40">
        <v>97990.188386892827</v>
      </c>
      <c r="C46" s="41">
        <v>98887.323071245308</v>
      </c>
    </row>
    <row r="47" spans="1:3" x14ac:dyDescent="0.2">
      <c r="A47" s="13">
        <v>39</v>
      </c>
      <c r="B47" s="40">
        <v>97884.688077789193</v>
      </c>
      <c r="C47" s="41">
        <v>98829.022043653327</v>
      </c>
    </row>
    <row r="48" spans="1:3" x14ac:dyDescent="0.2">
      <c r="A48" s="13">
        <v>40</v>
      </c>
      <c r="B48" s="40">
        <v>97769.784806231866</v>
      </c>
      <c r="C48" s="41">
        <v>98759.519409112967</v>
      </c>
    </row>
    <row r="49" spans="1:3" x14ac:dyDescent="0.2">
      <c r="A49" s="13">
        <v>41</v>
      </c>
      <c r="B49" s="40">
        <v>97636.487266952143</v>
      </c>
      <c r="C49" s="41">
        <v>98689.124236032294</v>
      </c>
    </row>
    <row r="50" spans="1:3" x14ac:dyDescent="0.2">
      <c r="A50" s="13">
        <v>42</v>
      </c>
      <c r="B50" s="40">
        <v>97491.457574991262</v>
      </c>
      <c r="C50" s="41">
        <v>98607.115724677948</v>
      </c>
    </row>
    <row r="51" spans="1:3" x14ac:dyDescent="0.2">
      <c r="A51" s="13">
        <v>43</v>
      </c>
      <c r="B51" s="40">
        <v>97334.242420502211</v>
      </c>
      <c r="C51" s="41">
        <v>98513.838637243083</v>
      </c>
    </row>
    <row r="52" spans="1:3" x14ac:dyDescent="0.2">
      <c r="A52" s="13">
        <v>44</v>
      </c>
      <c r="B52" s="40">
        <v>97147.059293167418</v>
      </c>
      <c r="C52" s="41">
        <v>98409.852523546346</v>
      </c>
    </row>
    <row r="53" spans="1:3" x14ac:dyDescent="0.2">
      <c r="A53" s="13">
        <v>45</v>
      </c>
      <c r="B53" s="40">
        <v>96940.322057036174</v>
      </c>
      <c r="C53" s="41">
        <v>98298.568431599153</v>
      </c>
    </row>
    <row r="54" spans="1:3" x14ac:dyDescent="0.2">
      <c r="A54" s="13">
        <v>46</v>
      </c>
      <c r="B54" s="40">
        <v>96706.644353508091</v>
      </c>
      <c r="C54" s="41">
        <v>98165.613244956199</v>
      </c>
    </row>
    <row r="55" spans="1:3" x14ac:dyDescent="0.2">
      <c r="A55" s="13">
        <v>47</v>
      </c>
      <c r="B55" s="40">
        <v>96440.270821439874</v>
      </c>
      <c r="C55" s="41">
        <v>98013.366649385687</v>
      </c>
    </row>
    <row r="56" spans="1:3" x14ac:dyDescent="0.2">
      <c r="A56" s="13">
        <v>48</v>
      </c>
      <c r="B56" s="40">
        <v>96141.953356704369</v>
      </c>
      <c r="C56" s="41">
        <v>97843.272766034788</v>
      </c>
    </row>
    <row r="57" spans="1:3" x14ac:dyDescent="0.2">
      <c r="A57" s="13">
        <v>49</v>
      </c>
      <c r="B57" s="40">
        <v>95802.434196977134</v>
      </c>
      <c r="C57" s="41">
        <v>97661.97281649831</v>
      </c>
    </row>
    <row r="58" spans="1:3" x14ac:dyDescent="0.2">
      <c r="A58" s="13">
        <v>50</v>
      </c>
      <c r="B58" s="40">
        <v>95429.250360720864</v>
      </c>
      <c r="C58" s="41">
        <v>97457.656956228166</v>
      </c>
    </row>
    <row r="59" spans="1:3" x14ac:dyDescent="0.2">
      <c r="A59" s="13">
        <v>51</v>
      </c>
      <c r="B59" s="40">
        <v>95021.584652279504</v>
      </c>
      <c r="C59" s="41">
        <v>97229.950904299025</v>
      </c>
    </row>
    <row r="60" spans="1:3" x14ac:dyDescent="0.2">
      <c r="A60" s="13">
        <v>52</v>
      </c>
      <c r="B60" s="40">
        <v>94565.383764826212</v>
      </c>
      <c r="C60" s="41">
        <v>96987.771770243053</v>
      </c>
    </row>
    <row r="61" spans="1:3" x14ac:dyDescent="0.2">
      <c r="A61" s="13">
        <v>53</v>
      </c>
      <c r="B61" s="40">
        <v>94068.011649623106</v>
      </c>
      <c r="C61" s="41">
        <v>96719.034495515094</v>
      </c>
    </row>
    <row r="62" spans="1:3" x14ac:dyDescent="0.2">
      <c r="A62" s="13">
        <v>54</v>
      </c>
      <c r="B62" s="40">
        <v>93528.309203897734</v>
      </c>
      <c r="C62" s="41">
        <v>96425.087453678556</v>
      </c>
    </row>
    <row r="63" spans="1:3" x14ac:dyDescent="0.2">
      <c r="A63" s="13">
        <v>55</v>
      </c>
      <c r="B63" s="40">
        <v>92928.967678514062</v>
      </c>
      <c r="C63" s="41">
        <v>96117.862546035743</v>
      </c>
    </row>
    <row r="64" spans="1:3" x14ac:dyDescent="0.2">
      <c r="A64" s="13">
        <v>56</v>
      </c>
      <c r="B64" s="40">
        <v>92287.896339957908</v>
      </c>
      <c r="C64" s="41">
        <v>95772.075137604581</v>
      </c>
    </row>
    <row r="65" spans="1:3" x14ac:dyDescent="0.2">
      <c r="A65" s="13">
        <v>57</v>
      </c>
      <c r="B65" s="40">
        <v>91600.430579324107</v>
      </c>
      <c r="C65" s="41">
        <v>95408.822124883169</v>
      </c>
    </row>
    <row r="66" spans="1:3" x14ac:dyDescent="0.2">
      <c r="A66" s="13">
        <v>58</v>
      </c>
      <c r="B66" s="40">
        <v>90870.885271582549</v>
      </c>
      <c r="C66" s="41">
        <v>95015.138840966785</v>
      </c>
    </row>
    <row r="67" spans="1:3" x14ac:dyDescent="0.2">
      <c r="A67" s="13">
        <v>59</v>
      </c>
      <c r="B67" s="40">
        <v>90067.357685496376</v>
      </c>
      <c r="C67" s="41">
        <v>94581.903381053795</v>
      </c>
    </row>
    <row r="68" spans="1:3" x14ac:dyDescent="0.2">
      <c r="A68" s="13">
        <v>60</v>
      </c>
      <c r="B68" s="40">
        <v>89202.958095630034</v>
      </c>
      <c r="C68" s="41">
        <v>94129.957761518366</v>
      </c>
    </row>
    <row r="69" spans="1:3" x14ac:dyDescent="0.2">
      <c r="A69" s="13">
        <v>61</v>
      </c>
      <c r="B69" s="40">
        <v>88257.129282458292</v>
      </c>
      <c r="C69" s="41">
        <v>93615.266577614122</v>
      </c>
    </row>
    <row r="70" spans="1:3" x14ac:dyDescent="0.2">
      <c r="A70" s="13">
        <v>62</v>
      </c>
      <c r="B70" s="40">
        <v>87264.92940847596</v>
      </c>
      <c r="C70" s="41">
        <v>93083.020044832185</v>
      </c>
    </row>
    <row r="71" spans="1:3" x14ac:dyDescent="0.2">
      <c r="A71" s="13">
        <v>63</v>
      </c>
      <c r="B71" s="40">
        <v>86192.09301522297</v>
      </c>
      <c r="C71" s="41">
        <v>92498.944615955523</v>
      </c>
    </row>
    <row r="72" spans="1:3" x14ac:dyDescent="0.2">
      <c r="A72" s="13">
        <v>64</v>
      </c>
      <c r="B72" s="40">
        <v>85060.0782617816</v>
      </c>
      <c r="C72" s="41">
        <v>91882.102931213027</v>
      </c>
    </row>
    <row r="73" spans="1:3" x14ac:dyDescent="0.2">
      <c r="A73" s="13">
        <v>65</v>
      </c>
      <c r="B73" s="40">
        <v>83837.534962108184</v>
      </c>
      <c r="C73" s="41">
        <v>91220.936424634478</v>
      </c>
    </row>
    <row r="74" spans="1:3" x14ac:dyDescent="0.2">
      <c r="A74" s="13">
        <v>66</v>
      </c>
      <c r="B74" s="40">
        <v>82530.816839431078</v>
      </c>
      <c r="C74" s="41">
        <v>90514.664330466883</v>
      </c>
    </row>
    <row r="75" spans="1:3" x14ac:dyDescent="0.2">
      <c r="A75" s="13">
        <v>67</v>
      </c>
      <c r="B75" s="40">
        <v>81155.003028279811</v>
      </c>
      <c r="C75" s="41">
        <v>89770.655464472919</v>
      </c>
    </row>
    <row r="76" spans="1:3" x14ac:dyDescent="0.2">
      <c r="A76" s="13">
        <v>68</v>
      </c>
      <c r="B76" s="40">
        <v>79691.955560434872</v>
      </c>
      <c r="C76" s="41">
        <v>88960.957310670594</v>
      </c>
    </row>
    <row r="77" spans="1:3" x14ac:dyDescent="0.2">
      <c r="A77" s="13">
        <v>69</v>
      </c>
      <c r="B77" s="40">
        <v>78125.82219985417</v>
      </c>
      <c r="C77" s="41">
        <v>88089.572147477593</v>
      </c>
    </row>
    <row r="78" spans="1:3" x14ac:dyDescent="0.2">
      <c r="A78" s="13">
        <v>70</v>
      </c>
      <c r="B78" s="40">
        <v>76436.963359043541</v>
      </c>
      <c r="C78" s="41">
        <v>87123.435635229645</v>
      </c>
    </row>
    <row r="79" spans="1:3" x14ac:dyDescent="0.2">
      <c r="A79" s="13">
        <v>71</v>
      </c>
      <c r="B79" s="40">
        <v>74633.898280233989</v>
      </c>
      <c r="C79" s="41">
        <v>86082.466378583864</v>
      </c>
    </row>
    <row r="80" spans="1:3" x14ac:dyDescent="0.2">
      <c r="A80" s="13">
        <v>72</v>
      </c>
      <c r="B80" s="40">
        <v>72705.825638359966</v>
      </c>
      <c r="C80" s="41">
        <v>84933.86842399725</v>
      </c>
    </row>
    <row r="81" spans="1:3" x14ac:dyDescent="0.2">
      <c r="A81" s="13">
        <v>73</v>
      </c>
      <c r="B81" s="40">
        <v>70590.72660976059</v>
      </c>
      <c r="C81" s="41">
        <v>83619.50448194897</v>
      </c>
    </row>
    <row r="82" spans="1:3" x14ac:dyDescent="0.2">
      <c r="A82" s="13">
        <v>74</v>
      </c>
      <c r="B82" s="40">
        <v>68327.718053198827</v>
      </c>
      <c r="C82" s="41">
        <v>82169.926283793699</v>
      </c>
    </row>
    <row r="83" spans="1:3" x14ac:dyDescent="0.2">
      <c r="A83" s="13">
        <v>75</v>
      </c>
      <c r="B83" s="40">
        <v>65861.424057027834</v>
      </c>
      <c r="C83" s="41">
        <v>80582.068783936877</v>
      </c>
    </row>
    <row r="84" spans="1:3" x14ac:dyDescent="0.2">
      <c r="A84" s="13">
        <v>76</v>
      </c>
      <c r="B84" s="40">
        <v>63245.449238190333</v>
      </c>
      <c r="C84" s="41">
        <v>78786.606398428514</v>
      </c>
    </row>
    <row r="85" spans="1:3" x14ac:dyDescent="0.2">
      <c r="A85" s="13">
        <v>77</v>
      </c>
      <c r="B85" s="40">
        <v>60452.391631453575</v>
      </c>
      <c r="C85" s="41">
        <v>76789.548927119817</v>
      </c>
    </row>
    <row r="86" spans="1:3" x14ac:dyDescent="0.2">
      <c r="A86" s="13">
        <v>78</v>
      </c>
      <c r="B86" s="40">
        <v>57448.033565539474</v>
      </c>
      <c r="C86" s="41">
        <v>74566.162736241095</v>
      </c>
    </row>
    <row r="87" spans="1:3" x14ac:dyDescent="0.2">
      <c r="A87" s="13">
        <v>79</v>
      </c>
      <c r="B87" s="40">
        <v>54251.901424589378</v>
      </c>
      <c r="C87" s="41">
        <v>72086.233234987565</v>
      </c>
    </row>
    <row r="88" spans="1:3" x14ac:dyDescent="0.2">
      <c r="A88" s="13">
        <v>80</v>
      </c>
      <c r="B88" s="40">
        <v>50965.135027781951</v>
      </c>
      <c r="C88" s="41">
        <v>69379.349364048147</v>
      </c>
    </row>
    <row r="89" spans="1:3" x14ac:dyDescent="0.2">
      <c r="A89" s="13">
        <v>81</v>
      </c>
      <c r="B89" s="40">
        <v>47504.393133972182</v>
      </c>
      <c r="C89" s="41">
        <v>66370.145752263226</v>
      </c>
    </row>
    <row r="90" spans="1:3" x14ac:dyDescent="0.2">
      <c r="A90" s="13">
        <v>82</v>
      </c>
      <c r="B90" s="40">
        <v>43947.988477441068</v>
      </c>
      <c r="C90" s="41">
        <v>63085.10340495922</v>
      </c>
    </row>
    <row r="91" spans="1:3" x14ac:dyDescent="0.2">
      <c r="A91" s="13">
        <v>83</v>
      </c>
      <c r="B91" s="40">
        <v>40329.244015695382</v>
      </c>
      <c r="C91" s="41">
        <v>59497.591298780557</v>
      </c>
    </row>
    <row r="92" spans="1:3" x14ac:dyDescent="0.2">
      <c r="A92" s="13">
        <v>84</v>
      </c>
      <c r="B92" s="40">
        <v>36687.68364419198</v>
      </c>
      <c r="C92" s="41">
        <v>55632.681940662093</v>
      </c>
    </row>
    <row r="93" spans="1:3" x14ac:dyDescent="0.2">
      <c r="A93" s="13">
        <v>85</v>
      </c>
      <c r="B93" s="40">
        <v>33008.637739339094</v>
      </c>
      <c r="C93" s="41">
        <v>51516.653258043181</v>
      </c>
    </row>
    <row r="94" spans="1:3" x14ac:dyDescent="0.2">
      <c r="A94" s="13">
        <v>86</v>
      </c>
      <c r="B94" s="40">
        <v>29285.33123550289</v>
      </c>
      <c r="C94" s="41">
        <v>47122.518675520521</v>
      </c>
    </row>
    <row r="95" spans="1:3" x14ac:dyDescent="0.2">
      <c r="A95" s="13">
        <v>87</v>
      </c>
      <c r="B95" s="40">
        <v>25606.194466597291</v>
      </c>
      <c r="C95" s="41">
        <v>42568.19399654663</v>
      </c>
    </row>
    <row r="96" spans="1:3" x14ac:dyDescent="0.2">
      <c r="A96" s="13">
        <v>88</v>
      </c>
      <c r="B96" s="40">
        <v>21973.169177888056</v>
      </c>
      <c r="C96" s="41">
        <v>37687.259389744955</v>
      </c>
    </row>
    <row r="97" spans="1:3" x14ac:dyDescent="0.2">
      <c r="A97" s="13">
        <v>89</v>
      </c>
      <c r="B97" s="40">
        <v>18658.690973151664</v>
      </c>
      <c r="C97" s="41">
        <v>32958.938676162157</v>
      </c>
    </row>
    <row r="98" spans="1:3" x14ac:dyDescent="0.2">
      <c r="A98" s="13">
        <v>90</v>
      </c>
      <c r="B98" s="40">
        <v>15592.383538678883</v>
      </c>
      <c r="C98" s="41">
        <v>28352.30913213229</v>
      </c>
    </row>
    <row r="99" spans="1:3" x14ac:dyDescent="0.2">
      <c r="A99" s="13">
        <v>91</v>
      </c>
      <c r="B99" s="40">
        <v>12944.433121255317</v>
      </c>
      <c r="C99" s="41">
        <v>24150.594176234441</v>
      </c>
    </row>
    <row r="100" spans="1:3" x14ac:dyDescent="0.2">
      <c r="A100" s="13">
        <v>92</v>
      </c>
      <c r="B100" s="40">
        <v>10430.514122760203</v>
      </c>
      <c r="C100" s="41">
        <v>19969.058617806804</v>
      </c>
    </row>
    <row r="101" spans="1:3" x14ac:dyDescent="0.2">
      <c r="A101" s="13">
        <v>93</v>
      </c>
      <c r="B101" s="40">
        <v>8164.5849880159367</v>
      </c>
      <c r="C101" s="41">
        <v>16195.240004960693</v>
      </c>
    </row>
    <row r="102" spans="1:3" x14ac:dyDescent="0.2">
      <c r="A102" s="13">
        <v>94</v>
      </c>
      <c r="B102" s="40">
        <v>6252.4856858366711</v>
      </c>
      <c r="C102" s="41">
        <v>12844.721317923202</v>
      </c>
    </row>
    <row r="103" spans="1:3" x14ac:dyDescent="0.2">
      <c r="A103" s="13">
        <v>95</v>
      </c>
      <c r="B103" s="40">
        <v>4671.1047331854425</v>
      </c>
      <c r="C103" s="41">
        <v>9949.6264425654244</v>
      </c>
    </row>
    <row r="104" spans="1:3" x14ac:dyDescent="0.2">
      <c r="A104" s="13">
        <v>96</v>
      </c>
      <c r="B104" s="40">
        <v>3399.7817207187281</v>
      </c>
      <c r="C104" s="41">
        <v>7517.4569030148541</v>
      </c>
    </row>
    <row r="105" spans="1:3" x14ac:dyDescent="0.2">
      <c r="A105" s="13">
        <v>97</v>
      </c>
      <c r="B105" s="40">
        <v>2407.4829440339868</v>
      </c>
      <c r="C105" s="41">
        <v>5532.9212770583599</v>
      </c>
    </row>
    <row r="106" spans="1:3" x14ac:dyDescent="0.2">
      <c r="A106" s="13">
        <v>98</v>
      </c>
      <c r="B106" s="40">
        <v>1656.4273108812756</v>
      </c>
      <c r="C106" s="41">
        <v>3961.8196182207294</v>
      </c>
    </row>
    <row r="107" spans="1:3" x14ac:dyDescent="0.2">
      <c r="A107" s="13">
        <v>99</v>
      </c>
      <c r="B107" s="40">
        <v>1105.8462483764797</v>
      </c>
      <c r="C107" s="41">
        <v>2756.3150655898753</v>
      </c>
    </row>
    <row r="108" spans="1:3" x14ac:dyDescent="0.2">
      <c r="A108" s="13">
        <v>100</v>
      </c>
      <c r="B108" s="40">
        <v>715.39605751784711</v>
      </c>
      <c r="C108" s="41">
        <v>1860.7767182535349</v>
      </c>
    </row>
    <row r="109" spans="1:3" x14ac:dyDescent="0.2">
      <c r="A109" s="13">
        <v>101</v>
      </c>
      <c r="B109" s="42">
        <v>447.86176485615289</v>
      </c>
      <c r="C109" s="43">
        <v>1217.385719012814</v>
      </c>
    </row>
    <row r="110" spans="1:3" x14ac:dyDescent="0.2">
      <c r="A110" s="13">
        <v>102</v>
      </c>
      <c r="B110" s="42">
        <v>270.9588291984474</v>
      </c>
      <c r="C110" s="43">
        <v>770.84661027906031</v>
      </c>
    </row>
    <row r="111" spans="1:3" x14ac:dyDescent="0.2">
      <c r="A111" s="13">
        <v>103</v>
      </c>
      <c r="B111" s="42">
        <v>158.21247565130477</v>
      </c>
      <c r="C111" s="43">
        <v>471.7922978453272</v>
      </c>
    </row>
    <row r="112" spans="1:3" x14ac:dyDescent="0.2">
      <c r="A112" s="13">
        <v>104</v>
      </c>
      <c r="B112" s="42">
        <v>89.037399843572075</v>
      </c>
      <c r="C112" s="43">
        <v>278.74952255200367</v>
      </c>
    </row>
    <row r="113" spans="1:3" x14ac:dyDescent="0.2">
      <c r="A113" s="13">
        <v>105</v>
      </c>
      <c r="B113" s="42">
        <v>48.229722019145058</v>
      </c>
      <c r="C113" s="43">
        <v>158.77975013302046</v>
      </c>
    </row>
    <row r="114" spans="1:3" x14ac:dyDescent="0.2">
      <c r="A114" s="13">
        <v>106</v>
      </c>
      <c r="B114" s="42">
        <v>25.112145571825103</v>
      </c>
      <c r="C114" s="43">
        <v>87.082539019355792</v>
      </c>
    </row>
    <row r="115" spans="1:3" x14ac:dyDescent="0.2">
      <c r="A115" s="13">
        <v>107</v>
      </c>
      <c r="B115" s="42">
        <v>12.551507133648359</v>
      </c>
      <c r="C115" s="43">
        <v>45.926074850211023</v>
      </c>
    </row>
    <row r="116" spans="1:3" x14ac:dyDescent="0.2">
      <c r="A116" s="13">
        <v>108</v>
      </c>
      <c r="B116" s="42">
        <v>6.0140516538826247</v>
      </c>
      <c r="C116" s="43">
        <v>23.260398100308205</v>
      </c>
    </row>
    <row r="117" spans="1:3" x14ac:dyDescent="0.2">
      <c r="A117" s="13">
        <v>109</v>
      </c>
      <c r="B117" s="42">
        <v>2.7587597063695477</v>
      </c>
      <c r="C117" s="43">
        <v>11.299047016580875</v>
      </c>
    </row>
    <row r="118" spans="1:3" x14ac:dyDescent="0.2">
      <c r="A118" s="13">
        <v>110</v>
      </c>
      <c r="B118" s="42">
        <v>1.2099077601948791</v>
      </c>
      <c r="C118" s="43">
        <v>5.2573953539343572</v>
      </c>
    </row>
    <row r="119" spans="1:3" x14ac:dyDescent="0.2">
      <c r="A119" s="13">
        <v>111</v>
      </c>
      <c r="B119" s="44">
        <v>0</v>
      </c>
      <c r="C119" s="43">
        <v>2.3401349211603786</v>
      </c>
    </row>
    <row r="120" spans="1:3" x14ac:dyDescent="0.2">
      <c r="A120" s="13">
        <v>112</v>
      </c>
      <c r="B120" s="42">
        <v>0</v>
      </c>
      <c r="C120" s="43">
        <v>0.99515307146881038</v>
      </c>
    </row>
    <row r="121" spans="1:3" x14ac:dyDescent="0.2">
      <c r="A121" s="13">
        <v>113</v>
      </c>
      <c r="B121" s="42">
        <v>0</v>
      </c>
      <c r="C121" s="45">
        <v>0</v>
      </c>
    </row>
    <row r="122" spans="1:3" x14ac:dyDescent="0.2">
      <c r="A122" s="13">
        <v>114</v>
      </c>
      <c r="B122" s="42">
        <v>0</v>
      </c>
      <c r="C122" s="43">
        <v>0</v>
      </c>
    </row>
    <row r="123" spans="1:3" x14ac:dyDescent="0.2">
      <c r="A123" s="13">
        <v>115</v>
      </c>
      <c r="B123" s="42">
        <v>0</v>
      </c>
      <c r="C123" s="43">
        <v>0</v>
      </c>
    </row>
    <row r="124" spans="1:3" x14ac:dyDescent="0.2">
      <c r="A124" s="13">
        <v>116</v>
      </c>
      <c r="B124" s="42">
        <v>0</v>
      </c>
      <c r="C124" s="43">
        <v>0</v>
      </c>
    </row>
    <row r="125" spans="1:3" x14ac:dyDescent="0.2">
      <c r="A125" s="13">
        <v>117</v>
      </c>
      <c r="B125" s="42">
        <v>0</v>
      </c>
      <c r="C125" s="43">
        <v>0</v>
      </c>
    </row>
    <row r="126" spans="1:3" x14ac:dyDescent="0.2">
      <c r="A126" s="13">
        <v>118</v>
      </c>
      <c r="B126" s="42">
        <v>0</v>
      </c>
      <c r="C126" s="43">
        <v>0</v>
      </c>
    </row>
    <row r="127" spans="1:3" x14ac:dyDescent="0.2">
      <c r="A127" s="13">
        <v>119</v>
      </c>
      <c r="B127" s="42">
        <v>0</v>
      </c>
      <c r="C127" s="43">
        <v>0</v>
      </c>
    </row>
    <row r="128" spans="1:3" x14ac:dyDescent="0.2">
      <c r="A128" s="13">
        <v>120</v>
      </c>
      <c r="B128" s="42">
        <v>0</v>
      </c>
      <c r="C128" s="43">
        <v>0</v>
      </c>
    </row>
  </sheetData>
  <customSheetViews>
    <customSheetView guid="{AC77A39F-ABA0-4848-B5DA-4147A1099D4C}">
      <selection activeCell="H14" sqref="H1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AA317AB-9C4F-4A7B-BD58-62DAAE088BDA}">
      <selection activeCell="H14" sqref="H14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</customSheetViews>
  <mergeCells count="3">
    <mergeCell ref="B1:C1"/>
    <mergeCell ref="B2:C5"/>
    <mergeCell ref="B6:C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B233"/>
  <sheetViews>
    <sheetView topLeftCell="D1"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'2 Männer'!D5</f>
        <v>50</v>
      </c>
    </row>
    <row r="2" spans="1:21" x14ac:dyDescent="0.2">
      <c r="A2" s="2" t="s">
        <v>7</v>
      </c>
      <c r="B2" s="2">
        <f>'2 Männer'!D6</f>
        <v>50</v>
      </c>
    </row>
    <row r="3" spans="1:21" x14ac:dyDescent="0.2">
      <c r="A3" s="2" t="s">
        <v>14</v>
      </c>
      <c r="B3" s="2">
        <f>B1-B2</f>
        <v>0</v>
      </c>
    </row>
    <row r="5" spans="1:21" x14ac:dyDescent="0.2">
      <c r="A5" s="2" t="s">
        <v>3</v>
      </c>
      <c r="B5" s="2">
        <f>'2 Männer'!D8</f>
        <v>2</v>
      </c>
    </row>
    <row r="10" spans="1:21" ht="13.5" thickBot="1" x14ac:dyDescent="0.25"/>
    <row r="11" spans="1:21" ht="13.5" thickBot="1" x14ac:dyDescent="0.25">
      <c r="B11" s="268" t="s">
        <v>1</v>
      </c>
      <c r="C11" s="268"/>
      <c r="D11" s="268"/>
      <c r="E11" s="268"/>
      <c r="F11" s="268"/>
      <c r="H11" s="269" t="s">
        <v>1</v>
      </c>
      <c r="I11" s="270"/>
      <c r="J11" s="270"/>
      <c r="K11" s="270"/>
      <c r="L11" s="271"/>
      <c r="M11" s="35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 x14ac:dyDescent="0.2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0">N14+$B$3</f>
        <v>0</v>
      </c>
      <c r="P14" s="6">
        <f>B14</f>
        <v>100000</v>
      </c>
      <c r="Q14" s="6">
        <f>B14</f>
        <v>100000</v>
      </c>
      <c r="R14" s="5">
        <f>LOOKUP(N14,$O$14:$O$136,$Q$14:$Q$136)</f>
        <v>100000</v>
      </c>
      <c r="T14" s="20">
        <f>SUM(S14:$S$136)</f>
        <v>365817298847.17456</v>
      </c>
    </row>
    <row r="15" spans="1:21" x14ac:dyDescent="0.2">
      <c r="A15" s="21">
        <v>1</v>
      </c>
      <c r="B15" s="22">
        <f>Absterbeordnung!B9</f>
        <v>99593.808878460055</v>
      </c>
      <c r="C15" s="15">
        <f t="shared" ref="C15:C46" si="1">1/(((1+($B$5/100))^A15))</f>
        <v>0.98039215686274506</v>
      </c>
      <c r="D15" s="14">
        <f t="shared" ref="D15:D46" si="2">B15*C15</f>
        <v>97640.989096529462</v>
      </c>
      <c r="E15" s="14">
        <f>SUM(D15:$D$127)</f>
        <v>3852167.7378206644</v>
      </c>
      <c r="F15" s="16">
        <f t="shared" ref="F15:F46" si="3">E15/D15</f>
        <v>39.452362921194386</v>
      </c>
      <c r="G15" s="5"/>
      <c r="H15" s="14">
        <f t="shared" ref="H15:H78" si="4">B15</f>
        <v>99593.808878460055</v>
      </c>
      <c r="I15" s="15">
        <f t="shared" ref="I15:I46" si="5">1/(((1+($B$5/100))^A15))</f>
        <v>0.98039215686274506</v>
      </c>
      <c r="J15" s="14">
        <f t="shared" ref="J15:J46" si="6">H15*I15</f>
        <v>97640.989096529462</v>
      </c>
      <c r="K15" s="14">
        <f>SUM($J15:J$127)</f>
        <v>3852167.7378206644</v>
      </c>
      <c r="L15" s="16">
        <f t="shared" ref="L15:L46" si="7">K15/J15</f>
        <v>39.452362921194386</v>
      </c>
      <c r="M15" s="16"/>
      <c r="N15" s="6">
        <v>1</v>
      </c>
      <c r="O15" s="6">
        <f t="shared" si="0"/>
        <v>1</v>
      </c>
      <c r="P15" s="6">
        <f t="shared" ref="P15:P78" si="8">B15</f>
        <v>99593.808878460055</v>
      </c>
      <c r="Q15" s="6">
        <f t="shared" ref="Q15:Q78" si="9">B15</f>
        <v>99593.808878460055</v>
      </c>
      <c r="R15" s="5">
        <f t="shared" ref="R15:R78" si="10">LOOKUP(N15,$O$14:$O$136,$Q$14:$Q$136)</f>
        <v>99593.808878460055</v>
      </c>
      <c r="S15" s="5">
        <f t="shared" ref="S15:S46" si="11">P15*R15*I15</f>
        <v>9724438006.7835579</v>
      </c>
      <c r="T15" s="20">
        <f>SUM(S15:$S$136)</f>
        <v>365817298847.17456</v>
      </c>
      <c r="U15" s="6">
        <f t="shared" ref="U15:U46" si="12">T15/S15</f>
        <v>37.618348596802029</v>
      </c>
    </row>
    <row r="16" spans="1:21" x14ac:dyDescent="0.2">
      <c r="A16" s="21">
        <v>2</v>
      </c>
      <c r="B16" s="22">
        <f>Absterbeordnung!B10</f>
        <v>99558.360068793627</v>
      </c>
      <c r="C16" s="15">
        <f t="shared" si="1"/>
        <v>0.96116878123798544</v>
      </c>
      <c r="D16" s="14">
        <f t="shared" si="2"/>
        <v>95692.387609374884</v>
      </c>
      <c r="E16" s="14">
        <f>SUM(D16:$D$127)</f>
        <v>3754526.7487241346</v>
      </c>
      <c r="F16" s="16">
        <f t="shared" si="3"/>
        <v>39.235375378556313</v>
      </c>
      <c r="G16" s="5"/>
      <c r="H16" s="14">
        <f t="shared" si="4"/>
        <v>99558.360068793627</v>
      </c>
      <c r="I16" s="15">
        <f t="shared" si="5"/>
        <v>0.96116878123798544</v>
      </c>
      <c r="J16" s="14">
        <f t="shared" si="6"/>
        <v>95692.387609374884</v>
      </c>
      <c r="K16" s="14">
        <f>SUM($J16:J$127)</f>
        <v>3754526.7487241346</v>
      </c>
      <c r="L16" s="16">
        <f t="shared" si="7"/>
        <v>39.235375378556313</v>
      </c>
      <c r="M16" s="16"/>
      <c r="N16" s="6">
        <v>2</v>
      </c>
      <c r="O16" s="6">
        <f t="shared" si="0"/>
        <v>2</v>
      </c>
      <c r="P16" s="6">
        <f t="shared" si="8"/>
        <v>99558.360068793627</v>
      </c>
      <c r="Q16" s="6">
        <f t="shared" si="9"/>
        <v>99558.360068793627</v>
      </c>
      <c r="R16" s="5">
        <f t="shared" si="10"/>
        <v>99558.360068793627</v>
      </c>
      <c r="S16" s="5">
        <f t="shared" si="11"/>
        <v>9526977181.4567108</v>
      </c>
      <c r="T16" s="20">
        <f>SUM(S16:$S$136)</f>
        <v>356092860840.39105</v>
      </c>
      <c r="U16" s="6">
        <f t="shared" si="12"/>
        <v>37.377318540605877</v>
      </c>
    </row>
    <row r="17" spans="1:21" x14ac:dyDescent="0.2">
      <c r="A17" s="21">
        <v>3</v>
      </c>
      <c r="B17" s="22">
        <f>Absterbeordnung!B11</f>
        <v>99539.196869992651</v>
      </c>
      <c r="C17" s="15">
        <f t="shared" si="1"/>
        <v>0.94232233454704462</v>
      </c>
      <c r="D17" s="14">
        <f t="shared" si="2"/>
        <v>93798.008373469347</v>
      </c>
      <c r="E17" s="14">
        <f>SUM(D17:$D$127)</f>
        <v>3658834.3611147599</v>
      </c>
      <c r="F17" s="16">
        <f t="shared" si="3"/>
        <v>39.007591147848473</v>
      </c>
      <c r="G17" s="5"/>
      <c r="H17" s="14">
        <f t="shared" si="4"/>
        <v>99539.196869992651</v>
      </c>
      <c r="I17" s="15">
        <f t="shared" si="5"/>
        <v>0.94232233454704462</v>
      </c>
      <c r="J17" s="14">
        <f t="shared" si="6"/>
        <v>93798.008373469347</v>
      </c>
      <c r="K17" s="14">
        <f>SUM($J17:J$127)</f>
        <v>3658834.3611147599</v>
      </c>
      <c r="L17" s="16">
        <f t="shared" si="7"/>
        <v>39.007591147848473</v>
      </c>
      <c r="M17" s="16"/>
      <c r="N17" s="6">
        <v>3</v>
      </c>
      <c r="O17" s="6">
        <f t="shared" si="0"/>
        <v>3</v>
      </c>
      <c r="P17" s="6">
        <f t="shared" si="8"/>
        <v>99539.196869992651</v>
      </c>
      <c r="Q17" s="6">
        <f t="shared" si="9"/>
        <v>99539.196869992651</v>
      </c>
      <c r="R17" s="5">
        <f t="shared" si="10"/>
        <v>99539.196869992651</v>
      </c>
      <c r="S17" s="5">
        <f t="shared" si="11"/>
        <v>9336578421.4999847</v>
      </c>
      <c r="T17" s="20">
        <f>SUM(S17:$S$136)</f>
        <v>346565883658.93439</v>
      </c>
      <c r="U17" s="6">
        <f t="shared" si="12"/>
        <v>37.119153078698851</v>
      </c>
    </row>
    <row r="18" spans="1:21" x14ac:dyDescent="0.2">
      <c r="A18" s="21">
        <v>4</v>
      </c>
      <c r="B18" s="22">
        <f>Absterbeordnung!B12</f>
        <v>99524.167422334591</v>
      </c>
      <c r="C18" s="15">
        <f t="shared" si="1"/>
        <v>0.9238454260265142</v>
      </c>
      <c r="D18" s="14">
        <f t="shared" si="2"/>
        <v>91944.946852220819</v>
      </c>
      <c r="E18" s="14">
        <f>SUM(D18:$D$127)</f>
        <v>3565036.3527412903</v>
      </c>
      <c r="F18" s="16">
        <f t="shared" si="3"/>
        <v>38.77359740575217</v>
      </c>
      <c r="G18" s="5"/>
      <c r="H18" s="14">
        <f t="shared" si="4"/>
        <v>99524.167422334591</v>
      </c>
      <c r="I18" s="15">
        <f t="shared" si="5"/>
        <v>0.9238454260265142</v>
      </c>
      <c r="J18" s="14">
        <f t="shared" si="6"/>
        <v>91944.946852220819</v>
      </c>
      <c r="K18" s="14">
        <f>SUM($J18:J$127)</f>
        <v>3565036.3527412903</v>
      </c>
      <c r="L18" s="16">
        <f t="shared" si="7"/>
        <v>38.77359740575217</v>
      </c>
      <c r="M18" s="16"/>
      <c r="N18" s="6">
        <v>4</v>
      </c>
      <c r="O18" s="6">
        <f t="shared" si="0"/>
        <v>4</v>
      </c>
      <c r="P18" s="6">
        <f t="shared" si="8"/>
        <v>99524.167422334591</v>
      </c>
      <c r="Q18" s="6">
        <f t="shared" si="9"/>
        <v>99524.167422334591</v>
      </c>
      <c r="R18" s="5">
        <f t="shared" si="10"/>
        <v>99524.167422334591</v>
      </c>
      <c r="S18" s="5">
        <f t="shared" si="11"/>
        <v>9150744284.158083</v>
      </c>
      <c r="T18" s="20">
        <f>SUM(S18:$S$136)</f>
        <v>337229305237.43439</v>
      </c>
      <c r="U18" s="6">
        <f t="shared" si="12"/>
        <v>36.852664085614457</v>
      </c>
    </row>
    <row r="19" spans="1:21" x14ac:dyDescent="0.2">
      <c r="A19" s="21">
        <v>5</v>
      </c>
      <c r="B19" s="22">
        <f>Absterbeordnung!B13</f>
        <v>99509.826691815193</v>
      </c>
      <c r="C19" s="15">
        <f t="shared" si="1"/>
        <v>0.90573080982991594</v>
      </c>
      <c r="D19" s="14">
        <f t="shared" si="2"/>
        <v>90129.115915612361</v>
      </c>
      <c r="E19" s="14">
        <f>SUM(D19:$D$127)</f>
        <v>3473091.4058890692</v>
      </c>
      <c r="F19" s="16">
        <f t="shared" si="3"/>
        <v>38.53462192107726</v>
      </c>
      <c r="G19" s="5"/>
      <c r="H19" s="14">
        <f t="shared" si="4"/>
        <v>99509.826691815193</v>
      </c>
      <c r="I19" s="15">
        <f t="shared" si="5"/>
        <v>0.90573080982991594</v>
      </c>
      <c r="J19" s="14">
        <f t="shared" si="6"/>
        <v>90129.115915612361</v>
      </c>
      <c r="K19" s="14">
        <f>SUM($J19:J$127)</f>
        <v>3473091.4058890692</v>
      </c>
      <c r="L19" s="16">
        <f t="shared" si="7"/>
        <v>38.53462192107726</v>
      </c>
      <c r="M19" s="16"/>
      <c r="N19" s="6">
        <v>5</v>
      </c>
      <c r="O19" s="6">
        <f t="shared" si="0"/>
        <v>5</v>
      </c>
      <c r="P19" s="6">
        <f t="shared" si="8"/>
        <v>99509.826691815193</v>
      </c>
      <c r="Q19" s="6">
        <f t="shared" si="9"/>
        <v>99509.826691815193</v>
      </c>
      <c r="R19" s="5">
        <f t="shared" si="10"/>
        <v>99509.826691815193</v>
      </c>
      <c r="S19" s="5">
        <f t="shared" si="11"/>
        <v>8968732704.6491089</v>
      </c>
      <c r="T19" s="20">
        <f>SUM(S19:$S$136)</f>
        <v>328078560953.27637</v>
      </c>
      <c r="U19" s="6">
        <f t="shared" si="12"/>
        <v>36.580258522278264</v>
      </c>
    </row>
    <row r="20" spans="1:21" x14ac:dyDescent="0.2">
      <c r="A20" s="21">
        <v>6</v>
      </c>
      <c r="B20" s="22">
        <f>Absterbeordnung!B14</f>
        <v>99498.312838484315</v>
      </c>
      <c r="C20" s="15">
        <f t="shared" si="1"/>
        <v>0.88797138218619198</v>
      </c>
      <c r="D20" s="14">
        <f t="shared" si="2"/>
        <v>88351.654376383041</v>
      </c>
      <c r="E20" s="14">
        <f>SUM(D20:$D$127)</f>
        <v>3382962.2899734569</v>
      </c>
      <c r="F20" s="16">
        <f t="shared" si="3"/>
        <v>38.289744700895426</v>
      </c>
      <c r="G20" s="5"/>
      <c r="H20" s="14">
        <f t="shared" si="4"/>
        <v>99498.312838484315</v>
      </c>
      <c r="I20" s="15">
        <f t="shared" si="5"/>
        <v>0.88797138218619198</v>
      </c>
      <c r="J20" s="14">
        <f t="shared" si="6"/>
        <v>88351.654376383041</v>
      </c>
      <c r="K20" s="14">
        <f>SUM($J20:J$127)</f>
        <v>3382962.2899734569</v>
      </c>
      <c r="L20" s="16">
        <f t="shared" si="7"/>
        <v>38.289744700895426</v>
      </c>
      <c r="M20" s="16"/>
      <c r="N20" s="6">
        <v>6</v>
      </c>
      <c r="O20" s="6">
        <f t="shared" si="0"/>
        <v>6</v>
      </c>
      <c r="P20" s="6">
        <f t="shared" si="8"/>
        <v>99498.312838484315</v>
      </c>
      <c r="Q20" s="6">
        <f t="shared" si="9"/>
        <v>99498.312838484315</v>
      </c>
      <c r="R20" s="5">
        <f t="shared" si="10"/>
        <v>99498.312838484315</v>
      </c>
      <c r="S20" s="5">
        <f t="shared" si="11"/>
        <v>8790840546.939003</v>
      </c>
      <c r="T20" s="20">
        <f>SUM(S20:$S$136)</f>
        <v>319109828248.6272</v>
      </c>
      <c r="U20" s="6">
        <f t="shared" si="12"/>
        <v>36.300263500939302</v>
      </c>
    </row>
    <row r="21" spans="1:21" x14ac:dyDescent="0.2">
      <c r="A21" s="21">
        <v>7</v>
      </c>
      <c r="B21" s="22">
        <f>Absterbeordnung!B15</f>
        <v>99487.823302968711</v>
      </c>
      <c r="C21" s="15">
        <f t="shared" si="1"/>
        <v>0.87056017861391388</v>
      </c>
      <c r="D21" s="14">
        <f t="shared" si="2"/>
        <v>86610.137224541948</v>
      </c>
      <c r="E21" s="14">
        <f>SUM(D21:$D$127)</f>
        <v>3294610.6355970739</v>
      </c>
      <c r="F21" s="16">
        <f t="shared" si="3"/>
        <v>38.039549886124753</v>
      </c>
      <c r="G21" s="5"/>
      <c r="H21" s="14">
        <f t="shared" si="4"/>
        <v>99487.823302968711</v>
      </c>
      <c r="I21" s="15">
        <f t="shared" si="5"/>
        <v>0.87056017861391388</v>
      </c>
      <c r="J21" s="14">
        <f t="shared" si="6"/>
        <v>86610.137224541948</v>
      </c>
      <c r="K21" s="14">
        <f>SUM($J21:J$127)</f>
        <v>3294610.6355970739</v>
      </c>
      <c r="L21" s="16">
        <f t="shared" si="7"/>
        <v>38.039549886124753</v>
      </c>
      <c r="M21" s="16"/>
      <c r="N21" s="6">
        <v>7</v>
      </c>
      <c r="O21" s="6">
        <f t="shared" si="0"/>
        <v>7</v>
      </c>
      <c r="P21" s="6">
        <f t="shared" si="8"/>
        <v>99487.823302968711</v>
      </c>
      <c r="Q21" s="6">
        <f t="shared" si="9"/>
        <v>99487.823302968711</v>
      </c>
      <c r="R21" s="5">
        <f t="shared" si="10"/>
        <v>99487.823302968711</v>
      </c>
      <c r="S21" s="5">
        <f t="shared" si="11"/>
        <v>8616654028.4411011</v>
      </c>
      <c r="T21" s="20">
        <f>SUM(S21:$S$136)</f>
        <v>310318987701.68829</v>
      </c>
      <c r="U21" s="6">
        <f t="shared" si="12"/>
        <v>36.01386183980631</v>
      </c>
    </row>
    <row r="22" spans="1:21" x14ac:dyDescent="0.2">
      <c r="A22" s="21">
        <v>8</v>
      </c>
      <c r="B22" s="22">
        <f>Absterbeordnung!B16</f>
        <v>99478.201581839414</v>
      </c>
      <c r="C22" s="15">
        <f t="shared" si="1"/>
        <v>0.85349037119011162</v>
      </c>
      <c r="D22" s="14">
        <f t="shared" si="2"/>
        <v>84903.68719340887</v>
      </c>
      <c r="E22" s="14">
        <f>SUM(D22:$D$127)</f>
        <v>3208000.4983725324</v>
      </c>
      <c r="F22" s="16">
        <f t="shared" si="3"/>
        <v>37.783995070376307</v>
      </c>
      <c r="G22" s="5"/>
      <c r="H22" s="14">
        <f t="shared" si="4"/>
        <v>99478.201581839414</v>
      </c>
      <c r="I22" s="15">
        <f t="shared" si="5"/>
        <v>0.85349037119011162</v>
      </c>
      <c r="J22" s="14">
        <f t="shared" si="6"/>
        <v>84903.68719340887</v>
      </c>
      <c r="K22" s="14">
        <f>SUM($J22:J$127)</f>
        <v>3208000.4983725324</v>
      </c>
      <c r="L22" s="16">
        <f t="shared" si="7"/>
        <v>37.783995070376307</v>
      </c>
      <c r="M22" s="16"/>
      <c r="N22" s="6">
        <v>8</v>
      </c>
      <c r="O22" s="6">
        <f t="shared" si="0"/>
        <v>8</v>
      </c>
      <c r="P22" s="6">
        <f t="shared" si="8"/>
        <v>99478.201581839414</v>
      </c>
      <c r="Q22" s="6">
        <f t="shared" si="9"/>
        <v>99478.201581839414</v>
      </c>
      <c r="R22" s="5">
        <f t="shared" si="10"/>
        <v>99478.201581839414</v>
      </c>
      <c r="S22" s="5">
        <f t="shared" si="11"/>
        <v>8446066109.6673641</v>
      </c>
      <c r="T22" s="20">
        <f>SUM(S22:$S$136)</f>
        <v>301702333673.24725</v>
      </c>
      <c r="U22" s="6">
        <f t="shared" si="12"/>
        <v>35.721048089822418</v>
      </c>
    </row>
    <row r="23" spans="1:21" x14ac:dyDescent="0.2">
      <c r="A23" s="21">
        <v>9</v>
      </c>
      <c r="B23" s="22">
        <f>Absterbeordnung!B17</f>
        <v>99468.637676957718</v>
      </c>
      <c r="C23" s="15">
        <f t="shared" si="1"/>
        <v>0.83675526587265847</v>
      </c>
      <c r="D23" s="14">
        <f t="shared" si="2"/>
        <v>83230.906365373885</v>
      </c>
      <c r="E23" s="14">
        <f>SUM(D23:$D$127)</f>
        <v>3123096.8111791229</v>
      </c>
      <c r="F23" s="16">
        <f t="shared" si="3"/>
        <v>37.523282486785561</v>
      </c>
      <c r="G23" s="5"/>
      <c r="H23" s="14">
        <f t="shared" si="4"/>
        <v>99468.637676957718</v>
      </c>
      <c r="I23" s="15">
        <f t="shared" si="5"/>
        <v>0.83675526587265847</v>
      </c>
      <c r="J23" s="14">
        <f t="shared" si="6"/>
        <v>83230.906365373885</v>
      </c>
      <c r="K23" s="14">
        <f>SUM($J23:J$127)</f>
        <v>3123096.8111791229</v>
      </c>
      <c r="L23" s="16">
        <f t="shared" si="7"/>
        <v>37.523282486785561</v>
      </c>
      <c r="M23" s="16"/>
      <c r="N23" s="6">
        <v>9</v>
      </c>
      <c r="O23" s="6">
        <f t="shared" si="0"/>
        <v>9</v>
      </c>
      <c r="P23" s="6">
        <f t="shared" si="8"/>
        <v>99468.637676957718</v>
      </c>
      <c r="Q23" s="6">
        <f t="shared" si="9"/>
        <v>99468.637676957718</v>
      </c>
      <c r="R23" s="5">
        <f t="shared" si="10"/>
        <v>99468.637676957718</v>
      </c>
      <c r="S23" s="5">
        <f t="shared" si="11"/>
        <v>8278864868.7821693</v>
      </c>
      <c r="T23" s="20">
        <f>SUM(S23:$S$136)</f>
        <v>293256267563.5799</v>
      </c>
      <c r="U23" s="6">
        <f t="shared" si="12"/>
        <v>35.422279770429235</v>
      </c>
    </row>
    <row r="24" spans="1:21" x14ac:dyDescent="0.2">
      <c r="A24" s="21">
        <v>10</v>
      </c>
      <c r="B24" s="22">
        <f>Absterbeordnung!B18</f>
        <v>99460.098814187688</v>
      </c>
      <c r="C24" s="15">
        <f t="shared" si="1"/>
        <v>0.82034829987515534</v>
      </c>
      <c r="D24" s="14">
        <f t="shared" si="2"/>
        <v>81591.922967633829</v>
      </c>
      <c r="E24" s="14">
        <f>SUM(D24:$D$127)</f>
        <v>3039865.9048137488</v>
      </c>
      <c r="F24" s="16">
        <f t="shared" si="3"/>
        <v>37.256946450687444</v>
      </c>
      <c r="G24" s="5"/>
      <c r="H24" s="14">
        <f t="shared" si="4"/>
        <v>99460.098814187688</v>
      </c>
      <c r="I24" s="15">
        <f t="shared" si="5"/>
        <v>0.82034829987515534</v>
      </c>
      <c r="J24" s="14">
        <f t="shared" si="6"/>
        <v>81591.922967633829</v>
      </c>
      <c r="K24" s="14">
        <f>SUM($J24:J$127)</f>
        <v>3039865.9048137488</v>
      </c>
      <c r="L24" s="16">
        <f t="shared" si="7"/>
        <v>37.256946450687444</v>
      </c>
      <c r="M24" s="16"/>
      <c r="N24" s="6">
        <v>10</v>
      </c>
      <c r="O24" s="6">
        <f t="shared" si="0"/>
        <v>10</v>
      </c>
      <c r="P24" s="6">
        <f t="shared" si="8"/>
        <v>99460.098814187688</v>
      </c>
      <c r="Q24" s="6">
        <f t="shared" si="9"/>
        <v>99460.098814187688</v>
      </c>
      <c r="R24" s="5">
        <f t="shared" si="10"/>
        <v>99460.098814187688</v>
      </c>
      <c r="S24" s="5">
        <f t="shared" si="11"/>
        <v>8115140720.8004503</v>
      </c>
      <c r="T24" s="20">
        <f>SUM(S24:$S$136)</f>
        <v>284977402694.79773</v>
      </c>
      <c r="U24" s="6">
        <f t="shared" si="12"/>
        <v>35.116754286756041</v>
      </c>
    </row>
    <row r="25" spans="1:21" x14ac:dyDescent="0.2">
      <c r="A25" s="21">
        <v>11</v>
      </c>
      <c r="B25" s="22">
        <f>Absterbeordnung!B19</f>
        <v>99451.205555885012</v>
      </c>
      <c r="C25" s="15">
        <f t="shared" si="1"/>
        <v>0.80426303909328967</v>
      </c>
      <c r="D25" s="14">
        <f t="shared" si="2"/>
        <v>79984.928821867536</v>
      </c>
      <c r="E25" s="14">
        <f>SUM(D25:$D$127)</f>
        <v>2958273.9818461151</v>
      </c>
      <c r="F25" s="16">
        <f t="shared" si="3"/>
        <v>36.985392441048667</v>
      </c>
      <c r="G25" s="5"/>
      <c r="H25" s="14">
        <f t="shared" si="4"/>
        <v>99451.205555885012</v>
      </c>
      <c r="I25" s="15">
        <f t="shared" si="5"/>
        <v>0.80426303909328967</v>
      </c>
      <c r="J25" s="14">
        <f t="shared" si="6"/>
        <v>79984.928821867536</v>
      </c>
      <c r="K25" s="14">
        <f>SUM($J25:J$127)</f>
        <v>2958273.9818461151</v>
      </c>
      <c r="L25" s="16">
        <f t="shared" si="7"/>
        <v>36.985392441048667</v>
      </c>
      <c r="M25" s="16"/>
      <c r="N25" s="6">
        <v>11</v>
      </c>
      <c r="O25" s="6">
        <f t="shared" si="0"/>
        <v>11</v>
      </c>
      <c r="P25" s="6">
        <f t="shared" si="8"/>
        <v>99451.205555885012</v>
      </c>
      <c r="Q25" s="6">
        <f t="shared" si="9"/>
        <v>99451.205555885012</v>
      </c>
      <c r="R25" s="5">
        <f t="shared" si="10"/>
        <v>99451.205555885012</v>
      </c>
      <c r="S25" s="5">
        <f t="shared" si="11"/>
        <v>7954597597.6363802</v>
      </c>
      <c r="T25" s="20">
        <f>SUM(S25:$S$136)</f>
        <v>276862261973.99731</v>
      </c>
      <c r="U25" s="6">
        <f t="shared" si="12"/>
        <v>34.805313351899009</v>
      </c>
    </row>
    <row r="26" spans="1:21" x14ac:dyDescent="0.2">
      <c r="A26" s="21">
        <v>12</v>
      </c>
      <c r="B26" s="22">
        <f>Absterbeordnung!B20</f>
        <v>99441.535836981886</v>
      </c>
      <c r="C26" s="15">
        <f t="shared" si="1"/>
        <v>0.78849317558165644</v>
      </c>
      <c r="D26" s="14">
        <f t="shared" si="2"/>
        <v>78408.972376818943</v>
      </c>
      <c r="E26" s="14">
        <f>SUM(D26:$D$127)</f>
        <v>2878289.0530242473</v>
      </c>
      <c r="F26" s="16">
        <f t="shared" si="3"/>
        <v>36.708669502665146</v>
      </c>
      <c r="G26" s="5"/>
      <c r="H26" s="14">
        <f t="shared" si="4"/>
        <v>99441.535836981886</v>
      </c>
      <c r="I26" s="15">
        <f t="shared" si="5"/>
        <v>0.78849317558165644</v>
      </c>
      <c r="J26" s="14">
        <f t="shared" si="6"/>
        <v>78408.972376818943</v>
      </c>
      <c r="K26" s="14">
        <f>SUM($J26:J$127)</f>
        <v>2878289.0530242473</v>
      </c>
      <c r="L26" s="16">
        <f t="shared" si="7"/>
        <v>36.708669502665146</v>
      </c>
      <c r="M26" s="16"/>
      <c r="N26" s="6">
        <v>12</v>
      </c>
      <c r="O26" s="6">
        <f t="shared" si="0"/>
        <v>12</v>
      </c>
      <c r="P26" s="6">
        <f t="shared" si="8"/>
        <v>99441.535836981886</v>
      </c>
      <c r="Q26" s="6">
        <f t="shared" si="9"/>
        <v>99441.535836981886</v>
      </c>
      <c r="R26" s="5">
        <f t="shared" si="10"/>
        <v>99441.535836981886</v>
      </c>
      <c r="S26" s="5">
        <f t="shared" si="11"/>
        <v>7797108636.5503626</v>
      </c>
      <c r="T26" s="20">
        <f>SUM(S26:$S$136)</f>
        <v>268907664376.36093</v>
      </c>
      <c r="U26" s="6">
        <f t="shared" si="12"/>
        <v>34.488125908084363</v>
      </c>
    </row>
    <row r="27" spans="1:21" x14ac:dyDescent="0.2">
      <c r="A27" s="21">
        <v>13</v>
      </c>
      <c r="B27" s="22">
        <f>Absterbeordnung!B21</f>
        <v>99431.137418749175</v>
      </c>
      <c r="C27" s="15">
        <f t="shared" si="1"/>
        <v>0.77303252508005538</v>
      </c>
      <c r="D27" s="14">
        <f t="shared" si="2"/>
        <v>76863.503230397648</v>
      </c>
      <c r="E27" s="14">
        <f>SUM(D27:$D$127)</f>
        <v>2799880.080647429</v>
      </c>
      <c r="F27" s="16">
        <f t="shared" si="3"/>
        <v>36.426651960616653</v>
      </c>
      <c r="G27" s="5"/>
      <c r="H27" s="14">
        <f t="shared" si="4"/>
        <v>99431.137418749175</v>
      </c>
      <c r="I27" s="15">
        <f t="shared" si="5"/>
        <v>0.77303252508005538</v>
      </c>
      <c r="J27" s="14">
        <f t="shared" si="6"/>
        <v>76863.503230397648</v>
      </c>
      <c r="K27" s="14">
        <f>SUM($J27:J$127)</f>
        <v>2799880.080647429</v>
      </c>
      <c r="L27" s="16">
        <f t="shared" si="7"/>
        <v>36.426651960616653</v>
      </c>
      <c r="M27" s="16"/>
      <c r="N27" s="6">
        <v>13</v>
      </c>
      <c r="O27" s="6">
        <f t="shared" si="0"/>
        <v>13</v>
      </c>
      <c r="P27" s="6">
        <f t="shared" si="8"/>
        <v>99431.137418749175</v>
      </c>
      <c r="Q27" s="6">
        <f t="shared" si="9"/>
        <v>99431.137418749175</v>
      </c>
      <c r="R27" s="5">
        <f t="shared" si="10"/>
        <v>99431.137418749175</v>
      </c>
      <c r="S27" s="5">
        <f t="shared" si="11"/>
        <v>7642625552.1881409</v>
      </c>
      <c r="T27" s="20">
        <f>SUM(S27:$S$136)</f>
        <v>261110555739.81058</v>
      </c>
      <c r="U27" s="6">
        <f t="shared" si="12"/>
        <v>34.165033201849418</v>
      </c>
    </row>
    <row r="28" spans="1:21" x14ac:dyDescent="0.2">
      <c r="A28" s="21">
        <v>14</v>
      </c>
      <c r="B28" s="22">
        <f>Absterbeordnung!B22</f>
        <v>99422.43214954187</v>
      </c>
      <c r="C28" s="15">
        <f t="shared" si="1"/>
        <v>0.75787502458828948</v>
      </c>
      <c r="D28" s="14">
        <f t="shared" si="2"/>
        <v>75349.778209961587</v>
      </c>
      <c r="E28" s="14">
        <f>SUM(D28:$D$127)</f>
        <v>2723016.5774170309</v>
      </c>
      <c r="F28" s="16">
        <f t="shared" si="3"/>
        <v>36.13834893885641</v>
      </c>
      <c r="G28" s="5"/>
      <c r="H28" s="14">
        <f t="shared" si="4"/>
        <v>99422.43214954187</v>
      </c>
      <c r="I28" s="15">
        <f t="shared" si="5"/>
        <v>0.75787502458828948</v>
      </c>
      <c r="J28" s="14">
        <f t="shared" si="6"/>
        <v>75349.778209961587</v>
      </c>
      <c r="K28" s="14">
        <f>SUM($J28:J$127)</f>
        <v>2723016.5774170309</v>
      </c>
      <c r="L28" s="16">
        <f t="shared" si="7"/>
        <v>36.13834893885641</v>
      </c>
      <c r="M28" s="16"/>
      <c r="N28" s="6">
        <v>14</v>
      </c>
      <c r="O28" s="6">
        <f t="shared" si="0"/>
        <v>14</v>
      </c>
      <c r="P28" s="6">
        <f t="shared" si="8"/>
        <v>99422.43214954187</v>
      </c>
      <c r="Q28" s="6">
        <f t="shared" si="9"/>
        <v>99422.43214954187</v>
      </c>
      <c r="R28" s="5">
        <f t="shared" si="10"/>
        <v>99422.43214954187</v>
      </c>
      <c r="S28" s="5">
        <f t="shared" si="11"/>
        <v>7491458211.5629339</v>
      </c>
      <c r="T28" s="20">
        <f>SUM(S28:$S$136)</f>
        <v>253467930187.62247</v>
      </c>
      <c r="U28" s="6">
        <f t="shared" si="12"/>
        <v>33.83425803489088</v>
      </c>
    </row>
    <row r="29" spans="1:21" x14ac:dyDescent="0.2">
      <c r="A29" s="21">
        <v>15</v>
      </c>
      <c r="B29" s="22">
        <f>Absterbeordnung!B23</f>
        <v>99406.035673469436</v>
      </c>
      <c r="C29" s="15">
        <f t="shared" si="1"/>
        <v>0.74301472998851925</v>
      </c>
      <c r="D29" s="14">
        <f t="shared" si="2"/>
        <v>73860.148755152011</v>
      </c>
      <c r="E29" s="14">
        <f>SUM(D29:$D$127)</f>
        <v>2647666.799207069</v>
      </c>
      <c r="F29" s="16">
        <f t="shared" si="3"/>
        <v>35.847027711576125</v>
      </c>
      <c r="G29" s="5"/>
      <c r="H29" s="14">
        <f t="shared" si="4"/>
        <v>99406.035673469436</v>
      </c>
      <c r="I29" s="15">
        <f t="shared" si="5"/>
        <v>0.74301472998851925</v>
      </c>
      <c r="J29" s="14">
        <f t="shared" si="6"/>
        <v>73860.148755152011</v>
      </c>
      <c r="K29" s="14">
        <f>SUM($J29:J$127)</f>
        <v>2647666.799207069</v>
      </c>
      <c r="L29" s="16">
        <f t="shared" si="7"/>
        <v>35.847027711576125</v>
      </c>
      <c r="M29" s="16"/>
      <c r="N29" s="6">
        <v>15</v>
      </c>
      <c r="O29" s="6">
        <f t="shared" si="0"/>
        <v>15</v>
      </c>
      <c r="P29" s="6">
        <f t="shared" si="8"/>
        <v>99406.035673469436</v>
      </c>
      <c r="Q29" s="6">
        <f t="shared" si="9"/>
        <v>99406.035673469436</v>
      </c>
      <c r="R29" s="5">
        <f t="shared" si="10"/>
        <v>99406.035673469436</v>
      </c>
      <c r="S29" s="5">
        <f t="shared" si="11"/>
        <v>7342144582.0023994</v>
      </c>
      <c r="T29" s="20">
        <f>SUM(S29:$S$136)</f>
        <v>245976471976.05948</v>
      </c>
      <c r="U29" s="6">
        <f t="shared" si="12"/>
        <v>33.501992398653513</v>
      </c>
    </row>
    <row r="30" spans="1:21" x14ac:dyDescent="0.2">
      <c r="A30" s="21">
        <v>16</v>
      </c>
      <c r="B30" s="22">
        <f>Absterbeordnung!B24</f>
        <v>99386.180479740899</v>
      </c>
      <c r="C30" s="15">
        <f t="shared" si="1"/>
        <v>0.72844581371423445</v>
      </c>
      <c r="D30" s="14">
        <f t="shared" si="2"/>
        <v>72397.44711151463</v>
      </c>
      <c r="E30" s="14">
        <f>SUM(D30:$D$127)</f>
        <v>2573806.6504519167</v>
      </c>
      <c r="F30" s="16">
        <f t="shared" si="3"/>
        <v>35.551069176340604</v>
      </c>
      <c r="G30" s="5"/>
      <c r="H30" s="14">
        <f t="shared" si="4"/>
        <v>99386.180479740899</v>
      </c>
      <c r="I30" s="15">
        <f t="shared" si="5"/>
        <v>0.72844581371423445</v>
      </c>
      <c r="J30" s="14">
        <f t="shared" si="6"/>
        <v>72397.44711151463</v>
      </c>
      <c r="K30" s="14">
        <f>SUM($J30:J$127)</f>
        <v>2573806.6504519167</v>
      </c>
      <c r="L30" s="16">
        <f t="shared" si="7"/>
        <v>35.551069176340604</v>
      </c>
      <c r="M30" s="16"/>
      <c r="N30" s="6">
        <v>16</v>
      </c>
      <c r="O30" s="6">
        <f t="shared" si="0"/>
        <v>16</v>
      </c>
      <c r="P30" s="6">
        <f t="shared" si="8"/>
        <v>99386.180479740899</v>
      </c>
      <c r="Q30" s="6">
        <f t="shared" si="9"/>
        <v>99386.180479740899</v>
      </c>
      <c r="R30" s="5">
        <f t="shared" si="10"/>
        <v>99386.180479740899</v>
      </c>
      <c r="S30" s="5">
        <f t="shared" si="11"/>
        <v>7195305744.8974886</v>
      </c>
      <c r="T30" s="20">
        <f>SUM(S30:$S$136)</f>
        <v>238634327394.05713</v>
      </c>
      <c r="U30" s="6">
        <f t="shared" si="12"/>
        <v>33.165279677417928</v>
      </c>
    </row>
    <row r="31" spans="1:21" x14ac:dyDescent="0.2">
      <c r="A31" s="21">
        <v>17</v>
      </c>
      <c r="B31" s="22">
        <f>Absterbeordnung!B25</f>
        <v>99356.709971087694</v>
      </c>
      <c r="C31" s="15">
        <f t="shared" si="1"/>
        <v>0.7141625624649357</v>
      </c>
      <c r="D31" s="14">
        <f t="shared" si="2"/>
        <v>70956.842591037421</v>
      </c>
      <c r="E31" s="14">
        <f>SUM(D31:$D$127)</f>
        <v>2501409.2033404028</v>
      </c>
      <c r="F31" s="16">
        <f t="shared" si="3"/>
        <v>35.252543828047337</v>
      </c>
      <c r="G31" s="5"/>
      <c r="H31" s="14">
        <f t="shared" si="4"/>
        <v>99356.709971087694</v>
      </c>
      <c r="I31" s="15">
        <f t="shared" si="5"/>
        <v>0.7141625624649357</v>
      </c>
      <c r="J31" s="14">
        <f t="shared" si="6"/>
        <v>70956.842591037421</v>
      </c>
      <c r="K31" s="14">
        <f>SUM($J31:J$127)</f>
        <v>2501409.2033404028</v>
      </c>
      <c r="L31" s="16">
        <f t="shared" si="7"/>
        <v>35.252543828047337</v>
      </c>
      <c r="M31" s="16"/>
      <c r="N31" s="6">
        <v>17</v>
      </c>
      <c r="O31" s="6">
        <f t="shared" si="0"/>
        <v>17</v>
      </c>
      <c r="P31" s="6">
        <f t="shared" si="8"/>
        <v>99356.709971087694</v>
      </c>
      <c r="Q31" s="6">
        <f t="shared" si="9"/>
        <v>99356.709971087694</v>
      </c>
      <c r="R31" s="5">
        <f t="shared" si="10"/>
        <v>99356.709971087694</v>
      </c>
      <c r="S31" s="5">
        <f t="shared" si="11"/>
        <v>7050038429.781827</v>
      </c>
      <c r="T31" s="20">
        <f>SUM(S31:$S$136)</f>
        <v>231439021649.15967</v>
      </c>
      <c r="U31" s="6">
        <f t="shared" si="12"/>
        <v>32.828051074371501</v>
      </c>
    </row>
    <row r="32" spans="1:21" x14ac:dyDescent="0.2">
      <c r="A32" s="21">
        <v>18</v>
      </c>
      <c r="B32" s="22">
        <f>Absterbeordnung!B26</f>
        <v>99322.785111368677</v>
      </c>
      <c r="C32" s="15">
        <f t="shared" si="1"/>
        <v>0.7001593749656233</v>
      </c>
      <c r="D32" s="14">
        <f t="shared" si="2"/>
        <v>69541.779143420805</v>
      </c>
      <c r="E32" s="14">
        <f>SUM(D32:$D$127)</f>
        <v>2430452.3607493648</v>
      </c>
      <c r="F32" s="16">
        <f t="shared" si="3"/>
        <v>34.949528048985854</v>
      </c>
      <c r="G32" s="5"/>
      <c r="H32" s="14">
        <f t="shared" si="4"/>
        <v>99322.785111368677</v>
      </c>
      <c r="I32" s="15">
        <f t="shared" si="5"/>
        <v>0.7001593749656233</v>
      </c>
      <c r="J32" s="14">
        <f t="shared" si="6"/>
        <v>69541.779143420805</v>
      </c>
      <c r="K32" s="14">
        <f>SUM($J32:J$127)</f>
        <v>2430452.3607493648</v>
      </c>
      <c r="L32" s="16">
        <f t="shared" si="7"/>
        <v>34.949528048985854</v>
      </c>
      <c r="M32" s="16"/>
      <c r="N32" s="6">
        <v>18</v>
      </c>
      <c r="O32" s="6">
        <f t="shared" si="0"/>
        <v>18</v>
      </c>
      <c r="P32" s="6">
        <f t="shared" si="8"/>
        <v>99322.785111368677</v>
      </c>
      <c r="Q32" s="6">
        <f t="shared" si="9"/>
        <v>99322.785111368677</v>
      </c>
      <c r="R32" s="5">
        <f t="shared" si="10"/>
        <v>99322.785111368677</v>
      </c>
      <c r="S32" s="5">
        <f t="shared" si="11"/>
        <v>6907083186.1242456</v>
      </c>
      <c r="T32" s="20">
        <f>SUM(S32:$S$136)</f>
        <v>224388983219.37781</v>
      </c>
      <c r="U32" s="6">
        <f t="shared" si="12"/>
        <v>32.486793219771343</v>
      </c>
    </row>
    <row r="33" spans="1:21" x14ac:dyDescent="0.2">
      <c r="A33" s="21">
        <v>19</v>
      </c>
      <c r="B33" s="22">
        <f>Absterbeordnung!B27</f>
        <v>99267.588161463733</v>
      </c>
      <c r="C33" s="15">
        <f t="shared" si="1"/>
        <v>0.68643075977021895</v>
      </c>
      <c r="D33" s="14">
        <f t="shared" si="2"/>
        <v>68140.325962230738</v>
      </c>
      <c r="E33" s="14">
        <f>SUM(D33:$D$127)</f>
        <v>2360910.5816059443</v>
      </c>
      <c r="F33" s="16">
        <f t="shared" si="3"/>
        <v>34.647773521285551</v>
      </c>
      <c r="G33" s="5"/>
      <c r="H33" s="14">
        <f t="shared" si="4"/>
        <v>99267.588161463733</v>
      </c>
      <c r="I33" s="15">
        <f t="shared" si="5"/>
        <v>0.68643075977021895</v>
      </c>
      <c r="J33" s="14">
        <f t="shared" si="6"/>
        <v>68140.325962230738</v>
      </c>
      <c r="K33" s="14">
        <f>SUM($J33:J$127)</f>
        <v>2360910.5816059443</v>
      </c>
      <c r="L33" s="16">
        <f t="shared" si="7"/>
        <v>34.647773521285551</v>
      </c>
      <c r="M33" s="16"/>
      <c r="N33" s="6">
        <v>19</v>
      </c>
      <c r="O33" s="6">
        <f t="shared" si="0"/>
        <v>19</v>
      </c>
      <c r="P33" s="6">
        <f t="shared" si="8"/>
        <v>99267.588161463733</v>
      </c>
      <c r="Q33" s="6">
        <f t="shared" si="9"/>
        <v>99267.588161463733</v>
      </c>
      <c r="R33" s="5">
        <f t="shared" si="10"/>
        <v>99267.588161463733</v>
      </c>
      <c r="S33" s="5">
        <f t="shared" si="11"/>
        <v>6764125814.8066158</v>
      </c>
      <c r="T33" s="20">
        <f>SUM(S33:$S$136)</f>
        <v>217481900033.2536</v>
      </c>
      <c r="U33" s="6">
        <f t="shared" si="12"/>
        <v>32.152255293239449</v>
      </c>
    </row>
    <row r="34" spans="1:21" x14ac:dyDescent="0.2">
      <c r="A34" s="21">
        <v>20</v>
      </c>
      <c r="B34" s="22">
        <f>Absterbeordnung!B28</f>
        <v>99213.45634337161</v>
      </c>
      <c r="C34" s="15">
        <f t="shared" si="1"/>
        <v>0.67297133310805779</v>
      </c>
      <c r="D34" s="14">
        <f t="shared" si="2"/>
        <v>66767.811977656878</v>
      </c>
      <c r="E34" s="14">
        <f>SUM(D34:$D$127)</f>
        <v>2292770.2556437138</v>
      </c>
      <c r="F34" s="16">
        <f t="shared" si="3"/>
        <v>34.339454712264114</v>
      </c>
      <c r="G34" s="5"/>
      <c r="H34" s="14">
        <f t="shared" si="4"/>
        <v>99213.45634337161</v>
      </c>
      <c r="I34" s="15">
        <f t="shared" si="5"/>
        <v>0.67297133310805779</v>
      </c>
      <c r="J34" s="14">
        <f t="shared" si="6"/>
        <v>66767.811977656878</v>
      </c>
      <c r="K34" s="14">
        <f>SUM($J34:J$127)</f>
        <v>2292770.2556437138</v>
      </c>
      <c r="L34" s="16">
        <f t="shared" si="7"/>
        <v>34.339454712264114</v>
      </c>
      <c r="M34" s="16"/>
      <c r="N34" s="6">
        <v>20</v>
      </c>
      <c r="O34" s="6">
        <f t="shared" si="0"/>
        <v>20</v>
      </c>
      <c r="P34" s="6">
        <f t="shared" si="8"/>
        <v>99213.45634337161</v>
      </c>
      <c r="Q34" s="6">
        <f t="shared" si="9"/>
        <v>99213.45634337161</v>
      </c>
      <c r="R34" s="5">
        <f t="shared" si="10"/>
        <v>99213.45634337161</v>
      </c>
      <c r="S34" s="5">
        <f t="shared" si="11"/>
        <v>6624265398.7877054</v>
      </c>
      <c r="T34" s="20">
        <f>SUM(S34:$S$136)</f>
        <v>210717774218.44696</v>
      </c>
      <c r="U34" s="6">
        <f t="shared" si="12"/>
        <v>31.809983678644585</v>
      </c>
    </row>
    <row r="35" spans="1:21" x14ac:dyDescent="0.2">
      <c r="A35" s="21">
        <v>21</v>
      </c>
      <c r="B35" s="22">
        <f>Absterbeordnung!B29</f>
        <v>99154.18667351162</v>
      </c>
      <c r="C35" s="15">
        <f t="shared" si="1"/>
        <v>0.65977581677260566</v>
      </c>
      <c r="D35" s="14">
        <f t="shared" si="2"/>
        <v>65419.534498939538</v>
      </c>
      <c r="E35" s="14">
        <f>SUM(D35:$D$127)</f>
        <v>2226002.4436660563</v>
      </c>
      <c r="F35" s="16">
        <f t="shared" si="3"/>
        <v>34.0265711261235</v>
      </c>
      <c r="G35" s="5"/>
      <c r="H35" s="14">
        <f t="shared" si="4"/>
        <v>99154.18667351162</v>
      </c>
      <c r="I35" s="15">
        <f t="shared" si="5"/>
        <v>0.65977581677260566</v>
      </c>
      <c r="J35" s="14">
        <f t="shared" si="6"/>
        <v>65419.534498939538</v>
      </c>
      <c r="K35" s="14">
        <f>SUM($J35:J$127)</f>
        <v>2226002.4436660563</v>
      </c>
      <c r="L35" s="16">
        <f t="shared" si="7"/>
        <v>34.0265711261235</v>
      </c>
      <c r="M35" s="16"/>
      <c r="N35" s="6">
        <v>21</v>
      </c>
      <c r="O35" s="6">
        <f t="shared" si="0"/>
        <v>21</v>
      </c>
      <c r="P35" s="6">
        <f t="shared" si="8"/>
        <v>99154.18667351162</v>
      </c>
      <c r="Q35" s="6">
        <f t="shared" si="9"/>
        <v>99154.18667351162</v>
      </c>
      <c r="R35" s="5">
        <f t="shared" si="10"/>
        <v>99154.18667351162</v>
      </c>
      <c r="S35" s="5">
        <f t="shared" si="11"/>
        <v>6486620735.8020849</v>
      </c>
      <c r="T35" s="20">
        <f>SUM(S35:$S$136)</f>
        <v>204093508819.65927</v>
      </c>
      <c r="U35" s="6">
        <f t="shared" si="12"/>
        <v>31.463764744744655</v>
      </c>
    </row>
    <row r="36" spans="1:21" x14ac:dyDescent="0.2">
      <c r="A36" s="21">
        <v>22</v>
      </c>
      <c r="B36" s="22">
        <f>Absterbeordnung!B30</f>
        <v>99098.271510643564</v>
      </c>
      <c r="C36" s="15">
        <f t="shared" si="1"/>
        <v>0.64683903605157411</v>
      </c>
      <c r="D36" s="14">
        <f t="shared" si="2"/>
        <v>64100.630418321853</v>
      </c>
      <c r="E36" s="14">
        <f>SUM(D36:$D$127)</f>
        <v>2160582.909167117</v>
      </c>
      <c r="F36" s="16">
        <f t="shared" si="3"/>
        <v>33.706110143802249</v>
      </c>
      <c r="G36" s="5"/>
      <c r="H36" s="14">
        <f t="shared" si="4"/>
        <v>99098.271510643564</v>
      </c>
      <c r="I36" s="15">
        <f t="shared" si="5"/>
        <v>0.64683903605157411</v>
      </c>
      <c r="J36" s="14">
        <f t="shared" si="6"/>
        <v>64100.630418321853</v>
      </c>
      <c r="K36" s="14">
        <f>SUM($J36:J$127)</f>
        <v>2160582.909167117</v>
      </c>
      <c r="L36" s="16">
        <f t="shared" si="7"/>
        <v>33.706110143802249</v>
      </c>
      <c r="M36" s="16"/>
      <c r="N36" s="6">
        <v>22</v>
      </c>
      <c r="O36" s="6">
        <f t="shared" si="0"/>
        <v>22</v>
      </c>
      <c r="P36" s="6">
        <f t="shared" si="8"/>
        <v>99098.271510643564</v>
      </c>
      <c r="Q36" s="6">
        <f t="shared" si="9"/>
        <v>99098.271510643564</v>
      </c>
      <c r="R36" s="5">
        <f t="shared" si="10"/>
        <v>99098.271510643564</v>
      </c>
      <c r="S36" s="5">
        <f t="shared" si="11"/>
        <v>6352261677.1982765</v>
      </c>
      <c r="T36" s="20">
        <f>SUM(S36:$S$136)</f>
        <v>197606888083.85715</v>
      </c>
      <c r="U36" s="6">
        <f t="shared" si="12"/>
        <v>31.108115207718189</v>
      </c>
    </row>
    <row r="37" spans="1:21" x14ac:dyDescent="0.2">
      <c r="A37" s="21">
        <v>23</v>
      </c>
      <c r="B37" s="22">
        <f>Absterbeordnung!B31</f>
        <v>99042.513477179906</v>
      </c>
      <c r="C37" s="15">
        <f t="shared" si="1"/>
        <v>0.63415591769762181</v>
      </c>
      <c r="D37" s="14">
        <f t="shared" si="2"/>
        <v>62808.396025200098</v>
      </c>
      <c r="E37" s="14">
        <f>SUM(D37:$D$127)</f>
        <v>2096482.2787487954</v>
      </c>
      <c r="F37" s="16">
        <f t="shared" si="3"/>
        <v>33.379013180143005</v>
      </c>
      <c r="G37" s="5"/>
      <c r="H37" s="14">
        <f t="shared" si="4"/>
        <v>99042.513477179906</v>
      </c>
      <c r="I37" s="15">
        <f t="shared" si="5"/>
        <v>0.63415591769762181</v>
      </c>
      <c r="J37" s="14">
        <f t="shared" si="6"/>
        <v>62808.396025200098</v>
      </c>
      <c r="K37" s="14">
        <f>SUM($J37:J$127)</f>
        <v>2096482.2787487954</v>
      </c>
      <c r="L37" s="16">
        <f t="shared" si="7"/>
        <v>33.379013180143005</v>
      </c>
      <c r="M37" s="16"/>
      <c r="N37" s="6">
        <v>23</v>
      </c>
      <c r="O37" s="6">
        <f t="shared" si="0"/>
        <v>23</v>
      </c>
      <c r="P37" s="6">
        <f t="shared" si="8"/>
        <v>99042.513477179906</v>
      </c>
      <c r="Q37" s="6">
        <f t="shared" si="9"/>
        <v>99042.513477179906</v>
      </c>
      <c r="R37" s="5">
        <f t="shared" si="10"/>
        <v>99042.513477179906</v>
      </c>
      <c r="S37" s="5">
        <f t="shared" si="11"/>
        <v>6220701409.805934</v>
      </c>
      <c r="T37" s="20">
        <f>SUM(S37:$S$136)</f>
        <v>191254626406.65887</v>
      </c>
      <c r="U37" s="6">
        <f t="shared" si="12"/>
        <v>30.744865218121024</v>
      </c>
    </row>
    <row r="38" spans="1:21" x14ac:dyDescent="0.2">
      <c r="A38" s="21">
        <v>24</v>
      </c>
      <c r="B38" s="22">
        <f>Absterbeordnung!B32</f>
        <v>98987.965326181176</v>
      </c>
      <c r="C38" s="15">
        <f t="shared" si="1"/>
        <v>0.62172148793884485</v>
      </c>
      <c r="D38" s="14">
        <f t="shared" si="2"/>
        <v>61542.945090632144</v>
      </c>
      <c r="E38" s="14">
        <f>SUM(D38:$D$127)</f>
        <v>2033673.882723595</v>
      </c>
      <c r="F38" s="16">
        <f t="shared" si="3"/>
        <v>33.044793025889071</v>
      </c>
      <c r="G38" s="5"/>
      <c r="H38" s="14">
        <f t="shared" si="4"/>
        <v>98987.965326181176</v>
      </c>
      <c r="I38" s="15">
        <f t="shared" si="5"/>
        <v>0.62172148793884485</v>
      </c>
      <c r="J38" s="14">
        <f t="shared" si="6"/>
        <v>61542.945090632144</v>
      </c>
      <c r="K38" s="14">
        <f>SUM($J38:J$127)</f>
        <v>2033673.882723595</v>
      </c>
      <c r="L38" s="16">
        <f t="shared" si="7"/>
        <v>33.044793025889071</v>
      </c>
      <c r="M38" s="16"/>
      <c r="N38" s="6">
        <v>24</v>
      </c>
      <c r="O38" s="6">
        <f t="shared" si="0"/>
        <v>24</v>
      </c>
      <c r="P38" s="6">
        <f t="shared" si="8"/>
        <v>98987.965326181176</v>
      </c>
      <c r="Q38" s="6">
        <f t="shared" si="9"/>
        <v>98987.965326181176</v>
      </c>
      <c r="R38" s="5">
        <f t="shared" si="10"/>
        <v>98987.965326181176</v>
      </c>
      <c r="S38" s="5">
        <f t="shared" si="11"/>
        <v>6092010914.7025671</v>
      </c>
      <c r="T38" s="20">
        <f>SUM(S38:$S$136)</f>
        <v>185033924996.85297</v>
      </c>
      <c r="U38" s="6">
        <f t="shared" si="12"/>
        <v>30.373209698342595</v>
      </c>
    </row>
    <row r="39" spans="1:21" x14ac:dyDescent="0.2">
      <c r="A39" s="21">
        <v>25</v>
      </c>
      <c r="B39" s="22">
        <f>Absterbeordnung!B33</f>
        <v>98930.936664812718</v>
      </c>
      <c r="C39" s="15">
        <f t="shared" si="1"/>
        <v>0.60953087052827937</v>
      </c>
      <c r="D39" s="14">
        <f t="shared" si="2"/>
        <v>60301.459947481366</v>
      </c>
      <c r="E39" s="14">
        <f>SUM(D39:$D$127)</f>
        <v>1972130.9376329628</v>
      </c>
      <c r="F39" s="16">
        <f t="shared" si="3"/>
        <v>32.704530526301689</v>
      </c>
      <c r="G39" s="5"/>
      <c r="H39" s="14">
        <f t="shared" si="4"/>
        <v>98930.936664812718</v>
      </c>
      <c r="I39" s="15">
        <f t="shared" si="5"/>
        <v>0.60953087052827937</v>
      </c>
      <c r="J39" s="14">
        <f t="shared" si="6"/>
        <v>60301.459947481366</v>
      </c>
      <c r="K39" s="14">
        <f>SUM($J39:J$127)</f>
        <v>1972130.9376329628</v>
      </c>
      <c r="L39" s="16">
        <f t="shared" si="7"/>
        <v>32.704530526301689</v>
      </c>
      <c r="M39" s="16"/>
      <c r="N39" s="6">
        <v>25</v>
      </c>
      <c r="O39" s="6">
        <f t="shared" si="0"/>
        <v>25</v>
      </c>
      <c r="P39" s="6">
        <f t="shared" si="8"/>
        <v>98930.936664812718</v>
      </c>
      <c r="Q39" s="6">
        <f t="shared" si="9"/>
        <v>98930.936664812718</v>
      </c>
      <c r="R39" s="5">
        <f t="shared" si="10"/>
        <v>98930.936664812718</v>
      </c>
      <c r="S39" s="5">
        <f t="shared" si="11"/>
        <v>5965679914.8600206</v>
      </c>
      <c r="T39" s="20">
        <f>SUM(S39:$S$136)</f>
        <v>178941914082.15039</v>
      </c>
      <c r="U39" s="6">
        <f t="shared" si="12"/>
        <v>29.995225462301576</v>
      </c>
    </row>
    <row r="40" spans="1:21" x14ac:dyDescent="0.2">
      <c r="A40" s="21">
        <v>26</v>
      </c>
      <c r="B40" s="22">
        <f>Absterbeordnung!B34</f>
        <v>98872.303967733504</v>
      </c>
      <c r="C40" s="15">
        <f t="shared" si="1"/>
        <v>0.59757928483164635</v>
      </c>
      <c r="D40" s="14">
        <f t="shared" si="2"/>
        <v>59084.040694695337</v>
      </c>
      <c r="E40" s="14">
        <f>SUM(D40:$D$127)</f>
        <v>1911829.4776854815</v>
      </c>
      <c r="F40" s="16">
        <f t="shared" si="3"/>
        <v>32.3577984038781</v>
      </c>
      <c r="G40" s="5"/>
      <c r="H40" s="14">
        <f t="shared" si="4"/>
        <v>98872.303967733504</v>
      </c>
      <c r="I40" s="15">
        <f t="shared" si="5"/>
        <v>0.59757928483164635</v>
      </c>
      <c r="J40" s="14">
        <f t="shared" si="6"/>
        <v>59084.040694695337</v>
      </c>
      <c r="K40" s="14">
        <f>SUM($J40:J$127)</f>
        <v>1911829.4776854815</v>
      </c>
      <c r="L40" s="16">
        <f t="shared" si="7"/>
        <v>32.3577984038781</v>
      </c>
      <c r="M40" s="16"/>
      <c r="N40" s="6">
        <v>26</v>
      </c>
      <c r="O40" s="6">
        <f t="shared" si="0"/>
        <v>26</v>
      </c>
      <c r="P40" s="6">
        <f t="shared" si="8"/>
        <v>98872.303967733504</v>
      </c>
      <c r="Q40" s="6">
        <f t="shared" si="9"/>
        <v>98872.303967733504</v>
      </c>
      <c r="R40" s="5">
        <f t="shared" si="10"/>
        <v>98872.303967733504</v>
      </c>
      <c r="S40" s="5">
        <f t="shared" si="11"/>
        <v>5841775231.2078533</v>
      </c>
      <c r="T40" s="20">
        <f>SUM(S40:$S$136)</f>
        <v>172976234167.29031</v>
      </c>
      <c r="U40" s="6">
        <f t="shared" si="12"/>
        <v>29.610217326270789</v>
      </c>
    </row>
    <row r="41" spans="1:21" x14ac:dyDescent="0.2">
      <c r="A41" s="21">
        <v>27</v>
      </c>
      <c r="B41" s="22">
        <f>Absterbeordnung!B35</f>
        <v>98811.920654336252</v>
      </c>
      <c r="C41" s="15">
        <f t="shared" si="1"/>
        <v>0.58586204395259456</v>
      </c>
      <c r="D41" s="14">
        <f t="shared" si="2"/>
        <v>57890.153801431028</v>
      </c>
      <c r="E41" s="14">
        <f>SUM(D41:$D$127)</f>
        <v>1852745.4369907863</v>
      </c>
      <c r="F41" s="16">
        <f t="shared" si="3"/>
        <v>32.004500166744883</v>
      </c>
      <c r="G41" s="5"/>
      <c r="H41" s="14">
        <f t="shared" si="4"/>
        <v>98811.920654336252</v>
      </c>
      <c r="I41" s="15">
        <f t="shared" si="5"/>
        <v>0.58586204395259456</v>
      </c>
      <c r="J41" s="14">
        <f t="shared" si="6"/>
        <v>57890.153801431028</v>
      </c>
      <c r="K41" s="14">
        <f>SUM($J41:J$127)</f>
        <v>1852745.4369907863</v>
      </c>
      <c r="L41" s="16">
        <f t="shared" si="7"/>
        <v>32.004500166744883</v>
      </c>
      <c r="M41" s="16"/>
      <c r="N41" s="6">
        <v>27</v>
      </c>
      <c r="O41" s="6">
        <f t="shared" si="0"/>
        <v>27</v>
      </c>
      <c r="P41" s="6">
        <f t="shared" si="8"/>
        <v>98811.920654336252</v>
      </c>
      <c r="Q41" s="6">
        <f t="shared" si="9"/>
        <v>98811.920654336252</v>
      </c>
      <c r="R41" s="5">
        <f t="shared" si="10"/>
        <v>98811.920654336252</v>
      </c>
      <c r="S41" s="5">
        <f t="shared" si="11"/>
        <v>5720237284.094326</v>
      </c>
      <c r="T41" s="20">
        <f>SUM(S41:$S$136)</f>
        <v>167134458936.08249</v>
      </c>
      <c r="U41" s="6">
        <f t="shared" si="12"/>
        <v>29.218098941597415</v>
      </c>
    </row>
    <row r="42" spans="1:21" x14ac:dyDescent="0.2">
      <c r="A42" s="21">
        <v>28</v>
      </c>
      <c r="B42" s="22">
        <f>Absterbeordnung!B36</f>
        <v>98749.379724367362</v>
      </c>
      <c r="C42" s="15">
        <f t="shared" si="1"/>
        <v>0.57437455289470041</v>
      </c>
      <c r="D42" s="14">
        <f t="shared" si="2"/>
        <v>56719.1308278125</v>
      </c>
      <c r="E42" s="14">
        <f>SUM(D42:$D$127)</f>
        <v>1794855.2831893549</v>
      </c>
      <c r="F42" s="16">
        <f t="shared" si="3"/>
        <v>31.644618967067085</v>
      </c>
      <c r="G42" s="5"/>
      <c r="H42" s="14">
        <f t="shared" si="4"/>
        <v>98749.379724367362</v>
      </c>
      <c r="I42" s="15">
        <f t="shared" si="5"/>
        <v>0.57437455289470041</v>
      </c>
      <c r="J42" s="14">
        <f t="shared" si="6"/>
        <v>56719.1308278125</v>
      </c>
      <c r="K42" s="14">
        <f>SUM($J42:J$127)</f>
        <v>1794855.2831893549</v>
      </c>
      <c r="L42" s="16">
        <f t="shared" si="7"/>
        <v>31.644618967067085</v>
      </c>
      <c r="M42" s="16"/>
      <c r="N42" s="6">
        <v>28</v>
      </c>
      <c r="O42" s="6">
        <f t="shared" si="0"/>
        <v>28</v>
      </c>
      <c r="P42" s="6">
        <f t="shared" si="8"/>
        <v>98749.379724367362</v>
      </c>
      <c r="Q42" s="6">
        <f t="shared" si="9"/>
        <v>98749.379724367362</v>
      </c>
      <c r="R42" s="5">
        <f t="shared" si="10"/>
        <v>98749.379724367362</v>
      </c>
      <c r="S42" s="5">
        <f t="shared" si="11"/>
        <v>5600978987.7517271</v>
      </c>
      <c r="T42" s="20">
        <f>SUM(S42:$S$136)</f>
        <v>161414221651.98819</v>
      </c>
      <c r="U42" s="6">
        <f t="shared" si="12"/>
        <v>28.818930048652263</v>
      </c>
    </row>
    <row r="43" spans="1:21" x14ac:dyDescent="0.2">
      <c r="A43" s="21">
        <v>29</v>
      </c>
      <c r="B43" s="22">
        <f>Absterbeordnung!B37</f>
        <v>98688.18559069281</v>
      </c>
      <c r="C43" s="15">
        <f t="shared" si="1"/>
        <v>0.56311230675951029</v>
      </c>
      <c r="D43" s="14">
        <f t="shared" si="2"/>
        <v>55572.53183788569</v>
      </c>
      <c r="E43" s="14">
        <f>SUM(D43:$D$127)</f>
        <v>1738136.1523615425</v>
      </c>
      <c r="F43" s="16">
        <f t="shared" si="3"/>
        <v>31.276893365808391</v>
      </c>
      <c r="G43" s="5"/>
      <c r="H43" s="14">
        <f t="shared" si="4"/>
        <v>98688.18559069281</v>
      </c>
      <c r="I43" s="15">
        <f t="shared" si="5"/>
        <v>0.56311230675951029</v>
      </c>
      <c r="J43" s="14">
        <f t="shared" si="6"/>
        <v>55572.53183788569</v>
      </c>
      <c r="K43" s="14">
        <f>SUM($J43:J$127)</f>
        <v>1738136.1523615425</v>
      </c>
      <c r="L43" s="16">
        <f t="shared" si="7"/>
        <v>31.276893365808391</v>
      </c>
      <c r="M43" s="16"/>
      <c r="N43" s="6">
        <v>29</v>
      </c>
      <c r="O43" s="6">
        <f t="shared" si="0"/>
        <v>29</v>
      </c>
      <c r="P43" s="6">
        <f t="shared" si="8"/>
        <v>98688.18559069281</v>
      </c>
      <c r="Q43" s="6">
        <f t="shared" si="9"/>
        <v>98688.18559069281</v>
      </c>
      <c r="R43" s="5">
        <f t="shared" si="10"/>
        <v>98688.18559069281</v>
      </c>
      <c r="S43" s="5">
        <f t="shared" si="11"/>
        <v>5484352335.7619476</v>
      </c>
      <c r="T43" s="20">
        <f>SUM(S43:$S$136)</f>
        <v>155813242664.23639</v>
      </c>
      <c r="U43" s="6">
        <f t="shared" si="12"/>
        <v>28.410509231549774</v>
      </c>
    </row>
    <row r="44" spans="1:21" x14ac:dyDescent="0.2">
      <c r="A44" s="21">
        <v>30</v>
      </c>
      <c r="B44" s="22">
        <f>Absterbeordnung!B38</f>
        <v>98624.694314346387</v>
      </c>
      <c r="C44" s="15">
        <f t="shared" si="1"/>
        <v>0.55207088897991197</v>
      </c>
      <c r="D44" s="14">
        <f t="shared" si="2"/>
        <v>54447.822665493281</v>
      </c>
      <c r="E44" s="14">
        <f>SUM(D44:$D$127)</f>
        <v>1682563.620523657</v>
      </c>
      <c r="F44" s="16">
        <f t="shared" si="3"/>
        <v>30.902312308440468</v>
      </c>
      <c r="G44" s="5"/>
      <c r="H44" s="14">
        <f t="shared" si="4"/>
        <v>98624.694314346387</v>
      </c>
      <c r="I44" s="15">
        <f t="shared" si="5"/>
        <v>0.55207088897991197</v>
      </c>
      <c r="J44" s="14">
        <f t="shared" si="6"/>
        <v>54447.822665493281</v>
      </c>
      <c r="K44" s="14">
        <f>SUM($J44:J$127)</f>
        <v>1682563.620523657</v>
      </c>
      <c r="L44" s="16">
        <f t="shared" si="7"/>
        <v>30.902312308440468</v>
      </c>
      <c r="M44" s="16"/>
      <c r="N44" s="6">
        <v>30</v>
      </c>
      <c r="O44" s="6">
        <f t="shared" si="0"/>
        <v>30</v>
      </c>
      <c r="P44" s="6">
        <f t="shared" si="8"/>
        <v>98624.694314346387</v>
      </c>
      <c r="Q44" s="6">
        <f t="shared" si="9"/>
        <v>98624.694314346387</v>
      </c>
      <c r="R44" s="5">
        <f t="shared" si="10"/>
        <v>98624.694314346387</v>
      </c>
      <c r="S44" s="5">
        <f t="shared" si="11"/>
        <v>5369899866.4660149</v>
      </c>
      <c r="T44" s="20">
        <f>SUM(S44:$S$136)</f>
        <v>150328890328.47449</v>
      </c>
      <c r="U44" s="6">
        <f t="shared" si="12"/>
        <v>27.994728778324024</v>
      </c>
    </row>
    <row r="45" spans="1:21" x14ac:dyDescent="0.2">
      <c r="A45" s="21">
        <v>31</v>
      </c>
      <c r="B45" s="22">
        <f>Absterbeordnung!B39</f>
        <v>98559.178239563204</v>
      </c>
      <c r="C45" s="15">
        <f t="shared" si="1"/>
        <v>0.54124596958814919</v>
      </c>
      <c r="D45" s="14">
        <f t="shared" si="2"/>
        <v>53344.757988083598</v>
      </c>
      <c r="E45" s="14">
        <f>SUM(D45:$D$127)</f>
        <v>1628115.7978581637</v>
      </c>
      <c r="F45" s="16">
        <f t="shared" si="3"/>
        <v>30.520633315495775</v>
      </c>
      <c r="G45" s="5"/>
      <c r="H45" s="14">
        <f t="shared" si="4"/>
        <v>98559.178239563204</v>
      </c>
      <c r="I45" s="15">
        <f t="shared" si="5"/>
        <v>0.54124596958814919</v>
      </c>
      <c r="J45" s="14">
        <f t="shared" si="6"/>
        <v>53344.757988083598</v>
      </c>
      <c r="K45" s="14">
        <f>SUM($J45:J$127)</f>
        <v>1628115.7978581637</v>
      </c>
      <c r="L45" s="16">
        <f t="shared" si="7"/>
        <v>30.520633315495775</v>
      </c>
      <c r="M45" s="16"/>
      <c r="N45" s="6">
        <v>31</v>
      </c>
      <c r="O45" s="6">
        <f t="shared" si="0"/>
        <v>31</v>
      </c>
      <c r="P45" s="6">
        <f t="shared" si="8"/>
        <v>98559.178239563204</v>
      </c>
      <c r="Q45" s="6">
        <f t="shared" si="9"/>
        <v>98559.178239563204</v>
      </c>
      <c r="R45" s="5">
        <f t="shared" si="10"/>
        <v>98559.178239563204</v>
      </c>
      <c r="S45" s="5">
        <f t="shared" si="11"/>
        <v>5257615510.6938944</v>
      </c>
      <c r="T45" s="20">
        <f>SUM(S45:$S$136)</f>
        <v>144958990462.00842</v>
      </c>
      <c r="U45" s="6">
        <f t="shared" si="12"/>
        <v>27.571242166180557</v>
      </c>
    </row>
    <row r="46" spans="1:21" x14ac:dyDescent="0.2">
      <c r="A46" s="21">
        <v>32</v>
      </c>
      <c r="B46" s="22">
        <f>Absterbeordnung!B40</f>
        <v>98486.123214702529</v>
      </c>
      <c r="C46" s="15">
        <f t="shared" si="1"/>
        <v>0.53063330351779314</v>
      </c>
      <c r="D46" s="14">
        <f t="shared" si="2"/>
        <v>52260.016912078019</v>
      </c>
      <c r="E46" s="14">
        <f>SUM(D46:$D$127)</f>
        <v>1574771.0398700801</v>
      </c>
      <c r="F46" s="16">
        <f t="shared" si="3"/>
        <v>30.133381749942153</v>
      </c>
      <c r="G46" s="5"/>
      <c r="H46" s="14">
        <f t="shared" si="4"/>
        <v>98486.123214702529</v>
      </c>
      <c r="I46" s="15">
        <f t="shared" si="5"/>
        <v>0.53063330351779314</v>
      </c>
      <c r="J46" s="14">
        <f t="shared" si="6"/>
        <v>52260.016912078019</v>
      </c>
      <c r="K46" s="14">
        <f>SUM($J46:J$127)</f>
        <v>1574771.0398700801</v>
      </c>
      <c r="L46" s="16">
        <f t="shared" si="7"/>
        <v>30.133381749942153</v>
      </c>
      <c r="M46" s="16"/>
      <c r="N46" s="6">
        <v>32</v>
      </c>
      <c r="O46" s="6">
        <f t="shared" ref="O46:O77" si="13">N46+$B$3</f>
        <v>32</v>
      </c>
      <c r="P46" s="6">
        <f t="shared" si="8"/>
        <v>98486.123214702529</v>
      </c>
      <c r="Q46" s="6">
        <f t="shared" si="9"/>
        <v>98486.123214702529</v>
      </c>
      <c r="R46" s="5">
        <f t="shared" si="10"/>
        <v>98486.123214702529</v>
      </c>
      <c r="S46" s="5">
        <f t="shared" si="11"/>
        <v>5146886464.8053541</v>
      </c>
      <c r="T46" s="20">
        <f>SUM(S46:$S$136)</f>
        <v>139701374951.31451</v>
      </c>
      <c r="U46" s="6">
        <f t="shared" si="12"/>
        <v>27.142890348679522</v>
      </c>
    </row>
    <row r="47" spans="1:21" x14ac:dyDescent="0.2">
      <c r="A47" s="21">
        <v>33</v>
      </c>
      <c r="B47" s="22">
        <f>Absterbeordnung!B41</f>
        <v>98412.598001383492</v>
      </c>
      <c r="C47" s="15">
        <f t="shared" ref="C47:C78" si="14">1/(((1+($B$5/100))^A47))</f>
        <v>0.52022872893901284</v>
      </c>
      <c r="D47" s="14">
        <f t="shared" ref="D47:D78" si="15">B47*C47</f>
        <v>51197.060769845768</v>
      </c>
      <c r="E47" s="14">
        <f>SUM(D47:$D$127)</f>
        <v>1522511.0229580021</v>
      </c>
      <c r="F47" s="16">
        <f t="shared" ref="F47:F78" si="16">E47/D47</f>
        <v>29.738250596111097</v>
      </c>
      <c r="G47" s="5"/>
      <c r="H47" s="14">
        <f t="shared" si="4"/>
        <v>98412.598001383492</v>
      </c>
      <c r="I47" s="15">
        <f t="shared" ref="I47:I78" si="17">1/(((1+($B$5/100))^A47))</f>
        <v>0.52022872893901284</v>
      </c>
      <c r="J47" s="14">
        <f t="shared" ref="J47:J78" si="18">H47*I47</f>
        <v>51197.060769845768</v>
      </c>
      <c r="K47" s="14">
        <f>SUM($J47:J$127)</f>
        <v>1522511.0229580021</v>
      </c>
      <c r="L47" s="16">
        <f t="shared" ref="L47:L78" si="19">K47/J47</f>
        <v>29.738250596111097</v>
      </c>
      <c r="M47" s="16"/>
      <c r="N47" s="6">
        <v>33</v>
      </c>
      <c r="O47" s="6">
        <f t="shared" si="13"/>
        <v>33</v>
      </c>
      <c r="P47" s="6">
        <f t="shared" si="8"/>
        <v>98412.598001383492</v>
      </c>
      <c r="Q47" s="6">
        <f t="shared" si="9"/>
        <v>98412.598001383492</v>
      </c>
      <c r="R47" s="5">
        <f t="shared" si="10"/>
        <v>98412.598001383492</v>
      </c>
      <c r="S47" s="5">
        <f t="shared" ref="S47:S78" si="20">P47*R47*I47</f>
        <v>5038435760.3952332</v>
      </c>
      <c r="T47" s="20">
        <f>SUM(S47:$S$136)</f>
        <v>134554488486.50914</v>
      </c>
      <c r="U47" s="6">
        <f t="shared" ref="U47:U78" si="21">T47/S47</f>
        <v>26.705607630086007</v>
      </c>
    </row>
    <row r="48" spans="1:21" x14ac:dyDescent="0.2">
      <c r="A48" s="21">
        <v>34</v>
      </c>
      <c r="B48" s="22">
        <f>Absterbeordnung!B42</f>
        <v>98341.125982798985</v>
      </c>
      <c r="C48" s="15">
        <f t="shared" si="14"/>
        <v>0.51002816562648323</v>
      </c>
      <c r="D48" s="14">
        <f t="shared" si="15"/>
        <v>50156.744090649852</v>
      </c>
      <c r="E48" s="14">
        <f>SUM(D48:$D$127)</f>
        <v>1471313.9621881563</v>
      </c>
      <c r="F48" s="16">
        <f t="shared" si="16"/>
        <v>29.33431961869384</v>
      </c>
      <c r="G48" s="5"/>
      <c r="H48" s="14">
        <f t="shared" si="4"/>
        <v>98341.125982798985</v>
      </c>
      <c r="I48" s="15">
        <f t="shared" si="17"/>
        <v>0.51002816562648323</v>
      </c>
      <c r="J48" s="14">
        <f t="shared" si="18"/>
        <v>50156.744090649852</v>
      </c>
      <c r="K48" s="14">
        <f>SUM($J48:J$127)</f>
        <v>1471313.9621881563</v>
      </c>
      <c r="L48" s="16">
        <f t="shared" si="19"/>
        <v>29.33431961869384</v>
      </c>
      <c r="M48" s="16"/>
      <c r="N48" s="6">
        <v>34</v>
      </c>
      <c r="O48" s="6">
        <f t="shared" si="13"/>
        <v>34</v>
      </c>
      <c r="P48" s="6">
        <f t="shared" si="8"/>
        <v>98341.125982798985</v>
      </c>
      <c r="Q48" s="6">
        <f t="shared" si="9"/>
        <v>98341.125982798985</v>
      </c>
      <c r="R48" s="5">
        <f t="shared" si="10"/>
        <v>98341.125982798985</v>
      </c>
      <c r="S48" s="5">
        <f t="shared" si="20"/>
        <v>4932470689.5056057</v>
      </c>
      <c r="T48" s="20">
        <f>SUM(S48:$S$136)</f>
        <v>129516052726.11391</v>
      </c>
      <c r="U48" s="6">
        <f t="shared" si="21"/>
        <v>26.25784538399267</v>
      </c>
    </row>
    <row r="49" spans="1:21" x14ac:dyDescent="0.2">
      <c r="A49" s="21">
        <v>35</v>
      </c>
      <c r="B49" s="22">
        <f>Absterbeordnung!B43</f>
        <v>98261.669536962407</v>
      </c>
      <c r="C49" s="15">
        <f t="shared" si="14"/>
        <v>0.50002761335929735</v>
      </c>
      <c r="D49" s="14">
        <f t="shared" si="15"/>
        <v>49133.548103267283</v>
      </c>
      <c r="E49" s="14">
        <f>SUM(D49:$D$127)</f>
        <v>1421157.2180975063</v>
      </c>
      <c r="F49" s="16">
        <f t="shared" si="16"/>
        <v>28.924375970376992</v>
      </c>
      <c r="G49" s="5"/>
      <c r="H49" s="14">
        <f t="shared" si="4"/>
        <v>98261.669536962407</v>
      </c>
      <c r="I49" s="15">
        <f t="shared" si="17"/>
        <v>0.50002761335929735</v>
      </c>
      <c r="J49" s="14">
        <f t="shared" si="18"/>
        <v>49133.548103267283</v>
      </c>
      <c r="K49" s="14">
        <f>SUM($J49:J$127)</f>
        <v>1421157.2180975063</v>
      </c>
      <c r="L49" s="16">
        <f t="shared" si="19"/>
        <v>28.924375970376992</v>
      </c>
      <c r="M49" s="16"/>
      <c r="N49" s="6">
        <v>35</v>
      </c>
      <c r="O49" s="6">
        <f t="shared" si="13"/>
        <v>35</v>
      </c>
      <c r="P49" s="6">
        <f t="shared" si="8"/>
        <v>98261.669536962407</v>
      </c>
      <c r="Q49" s="6">
        <f t="shared" si="9"/>
        <v>98261.669536962407</v>
      </c>
      <c r="R49" s="5">
        <f t="shared" si="10"/>
        <v>98261.669536962407</v>
      </c>
      <c r="S49" s="5">
        <f t="shared" si="20"/>
        <v>4827944466.9016962</v>
      </c>
      <c r="T49" s="20">
        <f>SUM(S49:$S$136)</f>
        <v>124583582036.60829</v>
      </c>
      <c r="U49" s="6">
        <f t="shared" si="21"/>
        <v>25.804684144712013</v>
      </c>
    </row>
    <row r="50" spans="1:21" x14ac:dyDescent="0.2">
      <c r="A50" s="21">
        <v>36</v>
      </c>
      <c r="B50" s="22">
        <f>Absterbeordnung!B44</f>
        <v>98176.622782773236</v>
      </c>
      <c r="C50" s="15">
        <f t="shared" si="14"/>
        <v>0.49022315035225233</v>
      </c>
      <c r="D50" s="14">
        <f t="shared" si="15"/>
        <v>48128.453311515805</v>
      </c>
      <c r="E50" s="14">
        <f>SUM(D50:$D$127)</f>
        <v>1372023.669994239</v>
      </c>
      <c r="F50" s="16">
        <f t="shared" si="16"/>
        <v>28.507537134295397</v>
      </c>
      <c r="G50" s="5"/>
      <c r="H50" s="14">
        <f t="shared" si="4"/>
        <v>98176.622782773236</v>
      </c>
      <c r="I50" s="15">
        <f t="shared" si="17"/>
        <v>0.49022315035225233</v>
      </c>
      <c r="J50" s="14">
        <f t="shared" si="18"/>
        <v>48128.453311515805</v>
      </c>
      <c r="K50" s="14">
        <f>SUM($J50:J$127)</f>
        <v>1372023.669994239</v>
      </c>
      <c r="L50" s="16">
        <f t="shared" si="19"/>
        <v>28.507537134295397</v>
      </c>
      <c r="M50" s="16"/>
      <c r="N50" s="6">
        <v>36</v>
      </c>
      <c r="O50" s="6">
        <f t="shared" si="13"/>
        <v>36</v>
      </c>
      <c r="P50" s="6">
        <f t="shared" si="8"/>
        <v>98176.622782773236</v>
      </c>
      <c r="Q50" s="6">
        <f t="shared" si="9"/>
        <v>98176.622782773236</v>
      </c>
      <c r="R50" s="5">
        <f t="shared" si="10"/>
        <v>98176.622782773236</v>
      </c>
      <c r="S50" s="5">
        <f t="shared" si="20"/>
        <v>4725089005.8830004</v>
      </c>
      <c r="T50" s="20">
        <f>SUM(S50:$S$136)</f>
        <v>119755637569.70659</v>
      </c>
      <c r="U50" s="6">
        <f t="shared" si="21"/>
        <v>25.344631057870892</v>
      </c>
    </row>
    <row r="51" spans="1:21" x14ac:dyDescent="0.2">
      <c r="A51" s="21">
        <v>37</v>
      </c>
      <c r="B51" s="22">
        <f>Absterbeordnung!B45</f>
        <v>98087.065419858001</v>
      </c>
      <c r="C51" s="15">
        <f t="shared" si="14"/>
        <v>0.48061093171789437</v>
      </c>
      <c r="D51" s="14">
        <f t="shared" si="15"/>
        <v>47141.715900912015</v>
      </c>
      <c r="E51" s="14">
        <f>SUM(D51:$D$127)</f>
        <v>1323895.2166827233</v>
      </c>
      <c r="F51" s="16">
        <f t="shared" si="16"/>
        <v>28.083305653647429</v>
      </c>
      <c r="G51" s="5"/>
      <c r="H51" s="14">
        <f t="shared" si="4"/>
        <v>98087.065419858001</v>
      </c>
      <c r="I51" s="15">
        <f t="shared" si="17"/>
        <v>0.48061093171789437</v>
      </c>
      <c r="J51" s="14">
        <f t="shared" si="18"/>
        <v>47141.715900912015</v>
      </c>
      <c r="K51" s="14">
        <f>SUM($J51:J$127)</f>
        <v>1323895.2166827233</v>
      </c>
      <c r="L51" s="16">
        <f t="shared" si="19"/>
        <v>28.083305653647429</v>
      </c>
      <c r="M51" s="16"/>
      <c r="N51" s="6">
        <v>37</v>
      </c>
      <c r="O51" s="6">
        <f t="shared" si="13"/>
        <v>37</v>
      </c>
      <c r="P51" s="6">
        <f t="shared" si="8"/>
        <v>98087.065419858001</v>
      </c>
      <c r="Q51" s="6">
        <f t="shared" si="9"/>
        <v>98087.065419858001</v>
      </c>
      <c r="R51" s="5">
        <f t="shared" si="10"/>
        <v>98087.065419858001</v>
      </c>
      <c r="S51" s="5">
        <f t="shared" si="20"/>
        <v>4623992571.577116</v>
      </c>
      <c r="T51" s="20">
        <f>SUM(S51:$S$136)</f>
        <v>115030548563.82359</v>
      </c>
      <c r="U51" s="6">
        <f t="shared" si="21"/>
        <v>24.876888702394663</v>
      </c>
    </row>
    <row r="52" spans="1:21" x14ac:dyDescent="0.2">
      <c r="A52" s="21">
        <v>38</v>
      </c>
      <c r="B52" s="22">
        <f>Absterbeordnung!B46</f>
        <v>97990.188386892827</v>
      </c>
      <c r="C52" s="15">
        <f t="shared" si="14"/>
        <v>0.47118718795871989</v>
      </c>
      <c r="D52" s="14">
        <f t="shared" si="15"/>
        <v>46171.721313565242</v>
      </c>
      <c r="E52" s="14">
        <f>SUM(D52:$D$127)</f>
        <v>1276753.5007818113</v>
      </c>
      <c r="F52" s="16">
        <f t="shared" si="16"/>
        <v>27.652282922506107</v>
      </c>
      <c r="G52" s="5"/>
      <c r="H52" s="14">
        <f t="shared" si="4"/>
        <v>97990.188386892827</v>
      </c>
      <c r="I52" s="15">
        <f t="shared" si="17"/>
        <v>0.47118718795871989</v>
      </c>
      <c r="J52" s="14">
        <f t="shared" si="18"/>
        <v>46171.721313565242</v>
      </c>
      <c r="K52" s="14">
        <f>SUM($J52:J$127)</f>
        <v>1276753.5007818113</v>
      </c>
      <c r="L52" s="16">
        <f t="shared" si="19"/>
        <v>27.652282922506107</v>
      </c>
      <c r="M52" s="16"/>
      <c r="N52" s="6">
        <v>38</v>
      </c>
      <c r="O52" s="6">
        <f t="shared" si="13"/>
        <v>38</v>
      </c>
      <c r="P52" s="6">
        <f t="shared" si="8"/>
        <v>97990.188386892827</v>
      </c>
      <c r="Q52" s="6">
        <f t="shared" si="9"/>
        <v>97990.188386892827</v>
      </c>
      <c r="R52" s="5">
        <f t="shared" si="10"/>
        <v>97990.188386892827</v>
      </c>
      <c r="S52" s="5">
        <f t="shared" si="20"/>
        <v>4524375669.663372</v>
      </c>
      <c r="T52" s="20">
        <f>SUM(S52:$S$136)</f>
        <v>110406555992.24648</v>
      </c>
      <c r="U52" s="6">
        <f t="shared" si="21"/>
        <v>24.402605807590039</v>
      </c>
    </row>
    <row r="53" spans="1:21" x14ac:dyDescent="0.2">
      <c r="A53" s="21">
        <v>39</v>
      </c>
      <c r="B53" s="22">
        <f>Absterbeordnung!B47</f>
        <v>97884.688077789193</v>
      </c>
      <c r="C53" s="15">
        <f t="shared" si="14"/>
        <v>0.46194822348894127</v>
      </c>
      <c r="D53" s="14">
        <f t="shared" si="15"/>
        <v>45217.657764303869</v>
      </c>
      <c r="E53" s="14">
        <f>SUM(D53:$D$127)</f>
        <v>1230581.7794682463</v>
      </c>
      <c r="F53" s="16">
        <f t="shared" si="16"/>
        <v>27.214628981506053</v>
      </c>
      <c r="G53" s="5"/>
      <c r="H53" s="14">
        <f t="shared" si="4"/>
        <v>97884.688077789193</v>
      </c>
      <c r="I53" s="15">
        <f t="shared" si="17"/>
        <v>0.46194822348894127</v>
      </c>
      <c r="J53" s="14">
        <f t="shared" si="18"/>
        <v>45217.657764303869</v>
      </c>
      <c r="K53" s="14">
        <f>SUM($J53:J$127)</f>
        <v>1230581.7794682463</v>
      </c>
      <c r="L53" s="16">
        <f t="shared" si="19"/>
        <v>27.214628981506053</v>
      </c>
      <c r="M53" s="16"/>
      <c r="N53" s="6">
        <v>39</v>
      </c>
      <c r="O53" s="6">
        <f t="shared" si="13"/>
        <v>39</v>
      </c>
      <c r="P53" s="6">
        <f t="shared" si="8"/>
        <v>97884.688077789193</v>
      </c>
      <c r="Q53" s="6">
        <f t="shared" si="9"/>
        <v>97884.688077789193</v>
      </c>
      <c r="R53" s="5">
        <f t="shared" si="10"/>
        <v>97884.688077789193</v>
      </c>
      <c r="S53" s="5">
        <f t="shared" si="20"/>
        <v>4426116325.8671064</v>
      </c>
      <c r="T53" s="20">
        <f>SUM(S53:$S$136)</f>
        <v>105882180322.58311</v>
      </c>
      <c r="U53" s="6">
        <f t="shared" si="21"/>
        <v>23.92214133726819</v>
      </c>
    </row>
    <row r="54" spans="1:21" x14ac:dyDescent="0.2">
      <c r="A54" s="21">
        <v>40</v>
      </c>
      <c r="B54" s="22">
        <f>Absterbeordnung!B48</f>
        <v>97769.784806231866</v>
      </c>
      <c r="C54" s="15">
        <f t="shared" si="14"/>
        <v>0.45289041518523643</v>
      </c>
      <c r="D54" s="14">
        <f t="shared" si="15"/>
        <v>44278.998433465567</v>
      </c>
      <c r="E54" s="14">
        <f>SUM(D54:$D$127)</f>
        <v>1185364.1217039423</v>
      </c>
      <c r="F54" s="16">
        <f t="shared" si="16"/>
        <v>26.770346296000621</v>
      </c>
      <c r="G54" s="5"/>
      <c r="H54" s="14">
        <f t="shared" si="4"/>
        <v>97769.784806231866</v>
      </c>
      <c r="I54" s="15">
        <f t="shared" si="17"/>
        <v>0.45289041518523643</v>
      </c>
      <c r="J54" s="14">
        <f t="shared" si="18"/>
        <v>44278.998433465567</v>
      </c>
      <c r="K54" s="14">
        <f>SUM($J54:J$127)</f>
        <v>1185364.1217039423</v>
      </c>
      <c r="L54" s="16">
        <f t="shared" si="19"/>
        <v>26.770346296000621</v>
      </c>
      <c r="M54" s="16"/>
      <c r="N54" s="6">
        <v>40</v>
      </c>
      <c r="O54" s="6">
        <f t="shared" si="13"/>
        <v>40</v>
      </c>
      <c r="P54" s="6">
        <f t="shared" si="8"/>
        <v>97769.784806231866</v>
      </c>
      <c r="Q54" s="6">
        <f t="shared" si="9"/>
        <v>97769.784806231866</v>
      </c>
      <c r="R54" s="5">
        <f t="shared" si="10"/>
        <v>97769.784806231866</v>
      </c>
      <c r="S54" s="5">
        <f t="shared" si="20"/>
        <v>4329148148.2754059</v>
      </c>
      <c r="T54" s="20">
        <f>SUM(S54:$S$136)</f>
        <v>101456063996.71599</v>
      </c>
      <c r="U54" s="6">
        <f t="shared" si="21"/>
        <v>23.435572200764909</v>
      </c>
    </row>
    <row r="55" spans="1:21" x14ac:dyDescent="0.2">
      <c r="A55" s="21">
        <v>41</v>
      </c>
      <c r="B55" s="22">
        <f>Absterbeordnung!B49</f>
        <v>97636.487266952143</v>
      </c>
      <c r="C55" s="15">
        <f t="shared" si="14"/>
        <v>0.44401021096591808</v>
      </c>
      <c r="D55" s="14">
        <f t="shared" si="15"/>
        <v>43351.597309370598</v>
      </c>
      <c r="E55" s="14">
        <f>SUM(D55:$D$127)</f>
        <v>1141085.1232704767</v>
      </c>
      <c r="F55" s="16">
        <f t="shared" si="16"/>
        <v>26.321639664793324</v>
      </c>
      <c r="G55" s="5"/>
      <c r="H55" s="14">
        <f t="shared" si="4"/>
        <v>97636.487266952143</v>
      </c>
      <c r="I55" s="15">
        <f t="shared" si="17"/>
        <v>0.44401021096591808</v>
      </c>
      <c r="J55" s="14">
        <f t="shared" si="18"/>
        <v>43351.597309370598</v>
      </c>
      <c r="K55" s="14">
        <f>SUM($J55:J$127)</f>
        <v>1141085.1232704767</v>
      </c>
      <c r="L55" s="16">
        <f t="shared" si="19"/>
        <v>26.321639664793324</v>
      </c>
      <c r="M55" s="16"/>
      <c r="N55" s="6">
        <v>41</v>
      </c>
      <c r="O55" s="6">
        <f t="shared" si="13"/>
        <v>41</v>
      </c>
      <c r="P55" s="6">
        <f t="shared" si="8"/>
        <v>97636.487266952143</v>
      </c>
      <c r="Q55" s="6">
        <f t="shared" si="9"/>
        <v>97636.487266952143</v>
      </c>
      <c r="R55" s="5">
        <f t="shared" si="10"/>
        <v>97636.487266952143</v>
      </c>
      <c r="S55" s="5">
        <f t="shared" si="20"/>
        <v>4232697678.6983991</v>
      </c>
      <c r="T55" s="20">
        <f>SUM(S55:$S$136)</f>
        <v>97126915848.440598</v>
      </c>
      <c r="U55" s="6">
        <f t="shared" si="21"/>
        <v>22.94681151863135</v>
      </c>
    </row>
    <row r="56" spans="1:21" x14ac:dyDescent="0.2">
      <c r="A56" s="21">
        <v>42</v>
      </c>
      <c r="B56" s="22">
        <f>Absterbeordnung!B50</f>
        <v>97491.457574991262</v>
      </c>
      <c r="C56" s="15">
        <f t="shared" si="14"/>
        <v>0.4353041283979589</v>
      </c>
      <c r="D56" s="14">
        <f t="shared" si="15"/>
        <v>42438.433965928161</v>
      </c>
      <c r="E56" s="14">
        <f>SUM(D56:$D$127)</f>
        <v>1097733.5259611064</v>
      </c>
      <c r="F56" s="16">
        <f t="shared" si="16"/>
        <v>25.866494669488169</v>
      </c>
      <c r="G56" s="5"/>
      <c r="H56" s="14">
        <f t="shared" si="4"/>
        <v>97491.457574991262</v>
      </c>
      <c r="I56" s="15">
        <f t="shared" si="17"/>
        <v>0.4353041283979589</v>
      </c>
      <c r="J56" s="14">
        <f t="shared" si="18"/>
        <v>42438.433965928161</v>
      </c>
      <c r="K56" s="14">
        <f>SUM($J56:J$127)</f>
        <v>1097733.5259611064</v>
      </c>
      <c r="L56" s="16">
        <f t="shared" si="19"/>
        <v>25.866494669488169</v>
      </c>
      <c r="M56" s="16"/>
      <c r="N56" s="6">
        <v>42</v>
      </c>
      <c r="O56" s="6">
        <f t="shared" si="13"/>
        <v>42</v>
      </c>
      <c r="P56" s="6">
        <f t="shared" si="8"/>
        <v>97491.457574991262</v>
      </c>
      <c r="Q56" s="6">
        <f t="shared" si="9"/>
        <v>97491.457574991262</v>
      </c>
      <c r="R56" s="5">
        <f t="shared" si="10"/>
        <v>97491.457574991262</v>
      </c>
      <c r="S56" s="5">
        <f t="shared" si="20"/>
        <v>4137384784.5383534</v>
      </c>
      <c r="T56" s="20">
        <f>SUM(S56:$S$136)</f>
        <v>92894218169.742203</v>
      </c>
      <c r="U56" s="6">
        <f t="shared" si="21"/>
        <v>22.452400008066274</v>
      </c>
    </row>
    <row r="57" spans="1:21" x14ac:dyDescent="0.2">
      <c r="A57" s="21">
        <v>43</v>
      </c>
      <c r="B57" s="22">
        <f>Absterbeordnung!B51</f>
        <v>97334.242420502211</v>
      </c>
      <c r="C57" s="15">
        <f t="shared" si="14"/>
        <v>0.4267687533313323</v>
      </c>
      <c r="D57" s="14">
        <f t="shared" si="15"/>
        <v>41539.213294247405</v>
      </c>
      <c r="E57" s="14">
        <f>SUM(D57:$D$127)</f>
        <v>1055295.091995178</v>
      </c>
      <c r="F57" s="16">
        <f t="shared" si="16"/>
        <v>25.404792443224281</v>
      </c>
      <c r="G57" s="5"/>
      <c r="H57" s="14">
        <f t="shared" si="4"/>
        <v>97334.242420502211</v>
      </c>
      <c r="I57" s="15">
        <f t="shared" si="17"/>
        <v>0.4267687533313323</v>
      </c>
      <c r="J57" s="14">
        <f t="shared" si="18"/>
        <v>41539.213294247405</v>
      </c>
      <c r="K57" s="14">
        <f>SUM($J57:J$127)</f>
        <v>1055295.091995178</v>
      </c>
      <c r="L57" s="16">
        <f t="shared" si="19"/>
        <v>25.404792443224281</v>
      </c>
      <c r="M57" s="16"/>
      <c r="N57" s="6">
        <v>43</v>
      </c>
      <c r="O57" s="6">
        <f t="shared" si="13"/>
        <v>43</v>
      </c>
      <c r="P57" s="6">
        <f t="shared" si="8"/>
        <v>97334.242420502211</v>
      </c>
      <c r="Q57" s="6">
        <f t="shared" si="9"/>
        <v>97334.242420502211</v>
      </c>
      <c r="R57" s="5">
        <f t="shared" si="10"/>
        <v>97334.242420502211</v>
      </c>
      <c r="S57" s="5">
        <f t="shared" si="20"/>
        <v>4043187856.7392254</v>
      </c>
      <c r="T57" s="20">
        <f>SUM(S57:$S$136)</f>
        <v>88756833385.203857</v>
      </c>
      <c r="U57" s="6">
        <f t="shared" si="21"/>
        <v>21.952191322810563</v>
      </c>
    </row>
    <row r="58" spans="1:21" x14ac:dyDescent="0.2">
      <c r="A58" s="21">
        <v>44</v>
      </c>
      <c r="B58" s="22">
        <f>Absterbeordnung!B52</f>
        <v>97147.059293167418</v>
      </c>
      <c r="C58" s="15">
        <f t="shared" si="14"/>
        <v>0.41840073856012966</v>
      </c>
      <c r="D58" s="14">
        <f t="shared" si="15"/>
        <v>40646.401357205956</v>
      </c>
      <c r="E58" s="14">
        <f>SUM(D58:$D$127)</f>
        <v>1013755.87870093</v>
      </c>
      <c r="F58" s="16">
        <f t="shared" si="16"/>
        <v>24.940851953704566</v>
      </c>
      <c r="G58" s="5"/>
      <c r="H58" s="14">
        <f t="shared" si="4"/>
        <v>97147.059293167418</v>
      </c>
      <c r="I58" s="15">
        <f t="shared" si="17"/>
        <v>0.41840073856012966</v>
      </c>
      <c r="J58" s="14">
        <f t="shared" si="18"/>
        <v>40646.401357205956</v>
      </c>
      <c r="K58" s="14">
        <f>SUM($J58:J$127)</f>
        <v>1013755.87870093</v>
      </c>
      <c r="L58" s="16">
        <f t="shared" si="19"/>
        <v>24.940851953704566</v>
      </c>
      <c r="M58" s="16"/>
      <c r="N58" s="6">
        <v>44</v>
      </c>
      <c r="O58" s="6">
        <f t="shared" si="13"/>
        <v>44</v>
      </c>
      <c r="P58" s="6">
        <f t="shared" si="8"/>
        <v>97147.059293167418</v>
      </c>
      <c r="Q58" s="6">
        <f t="shared" si="9"/>
        <v>97147.059293167418</v>
      </c>
      <c r="R58" s="5">
        <f t="shared" si="10"/>
        <v>97147.059293167418</v>
      </c>
      <c r="S58" s="5">
        <f t="shared" si="20"/>
        <v>3948678362.7023678</v>
      </c>
      <c r="T58" s="20">
        <f>SUM(S58:$S$136)</f>
        <v>84713645528.46463</v>
      </c>
      <c r="U58" s="6">
        <f t="shared" si="21"/>
        <v>21.453670759471258</v>
      </c>
    </row>
    <row r="59" spans="1:21" x14ac:dyDescent="0.2">
      <c r="A59" s="21">
        <v>45</v>
      </c>
      <c r="B59" s="22">
        <f>Absterbeordnung!B53</f>
        <v>96940.322057036174</v>
      </c>
      <c r="C59" s="15">
        <f t="shared" si="14"/>
        <v>0.41019680250993107</v>
      </c>
      <c r="D59" s="14">
        <f t="shared" si="15"/>
        <v>39764.610142079182</v>
      </c>
      <c r="E59" s="14">
        <f>SUM(D59:$D$127)</f>
        <v>973109.47734372423</v>
      </c>
      <c r="F59" s="16">
        <f t="shared" si="16"/>
        <v>24.471746959590412</v>
      </c>
      <c r="G59" s="5"/>
      <c r="H59" s="14">
        <f t="shared" si="4"/>
        <v>96940.322057036174</v>
      </c>
      <c r="I59" s="15">
        <f t="shared" si="17"/>
        <v>0.41019680250993107</v>
      </c>
      <c r="J59" s="14">
        <f t="shared" si="18"/>
        <v>39764.610142079182</v>
      </c>
      <c r="K59" s="14">
        <f>SUM($J59:J$127)</f>
        <v>973109.47734372423</v>
      </c>
      <c r="L59" s="16">
        <f t="shared" si="19"/>
        <v>24.471746959590412</v>
      </c>
      <c r="M59" s="16"/>
      <c r="N59" s="6">
        <v>45</v>
      </c>
      <c r="O59" s="6">
        <f t="shared" si="13"/>
        <v>45</v>
      </c>
      <c r="P59" s="6">
        <f t="shared" si="8"/>
        <v>96940.322057036174</v>
      </c>
      <c r="Q59" s="6">
        <f t="shared" si="9"/>
        <v>96940.322057036174</v>
      </c>
      <c r="R59" s="5">
        <f t="shared" si="10"/>
        <v>96940.322057036174</v>
      </c>
      <c r="S59" s="5">
        <f t="shared" si="20"/>
        <v>3854794113.6456432</v>
      </c>
      <c r="T59" s="20">
        <f>SUM(S59:$S$136)</f>
        <v>80764967165.762268</v>
      </c>
      <c r="U59" s="6">
        <f t="shared" si="21"/>
        <v>20.951823828894298</v>
      </c>
    </row>
    <row r="60" spans="1:21" x14ac:dyDescent="0.2">
      <c r="A60" s="21">
        <v>46</v>
      </c>
      <c r="B60" s="22">
        <f>Absterbeordnung!B54</f>
        <v>96706.644353508091</v>
      </c>
      <c r="C60" s="15">
        <f t="shared" si="14"/>
        <v>0.40215372795091275</v>
      </c>
      <c r="D60" s="14">
        <f t="shared" si="15"/>
        <v>38890.937544386368</v>
      </c>
      <c r="E60" s="14">
        <f>SUM(D60:$D$127)</f>
        <v>933344.86720164481</v>
      </c>
      <c r="F60" s="16">
        <f t="shared" si="16"/>
        <v>23.999032323055079</v>
      </c>
      <c r="G60" s="5"/>
      <c r="H60" s="14">
        <f t="shared" si="4"/>
        <v>96706.644353508091</v>
      </c>
      <c r="I60" s="15">
        <f t="shared" si="17"/>
        <v>0.40215372795091275</v>
      </c>
      <c r="J60" s="14">
        <f t="shared" si="18"/>
        <v>38890.937544386368</v>
      </c>
      <c r="K60" s="14">
        <f>SUM($J60:J$127)</f>
        <v>933344.86720164481</v>
      </c>
      <c r="L60" s="16">
        <f t="shared" si="19"/>
        <v>23.999032323055079</v>
      </c>
      <c r="M60" s="16"/>
      <c r="N60" s="6">
        <v>46</v>
      </c>
      <c r="O60" s="6">
        <f t="shared" si="13"/>
        <v>46</v>
      </c>
      <c r="P60" s="6">
        <f t="shared" si="8"/>
        <v>96706.644353508091</v>
      </c>
      <c r="Q60" s="6">
        <f t="shared" si="9"/>
        <v>96706.644353508091</v>
      </c>
      <c r="R60" s="5">
        <f t="shared" si="10"/>
        <v>96706.644353508091</v>
      </c>
      <c r="S60" s="5">
        <f t="shared" si="20"/>
        <v>3761012065.6794677</v>
      </c>
      <c r="T60" s="20">
        <f>SUM(S60:$S$136)</f>
        <v>76910173052.116638</v>
      </c>
      <c r="U60" s="6">
        <f t="shared" si="21"/>
        <v>20.449328986191908</v>
      </c>
    </row>
    <row r="61" spans="1:21" x14ac:dyDescent="0.2">
      <c r="A61" s="21">
        <v>47</v>
      </c>
      <c r="B61" s="22">
        <f>Absterbeordnung!B55</f>
        <v>96440.270821439874</v>
      </c>
      <c r="C61" s="15">
        <f t="shared" si="14"/>
        <v>0.39426836073618909</v>
      </c>
      <c r="D61" s="14">
        <f t="shared" si="15"/>
        <v>38023.347485723229</v>
      </c>
      <c r="E61" s="14">
        <f>SUM(D61:$D$127)</f>
        <v>894453.92965725844</v>
      </c>
      <c r="F61" s="16">
        <f t="shared" si="16"/>
        <v>23.523808102195698</v>
      </c>
      <c r="G61" s="5"/>
      <c r="H61" s="14">
        <f t="shared" si="4"/>
        <v>96440.270821439874</v>
      </c>
      <c r="I61" s="15">
        <f t="shared" si="17"/>
        <v>0.39426836073618909</v>
      </c>
      <c r="J61" s="14">
        <f t="shared" si="18"/>
        <v>38023.347485723229</v>
      </c>
      <c r="K61" s="14">
        <f>SUM($J61:J$127)</f>
        <v>894453.92965725844</v>
      </c>
      <c r="L61" s="16">
        <f t="shared" si="19"/>
        <v>23.523808102195698</v>
      </c>
      <c r="M61" s="16"/>
      <c r="N61" s="6">
        <v>47</v>
      </c>
      <c r="O61" s="6">
        <f t="shared" si="13"/>
        <v>47</v>
      </c>
      <c r="P61" s="6">
        <f t="shared" si="8"/>
        <v>96440.270821439874</v>
      </c>
      <c r="Q61" s="6">
        <f t="shared" si="9"/>
        <v>96440.270821439874</v>
      </c>
      <c r="R61" s="5">
        <f t="shared" si="10"/>
        <v>96440.270821439874</v>
      </c>
      <c r="S61" s="5">
        <f t="shared" si="20"/>
        <v>3666981929.060863</v>
      </c>
      <c r="T61" s="20">
        <f>SUM(S61:$S$136)</f>
        <v>73149160986.437164</v>
      </c>
      <c r="U61" s="6">
        <f t="shared" si="21"/>
        <v>19.948056031236327</v>
      </c>
    </row>
    <row r="62" spans="1:21" x14ac:dyDescent="0.2">
      <c r="A62" s="21">
        <v>48</v>
      </c>
      <c r="B62" s="22">
        <f>Absterbeordnung!B56</f>
        <v>96141.953356704369</v>
      </c>
      <c r="C62" s="15">
        <f t="shared" si="14"/>
        <v>0.38653760856489122</v>
      </c>
      <c r="D62" s="14">
        <f t="shared" si="15"/>
        <v>37162.48073325782</v>
      </c>
      <c r="E62" s="14">
        <f>SUM(D62:$D$127)</f>
        <v>856430.58217153524</v>
      </c>
      <c r="F62" s="16">
        <f t="shared" si="16"/>
        <v>23.045570835778189</v>
      </c>
      <c r="G62" s="5"/>
      <c r="H62" s="14">
        <f t="shared" si="4"/>
        <v>96141.953356704369</v>
      </c>
      <c r="I62" s="15">
        <f t="shared" si="17"/>
        <v>0.38653760856489122</v>
      </c>
      <c r="J62" s="14">
        <f t="shared" si="18"/>
        <v>37162.48073325782</v>
      </c>
      <c r="K62" s="14">
        <f>SUM($J62:J$127)</f>
        <v>856430.58217153524</v>
      </c>
      <c r="L62" s="16">
        <f t="shared" si="19"/>
        <v>23.045570835778189</v>
      </c>
      <c r="M62" s="16"/>
      <c r="N62" s="6">
        <v>48</v>
      </c>
      <c r="O62" s="6">
        <f t="shared" si="13"/>
        <v>48</v>
      </c>
      <c r="P62" s="6">
        <f t="shared" si="8"/>
        <v>96141.953356704369</v>
      </c>
      <c r="Q62" s="6">
        <f t="shared" si="9"/>
        <v>96141.953356704369</v>
      </c>
      <c r="R62" s="5">
        <f t="shared" si="10"/>
        <v>96141.953356704369</v>
      </c>
      <c r="S62" s="5">
        <f t="shared" si="20"/>
        <v>3572873489.276298</v>
      </c>
      <c r="T62" s="20">
        <f>SUM(S62:$S$136)</f>
        <v>69482179057.376312</v>
      </c>
      <c r="U62" s="6">
        <f t="shared" si="21"/>
        <v>19.447142269638618</v>
      </c>
    </row>
    <row r="63" spans="1:21" x14ac:dyDescent="0.2">
      <c r="A63" s="21">
        <v>49</v>
      </c>
      <c r="B63" s="22">
        <f>Absterbeordnung!B57</f>
        <v>95802.434196977134</v>
      </c>
      <c r="C63" s="15">
        <f t="shared" si="14"/>
        <v>0.37895843976950117</v>
      </c>
      <c r="D63" s="14">
        <f t="shared" si="15"/>
        <v>36305.140989406755</v>
      </c>
      <c r="E63" s="14">
        <f>SUM(D63:$D$127)</f>
        <v>819268.10143827752</v>
      </c>
      <c r="F63" s="16">
        <f t="shared" si="16"/>
        <v>22.566173250155579</v>
      </c>
      <c r="G63" s="5"/>
      <c r="H63" s="14">
        <f t="shared" si="4"/>
        <v>95802.434196977134</v>
      </c>
      <c r="I63" s="15">
        <f t="shared" si="17"/>
        <v>0.37895843976950117</v>
      </c>
      <c r="J63" s="14">
        <f t="shared" si="18"/>
        <v>36305.140989406755</v>
      </c>
      <c r="K63" s="14">
        <f>SUM($J63:J$127)</f>
        <v>819268.10143827752</v>
      </c>
      <c r="L63" s="16">
        <f t="shared" si="19"/>
        <v>22.566173250155579</v>
      </c>
      <c r="M63" s="16"/>
      <c r="N63" s="6">
        <v>49</v>
      </c>
      <c r="O63" s="6">
        <f t="shared" si="13"/>
        <v>49</v>
      </c>
      <c r="P63" s="6">
        <f t="shared" si="8"/>
        <v>95802.434196977134</v>
      </c>
      <c r="Q63" s="6">
        <f t="shared" si="9"/>
        <v>95802.434196977134</v>
      </c>
      <c r="R63" s="5">
        <f t="shared" si="10"/>
        <v>95802.434196977134</v>
      </c>
      <c r="S63" s="5">
        <f t="shared" si="20"/>
        <v>3478120880.6496181</v>
      </c>
      <c r="T63" s="20">
        <f>SUM(S63:$S$136)</f>
        <v>65909305568.100044</v>
      </c>
      <c r="U63" s="6">
        <f t="shared" si="21"/>
        <v>18.949688015383174</v>
      </c>
    </row>
    <row r="64" spans="1:21" x14ac:dyDescent="0.2">
      <c r="A64" s="21">
        <v>50</v>
      </c>
      <c r="B64" s="22">
        <f>Absterbeordnung!B58</f>
        <v>95429.250360720864</v>
      </c>
      <c r="C64" s="15">
        <f t="shared" si="14"/>
        <v>0.37152788212696192</v>
      </c>
      <c r="D64" s="14">
        <f t="shared" si="15"/>
        <v>35454.627279482236</v>
      </c>
      <c r="E64" s="14">
        <f>SUM(D64:$D$127)</f>
        <v>782962.96044887078</v>
      </c>
      <c r="F64" s="16">
        <f t="shared" si="16"/>
        <v>22.083519713151102</v>
      </c>
      <c r="G64" s="5"/>
      <c r="H64" s="14">
        <f t="shared" si="4"/>
        <v>95429.250360720864</v>
      </c>
      <c r="I64" s="15">
        <f t="shared" si="17"/>
        <v>0.37152788212696192</v>
      </c>
      <c r="J64" s="14">
        <f t="shared" si="18"/>
        <v>35454.627279482236</v>
      </c>
      <c r="K64" s="14">
        <f>SUM($J64:J$127)</f>
        <v>782962.96044887078</v>
      </c>
      <c r="L64" s="16">
        <f t="shared" si="19"/>
        <v>22.083519713151102</v>
      </c>
      <c r="M64" s="16"/>
      <c r="N64" s="6">
        <v>50</v>
      </c>
      <c r="O64" s="6">
        <f t="shared" si="13"/>
        <v>50</v>
      </c>
      <c r="P64" s="6">
        <f t="shared" si="8"/>
        <v>95429.250360720864</v>
      </c>
      <c r="Q64" s="6">
        <f t="shared" si="9"/>
        <v>95429.250360720864</v>
      </c>
      <c r="R64" s="5">
        <f t="shared" si="10"/>
        <v>95429.250360720864</v>
      </c>
      <c r="S64" s="5">
        <f t="shared" si="20"/>
        <v>3383408503.0997543</v>
      </c>
      <c r="T64" s="20">
        <f>SUM(S64:$S$136)</f>
        <v>62431184687.450417</v>
      </c>
      <c r="U64" s="6">
        <f t="shared" si="21"/>
        <v>18.452156938854195</v>
      </c>
    </row>
    <row r="65" spans="1:21" x14ac:dyDescent="0.2">
      <c r="A65" s="21">
        <v>51</v>
      </c>
      <c r="B65" s="22">
        <f>Absterbeordnung!B59</f>
        <v>95021.584652279504</v>
      </c>
      <c r="C65" s="15">
        <f t="shared" si="14"/>
        <v>0.36424302169309997</v>
      </c>
      <c r="D65" s="14">
        <f t="shared" si="15"/>
        <v>34610.949119812976</v>
      </c>
      <c r="E65" s="14">
        <f>SUM(D65:$D$127)</f>
        <v>747508.33316938847</v>
      </c>
      <c r="F65" s="16">
        <f t="shared" si="16"/>
        <v>21.597452603271105</v>
      </c>
      <c r="G65" s="5"/>
      <c r="H65" s="14">
        <f t="shared" si="4"/>
        <v>95021.584652279504</v>
      </c>
      <c r="I65" s="15">
        <f t="shared" si="17"/>
        <v>0.36424302169309997</v>
      </c>
      <c r="J65" s="14">
        <f t="shared" si="18"/>
        <v>34610.949119812976</v>
      </c>
      <c r="K65" s="14">
        <f>SUM($J65:J$127)</f>
        <v>747508.33316938847</v>
      </c>
      <c r="L65" s="16">
        <f t="shared" si="19"/>
        <v>21.597452603271105</v>
      </c>
      <c r="M65" s="16"/>
      <c r="N65" s="6">
        <v>51</v>
      </c>
      <c r="O65" s="6">
        <f t="shared" si="13"/>
        <v>51</v>
      </c>
      <c r="P65" s="6">
        <f t="shared" si="8"/>
        <v>95021.584652279504</v>
      </c>
      <c r="Q65" s="6">
        <f t="shared" si="9"/>
        <v>95021.584652279504</v>
      </c>
      <c r="R65" s="5">
        <f t="shared" si="10"/>
        <v>95021.584652279504</v>
      </c>
      <c r="S65" s="5">
        <f t="shared" si="20"/>
        <v>3288787231.6840477</v>
      </c>
      <c r="T65" s="20">
        <f>SUM(S65:$S$136)</f>
        <v>59047776184.35067</v>
      </c>
      <c r="U65" s="6">
        <f t="shared" si="21"/>
        <v>17.95427068540242</v>
      </c>
    </row>
    <row r="66" spans="1:21" x14ac:dyDescent="0.2">
      <c r="A66" s="21">
        <v>52</v>
      </c>
      <c r="B66" s="22">
        <f>Absterbeordnung!B60</f>
        <v>94565.383764826212</v>
      </c>
      <c r="C66" s="15">
        <f t="shared" si="14"/>
        <v>0.35710100165990188</v>
      </c>
      <c r="D66" s="14">
        <f t="shared" si="15"/>
        <v>33769.393264772465</v>
      </c>
      <c r="E66" s="14">
        <f>SUM(D66:$D$127)</f>
        <v>712897.38404957554</v>
      </c>
      <c r="F66" s="16">
        <f t="shared" si="16"/>
        <v>21.110754891567904</v>
      </c>
      <c r="G66" s="5"/>
      <c r="H66" s="14">
        <f t="shared" si="4"/>
        <v>94565.383764826212</v>
      </c>
      <c r="I66" s="15">
        <f t="shared" si="17"/>
        <v>0.35710100165990188</v>
      </c>
      <c r="J66" s="14">
        <f t="shared" si="18"/>
        <v>33769.393264772465</v>
      </c>
      <c r="K66" s="14">
        <f>SUM($J66:J$127)</f>
        <v>712897.38404957554</v>
      </c>
      <c r="L66" s="16">
        <f t="shared" si="19"/>
        <v>21.110754891567904</v>
      </c>
      <c r="M66" s="16"/>
      <c r="N66" s="6">
        <v>52</v>
      </c>
      <c r="O66" s="6">
        <f t="shared" si="13"/>
        <v>52</v>
      </c>
      <c r="P66" s="6">
        <f t="shared" si="8"/>
        <v>94565.383764826212</v>
      </c>
      <c r="Q66" s="6">
        <f t="shared" si="9"/>
        <v>94565.383764826212</v>
      </c>
      <c r="R66" s="5">
        <f t="shared" si="10"/>
        <v>94565.383764826212</v>
      </c>
      <c r="S66" s="5">
        <f t="shared" si="20"/>
        <v>3193415633.5885458</v>
      </c>
      <c r="T66" s="20">
        <f>SUM(S66:$S$136)</f>
        <v>55758988952.666634</v>
      </c>
      <c r="U66" s="6">
        <f t="shared" si="21"/>
        <v>17.460611254667288</v>
      </c>
    </row>
    <row r="67" spans="1:21" x14ac:dyDescent="0.2">
      <c r="A67" s="21">
        <v>53</v>
      </c>
      <c r="B67" s="22">
        <f>Absterbeordnung!B61</f>
        <v>94068.011649623106</v>
      </c>
      <c r="C67" s="15">
        <f t="shared" si="14"/>
        <v>0.35009902123519798</v>
      </c>
      <c r="D67" s="14">
        <f t="shared" si="15"/>
        <v>32933.11880807425</v>
      </c>
      <c r="E67" s="14">
        <f>SUM(D67:$D$127)</f>
        <v>679127.99078480306</v>
      </c>
      <c r="F67" s="16">
        <f t="shared" si="16"/>
        <v>20.621429593188132</v>
      </c>
      <c r="G67" s="5"/>
      <c r="H67" s="14">
        <f t="shared" si="4"/>
        <v>94068.011649623106</v>
      </c>
      <c r="I67" s="15">
        <f t="shared" si="17"/>
        <v>0.35009902123519798</v>
      </c>
      <c r="J67" s="14">
        <f t="shared" si="18"/>
        <v>32933.11880807425</v>
      </c>
      <c r="K67" s="14">
        <f>SUM($J67:J$127)</f>
        <v>679127.99078480306</v>
      </c>
      <c r="L67" s="16">
        <f t="shared" si="19"/>
        <v>20.621429593188132</v>
      </c>
      <c r="M67" s="16"/>
      <c r="N67" s="6">
        <v>53</v>
      </c>
      <c r="O67" s="6">
        <f t="shared" si="13"/>
        <v>53</v>
      </c>
      <c r="P67" s="6">
        <f t="shared" si="8"/>
        <v>94068.011649623106</v>
      </c>
      <c r="Q67" s="6">
        <f t="shared" si="9"/>
        <v>94068.011649623106</v>
      </c>
      <c r="R67" s="5">
        <f t="shared" si="10"/>
        <v>94068.011649623106</v>
      </c>
      <c r="S67" s="5">
        <f t="shared" si="20"/>
        <v>3097953003.6963506</v>
      </c>
      <c r="T67" s="20">
        <f>SUM(S67:$S$136)</f>
        <v>52565573319.078072</v>
      </c>
      <c r="U67" s="6">
        <f t="shared" si="21"/>
        <v>16.967840782722973</v>
      </c>
    </row>
    <row r="68" spans="1:21" x14ac:dyDescent="0.2">
      <c r="A68" s="21">
        <v>54</v>
      </c>
      <c r="B68" s="22">
        <f>Absterbeordnung!B62</f>
        <v>93528.309203897734</v>
      </c>
      <c r="C68" s="15">
        <f t="shared" si="14"/>
        <v>0.34323433454431168</v>
      </c>
      <c r="D68" s="14">
        <f t="shared" si="15"/>
        <v>32102.126970654459</v>
      </c>
      <c r="E68" s="14">
        <f>SUM(D68:$D$127)</f>
        <v>646194.87197672878</v>
      </c>
      <c r="F68" s="16">
        <f t="shared" si="16"/>
        <v>20.129347583960257</v>
      </c>
      <c r="G68" s="5"/>
      <c r="H68" s="14">
        <f t="shared" si="4"/>
        <v>93528.309203897734</v>
      </c>
      <c r="I68" s="15">
        <f t="shared" si="17"/>
        <v>0.34323433454431168</v>
      </c>
      <c r="J68" s="14">
        <f t="shared" si="18"/>
        <v>32102.126970654459</v>
      </c>
      <c r="K68" s="14">
        <f>SUM($J68:J$127)</f>
        <v>646194.87197672878</v>
      </c>
      <c r="L68" s="16">
        <f t="shared" si="19"/>
        <v>20.129347583960257</v>
      </c>
      <c r="M68" s="16"/>
      <c r="N68" s="6">
        <v>54</v>
      </c>
      <c r="O68" s="6">
        <f t="shared" si="13"/>
        <v>54</v>
      </c>
      <c r="P68" s="6">
        <f t="shared" si="8"/>
        <v>93528.309203897734</v>
      </c>
      <c r="Q68" s="6">
        <f t="shared" si="9"/>
        <v>93528.309203897734</v>
      </c>
      <c r="R68" s="5">
        <f t="shared" si="10"/>
        <v>93528.309203897734</v>
      </c>
      <c r="S68" s="5">
        <f t="shared" si="20"/>
        <v>3002457657.4141555</v>
      </c>
      <c r="T68" s="20">
        <f>SUM(S68:$S$136)</f>
        <v>49467620315.381721</v>
      </c>
      <c r="U68" s="6">
        <f t="shared" si="21"/>
        <v>16.475709555213292</v>
      </c>
    </row>
    <row r="69" spans="1:21" x14ac:dyDescent="0.2">
      <c r="A69" s="21">
        <v>55</v>
      </c>
      <c r="B69" s="22">
        <f>Absterbeordnung!B63</f>
        <v>92928.967678514062</v>
      </c>
      <c r="C69" s="15">
        <f t="shared" si="14"/>
        <v>0.33650424955324687</v>
      </c>
      <c r="D69" s="14">
        <f t="shared" si="15"/>
        <v>31270.992530416308</v>
      </c>
      <c r="E69" s="14">
        <f>SUM(D69:$D$127)</f>
        <v>614092.74500607431</v>
      </c>
      <c r="F69" s="16">
        <f t="shared" si="16"/>
        <v>19.637775948709198</v>
      </c>
      <c r="G69" s="5"/>
      <c r="H69" s="14">
        <f t="shared" si="4"/>
        <v>92928.967678514062</v>
      </c>
      <c r="I69" s="15">
        <f t="shared" si="17"/>
        <v>0.33650424955324687</v>
      </c>
      <c r="J69" s="14">
        <f t="shared" si="18"/>
        <v>31270.992530416308</v>
      </c>
      <c r="K69" s="14">
        <f>SUM($J69:J$127)</f>
        <v>614092.74500607431</v>
      </c>
      <c r="L69" s="16">
        <f t="shared" si="19"/>
        <v>19.637775948709198</v>
      </c>
      <c r="M69" s="16"/>
      <c r="N69" s="6">
        <v>55</v>
      </c>
      <c r="O69" s="6">
        <f t="shared" si="13"/>
        <v>55</v>
      </c>
      <c r="P69" s="6">
        <f t="shared" si="8"/>
        <v>92928.967678514062</v>
      </c>
      <c r="Q69" s="6">
        <f t="shared" si="9"/>
        <v>92928.967678514062</v>
      </c>
      <c r="R69" s="5">
        <f t="shared" si="10"/>
        <v>92928.967678514062</v>
      </c>
      <c r="S69" s="5">
        <f t="shared" si="20"/>
        <v>2905981054.1341119</v>
      </c>
      <c r="T69" s="20">
        <f>SUM(S69:$S$136)</f>
        <v>46465162657.967567</v>
      </c>
      <c r="U69" s="6">
        <f t="shared" si="21"/>
        <v>15.989492633431047</v>
      </c>
    </row>
    <row r="70" spans="1:21" x14ac:dyDescent="0.2">
      <c r="A70" s="21">
        <v>56</v>
      </c>
      <c r="B70" s="22">
        <f>Absterbeordnung!B64</f>
        <v>92287.896339957908</v>
      </c>
      <c r="C70" s="15">
        <f t="shared" si="14"/>
        <v>0.3299061270129871</v>
      </c>
      <c r="D70" s="14">
        <f t="shared" si="15"/>
        <v>30446.34245169154</v>
      </c>
      <c r="E70" s="14">
        <f>SUM(D70:$D$127)</f>
        <v>582821.75247565797</v>
      </c>
      <c r="F70" s="16">
        <f t="shared" si="16"/>
        <v>19.142586778704434</v>
      </c>
      <c r="G70" s="5"/>
      <c r="H70" s="14">
        <f t="shared" si="4"/>
        <v>92287.896339957908</v>
      </c>
      <c r="I70" s="15">
        <f t="shared" si="17"/>
        <v>0.3299061270129871</v>
      </c>
      <c r="J70" s="14">
        <f t="shared" si="18"/>
        <v>30446.34245169154</v>
      </c>
      <c r="K70" s="14">
        <f>SUM($J70:J$127)</f>
        <v>582821.75247565797</v>
      </c>
      <c r="L70" s="16">
        <f t="shared" si="19"/>
        <v>19.142586778704434</v>
      </c>
      <c r="M70" s="16"/>
      <c r="N70" s="6">
        <v>56</v>
      </c>
      <c r="O70" s="6">
        <f t="shared" si="13"/>
        <v>56</v>
      </c>
      <c r="P70" s="6">
        <f t="shared" si="8"/>
        <v>92287.896339957908</v>
      </c>
      <c r="Q70" s="6">
        <f t="shared" si="9"/>
        <v>92287.896339957908</v>
      </c>
      <c r="R70" s="5">
        <f t="shared" si="10"/>
        <v>92287.896339957908</v>
      </c>
      <c r="S70" s="5">
        <f t="shared" si="20"/>
        <v>2809828896.1125689</v>
      </c>
      <c r="T70" s="20">
        <f>SUM(S70:$S$136)</f>
        <v>43559181603.833458</v>
      </c>
      <c r="U70" s="6">
        <f t="shared" si="21"/>
        <v>15.502432074813557</v>
      </c>
    </row>
    <row r="71" spans="1:21" x14ac:dyDescent="0.2">
      <c r="A71" s="21">
        <v>57</v>
      </c>
      <c r="B71" s="22">
        <f>Absterbeordnung!B65</f>
        <v>91600.430579324107</v>
      </c>
      <c r="C71" s="15">
        <f t="shared" si="14"/>
        <v>0.32343737942449713</v>
      </c>
      <c r="D71" s="14">
        <f t="shared" si="15"/>
        <v>29627.00322073216</v>
      </c>
      <c r="E71" s="14">
        <f>SUM(D71:$D$127)</f>
        <v>552375.41002396657</v>
      </c>
      <c r="F71" s="16">
        <f t="shared" si="16"/>
        <v>18.644322745320036</v>
      </c>
      <c r="G71" s="5"/>
      <c r="H71" s="14">
        <f t="shared" si="4"/>
        <v>91600.430579324107</v>
      </c>
      <c r="I71" s="15">
        <f t="shared" si="17"/>
        <v>0.32343737942449713</v>
      </c>
      <c r="J71" s="14">
        <f t="shared" si="18"/>
        <v>29627.00322073216</v>
      </c>
      <c r="K71" s="14">
        <f>SUM($J71:J$127)</f>
        <v>552375.41002396657</v>
      </c>
      <c r="L71" s="16">
        <f t="shared" si="19"/>
        <v>18.644322745320036</v>
      </c>
      <c r="M71" s="16"/>
      <c r="N71" s="6">
        <v>57</v>
      </c>
      <c r="O71" s="6">
        <f t="shared" si="13"/>
        <v>57</v>
      </c>
      <c r="P71" s="6">
        <f t="shared" si="8"/>
        <v>91600.430579324107</v>
      </c>
      <c r="Q71" s="6">
        <f t="shared" si="9"/>
        <v>91600.430579324107</v>
      </c>
      <c r="R71" s="5">
        <f t="shared" si="10"/>
        <v>91600.430579324107</v>
      </c>
      <c r="S71" s="5">
        <f t="shared" si="20"/>
        <v>2713846251.7940884</v>
      </c>
      <c r="T71" s="20">
        <f>SUM(S71:$S$136)</f>
        <v>40749352707.720894</v>
      </c>
      <c r="U71" s="6">
        <f t="shared" si="21"/>
        <v>15.015350512499383</v>
      </c>
    </row>
    <row r="72" spans="1:21" x14ac:dyDescent="0.2">
      <c r="A72" s="21">
        <v>58</v>
      </c>
      <c r="B72" s="22">
        <f>Absterbeordnung!B66</f>
        <v>90870.885271582549</v>
      </c>
      <c r="C72" s="15">
        <f t="shared" si="14"/>
        <v>0.31709547002401678</v>
      </c>
      <c r="D72" s="14">
        <f t="shared" si="15"/>
        <v>28814.746076690972</v>
      </c>
      <c r="E72" s="14">
        <f>SUM(D72:$D$127)</f>
        <v>522748.40680323442</v>
      </c>
      <c r="F72" s="16">
        <f t="shared" si="16"/>
        <v>18.141697497938381</v>
      </c>
      <c r="G72" s="5"/>
      <c r="H72" s="14">
        <f t="shared" si="4"/>
        <v>90870.885271582549</v>
      </c>
      <c r="I72" s="15">
        <f t="shared" si="17"/>
        <v>0.31709547002401678</v>
      </c>
      <c r="J72" s="14">
        <f t="shared" si="18"/>
        <v>28814.746076690972</v>
      </c>
      <c r="K72" s="14">
        <f>SUM($J72:J$127)</f>
        <v>522748.40680323442</v>
      </c>
      <c r="L72" s="16">
        <f t="shared" si="19"/>
        <v>18.141697497938381</v>
      </c>
      <c r="M72" s="16"/>
      <c r="N72" s="6">
        <v>58</v>
      </c>
      <c r="O72" s="6">
        <f t="shared" si="13"/>
        <v>58</v>
      </c>
      <c r="P72" s="6">
        <f t="shared" si="8"/>
        <v>90870.885271582549</v>
      </c>
      <c r="Q72" s="6">
        <f t="shared" si="9"/>
        <v>90870.885271582549</v>
      </c>
      <c r="R72" s="5">
        <f t="shared" si="10"/>
        <v>90870.885271582549</v>
      </c>
      <c r="S72" s="5">
        <f t="shared" si="20"/>
        <v>2618421484.864769</v>
      </c>
      <c r="T72" s="20">
        <f>SUM(S72:$S$136)</f>
        <v>38035506455.926819</v>
      </c>
      <c r="U72" s="6">
        <f t="shared" si="21"/>
        <v>14.526120670710583</v>
      </c>
    </row>
    <row r="73" spans="1:21" x14ac:dyDescent="0.2">
      <c r="A73" s="21">
        <v>59</v>
      </c>
      <c r="B73" s="22">
        <f>Absterbeordnung!B67</f>
        <v>90067.357685496376</v>
      </c>
      <c r="C73" s="15">
        <f t="shared" si="14"/>
        <v>0.3108779117882518</v>
      </c>
      <c r="D73" s="14">
        <f t="shared" si="15"/>
        <v>27999.952077552665</v>
      </c>
      <c r="E73" s="14">
        <f>SUM(D73:$D$127)</f>
        <v>493933.6607265434</v>
      </c>
      <c r="F73" s="16">
        <f t="shared" si="16"/>
        <v>17.640518075119349</v>
      </c>
      <c r="G73" s="5"/>
      <c r="H73" s="14">
        <f t="shared" si="4"/>
        <v>90067.357685496376</v>
      </c>
      <c r="I73" s="15">
        <f t="shared" si="17"/>
        <v>0.3108779117882518</v>
      </c>
      <c r="J73" s="14">
        <f t="shared" si="18"/>
        <v>27999.952077552665</v>
      </c>
      <c r="K73" s="14">
        <f>SUM($J73:J$127)</f>
        <v>493933.6607265434</v>
      </c>
      <c r="L73" s="16">
        <f t="shared" si="19"/>
        <v>17.640518075119349</v>
      </c>
      <c r="M73" s="16"/>
      <c r="N73" s="6">
        <v>59</v>
      </c>
      <c r="O73" s="6">
        <f t="shared" si="13"/>
        <v>59</v>
      </c>
      <c r="P73" s="6">
        <f t="shared" si="8"/>
        <v>90067.357685496376</v>
      </c>
      <c r="Q73" s="6">
        <f t="shared" si="9"/>
        <v>90067.357685496376</v>
      </c>
      <c r="R73" s="5">
        <f t="shared" si="10"/>
        <v>90067.357685496376</v>
      </c>
      <c r="S73" s="5">
        <f t="shared" si="20"/>
        <v>2521881698.945693</v>
      </c>
      <c r="T73" s="20">
        <f>SUM(S73:$S$136)</f>
        <v>35417084971.062042</v>
      </c>
      <c r="U73" s="6">
        <f t="shared" si="21"/>
        <v>14.043912125564271</v>
      </c>
    </row>
    <row r="74" spans="1:21" x14ac:dyDescent="0.2">
      <c r="A74" s="21">
        <v>60</v>
      </c>
      <c r="B74" s="22">
        <f>Absterbeordnung!B68</f>
        <v>89202.958095630034</v>
      </c>
      <c r="C74" s="15">
        <f t="shared" si="14"/>
        <v>0.30478226645907031</v>
      </c>
      <c r="D74" s="14">
        <f t="shared" si="15"/>
        <v>27187.479743239597</v>
      </c>
      <c r="E74" s="14">
        <f>SUM(D74:$D$127)</f>
        <v>465933.70864899067</v>
      </c>
      <c r="F74" s="16">
        <f t="shared" si="16"/>
        <v>17.13780435146252</v>
      </c>
      <c r="G74" s="5"/>
      <c r="H74" s="14">
        <f t="shared" si="4"/>
        <v>89202.958095630034</v>
      </c>
      <c r="I74" s="15">
        <f t="shared" si="17"/>
        <v>0.30478226645907031</v>
      </c>
      <c r="J74" s="14">
        <f t="shared" si="18"/>
        <v>27187.479743239597</v>
      </c>
      <c r="K74" s="14">
        <f>SUM($J74:J$127)</f>
        <v>465933.70864899067</v>
      </c>
      <c r="L74" s="16">
        <f t="shared" si="19"/>
        <v>17.13780435146252</v>
      </c>
      <c r="M74" s="16"/>
      <c r="N74" s="6">
        <v>60</v>
      </c>
      <c r="O74" s="6">
        <f t="shared" si="13"/>
        <v>60</v>
      </c>
      <c r="P74" s="6">
        <f t="shared" si="8"/>
        <v>89202.958095630034</v>
      </c>
      <c r="Q74" s="6">
        <f t="shared" si="9"/>
        <v>89202.958095630034</v>
      </c>
      <c r="R74" s="5">
        <f t="shared" si="10"/>
        <v>89202.958095630034</v>
      </c>
      <c r="S74" s="5">
        <f t="shared" si="20"/>
        <v>2425203616.261992</v>
      </c>
      <c r="T74" s="20">
        <f>SUM(S74:$S$136)</f>
        <v>32895203272.116352</v>
      </c>
      <c r="U74" s="6">
        <f t="shared" si="21"/>
        <v>13.563893378494253</v>
      </c>
    </row>
    <row r="75" spans="1:21" x14ac:dyDescent="0.2">
      <c r="A75" s="21">
        <v>61</v>
      </c>
      <c r="B75" s="22">
        <f>Absterbeordnung!B69</f>
        <v>88257.129282458292</v>
      </c>
      <c r="C75" s="15">
        <f t="shared" si="14"/>
        <v>0.29880614358732388</v>
      </c>
      <c r="D75" s="14">
        <f t="shared" si="15"/>
        <v>26371.77244497924</v>
      </c>
      <c r="E75" s="14">
        <f>SUM(D75:$D$127)</f>
        <v>438746.22890575114</v>
      </c>
      <c r="F75" s="16">
        <f t="shared" si="16"/>
        <v>16.636964004642824</v>
      </c>
      <c r="G75" s="5"/>
      <c r="H75" s="14">
        <f t="shared" si="4"/>
        <v>88257.129282458292</v>
      </c>
      <c r="I75" s="15">
        <f t="shared" si="17"/>
        <v>0.29880614358732388</v>
      </c>
      <c r="J75" s="14">
        <f t="shared" si="18"/>
        <v>26371.77244497924</v>
      </c>
      <c r="K75" s="14">
        <f>SUM($J75:J$127)</f>
        <v>438746.22890575114</v>
      </c>
      <c r="L75" s="16">
        <f t="shared" si="19"/>
        <v>16.636964004642824</v>
      </c>
      <c r="M75" s="16"/>
      <c r="N75" s="6">
        <v>61</v>
      </c>
      <c r="O75" s="6">
        <f t="shared" si="13"/>
        <v>61</v>
      </c>
      <c r="P75" s="6">
        <f t="shared" si="8"/>
        <v>88257.129282458292</v>
      </c>
      <c r="Q75" s="6">
        <f t="shared" si="9"/>
        <v>88257.129282458292</v>
      </c>
      <c r="R75" s="5">
        <f t="shared" si="10"/>
        <v>88257.129282458292</v>
      </c>
      <c r="S75" s="5">
        <f t="shared" si="20"/>
        <v>2327496930.0841041</v>
      </c>
      <c r="T75" s="20">
        <f>SUM(S75:$S$136)</f>
        <v>30469999655.854359</v>
      </c>
      <c r="U75" s="6">
        <f t="shared" si="21"/>
        <v>13.091316797033681</v>
      </c>
    </row>
    <row r="76" spans="1:21" x14ac:dyDescent="0.2">
      <c r="A76" s="21">
        <v>62</v>
      </c>
      <c r="B76" s="22">
        <f>Absterbeordnung!B70</f>
        <v>87264.92940847596</v>
      </c>
      <c r="C76" s="15">
        <f t="shared" si="14"/>
        <v>0.29294719959541554</v>
      </c>
      <c r="D76" s="14">
        <f t="shared" si="15"/>
        <v>25564.016693104655</v>
      </c>
      <c r="E76" s="14">
        <f>SUM(D76:$D$127)</f>
        <v>412374.45646077185</v>
      </c>
      <c r="F76" s="16">
        <f t="shared" si="16"/>
        <v>16.131050977290318</v>
      </c>
      <c r="G76" s="5"/>
      <c r="H76" s="14">
        <f t="shared" si="4"/>
        <v>87264.92940847596</v>
      </c>
      <c r="I76" s="15">
        <f t="shared" si="17"/>
        <v>0.29294719959541554</v>
      </c>
      <c r="J76" s="14">
        <f t="shared" si="18"/>
        <v>25564.016693104655</v>
      </c>
      <c r="K76" s="14">
        <f>SUM($J76:J$127)</f>
        <v>412374.45646077185</v>
      </c>
      <c r="L76" s="16">
        <f t="shared" si="19"/>
        <v>16.131050977290318</v>
      </c>
      <c r="M76" s="16"/>
      <c r="N76" s="6">
        <v>62</v>
      </c>
      <c r="O76" s="6">
        <f t="shared" si="13"/>
        <v>62</v>
      </c>
      <c r="P76" s="6">
        <f t="shared" si="8"/>
        <v>87264.92940847596</v>
      </c>
      <c r="Q76" s="6">
        <f t="shared" si="9"/>
        <v>87264.92940847596</v>
      </c>
      <c r="R76" s="5">
        <f t="shared" si="10"/>
        <v>87264.92940847596</v>
      </c>
      <c r="S76" s="5">
        <f t="shared" si="20"/>
        <v>2230842112.1208787</v>
      </c>
      <c r="T76" s="20">
        <f>SUM(S76:$S$136)</f>
        <v>28142502725.770252</v>
      </c>
      <c r="U76" s="6">
        <f t="shared" si="21"/>
        <v>12.615192519839496</v>
      </c>
    </row>
    <row r="77" spans="1:21" x14ac:dyDescent="0.2">
      <c r="A77" s="21">
        <v>63</v>
      </c>
      <c r="B77" s="22">
        <f>Absterbeordnung!B71</f>
        <v>86192.09301522297</v>
      </c>
      <c r="C77" s="15">
        <f t="shared" si="14"/>
        <v>0.28720313685825061</v>
      </c>
      <c r="D77" s="14">
        <f t="shared" si="15"/>
        <v>24754.639486350148</v>
      </c>
      <c r="E77" s="14">
        <f>SUM(D77:$D$127)</f>
        <v>386810.43976766721</v>
      </c>
      <c r="F77" s="16">
        <f t="shared" si="16"/>
        <v>15.625775523047174</v>
      </c>
      <c r="G77" s="5"/>
      <c r="H77" s="14">
        <f t="shared" si="4"/>
        <v>86192.09301522297</v>
      </c>
      <c r="I77" s="15">
        <f t="shared" si="17"/>
        <v>0.28720313685825061</v>
      </c>
      <c r="J77" s="14">
        <f t="shared" si="18"/>
        <v>24754.639486350148</v>
      </c>
      <c r="K77" s="14">
        <f>SUM($J77:J$127)</f>
        <v>386810.43976766721</v>
      </c>
      <c r="L77" s="16">
        <f t="shared" si="19"/>
        <v>15.625775523047174</v>
      </c>
      <c r="M77" s="16"/>
      <c r="N77" s="6">
        <v>63</v>
      </c>
      <c r="O77" s="6">
        <f t="shared" si="13"/>
        <v>63</v>
      </c>
      <c r="P77" s="6">
        <f t="shared" si="8"/>
        <v>86192.09301522297</v>
      </c>
      <c r="Q77" s="6">
        <f t="shared" si="9"/>
        <v>86192.09301522297</v>
      </c>
      <c r="R77" s="5">
        <f t="shared" si="10"/>
        <v>86192.09301522297</v>
      </c>
      <c r="S77" s="5">
        <f t="shared" si="20"/>
        <v>2133654189.1658034</v>
      </c>
      <c r="T77" s="20">
        <f>SUM(S77:$S$136)</f>
        <v>25911660613.649372</v>
      </c>
      <c r="U77" s="6">
        <f t="shared" si="21"/>
        <v>12.144264401055578</v>
      </c>
    </row>
    <row r="78" spans="1:21" x14ac:dyDescent="0.2">
      <c r="A78" s="21">
        <v>64</v>
      </c>
      <c r="B78" s="22">
        <f>Absterbeordnung!B72</f>
        <v>85060.0782617816</v>
      </c>
      <c r="C78" s="15">
        <f t="shared" si="14"/>
        <v>0.28157170280220639</v>
      </c>
      <c r="D78" s="14">
        <f t="shared" si="15"/>
        <v>23950.511076658786</v>
      </c>
      <c r="E78" s="14">
        <f>SUM(D78:$D$127)</f>
        <v>362055.80028131709</v>
      </c>
      <c r="F78" s="16">
        <f t="shared" si="16"/>
        <v>15.116829829746816</v>
      </c>
      <c r="G78" s="5"/>
      <c r="H78" s="14">
        <f t="shared" si="4"/>
        <v>85060.0782617816</v>
      </c>
      <c r="I78" s="15">
        <f t="shared" si="17"/>
        <v>0.28157170280220639</v>
      </c>
      <c r="J78" s="14">
        <f t="shared" si="18"/>
        <v>23950.511076658786</v>
      </c>
      <c r="K78" s="14">
        <f>SUM($J78:J$127)</f>
        <v>362055.80028131709</v>
      </c>
      <c r="L78" s="16">
        <f t="shared" si="19"/>
        <v>15.116829829746816</v>
      </c>
      <c r="M78" s="16"/>
      <c r="N78" s="6">
        <v>64</v>
      </c>
      <c r="O78" s="6">
        <f t="shared" ref="O78:O109" si="22">N78+$B$3</f>
        <v>64</v>
      </c>
      <c r="P78" s="6">
        <f t="shared" si="8"/>
        <v>85060.0782617816</v>
      </c>
      <c r="Q78" s="6">
        <f t="shared" si="9"/>
        <v>85060.0782617816</v>
      </c>
      <c r="R78" s="5">
        <f t="shared" si="10"/>
        <v>85060.0782617816</v>
      </c>
      <c r="S78" s="5">
        <f t="shared" si="20"/>
        <v>2037232346.5902634</v>
      </c>
      <c r="T78" s="20">
        <f>SUM(S78:$S$136)</f>
        <v>23778006424.483566</v>
      </c>
      <c r="U78" s="6">
        <f t="shared" si="21"/>
        <v>11.671720441844084</v>
      </c>
    </row>
    <row r="79" spans="1:21" x14ac:dyDescent="0.2">
      <c r="A79" s="21">
        <v>65</v>
      </c>
      <c r="B79" s="22">
        <f>Absterbeordnung!B73</f>
        <v>83837.534962108184</v>
      </c>
      <c r="C79" s="15">
        <f t="shared" ref="C79:C110" si="23">1/(((1+($B$5/100))^A79))</f>
        <v>0.27605068902177099</v>
      </c>
      <c r="D79" s="14">
        <f t="shared" ref="D79:D110" si="24">B79*C79</f>
        <v>23143.409292176781</v>
      </c>
      <c r="E79" s="14">
        <f>SUM(D79:$D$127)</f>
        <v>338105.2892046583</v>
      </c>
      <c r="F79" s="16">
        <f t="shared" ref="F79:F110" si="25">E79/D79</f>
        <v>14.609139255854961</v>
      </c>
      <c r="G79" s="5"/>
      <c r="H79" s="14">
        <f t="shared" ref="H79:H127" si="26">B79</f>
        <v>83837.534962108184</v>
      </c>
      <c r="I79" s="15">
        <f t="shared" ref="I79:I110" si="27">1/(((1+($B$5/100))^A79))</f>
        <v>0.27605068902177099</v>
      </c>
      <c r="J79" s="14">
        <f t="shared" ref="J79:J110" si="28">H79*I79</f>
        <v>23143.409292176781</v>
      </c>
      <c r="K79" s="14">
        <f>SUM($J79:J$127)</f>
        <v>338105.2892046583</v>
      </c>
      <c r="L79" s="16">
        <f t="shared" ref="L79:L110" si="29">K79/J79</f>
        <v>14.609139255854961</v>
      </c>
      <c r="M79" s="16"/>
      <c r="N79" s="6">
        <v>65</v>
      </c>
      <c r="O79" s="6">
        <f t="shared" si="22"/>
        <v>65</v>
      </c>
      <c r="P79" s="6">
        <f t="shared" ref="P79:P127" si="30">B79</f>
        <v>83837.534962108184</v>
      </c>
      <c r="Q79" s="6">
        <f t="shared" ref="Q79:Q127" si="31">B79</f>
        <v>83837.534962108184</v>
      </c>
      <c r="R79" s="5">
        <f t="shared" ref="R79:R136" si="32">LOOKUP(N79,$O$14:$O$136,$Q$14:$Q$136)</f>
        <v>83837.534962108184</v>
      </c>
      <c r="S79" s="5">
        <f t="shared" ref="S79:S110" si="33">P79*R79*I79</f>
        <v>1940286385.6752501</v>
      </c>
      <c r="T79" s="20">
        <f>SUM(S79:$S$136)</f>
        <v>21740774077.893307</v>
      </c>
      <c r="U79" s="6">
        <f t="shared" ref="U79:U110" si="34">T79/S79</f>
        <v>11.204930487788367</v>
      </c>
    </row>
    <row r="80" spans="1:21" x14ac:dyDescent="0.2">
      <c r="A80" s="21">
        <v>66</v>
      </c>
      <c r="B80" s="22">
        <f>Absterbeordnung!B74</f>
        <v>82530.816839431078</v>
      </c>
      <c r="C80" s="15">
        <f t="shared" si="23"/>
        <v>0.27063793041350098</v>
      </c>
      <c r="D80" s="14">
        <f t="shared" si="24"/>
        <v>22335.969464759342</v>
      </c>
      <c r="E80" s="14">
        <f>SUM(D80:$D$127)</f>
        <v>314961.87991248153</v>
      </c>
      <c r="F80" s="16">
        <f t="shared" si="25"/>
        <v>14.101106307895602</v>
      </c>
      <c r="G80" s="5"/>
      <c r="H80" s="14">
        <f t="shared" si="26"/>
        <v>82530.816839431078</v>
      </c>
      <c r="I80" s="15">
        <f t="shared" si="27"/>
        <v>0.27063793041350098</v>
      </c>
      <c r="J80" s="14">
        <f t="shared" si="28"/>
        <v>22335.969464759342</v>
      </c>
      <c r="K80" s="14">
        <f>SUM($J80:J$127)</f>
        <v>314961.87991248153</v>
      </c>
      <c r="L80" s="16">
        <f t="shared" si="29"/>
        <v>14.101106307895602</v>
      </c>
      <c r="M80" s="16"/>
      <c r="N80" s="6">
        <v>66</v>
      </c>
      <c r="O80" s="6">
        <f t="shared" si="22"/>
        <v>66</v>
      </c>
      <c r="P80" s="6">
        <f t="shared" si="30"/>
        <v>82530.816839431078</v>
      </c>
      <c r="Q80" s="6">
        <f t="shared" si="31"/>
        <v>82530.816839431078</v>
      </c>
      <c r="R80" s="5">
        <f t="shared" si="32"/>
        <v>82530.816839431078</v>
      </c>
      <c r="S80" s="5">
        <f t="shared" si="33"/>
        <v>1843405804.8271787</v>
      </c>
      <c r="T80" s="20">
        <f>SUM(S80:$S$136)</f>
        <v>19800487692.218056</v>
      </c>
      <c r="U80" s="6">
        <f t="shared" si="34"/>
        <v>10.741252761799984</v>
      </c>
    </row>
    <row r="81" spans="1:21" x14ac:dyDescent="0.2">
      <c r="A81" s="21">
        <v>67</v>
      </c>
      <c r="B81" s="22">
        <f>Absterbeordnung!B75</f>
        <v>81155.003028279811</v>
      </c>
      <c r="C81" s="15">
        <f t="shared" si="23"/>
        <v>0.26533130432696173</v>
      </c>
      <c r="D81" s="14">
        <f t="shared" si="24"/>
        <v>21532.962806152012</v>
      </c>
      <c r="E81" s="14">
        <f>SUM(D81:$D$127)</f>
        <v>292625.91044772218</v>
      </c>
      <c r="F81" s="16">
        <f t="shared" si="25"/>
        <v>13.589672405142425</v>
      </c>
      <c r="G81" s="5"/>
      <c r="H81" s="14">
        <f t="shared" si="26"/>
        <v>81155.003028279811</v>
      </c>
      <c r="I81" s="15">
        <f t="shared" si="27"/>
        <v>0.26533130432696173</v>
      </c>
      <c r="J81" s="14">
        <f t="shared" si="28"/>
        <v>21532.962806152012</v>
      </c>
      <c r="K81" s="14">
        <f>SUM($J81:J$127)</f>
        <v>292625.91044772218</v>
      </c>
      <c r="L81" s="16">
        <f t="shared" si="29"/>
        <v>13.589672405142425</v>
      </c>
      <c r="M81" s="16"/>
      <c r="N81" s="6">
        <v>67</v>
      </c>
      <c r="O81" s="6">
        <f t="shared" si="22"/>
        <v>67</v>
      </c>
      <c r="P81" s="6">
        <f t="shared" si="30"/>
        <v>81155.003028279811</v>
      </c>
      <c r="Q81" s="6">
        <f t="shared" si="31"/>
        <v>81155.003028279811</v>
      </c>
      <c r="R81" s="5">
        <f t="shared" si="32"/>
        <v>81155.003028279811</v>
      </c>
      <c r="S81" s="5">
        <f t="shared" si="33"/>
        <v>1747507661.7411029</v>
      </c>
      <c r="T81" s="20">
        <f>SUM(S81:$S$136)</f>
        <v>17957081887.390877</v>
      </c>
      <c r="U81" s="6">
        <f t="shared" si="34"/>
        <v>10.275824410119958</v>
      </c>
    </row>
    <row r="82" spans="1:21" x14ac:dyDescent="0.2">
      <c r="A82" s="21">
        <v>68</v>
      </c>
      <c r="B82" s="22">
        <f>Absterbeordnung!B76</f>
        <v>79691.955560434872</v>
      </c>
      <c r="C82" s="15">
        <f t="shared" si="23"/>
        <v>0.26012872973231543</v>
      </c>
      <c r="D82" s="14">
        <f t="shared" si="24"/>
        <v>20730.167169820055</v>
      </c>
      <c r="E82" s="14">
        <f>SUM(D82:$D$127)</f>
        <v>271092.94764157024</v>
      </c>
      <c r="F82" s="16">
        <f t="shared" si="25"/>
        <v>13.077219562234886</v>
      </c>
      <c r="G82" s="5"/>
      <c r="H82" s="14">
        <f t="shared" si="26"/>
        <v>79691.955560434872</v>
      </c>
      <c r="I82" s="15">
        <f t="shared" si="27"/>
        <v>0.26012872973231543</v>
      </c>
      <c r="J82" s="14">
        <f t="shared" si="28"/>
        <v>20730.167169820055</v>
      </c>
      <c r="K82" s="14">
        <f>SUM($J82:J$127)</f>
        <v>271092.94764157024</v>
      </c>
      <c r="L82" s="16">
        <f t="shared" si="29"/>
        <v>13.077219562234886</v>
      </c>
      <c r="M82" s="16"/>
      <c r="N82" s="6">
        <v>68</v>
      </c>
      <c r="O82" s="6">
        <f t="shared" si="22"/>
        <v>68</v>
      </c>
      <c r="P82" s="6">
        <f t="shared" si="30"/>
        <v>79691.955560434872</v>
      </c>
      <c r="Q82" s="6">
        <f t="shared" si="31"/>
        <v>79691.955560434872</v>
      </c>
      <c r="R82" s="5">
        <f t="shared" si="32"/>
        <v>79691.955560434872</v>
      </c>
      <c r="S82" s="5">
        <f t="shared" si="33"/>
        <v>1652027560.8576858</v>
      </c>
      <c r="T82" s="20">
        <f>SUM(S82:$S$136)</f>
        <v>16209574225.649767</v>
      </c>
      <c r="U82" s="6">
        <f t="shared" si="34"/>
        <v>9.8119272400238984</v>
      </c>
    </row>
    <row r="83" spans="1:21" x14ac:dyDescent="0.2">
      <c r="A83" s="21">
        <v>69</v>
      </c>
      <c r="B83" s="22">
        <f>Absterbeordnung!B77</f>
        <v>78125.82219985417</v>
      </c>
      <c r="C83" s="15">
        <f t="shared" si="23"/>
        <v>0.25502816640423082</v>
      </c>
      <c r="D83" s="14">
        <f t="shared" si="24"/>
        <v>19924.285184451761</v>
      </c>
      <c r="E83" s="14">
        <f>SUM(D83:$D$127)</f>
        <v>250362.78047175016</v>
      </c>
      <c r="F83" s="16">
        <f t="shared" si="25"/>
        <v>12.565709542600043</v>
      </c>
      <c r="G83" s="5"/>
      <c r="H83" s="14">
        <f t="shared" si="26"/>
        <v>78125.82219985417</v>
      </c>
      <c r="I83" s="15">
        <f t="shared" si="27"/>
        <v>0.25502816640423082</v>
      </c>
      <c r="J83" s="14">
        <f t="shared" si="28"/>
        <v>19924.285184451761</v>
      </c>
      <c r="K83" s="14">
        <f>SUM($J83:J$127)</f>
        <v>250362.78047175016</v>
      </c>
      <c r="L83" s="16">
        <f t="shared" si="29"/>
        <v>12.565709542600043</v>
      </c>
      <c r="M83" s="16"/>
      <c r="N83" s="6">
        <v>69</v>
      </c>
      <c r="O83" s="6">
        <f t="shared" si="22"/>
        <v>69</v>
      </c>
      <c r="P83" s="6">
        <f t="shared" si="30"/>
        <v>78125.82219985417</v>
      </c>
      <c r="Q83" s="6">
        <f t="shared" si="31"/>
        <v>78125.82219985417</v>
      </c>
      <c r="R83" s="5">
        <f t="shared" si="32"/>
        <v>78125.82219985417</v>
      </c>
      <c r="S83" s="5">
        <f t="shared" si="33"/>
        <v>1556601161.7796669</v>
      </c>
      <c r="T83" s="20">
        <f>SUM(S83:$S$136)</f>
        <v>14557546664.792078</v>
      </c>
      <c r="U83" s="6">
        <f t="shared" si="34"/>
        <v>9.3521365795130134</v>
      </c>
    </row>
    <row r="84" spans="1:21" x14ac:dyDescent="0.2">
      <c r="A84" s="21">
        <v>70</v>
      </c>
      <c r="B84" s="22">
        <f>Absterbeordnung!B78</f>
        <v>76436.963359043541</v>
      </c>
      <c r="C84" s="15">
        <f t="shared" si="23"/>
        <v>0.25002761412179492</v>
      </c>
      <c r="D84" s="14">
        <f t="shared" si="24"/>
        <v>19111.351579376715</v>
      </c>
      <c r="E84" s="14">
        <f>SUM(D84:$D$127)</f>
        <v>230438.49528729837</v>
      </c>
      <c r="F84" s="16">
        <f t="shared" si="25"/>
        <v>12.057676524352535</v>
      </c>
      <c r="G84" s="5"/>
      <c r="H84" s="14">
        <f t="shared" si="26"/>
        <v>76436.963359043541</v>
      </c>
      <c r="I84" s="15">
        <f t="shared" si="27"/>
        <v>0.25002761412179492</v>
      </c>
      <c r="J84" s="14">
        <f t="shared" si="28"/>
        <v>19111.351579376715</v>
      </c>
      <c r="K84" s="14">
        <f>SUM($J84:J$127)</f>
        <v>230438.49528729837</v>
      </c>
      <c r="L84" s="16">
        <f t="shared" si="29"/>
        <v>12.057676524352535</v>
      </c>
      <c r="M84" s="16"/>
      <c r="N84" s="6">
        <v>70</v>
      </c>
      <c r="O84" s="6">
        <f t="shared" si="22"/>
        <v>70</v>
      </c>
      <c r="P84" s="6">
        <f t="shared" si="30"/>
        <v>76436.963359043541</v>
      </c>
      <c r="Q84" s="6">
        <f t="shared" si="31"/>
        <v>76436.963359043541</v>
      </c>
      <c r="R84" s="5">
        <f t="shared" si="32"/>
        <v>76436.963359043541</v>
      </c>
      <c r="S84" s="5">
        <f t="shared" si="33"/>
        <v>1460813680.4146168</v>
      </c>
      <c r="T84" s="20">
        <f>SUM(S84:$S$136)</f>
        <v>13000945503.012411</v>
      </c>
      <c r="U84" s="6">
        <f t="shared" si="34"/>
        <v>8.8997972002304948</v>
      </c>
    </row>
    <row r="85" spans="1:21" x14ac:dyDescent="0.2">
      <c r="A85" s="21">
        <v>71</v>
      </c>
      <c r="B85" s="22">
        <f>Absterbeordnung!B79</f>
        <v>74633.898280233989</v>
      </c>
      <c r="C85" s="15">
        <f t="shared" si="23"/>
        <v>0.24512511188411268</v>
      </c>
      <c r="D85" s="14">
        <f t="shared" si="24"/>
        <v>18294.642666289841</v>
      </c>
      <c r="E85" s="14">
        <f>SUM(D85:$D$127)</f>
        <v>211327.14370792164</v>
      </c>
      <c r="F85" s="16">
        <f t="shared" si="25"/>
        <v>11.551313002539166</v>
      </c>
      <c r="G85" s="5"/>
      <c r="H85" s="14">
        <f t="shared" si="26"/>
        <v>74633.898280233989</v>
      </c>
      <c r="I85" s="15">
        <f t="shared" si="27"/>
        <v>0.24512511188411268</v>
      </c>
      <c r="J85" s="14">
        <f t="shared" si="28"/>
        <v>18294.642666289841</v>
      </c>
      <c r="K85" s="14">
        <f>SUM($J85:J$127)</f>
        <v>211327.14370792164</v>
      </c>
      <c r="L85" s="16">
        <f t="shared" si="29"/>
        <v>11.551313002539166</v>
      </c>
      <c r="M85" s="16"/>
      <c r="N85" s="6">
        <v>71</v>
      </c>
      <c r="O85" s="6">
        <f t="shared" si="22"/>
        <v>71</v>
      </c>
      <c r="P85" s="6">
        <f t="shared" si="30"/>
        <v>74633.898280233989</v>
      </c>
      <c r="Q85" s="6">
        <f t="shared" si="31"/>
        <v>74633.898280233989</v>
      </c>
      <c r="R85" s="5">
        <f t="shared" si="32"/>
        <v>74633.898280233989</v>
      </c>
      <c r="S85" s="5">
        <f t="shared" si="33"/>
        <v>1365400499.8291049</v>
      </c>
      <c r="T85" s="20">
        <f>SUM(S85:$S$136)</f>
        <v>11540131822.597795</v>
      </c>
      <c r="U85" s="6">
        <f t="shared" si="34"/>
        <v>8.4518292061868827</v>
      </c>
    </row>
    <row r="86" spans="1:21" x14ac:dyDescent="0.2">
      <c r="A86" s="21">
        <v>72</v>
      </c>
      <c r="B86" s="22">
        <f>Absterbeordnung!B80</f>
        <v>72705.825638359966</v>
      </c>
      <c r="C86" s="15">
        <f t="shared" si="23"/>
        <v>0.24031873714128693</v>
      </c>
      <c r="D86" s="14">
        <f t="shared" si="24"/>
        <v>17472.57220022527</v>
      </c>
      <c r="E86" s="14">
        <f>SUM(D86:$D$127)</f>
        <v>193032.50104163183</v>
      </c>
      <c r="F86" s="16">
        <f t="shared" si="25"/>
        <v>11.047743791217135</v>
      </c>
      <c r="G86" s="5"/>
      <c r="H86" s="14">
        <f t="shared" si="26"/>
        <v>72705.825638359966</v>
      </c>
      <c r="I86" s="15">
        <f t="shared" si="27"/>
        <v>0.24031873714128693</v>
      </c>
      <c r="J86" s="14">
        <f t="shared" si="28"/>
        <v>17472.57220022527</v>
      </c>
      <c r="K86" s="14">
        <f>SUM($J86:J$127)</f>
        <v>193032.50104163183</v>
      </c>
      <c r="L86" s="16">
        <f t="shared" si="29"/>
        <v>11.047743791217135</v>
      </c>
      <c r="M86" s="16"/>
      <c r="N86" s="6">
        <v>72</v>
      </c>
      <c r="O86" s="6">
        <f t="shared" si="22"/>
        <v>72</v>
      </c>
      <c r="P86" s="6">
        <f t="shared" si="30"/>
        <v>72705.825638359966</v>
      </c>
      <c r="Q86" s="6">
        <f t="shared" si="31"/>
        <v>72705.825638359966</v>
      </c>
      <c r="R86" s="5">
        <f t="shared" si="32"/>
        <v>72705.825638359966</v>
      </c>
      <c r="S86" s="5">
        <f t="shared" si="33"/>
        <v>1270357787.8432338</v>
      </c>
      <c r="T86" s="20">
        <f>SUM(S86:$S$136)</f>
        <v>10174731322.76869</v>
      </c>
      <c r="U86" s="6">
        <f t="shared" si="34"/>
        <v>8.009343052907143</v>
      </c>
    </row>
    <row r="87" spans="1:21" x14ac:dyDescent="0.2">
      <c r="A87" s="21">
        <v>73</v>
      </c>
      <c r="B87" s="22">
        <f>Absterbeordnung!B81</f>
        <v>70590.72660976059</v>
      </c>
      <c r="C87" s="15">
        <f t="shared" si="23"/>
        <v>0.2356066050404774</v>
      </c>
      <c r="D87" s="14">
        <f t="shared" si="24"/>
        <v>16631.641443866181</v>
      </c>
      <c r="E87" s="14">
        <f>SUM(D87:$D$127)</f>
        <v>175559.92884140651</v>
      </c>
      <c r="F87" s="16">
        <f t="shared" si="25"/>
        <v>10.555778840828351</v>
      </c>
      <c r="G87" s="5"/>
      <c r="H87" s="14">
        <f t="shared" si="26"/>
        <v>70590.72660976059</v>
      </c>
      <c r="I87" s="15">
        <f t="shared" si="27"/>
        <v>0.2356066050404774</v>
      </c>
      <c r="J87" s="14">
        <f t="shared" si="28"/>
        <v>16631.641443866181</v>
      </c>
      <c r="K87" s="14">
        <f>SUM($J87:J$127)</f>
        <v>175559.92884140651</v>
      </c>
      <c r="L87" s="16">
        <f t="shared" si="29"/>
        <v>10.555778840828351</v>
      </c>
      <c r="M87" s="16"/>
      <c r="N87" s="6">
        <v>73</v>
      </c>
      <c r="O87" s="6">
        <f t="shared" si="22"/>
        <v>73</v>
      </c>
      <c r="P87" s="6">
        <f t="shared" si="30"/>
        <v>70590.72660976059</v>
      </c>
      <c r="Q87" s="6">
        <f t="shared" si="31"/>
        <v>70590.72660976059</v>
      </c>
      <c r="R87" s="5">
        <f t="shared" si="32"/>
        <v>70590.72660976059</v>
      </c>
      <c r="S87" s="5">
        <f t="shared" si="33"/>
        <v>1174039654.2355213</v>
      </c>
      <c r="T87" s="20">
        <f>SUM(S87:$S$136)</f>
        <v>8904373534.925457</v>
      </c>
      <c r="U87" s="6">
        <f t="shared" si="34"/>
        <v>7.5843890815796682</v>
      </c>
    </row>
    <row r="88" spans="1:21" x14ac:dyDescent="0.2">
      <c r="A88" s="21">
        <v>74</v>
      </c>
      <c r="B88" s="22">
        <f>Absterbeordnung!B82</f>
        <v>68327.718053198827</v>
      </c>
      <c r="C88" s="15">
        <f t="shared" si="23"/>
        <v>0.23098686768674251</v>
      </c>
      <c r="D88" s="14">
        <f t="shared" si="24"/>
        <v>15782.805569291284</v>
      </c>
      <c r="E88" s="14">
        <f>SUM(D88:$D$127)</f>
        <v>158928.28739754032</v>
      </c>
      <c r="F88" s="16">
        <f t="shared" si="25"/>
        <v>10.069710781128054</v>
      </c>
      <c r="G88" s="5"/>
      <c r="H88" s="14">
        <f t="shared" si="26"/>
        <v>68327.718053198827</v>
      </c>
      <c r="I88" s="15">
        <f t="shared" si="27"/>
        <v>0.23098686768674251</v>
      </c>
      <c r="J88" s="14">
        <f t="shared" si="28"/>
        <v>15782.805569291284</v>
      </c>
      <c r="K88" s="14">
        <f>SUM($J88:J$127)</f>
        <v>158928.28739754032</v>
      </c>
      <c r="L88" s="16">
        <f t="shared" si="29"/>
        <v>10.069710781128054</v>
      </c>
      <c r="M88" s="16"/>
      <c r="N88" s="6">
        <v>74</v>
      </c>
      <c r="O88" s="6">
        <f t="shared" si="22"/>
        <v>74</v>
      </c>
      <c r="P88" s="6">
        <f t="shared" si="30"/>
        <v>68327.718053198827</v>
      </c>
      <c r="Q88" s="6">
        <f t="shared" si="31"/>
        <v>68327.718053198827</v>
      </c>
      <c r="R88" s="5">
        <f t="shared" si="32"/>
        <v>68327.718053198827</v>
      </c>
      <c r="S88" s="5">
        <f t="shared" si="33"/>
        <v>1078403089.0269911</v>
      </c>
      <c r="T88" s="20">
        <f>SUM(S88:$S$136)</f>
        <v>7730333880.6899376</v>
      </c>
      <c r="U88" s="6">
        <f t="shared" si="34"/>
        <v>7.1683157803866946</v>
      </c>
    </row>
    <row r="89" spans="1:21" x14ac:dyDescent="0.2">
      <c r="A89" s="21">
        <v>75</v>
      </c>
      <c r="B89" s="22">
        <f>Absterbeordnung!B83</f>
        <v>65861.424057027834</v>
      </c>
      <c r="C89" s="15">
        <f t="shared" si="23"/>
        <v>0.22645771341837509</v>
      </c>
      <c r="D89" s="14">
        <f t="shared" si="24"/>
        <v>14914.827494432484</v>
      </c>
      <c r="E89" s="14">
        <f>SUM(D89:$D$127)</f>
        <v>143145.48182824909</v>
      </c>
      <c r="F89" s="16">
        <f t="shared" si="25"/>
        <v>9.5975284918101451</v>
      </c>
      <c r="G89" s="5"/>
      <c r="H89" s="14">
        <f t="shared" si="26"/>
        <v>65861.424057027834</v>
      </c>
      <c r="I89" s="15">
        <f t="shared" si="27"/>
        <v>0.22645771341837509</v>
      </c>
      <c r="J89" s="14">
        <f t="shared" si="28"/>
        <v>14914.827494432484</v>
      </c>
      <c r="K89" s="14">
        <f>SUM($J89:J$127)</f>
        <v>143145.48182824909</v>
      </c>
      <c r="L89" s="16">
        <f t="shared" si="29"/>
        <v>9.5975284918101451</v>
      </c>
      <c r="M89" s="16"/>
      <c r="N89" s="6">
        <v>75</v>
      </c>
      <c r="O89" s="6">
        <f t="shared" si="22"/>
        <v>75</v>
      </c>
      <c r="P89" s="6">
        <f t="shared" si="30"/>
        <v>65861.424057027834</v>
      </c>
      <c r="Q89" s="6">
        <f t="shared" si="31"/>
        <v>65861.424057027834</v>
      </c>
      <c r="R89" s="5">
        <f t="shared" si="32"/>
        <v>65861.424057027834</v>
      </c>
      <c r="S89" s="5">
        <f t="shared" si="33"/>
        <v>982311778.34823585</v>
      </c>
      <c r="T89" s="20">
        <f>SUM(S89:$S$136)</f>
        <v>6651930791.6629457</v>
      </c>
      <c r="U89" s="6">
        <f t="shared" si="34"/>
        <v>6.7717103044903055</v>
      </c>
    </row>
    <row r="90" spans="1:21" x14ac:dyDescent="0.2">
      <c r="A90" s="21">
        <v>76</v>
      </c>
      <c r="B90" s="22">
        <f>Absterbeordnung!B84</f>
        <v>63245.449238190333</v>
      </c>
      <c r="C90" s="15">
        <f t="shared" si="23"/>
        <v>0.22201736609644609</v>
      </c>
      <c r="D90" s="14">
        <f t="shared" si="24"/>
        <v>14041.5880574495</v>
      </c>
      <c r="E90" s="14">
        <f>SUM(D90:$D$127)</f>
        <v>128230.65433381655</v>
      </c>
      <c r="F90" s="16">
        <f t="shared" si="25"/>
        <v>9.1322045490279269</v>
      </c>
      <c r="G90" s="5"/>
      <c r="H90" s="14">
        <f t="shared" si="26"/>
        <v>63245.449238190333</v>
      </c>
      <c r="I90" s="15">
        <f t="shared" si="27"/>
        <v>0.22201736609644609</v>
      </c>
      <c r="J90" s="14">
        <f t="shared" si="28"/>
        <v>14041.5880574495</v>
      </c>
      <c r="K90" s="14">
        <f>SUM($J90:J$127)</f>
        <v>128230.65433381655</v>
      </c>
      <c r="L90" s="16">
        <f t="shared" si="29"/>
        <v>9.1322045490279269</v>
      </c>
      <c r="M90" s="16"/>
      <c r="N90" s="6">
        <v>76</v>
      </c>
      <c r="O90" s="6">
        <f t="shared" si="22"/>
        <v>76</v>
      </c>
      <c r="P90" s="6">
        <f t="shared" si="30"/>
        <v>63245.449238190333</v>
      </c>
      <c r="Q90" s="6">
        <f t="shared" si="31"/>
        <v>63245.449238190333</v>
      </c>
      <c r="R90" s="5">
        <f t="shared" si="32"/>
        <v>63245.449238190333</v>
      </c>
      <c r="S90" s="5">
        <f t="shared" si="33"/>
        <v>888066544.71100211</v>
      </c>
      <c r="T90" s="20">
        <f>SUM(S90:$S$136)</f>
        <v>5669619013.3147097</v>
      </c>
      <c r="U90" s="6">
        <f t="shared" si="34"/>
        <v>6.3842276764966277</v>
      </c>
    </row>
    <row r="91" spans="1:21" x14ac:dyDescent="0.2">
      <c r="A91" s="21">
        <v>77</v>
      </c>
      <c r="B91" s="22">
        <f>Absterbeordnung!B85</f>
        <v>60452.391631453575</v>
      </c>
      <c r="C91" s="15">
        <f t="shared" si="23"/>
        <v>0.2176640844082805</v>
      </c>
      <c r="D91" s="14">
        <f t="shared" si="24"/>
        <v>13158.314474751141</v>
      </c>
      <c r="E91" s="14">
        <f>SUM(D91:$D$127)</f>
        <v>114189.06627636704</v>
      </c>
      <c r="F91" s="16">
        <f t="shared" si="25"/>
        <v>8.6780922051588725</v>
      </c>
      <c r="G91" s="5"/>
      <c r="H91" s="14">
        <f t="shared" si="26"/>
        <v>60452.391631453575</v>
      </c>
      <c r="I91" s="15">
        <f t="shared" si="27"/>
        <v>0.2176640844082805</v>
      </c>
      <c r="J91" s="14">
        <f t="shared" si="28"/>
        <v>13158.314474751141</v>
      </c>
      <c r="K91" s="14">
        <f>SUM($J91:J$127)</f>
        <v>114189.06627636704</v>
      </c>
      <c r="L91" s="16">
        <f t="shared" si="29"/>
        <v>8.6780922051588725</v>
      </c>
      <c r="M91" s="16"/>
      <c r="N91" s="6">
        <v>77</v>
      </c>
      <c r="O91" s="6">
        <f t="shared" si="22"/>
        <v>77</v>
      </c>
      <c r="P91" s="6">
        <f t="shared" si="30"/>
        <v>60452.391631453575</v>
      </c>
      <c r="Q91" s="6">
        <f t="shared" si="31"/>
        <v>60452.391631453575</v>
      </c>
      <c r="R91" s="5">
        <f t="shared" si="32"/>
        <v>60452.391631453575</v>
      </c>
      <c r="S91" s="5">
        <f t="shared" si="33"/>
        <v>795451579.83748031</v>
      </c>
      <c r="T91" s="20">
        <f>SUM(S91:$S$136)</f>
        <v>4781552468.6037073</v>
      </c>
      <c r="U91" s="6">
        <f t="shared" si="34"/>
        <v>6.0111169426310429</v>
      </c>
    </row>
    <row r="92" spans="1:21" x14ac:dyDescent="0.2">
      <c r="A92" s="21">
        <v>78</v>
      </c>
      <c r="B92" s="22">
        <f>Absterbeordnung!B86</f>
        <v>57448.033565539474</v>
      </c>
      <c r="C92" s="15">
        <f t="shared" si="23"/>
        <v>0.21339616118458871</v>
      </c>
      <c r="D92" s="14">
        <f t="shared" si="24"/>
        <v>12259.189830489524</v>
      </c>
      <c r="E92" s="14">
        <f>SUM(D92:$D$127)</f>
        <v>101030.7518016159</v>
      </c>
      <c r="F92" s="16">
        <f t="shared" si="25"/>
        <v>8.2412258231245303</v>
      </c>
      <c r="G92" s="5"/>
      <c r="H92" s="14">
        <f t="shared" si="26"/>
        <v>57448.033565539474</v>
      </c>
      <c r="I92" s="15">
        <f t="shared" si="27"/>
        <v>0.21339616118458871</v>
      </c>
      <c r="J92" s="14">
        <f t="shared" si="28"/>
        <v>12259.189830489524</v>
      </c>
      <c r="K92" s="14">
        <f>SUM($J92:J$127)</f>
        <v>101030.7518016159</v>
      </c>
      <c r="L92" s="16">
        <f t="shared" si="29"/>
        <v>8.2412258231245303</v>
      </c>
      <c r="M92" s="16"/>
      <c r="N92" s="6">
        <v>78</v>
      </c>
      <c r="O92" s="6">
        <f t="shared" si="22"/>
        <v>78</v>
      </c>
      <c r="P92" s="6">
        <f t="shared" si="30"/>
        <v>57448.033565539474</v>
      </c>
      <c r="Q92" s="6">
        <f t="shared" si="31"/>
        <v>57448.033565539474</v>
      </c>
      <c r="R92" s="5">
        <f t="shared" si="32"/>
        <v>57448.033565539474</v>
      </c>
      <c r="S92" s="5">
        <f t="shared" si="33"/>
        <v>704266348.86828232</v>
      </c>
      <c r="T92" s="20">
        <f>SUM(S92:$S$136)</f>
        <v>3986100888.7662277</v>
      </c>
      <c r="U92" s="6">
        <f t="shared" si="34"/>
        <v>5.6599337667796776</v>
      </c>
    </row>
    <row r="93" spans="1:21" x14ac:dyDescent="0.2">
      <c r="A93" s="21">
        <v>79</v>
      </c>
      <c r="B93" s="22">
        <f>Absterbeordnung!B87</f>
        <v>54251.901424589378</v>
      </c>
      <c r="C93" s="15">
        <f t="shared" si="23"/>
        <v>0.20921192272998898</v>
      </c>
      <c r="D93" s="14">
        <f t="shared" si="24"/>
        <v>11350.144608796172</v>
      </c>
      <c r="E93" s="14">
        <f>SUM(D93:$D$127)</f>
        <v>88771.561971126386</v>
      </c>
      <c r="F93" s="16">
        <f t="shared" si="25"/>
        <v>7.8211833444245205</v>
      </c>
      <c r="G93" s="5"/>
      <c r="H93" s="14">
        <f t="shared" si="26"/>
        <v>54251.901424589378</v>
      </c>
      <c r="I93" s="15">
        <f t="shared" si="27"/>
        <v>0.20921192272998898</v>
      </c>
      <c r="J93" s="14">
        <f t="shared" si="28"/>
        <v>11350.144608796172</v>
      </c>
      <c r="K93" s="14">
        <f>SUM($J93:J$127)</f>
        <v>88771.561971126386</v>
      </c>
      <c r="L93" s="16">
        <f t="shared" si="29"/>
        <v>7.8211833444245205</v>
      </c>
      <c r="M93" s="16"/>
      <c r="N93" s="6">
        <v>79</v>
      </c>
      <c r="O93" s="6">
        <f t="shared" si="22"/>
        <v>79</v>
      </c>
      <c r="P93" s="6">
        <f t="shared" si="30"/>
        <v>54251.901424589378</v>
      </c>
      <c r="Q93" s="6">
        <f t="shared" si="31"/>
        <v>54251.901424589378</v>
      </c>
      <c r="R93" s="5">
        <f t="shared" si="32"/>
        <v>54251.901424589378</v>
      </c>
      <c r="S93" s="5">
        <f t="shared" si="33"/>
        <v>615766926.47124445</v>
      </c>
      <c r="T93" s="20">
        <f>SUM(S93:$S$136)</f>
        <v>3281834539.8979454</v>
      </c>
      <c r="U93" s="6">
        <f t="shared" si="34"/>
        <v>5.3296700404243014</v>
      </c>
    </row>
    <row r="94" spans="1:21" x14ac:dyDescent="0.2">
      <c r="A94" s="21">
        <v>80</v>
      </c>
      <c r="B94" s="22">
        <f>Absterbeordnung!B88</f>
        <v>50965.135027781951</v>
      </c>
      <c r="C94" s="15">
        <f t="shared" si="23"/>
        <v>0.20510972816665585</v>
      </c>
      <c r="D94" s="14">
        <f t="shared" si="24"/>
        <v>10453.444991525266</v>
      </c>
      <c r="E94" s="14">
        <f>SUM(D94:$D$127)</f>
        <v>77421.417362330219</v>
      </c>
      <c r="F94" s="16">
        <f t="shared" si="25"/>
        <v>7.4063064783998671</v>
      </c>
      <c r="G94" s="5"/>
      <c r="H94" s="14">
        <f t="shared" si="26"/>
        <v>50965.135027781951</v>
      </c>
      <c r="I94" s="15">
        <f t="shared" si="27"/>
        <v>0.20510972816665585</v>
      </c>
      <c r="J94" s="14">
        <f t="shared" si="28"/>
        <v>10453.444991525266</v>
      </c>
      <c r="K94" s="14">
        <f>SUM($J94:J$127)</f>
        <v>77421.417362330219</v>
      </c>
      <c r="L94" s="16">
        <f t="shared" si="29"/>
        <v>7.4063064783998671</v>
      </c>
      <c r="M94" s="16"/>
      <c r="N94" s="6">
        <v>80</v>
      </c>
      <c r="O94" s="6">
        <f t="shared" si="22"/>
        <v>80</v>
      </c>
      <c r="P94" s="6">
        <f t="shared" si="30"/>
        <v>50965.135027781951</v>
      </c>
      <c r="Q94" s="6">
        <f t="shared" si="31"/>
        <v>50965.135027781951</v>
      </c>
      <c r="R94" s="5">
        <f t="shared" si="32"/>
        <v>50965.135027781951</v>
      </c>
      <c r="S94" s="5">
        <f t="shared" si="33"/>
        <v>532761235.49857616</v>
      </c>
      <c r="T94" s="20">
        <f>SUM(S94:$S$136)</f>
        <v>2666067613.4267015</v>
      </c>
      <c r="U94" s="6">
        <f t="shared" si="34"/>
        <v>5.0042447456442742</v>
      </c>
    </row>
    <row r="95" spans="1:21" x14ac:dyDescent="0.2">
      <c r="A95" s="21">
        <v>81</v>
      </c>
      <c r="B95" s="22">
        <f>Absterbeordnung!B89</f>
        <v>47504.393133972182</v>
      </c>
      <c r="C95" s="15">
        <f t="shared" si="23"/>
        <v>0.20108796879083907</v>
      </c>
      <c r="D95" s="14">
        <f t="shared" si="24"/>
        <v>9552.5619239519474</v>
      </c>
      <c r="E95" s="14">
        <f>SUM(D95:$D$127)</f>
        <v>66967.972370804942</v>
      </c>
      <c r="F95" s="16">
        <f t="shared" si="25"/>
        <v>7.0104724684265562</v>
      </c>
      <c r="G95" s="5"/>
      <c r="H95" s="14">
        <f t="shared" si="26"/>
        <v>47504.393133972182</v>
      </c>
      <c r="I95" s="15">
        <f t="shared" si="27"/>
        <v>0.20108796879083907</v>
      </c>
      <c r="J95" s="14">
        <f t="shared" si="28"/>
        <v>9552.5619239519474</v>
      </c>
      <c r="K95" s="14">
        <f>SUM($J95:J$127)</f>
        <v>66967.972370804942</v>
      </c>
      <c r="L95" s="16">
        <f t="shared" si="29"/>
        <v>7.0104724684265562</v>
      </c>
      <c r="M95" s="16"/>
      <c r="N95" s="6">
        <v>81</v>
      </c>
      <c r="O95" s="6">
        <f t="shared" si="22"/>
        <v>81</v>
      </c>
      <c r="P95" s="6">
        <f t="shared" si="30"/>
        <v>47504.393133972182</v>
      </c>
      <c r="Q95" s="6">
        <f t="shared" si="31"/>
        <v>47504.393133972182</v>
      </c>
      <c r="R95" s="5">
        <f t="shared" si="32"/>
        <v>47504.393133972182</v>
      </c>
      <c r="S95" s="5">
        <f t="shared" si="33"/>
        <v>453788657.07202697</v>
      </c>
      <c r="T95" s="20">
        <f>SUM(S95:$S$136)</f>
        <v>2133306377.9281247</v>
      </c>
      <c r="U95" s="6">
        <f t="shared" si="34"/>
        <v>4.7011011506828355</v>
      </c>
    </row>
    <row r="96" spans="1:21" x14ac:dyDescent="0.2">
      <c r="A96" s="21">
        <v>82</v>
      </c>
      <c r="B96" s="22">
        <f>Absterbeordnung!B90</f>
        <v>43947.988477441068</v>
      </c>
      <c r="C96" s="15">
        <f t="shared" si="23"/>
        <v>0.19714506744199911</v>
      </c>
      <c r="D96" s="14">
        <f t="shared" si="24"/>
        <v>8664.1291523253185</v>
      </c>
      <c r="E96" s="14">
        <f>SUM(D96:$D$127)</f>
        <v>57415.41044685302</v>
      </c>
      <c r="F96" s="16">
        <f t="shared" si="25"/>
        <v>6.626795311730044</v>
      </c>
      <c r="G96" s="5"/>
      <c r="H96" s="14">
        <f t="shared" si="26"/>
        <v>43947.988477441068</v>
      </c>
      <c r="I96" s="15">
        <f t="shared" si="27"/>
        <v>0.19714506744199911</v>
      </c>
      <c r="J96" s="14">
        <f t="shared" si="28"/>
        <v>8664.1291523253185</v>
      </c>
      <c r="K96" s="14">
        <f>SUM($J96:J$127)</f>
        <v>57415.41044685302</v>
      </c>
      <c r="L96" s="16">
        <f t="shared" si="29"/>
        <v>6.626795311730044</v>
      </c>
      <c r="M96" s="16"/>
      <c r="N96" s="6">
        <v>82</v>
      </c>
      <c r="O96" s="6">
        <f t="shared" si="22"/>
        <v>82</v>
      </c>
      <c r="P96" s="6">
        <f t="shared" si="30"/>
        <v>43947.988477441068</v>
      </c>
      <c r="Q96" s="6">
        <f t="shared" si="31"/>
        <v>43947.988477441068</v>
      </c>
      <c r="R96" s="5">
        <f t="shared" si="32"/>
        <v>43947.988477441068</v>
      </c>
      <c r="S96" s="5">
        <f t="shared" si="33"/>
        <v>380771048.15345436</v>
      </c>
      <c r="T96" s="20">
        <f>SUM(S96:$S$136)</f>
        <v>1679517720.8560975</v>
      </c>
      <c r="U96" s="6">
        <f t="shared" si="34"/>
        <v>4.4108335678379511</v>
      </c>
    </row>
    <row r="97" spans="1:21" x14ac:dyDescent="0.2">
      <c r="A97" s="21">
        <v>83</v>
      </c>
      <c r="B97" s="22">
        <f>Absterbeordnung!B91</f>
        <v>40329.244015695382</v>
      </c>
      <c r="C97" s="15">
        <f t="shared" si="23"/>
        <v>0.19327947788431285</v>
      </c>
      <c r="D97" s="14">
        <f t="shared" si="24"/>
        <v>7794.8152268226522</v>
      </c>
      <c r="E97" s="14">
        <f>SUM(D97:$D$127)</f>
        <v>48751.281294527704</v>
      </c>
      <c r="F97" s="16">
        <f t="shared" si="25"/>
        <v>6.25432160685095</v>
      </c>
      <c r="G97" s="5"/>
      <c r="H97" s="14">
        <f t="shared" si="26"/>
        <v>40329.244015695382</v>
      </c>
      <c r="I97" s="15">
        <f t="shared" si="27"/>
        <v>0.19327947788431285</v>
      </c>
      <c r="J97" s="14">
        <f t="shared" si="28"/>
        <v>7794.8152268226522</v>
      </c>
      <c r="K97" s="14">
        <f>SUM($J97:J$127)</f>
        <v>48751.281294527704</v>
      </c>
      <c r="L97" s="16">
        <f t="shared" si="29"/>
        <v>6.25432160685095</v>
      </c>
      <c r="M97" s="16"/>
      <c r="N97" s="6">
        <v>83</v>
      </c>
      <c r="O97" s="6">
        <f t="shared" si="22"/>
        <v>83</v>
      </c>
      <c r="P97" s="6">
        <f t="shared" si="30"/>
        <v>40329.244015695382</v>
      </c>
      <c r="Q97" s="6">
        <f t="shared" si="31"/>
        <v>40329.244015695382</v>
      </c>
      <c r="R97" s="5">
        <f t="shared" si="32"/>
        <v>40329.244015695382</v>
      </c>
      <c r="S97" s="5">
        <f t="shared" si="33"/>
        <v>314359005.33978868</v>
      </c>
      <c r="T97" s="20">
        <f>SUM(S97:$S$136)</f>
        <v>1298746672.7026432</v>
      </c>
      <c r="U97" s="6">
        <f t="shared" si="34"/>
        <v>4.1314123363472159</v>
      </c>
    </row>
    <row r="98" spans="1:21" x14ac:dyDescent="0.2">
      <c r="A98" s="21">
        <v>84</v>
      </c>
      <c r="B98" s="22">
        <f>Absterbeordnung!B92</f>
        <v>36687.68364419198</v>
      </c>
      <c r="C98" s="15">
        <f t="shared" si="23"/>
        <v>0.18948968420030671</v>
      </c>
      <c r="D98" s="14">
        <f t="shared" si="24"/>
        <v>6951.9375877786961</v>
      </c>
      <c r="E98" s="14">
        <f>SUM(D98:$D$127)</f>
        <v>40956.466067705049</v>
      </c>
      <c r="F98" s="16">
        <f t="shared" si="25"/>
        <v>5.8913742464698364</v>
      </c>
      <c r="G98" s="5"/>
      <c r="H98" s="14">
        <f t="shared" si="26"/>
        <v>36687.68364419198</v>
      </c>
      <c r="I98" s="15">
        <f t="shared" si="27"/>
        <v>0.18948968420030671</v>
      </c>
      <c r="J98" s="14">
        <f t="shared" si="28"/>
        <v>6951.9375877786961</v>
      </c>
      <c r="K98" s="14">
        <f>SUM($J98:J$127)</f>
        <v>40956.466067705049</v>
      </c>
      <c r="L98" s="16">
        <f t="shared" si="29"/>
        <v>5.8913742464698364</v>
      </c>
      <c r="M98" s="16"/>
      <c r="N98" s="6">
        <v>84</v>
      </c>
      <c r="O98" s="6">
        <f t="shared" si="22"/>
        <v>84</v>
      </c>
      <c r="P98" s="6">
        <f t="shared" si="30"/>
        <v>36687.68364419198</v>
      </c>
      <c r="Q98" s="6">
        <f t="shared" si="31"/>
        <v>36687.68364419198</v>
      </c>
      <c r="R98" s="5">
        <f t="shared" si="32"/>
        <v>36687.68364419198</v>
      </c>
      <c r="S98" s="5">
        <f t="shared" si="33"/>
        <v>255050486.93459192</v>
      </c>
      <c r="T98" s="20">
        <f>SUM(S98:$S$136)</f>
        <v>984387667.36285496</v>
      </c>
      <c r="U98" s="6">
        <f t="shared" si="34"/>
        <v>3.8595796432072786</v>
      </c>
    </row>
    <row r="99" spans="1:21" x14ac:dyDescent="0.2">
      <c r="A99" s="21">
        <v>85</v>
      </c>
      <c r="B99" s="22">
        <f>Absterbeordnung!B93</f>
        <v>33008.637739339094</v>
      </c>
      <c r="C99" s="15">
        <f t="shared" si="23"/>
        <v>0.18577420019637911</v>
      </c>
      <c r="D99" s="14">
        <f t="shared" si="24"/>
        <v>6132.153275597736</v>
      </c>
      <c r="E99" s="14">
        <f>SUM(D99:$D$127)</f>
        <v>34004.528479926361</v>
      </c>
      <c r="F99" s="16">
        <f t="shared" si="25"/>
        <v>5.5452835165167569</v>
      </c>
      <c r="G99" s="5"/>
      <c r="H99" s="14">
        <f t="shared" si="26"/>
        <v>33008.637739339094</v>
      </c>
      <c r="I99" s="15">
        <f t="shared" si="27"/>
        <v>0.18577420019637911</v>
      </c>
      <c r="J99" s="14">
        <f t="shared" si="28"/>
        <v>6132.153275597736</v>
      </c>
      <c r="K99" s="14">
        <f>SUM($J99:J$127)</f>
        <v>34004.528479926361</v>
      </c>
      <c r="L99" s="16">
        <f t="shared" si="29"/>
        <v>5.5452835165167569</v>
      </c>
      <c r="M99" s="16"/>
      <c r="N99" s="6">
        <v>85</v>
      </c>
      <c r="O99" s="6">
        <f t="shared" si="22"/>
        <v>85</v>
      </c>
      <c r="P99" s="6">
        <f t="shared" si="30"/>
        <v>33008.637739339094</v>
      </c>
      <c r="Q99" s="6">
        <f t="shared" si="31"/>
        <v>33008.637739339094</v>
      </c>
      <c r="R99" s="5">
        <f t="shared" si="32"/>
        <v>33008.637739339094</v>
      </c>
      <c r="S99" s="5">
        <f t="shared" si="33"/>
        <v>202414026.03630728</v>
      </c>
      <c r="T99" s="20">
        <f>SUM(S99:$S$136)</f>
        <v>729337180.42826295</v>
      </c>
      <c r="U99" s="6">
        <f t="shared" si="34"/>
        <v>3.6031948709791521</v>
      </c>
    </row>
    <row r="100" spans="1:21" x14ac:dyDescent="0.2">
      <c r="A100" s="13">
        <v>86</v>
      </c>
      <c r="B100" s="22">
        <f>Absterbeordnung!B94</f>
        <v>29285.33123550289</v>
      </c>
      <c r="C100" s="15">
        <f t="shared" si="23"/>
        <v>0.18213156881997952</v>
      </c>
      <c r="D100" s="14">
        <f t="shared" si="24"/>
        <v>5333.7833213348904</v>
      </c>
      <c r="E100" s="14">
        <f>SUM(D100:$D$127)</f>
        <v>27872.375204328604</v>
      </c>
      <c r="F100" s="16">
        <f t="shared" si="25"/>
        <v>5.225629450082903</v>
      </c>
      <c r="G100" s="5"/>
      <c r="H100" s="14">
        <f t="shared" si="26"/>
        <v>29285.33123550289</v>
      </c>
      <c r="I100" s="15">
        <f t="shared" si="27"/>
        <v>0.18213156881997952</v>
      </c>
      <c r="J100" s="14">
        <f t="shared" si="28"/>
        <v>5333.7833213348904</v>
      </c>
      <c r="K100" s="14">
        <f>SUM($J100:J$127)</f>
        <v>27872.375204328604</v>
      </c>
      <c r="L100" s="16">
        <f t="shared" si="29"/>
        <v>5.225629450082903</v>
      </c>
      <c r="M100" s="16"/>
      <c r="N100" s="20">
        <v>86</v>
      </c>
      <c r="O100" s="6">
        <f t="shared" si="22"/>
        <v>86</v>
      </c>
      <c r="P100" s="6">
        <f t="shared" si="30"/>
        <v>29285.33123550289</v>
      </c>
      <c r="Q100" s="6">
        <f t="shared" si="31"/>
        <v>29285.33123550289</v>
      </c>
      <c r="R100" s="5">
        <f t="shared" si="32"/>
        <v>29285.33123550289</v>
      </c>
      <c r="S100" s="5">
        <f t="shared" si="33"/>
        <v>156201611.30369303</v>
      </c>
      <c r="T100" s="20">
        <f>SUM(S100:$S$136)</f>
        <v>526923154.39195549</v>
      </c>
      <c r="U100" s="6">
        <f t="shared" si="34"/>
        <v>3.3733528738541101</v>
      </c>
    </row>
    <row r="101" spans="1:21" x14ac:dyDescent="0.2">
      <c r="A101" s="13">
        <v>87</v>
      </c>
      <c r="B101" s="22">
        <f>Absterbeordnung!B95</f>
        <v>25606.194466597291</v>
      </c>
      <c r="C101" s="15">
        <f t="shared" si="23"/>
        <v>0.17856036158821526</v>
      </c>
      <c r="D101" s="14">
        <f t="shared" si="24"/>
        <v>4572.2513428537686</v>
      </c>
      <c r="E101" s="14">
        <f>SUM(D101:$D$127)</f>
        <v>22538.591882993715</v>
      </c>
      <c r="F101" s="16">
        <f t="shared" si="25"/>
        <v>4.9294297694768163</v>
      </c>
      <c r="G101" s="5"/>
      <c r="H101" s="14">
        <f t="shared" si="26"/>
        <v>25606.194466597291</v>
      </c>
      <c r="I101" s="15">
        <f t="shared" si="27"/>
        <v>0.17856036158821526</v>
      </c>
      <c r="J101" s="14">
        <f t="shared" si="28"/>
        <v>4572.2513428537686</v>
      </c>
      <c r="K101" s="14">
        <f>SUM($J101:J$127)</f>
        <v>22538.591882993715</v>
      </c>
      <c r="L101" s="16">
        <f t="shared" si="29"/>
        <v>4.9294297694768163</v>
      </c>
      <c r="M101" s="16"/>
      <c r="N101" s="20">
        <v>87</v>
      </c>
      <c r="O101" s="6">
        <f t="shared" si="22"/>
        <v>87</v>
      </c>
      <c r="P101" s="6">
        <f t="shared" si="30"/>
        <v>25606.194466597291</v>
      </c>
      <c r="Q101" s="6">
        <f t="shared" si="31"/>
        <v>25606.194466597291</v>
      </c>
      <c r="R101" s="5">
        <f t="shared" si="32"/>
        <v>25606.194466597291</v>
      </c>
      <c r="S101" s="5">
        <f t="shared" si="33"/>
        <v>117077957.03527422</v>
      </c>
      <c r="T101" s="20">
        <f>SUM(S101:$S$136)</f>
        <v>370721543.0882625</v>
      </c>
      <c r="U101" s="6">
        <f t="shared" si="34"/>
        <v>3.1664503931903116</v>
      </c>
    </row>
    <row r="102" spans="1:21" x14ac:dyDescent="0.2">
      <c r="A102" s="13">
        <v>88</v>
      </c>
      <c r="B102" s="22">
        <f>Absterbeordnung!B96</f>
        <v>21973.169177888056</v>
      </c>
      <c r="C102" s="15">
        <f t="shared" si="23"/>
        <v>0.17505917802766199</v>
      </c>
      <c r="D102" s="14">
        <f t="shared" si="24"/>
        <v>3846.6049349438404</v>
      </c>
      <c r="E102" s="14">
        <f>SUM(D102:$D$127)</f>
        <v>17966.34054013995</v>
      </c>
      <c r="F102" s="16">
        <f t="shared" si="25"/>
        <v>4.670700746241895</v>
      </c>
      <c r="G102" s="5"/>
      <c r="H102" s="14">
        <f t="shared" si="26"/>
        <v>21973.169177888056</v>
      </c>
      <c r="I102" s="15">
        <f t="shared" si="27"/>
        <v>0.17505917802766199</v>
      </c>
      <c r="J102" s="14">
        <f t="shared" si="28"/>
        <v>3846.6049349438404</v>
      </c>
      <c r="K102" s="14">
        <f>SUM($J102:J$127)</f>
        <v>17966.34054013995</v>
      </c>
      <c r="L102" s="16">
        <f t="shared" si="29"/>
        <v>4.670700746241895</v>
      </c>
      <c r="M102" s="16"/>
      <c r="N102" s="20">
        <v>88</v>
      </c>
      <c r="O102" s="6">
        <f t="shared" si="22"/>
        <v>88</v>
      </c>
      <c r="P102" s="6">
        <f t="shared" si="30"/>
        <v>21973.169177888056</v>
      </c>
      <c r="Q102" s="6">
        <f t="shared" si="31"/>
        <v>21973.169177888056</v>
      </c>
      <c r="R102" s="5">
        <f t="shared" si="32"/>
        <v>21973.169177888056</v>
      </c>
      <c r="S102" s="5">
        <f t="shared" si="33"/>
        <v>84522100.996020094</v>
      </c>
      <c r="T102" s="20">
        <f>SUM(S102:$S$136)</f>
        <v>253643586.05298829</v>
      </c>
      <c r="U102" s="6">
        <f t="shared" si="34"/>
        <v>3.0009143533350131</v>
      </c>
    </row>
    <row r="103" spans="1:21" x14ac:dyDescent="0.2">
      <c r="A103" s="13">
        <v>89</v>
      </c>
      <c r="B103" s="22">
        <f>Absterbeordnung!B97</f>
        <v>18658.690973151664</v>
      </c>
      <c r="C103" s="15">
        <f t="shared" si="23"/>
        <v>0.17162664512515882</v>
      </c>
      <c r="D103" s="14">
        <f t="shared" si="24"/>
        <v>3202.3285341491051</v>
      </c>
      <c r="E103" s="14">
        <f>SUM(D103:$D$127)</f>
        <v>14119.735605196114</v>
      </c>
      <c r="F103" s="16">
        <f t="shared" si="25"/>
        <v>4.4092089411269253</v>
      </c>
      <c r="G103" s="5"/>
      <c r="H103" s="14">
        <f t="shared" si="26"/>
        <v>18658.690973151664</v>
      </c>
      <c r="I103" s="15">
        <f t="shared" si="27"/>
        <v>0.17162664512515882</v>
      </c>
      <c r="J103" s="14">
        <f t="shared" si="28"/>
        <v>3202.3285341491051</v>
      </c>
      <c r="K103" s="14">
        <f>SUM($J103:J$127)</f>
        <v>14119.735605196114</v>
      </c>
      <c r="L103" s="16">
        <f t="shared" si="29"/>
        <v>4.4092089411269253</v>
      </c>
      <c r="M103" s="16"/>
      <c r="N103" s="20">
        <v>89</v>
      </c>
      <c r="O103" s="6">
        <f t="shared" si="22"/>
        <v>89</v>
      </c>
      <c r="P103" s="6">
        <f t="shared" si="30"/>
        <v>18658.690973151664</v>
      </c>
      <c r="Q103" s="6">
        <f t="shared" si="31"/>
        <v>18658.690973151664</v>
      </c>
      <c r="R103" s="5">
        <f t="shared" si="32"/>
        <v>18658.690973151664</v>
      </c>
      <c r="S103" s="5">
        <f t="shared" si="33"/>
        <v>59751258.513193905</v>
      </c>
      <c r="T103" s="20">
        <f>SUM(S103:$S$136)</f>
        <v>169121485.05696821</v>
      </c>
      <c r="U103" s="6">
        <f t="shared" si="34"/>
        <v>2.8304254883539204</v>
      </c>
    </row>
    <row r="104" spans="1:21" x14ac:dyDescent="0.2">
      <c r="A104" s="13">
        <v>90</v>
      </c>
      <c r="B104" s="22">
        <f>Absterbeordnung!B98</f>
        <v>15592.383538678883</v>
      </c>
      <c r="C104" s="15">
        <f t="shared" si="23"/>
        <v>0.16826141678937137</v>
      </c>
      <c r="D104" s="14">
        <f t="shared" si="24"/>
        <v>2623.596545341381</v>
      </c>
      <c r="E104" s="14">
        <f>SUM(D104:$D$127)</f>
        <v>10917.40707104701</v>
      </c>
      <c r="F104" s="16">
        <f t="shared" si="25"/>
        <v>4.1612370203919609</v>
      </c>
      <c r="G104" s="5"/>
      <c r="H104" s="14">
        <f t="shared" si="26"/>
        <v>15592.383538678883</v>
      </c>
      <c r="I104" s="15">
        <f t="shared" si="27"/>
        <v>0.16826141678937137</v>
      </c>
      <c r="J104" s="14">
        <f t="shared" si="28"/>
        <v>2623.596545341381</v>
      </c>
      <c r="K104" s="14">
        <f>SUM($J104:J$127)</f>
        <v>10917.40707104701</v>
      </c>
      <c r="L104" s="16">
        <f t="shared" si="29"/>
        <v>4.1612370203919609</v>
      </c>
      <c r="M104" s="16"/>
      <c r="N104" s="20">
        <v>90</v>
      </c>
      <c r="O104" s="6">
        <f t="shared" si="22"/>
        <v>90</v>
      </c>
      <c r="P104" s="6">
        <f t="shared" si="30"/>
        <v>15592.383538678883</v>
      </c>
      <c r="Q104" s="6">
        <f t="shared" si="31"/>
        <v>15592.383538678883</v>
      </c>
      <c r="R104" s="5">
        <f t="shared" si="32"/>
        <v>15592.383538678883</v>
      </c>
      <c r="S104" s="5">
        <f t="shared" si="33"/>
        <v>40908123.585715733</v>
      </c>
      <c r="T104" s="20">
        <f>SUM(S104:$S$136)</f>
        <v>109370226.54377428</v>
      </c>
      <c r="U104" s="6">
        <f t="shared" si="34"/>
        <v>2.6735576447208174</v>
      </c>
    </row>
    <row r="105" spans="1:21" x14ac:dyDescent="0.2">
      <c r="A105" s="13">
        <v>91</v>
      </c>
      <c r="B105" s="22">
        <f>Absterbeordnung!B99</f>
        <v>12944.433121255317</v>
      </c>
      <c r="C105" s="15">
        <f t="shared" si="23"/>
        <v>0.16496217332291313</v>
      </c>
      <c r="D105" s="14">
        <f t="shared" si="24"/>
        <v>2135.3418201153768</v>
      </c>
      <c r="E105" s="14">
        <f>SUM(D105:$D$127)</f>
        <v>8293.8105257056268</v>
      </c>
      <c r="F105" s="16">
        <f t="shared" si="25"/>
        <v>3.8840669196735425</v>
      </c>
      <c r="G105" s="5"/>
      <c r="H105" s="14">
        <f t="shared" si="26"/>
        <v>12944.433121255317</v>
      </c>
      <c r="I105" s="15">
        <f t="shared" si="27"/>
        <v>0.16496217332291313</v>
      </c>
      <c r="J105" s="14">
        <f t="shared" si="28"/>
        <v>2135.3418201153768</v>
      </c>
      <c r="K105" s="14">
        <f>SUM($J105:J$127)</f>
        <v>8293.8105257056268</v>
      </c>
      <c r="L105" s="16">
        <f t="shared" si="29"/>
        <v>3.8840669196735425</v>
      </c>
      <c r="M105" s="16"/>
      <c r="N105" s="20">
        <v>91</v>
      </c>
      <c r="O105" s="6">
        <f t="shared" si="22"/>
        <v>91</v>
      </c>
      <c r="P105" s="6">
        <f t="shared" si="30"/>
        <v>12944.433121255317</v>
      </c>
      <c r="Q105" s="6">
        <f t="shared" si="31"/>
        <v>12944.433121255317</v>
      </c>
      <c r="R105" s="5">
        <f t="shared" si="32"/>
        <v>12944.433121255317</v>
      </c>
      <c r="S105" s="5">
        <f t="shared" si="33"/>
        <v>27640789.381503098</v>
      </c>
      <c r="T105" s="20">
        <f>SUM(S105:$S$136)</f>
        <v>68462102.958058536</v>
      </c>
      <c r="U105" s="6">
        <f t="shared" si="34"/>
        <v>2.4768504984836865</v>
      </c>
    </row>
    <row r="106" spans="1:21" x14ac:dyDescent="0.2">
      <c r="A106" s="13">
        <v>92</v>
      </c>
      <c r="B106" s="22">
        <f>Absterbeordnung!B100</f>
        <v>10430.514122760203</v>
      </c>
      <c r="C106" s="15">
        <f t="shared" si="23"/>
        <v>0.16172762090481677</v>
      </c>
      <c r="D106" s="14">
        <f t="shared" si="24"/>
        <v>1686.9022338880995</v>
      </c>
      <c r="E106" s="14">
        <f>SUM(D106:$D$127)</f>
        <v>6158.4687055902505</v>
      </c>
      <c r="F106" s="16">
        <f t="shared" si="25"/>
        <v>3.650756150459145</v>
      </c>
      <c r="G106" s="5"/>
      <c r="H106" s="14">
        <f t="shared" si="26"/>
        <v>10430.514122760203</v>
      </c>
      <c r="I106" s="15">
        <f t="shared" si="27"/>
        <v>0.16172762090481677</v>
      </c>
      <c r="J106" s="14">
        <f t="shared" si="28"/>
        <v>1686.9022338880995</v>
      </c>
      <c r="K106" s="14">
        <f>SUM($J106:J$127)</f>
        <v>6158.4687055902505</v>
      </c>
      <c r="L106" s="16">
        <f t="shared" si="29"/>
        <v>3.650756150459145</v>
      </c>
      <c r="M106" s="16"/>
      <c r="N106" s="20">
        <v>92</v>
      </c>
      <c r="O106" s="6">
        <f t="shared" si="22"/>
        <v>92</v>
      </c>
      <c r="P106" s="6">
        <f t="shared" si="30"/>
        <v>10430.514122760203</v>
      </c>
      <c r="Q106" s="6">
        <f t="shared" si="31"/>
        <v>10430.514122760203</v>
      </c>
      <c r="R106" s="5">
        <f t="shared" si="32"/>
        <v>10430.514122760203</v>
      </c>
      <c r="S106" s="5">
        <f t="shared" si="33"/>
        <v>17595257.574285559</v>
      </c>
      <c r="T106" s="20">
        <f>SUM(S106:$S$136)</f>
        <v>40821313.576555431</v>
      </c>
      <c r="U106" s="6">
        <f t="shared" si="34"/>
        <v>2.3200179596241544</v>
      </c>
    </row>
    <row r="107" spans="1:21" x14ac:dyDescent="0.2">
      <c r="A107" s="13">
        <v>93</v>
      </c>
      <c r="B107" s="22">
        <f>Absterbeordnung!B101</f>
        <v>8164.5849880159367</v>
      </c>
      <c r="C107" s="15">
        <f t="shared" si="23"/>
        <v>0.15855649108315373</v>
      </c>
      <c r="D107" s="14">
        <f t="shared" si="24"/>
        <v>1294.5479468499996</v>
      </c>
      <c r="E107" s="14">
        <f>SUM(D107:$D$127)</f>
        <v>4471.5664717021509</v>
      </c>
      <c r="F107" s="16">
        <f t="shared" si="25"/>
        <v>3.4541528435333229</v>
      </c>
      <c r="G107" s="5"/>
      <c r="H107" s="14">
        <f t="shared" si="26"/>
        <v>8164.5849880159367</v>
      </c>
      <c r="I107" s="15">
        <f t="shared" si="27"/>
        <v>0.15855649108315373</v>
      </c>
      <c r="J107" s="14">
        <f t="shared" si="28"/>
        <v>1294.5479468499996</v>
      </c>
      <c r="K107" s="14">
        <f>SUM($J107:J$127)</f>
        <v>4471.5664717021509</v>
      </c>
      <c r="L107" s="16">
        <f t="shared" si="29"/>
        <v>3.4541528435333229</v>
      </c>
      <c r="M107" s="16"/>
      <c r="N107" s="20">
        <v>93</v>
      </c>
      <c r="O107" s="6">
        <f t="shared" si="22"/>
        <v>93</v>
      </c>
      <c r="P107" s="6">
        <f t="shared" si="30"/>
        <v>8164.5849880159367</v>
      </c>
      <c r="Q107" s="6">
        <f t="shared" si="31"/>
        <v>8164.5849880159367</v>
      </c>
      <c r="R107" s="5">
        <f t="shared" si="32"/>
        <v>8164.5849880159367</v>
      </c>
      <c r="S107" s="5">
        <f t="shared" si="33"/>
        <v>10569446.733118359</v>
      </c>
      <c r="T107" s="20">
        <f>SUM(S107:$S$136)</f>
        <v>23226056.002269879</v>
      </c>
      <c r="U107" s="6">
        <f t="shared" si="34"/>
        <v>2.1974713141316315</v>
      </c>
    </row>
    <row r="108" spans="1:21" x14ac:dyDescent="0.2">
      <c r="A108" s="13">
        <v>94</v>
      </c>
      <c r="B108" s="22">
        <f>Absterbeordnung!B102</f>
        <v>6252.4856858366711</v>
      </c>
      <c r="C108" s="15">
        <f t="shared" si="23"/>
        <v>0.15544754027760166</v>
      </c>
      <c r="D108" s="14">
        <f t="shared" si="24"/>
        <v>971.93352048422378</v>
      </c>
      <c r="E108" s="14">
        <f>SUM(D108:$D$127)</f>
        <v>3177.018524852152</v>
      </c>
      <c r="F108" s="16">
        <f t="shared" si="25"/>
        <v>3.2687611425000962</v>
      </c>
      <c r="G108" s="5"/>
      <c r="H108" s="14">
        <f t="shared" si="26"/>
        <v>6252.4856858366711</v>
      </c>
      <c r="I108" s="15">
        <f t="shared" si="27"/>
        <v>0.15544754027760166</v>
      </c>
      <c r="J108" s="14">
        <f t="shared" si="28"/>
        <v>971.93352048422378</v>
      </c>
      <c r="K108" s="14">
        <f>SUM($J108:J$127)</f>
        <v>3177.018524852152</v>
      </c>
      <c r="L108" s="16">
        <f t="shared" si="29"/>
        <v>3.2687611425000962</v>
      </c>
      <c r="M108" s="16"/>
      <c r="N108" s="20">
        <v>94</v>
      </c>
      <c r="O108" s="6">
        <f t="shared" si="22"/>
        <v>94</v>
      </c>
      <c r="P108" s="6">
        <f t="shared" si="30"/>
        <v>6252.4856858366711</v>
      </c>
      <c r="Q108" s="6">
        <f t="shared" si="31"/>
        <v>6252.4856858366711</v>
      </c>
      <c r="R108" s="5">
        <f t="shared" si="32"/>
        <v>6252.4856858366711</v>
      </c>
      <c r="S108" s="5">
        <f t="shared" si="33"/>
        <v>6077000.4244124517</v>
      </c>
      <c r="T108" s="20">
        <f>SUM(S108:$S$136)</f>
        <v>12656609.269151527</v>
      </c>
      <c r="U108" s="6">
        <f t="shared" si="34"/>
        <v>2.0827066620412849</v>
      </c>
    </row>
    <row r="109" spans="1:21" x14ac:dyDescent="0.2">
      <c r="A109" s="13">
        <v>95</v>
      </c>
      <c r="B109" s="22">
        <f>Absterbeordnung!B103</f>
        <v>4671.1047331854425</v>
      </c>
      <c r="C109" s="15">
        <f t="shared" si="23"/>
        <v>0.15239954929176638</v>
      </c>
      <c r="D109" s="14">
        <f t="shared" si="24"/>
        <v>711.87425603209806</v>
      </c>
      <c r="E109" s="14">
        <f>SUM(D109:$D$127)</f>
        <v>2205.0850043679279</v>
      </c>
      <c r="F109" s="16">
        <f t="shared" si="25"/>
        <v>3.097576553278957</v>
      </c>
      <c r="G109" s="5"/>
      <c r="H109" s="14">
        <f t="shared" si="26"/>
        <v>4671.1047331854425</v>
      </c>
      <c r="I109" s="15">
        <f t="shared" si="27"/>
        <v>0.15239954929176638</v>
      </c>
      <c r="J109" s="14">
        <f t="shared" si="28"/>
        <v>711.87425603209806</v>
      </c>
      <c r="K109" s="14">
        <f>SUM($J109:J$127)</f>
        <v>2205.0850043679279</v>
      </c>
      <c r="L109" s="16">
        <f t="shared" si="29"/>
        <v>3.097576553278957</v>
      </c>
      <c r="M109" s="16"/>
      <c r="N109" s="20">
        <v>95</v>
      </c>
      <c r="O109" s="6">
        <f t="shared" si="22"/>
        <v>95</v>
      </c>
      <c r="P109" s="6">
        <f t="shared" si="30"/>
        <v>4671.1047331854425</v>
      </c>
      <c r="Q109" s="6">
        <f t="shared" si="31"/>
        <v>4671.1047331854425</v>
      </c>
      <c r="R109" s="5">
        <f t="shared" si="32"/>
        <v>4671.1047331854425</v>
      </c>
      <c r="S109" s="5">
        <f t="shared" si="33"/>
        <v>3325239.2067843992</v>
      </c>
      <c r="T109" s="20">
        <f>SUM(S109:$S$136)</f>
        <v>6579608.8447390758</v>
      </c>
      <c r="U109" s="6">
        <f t="shared" si="34"/>
        <v>1.9786873772313494</v>
      </c>
    </row>
    <row r="110" spans="1:21" x14ac:dyDescent="0.2">
      <c r="A110" s="13">
        <v>96</v>
      </c>
      <c r="B110" s="22">
        <f>Absterbeordnung!B104</f>
        <v>3399.7817207187281</v>
      </c>
      <c r="C110" s="15">
        <f t="shared" si="23"/>
        <v>0.14941132283506506</v>
      </c>
      <c r="D110" s="14">
        <f t="shared" si="24"/>
        <v>507.96588424305889</v>
      </c>
      <c r="E110" s="14">
        <f>SUM(D110:$D$127)</f>
        <v>1493.2107483358307</v>
      </c>
      <c r="F110" s="16">
        <f t="shared" si="25"/>
        <v>2.9395886508420266</v>
      </c>
      <c r="G110" s="5"/>
      <c r="H110" s="14">
        <f t="shared" si="26"/>
        <v>3399.7817207187281</v>
      </c>
      <c r="I110" s="15">
        <f t="shared" si="27"/>
        <v>0.14941132283506506</v>
      </c>
      <c r="J110" s="14">
        <f t="shared" si="28"/>
        <v>507.96588424305889</v>
      </c>
      <c r="K110" s="14">
        <f>SUM($J110:J$127)</f>
        <v>1493.2107483358307</v>
      </c>
      <c r="L110" s="16">
        <f t="shared" si="29"/>
        <v>2.9395886508420266</v>
      </c>
      <c r="M110" s="16"/>
      <c r="N110" s="20">
        <v>96</v>
      </c>
      <c r="O110" s="6">
        <f t="shared" ref="O110:O136" si="35">N110+$B$3</f>
        <v>96</v>
      </c>
      <c r="P110" s="6">
        <f t="shared" si="30"/>
        <v>3399.7817207187281</v>
      </c>
      <c r="Q110" s="6">
        <f t="shared" si="31"/>
        <v>3399.7817207187281</v>
      </c>
      <c r="R110" s="5">
        <f t="shared" si="32"/>
        <v>3399.7817207187281</v>
      </c>
      <c r="S110" s="5">
        <f t="shared" si="33"/>
        <v>1726973.1279982771</v>
      </c>
      <c r="T110" s="20">
        <f>SUM(S110:$S$136)</f>
        <v>3254369.6379546751</v>
      </c>
      <c r="U110" s="6">
        <f t="shared" si="34"/>
        <v>1.8844355972850562</v>
      </c>
    </row>
    <row r="111" spans="1:21" x14ac:dyDescent="0.2">
      <c r="A111" s="13">
        <v>97</v>
      </c>
      <c r="B111" s="22">
        <f>Absterbeordnung!B105</f>
        <v>2407.4829440339868</v>
      </c>
      <c r="C111" s="15">
        <f t="shared" ref="C111:C127" si="36">1/(((1+($B$5/100))^A111))</f>
        <v>0.14648168905398534</v>
      </c>
      <c r="D111" s="14">
        <f t="shared" ref="D111:D127" si="37">B111*C111</f>
        <v>352.65216801075962</v>
      </c>
      <c r="E111" s="14">
        <f>SUM(D111:$D$127)</f>
        <v>985.24486409277119</v>
      </c>
      <c r="F111" s="16">
        <f t="shared" ref="F111:F127" si="38">E111/D111</f>
        <v>2.7938148506227551</v>
      </c>
      <c r="G111" s="5"/>
      <c r="H111" s="14">
        <f t="shared" si="26"/>
        <v>2407.4829440339868</v>
      </c>
      <c r="I111" s="15">
        <f t="shared" ref="I111:I127" si="39">1/(((1+($B$5/100))^A111))</f>
        <v>0.14648168905398534</v>
      </c>
      <c r="J111" s="14">
        <f t="shared" ref="J111:J127" si="40">H111*I111</f>
        <v>352.65216801075962</v>
      </c>
      <c r="K111" s="14">
        <f>SUM($J111:J$127)</f>
        <v>985.24486409277119</v>
      </c>
      <c r="L111" s="16">
        <f t="shared" ref="L111:L127" si="41">K111/J111</f>
        <v>2.7938148506227551</v>
      </c>
      <c r="M111" s="16"/>
      <c r="N111" s="20">
        <v>97</v>
      </c>
      <c r="O111" s="6">
        <f t="shared" si="35"/>
        <v>97</v>
      </c>
      <c r="P111" s="6">
        <f t="shared" si="30"/>
        <v>2407.4829440339868</v>
      </c>
      <c r="Q111" s="6">
        <f t="shared" si="31"/>
        <v>2407.4829440339868</v>
      </c>
      <c r="R111" s="5">
        <f t="shared" si="32"/>
        <v>2407.4829440339868</v>
      </c>
      <c r="S111" s="5">
        <f t="shared" ref="S111:S136" si="42">P111*R111*I111</f>
        <v>849004.07966251182</v>
      </c>
      <c r="T111" s="20">
        <f>SUM(S111:$S$136)</f>
        <v>1527396.509956398</v>
      </c>
      <c r="U111" s="6">
        <f t="shared" ref="U111:U127" si="43">T111/S111</f>
        <v>1.7990449593169853</v>
      </c>
    </row>
    <row r="112" spans="1:21" x14ac:dyDescent="0.2">
      <c r="A112" s="13">
        <v>98</v>
      </c>
      <c r="B112" s="22">
        <f>Absterbeordnung!B106</f>
        <v>1656.4273108812756</v>
      </c>
      <c r="C112" s="15">
        <f t="shared" si="36"/>
        <v>0.14360949907253467</v>
      </c>
      <c r="D112" s="14">
        <f t="shared" si="37"/>
        <v>237.87869636572566</v>
      </c>
      <c r="E112" s="14">
        <f>SUM(D112:$D$127)</f>
        <v>632.59269608201168</v>
      </c>
      <c r="F112" s="16">
        <f t="shared" si="38"/>
        <v>2.6593078982971829</v>
      </c>
      <c r="G112" s="5"/>
      <c r="H112" s="14">
        <f t="shared" si="26"/>
        <v>1656.4273108812756</v>
      </c>
      <c r="I112" s="15">
        <f t="shared" si="39"/>
        <v>0.14360949907253467</v>
      </c>
      <c r="J112" s="14">
        <f t="shared" si="40"/>
        <v>237.87869636572566</v>
      </c>
      <c r="K112" s="14">
        <f>SUM($J112:J$127)</f>
        <v>632.59269608201168</v>
      </c>
      <c r="L112" s="16">
        <f t="shared" si="41"/>
        <v>2.6593078982971829</v>
      </c>
      <c r="M112" s="16"/>
      <c r="N112" s="20">
        <v>98</v>
      </c>
      <c r="O112" s="6">
        <f t="shared" si="35"/>
        <v>98</v>
      </c>
      <c r="P112" s="6">
        <f t="shared" si="30"/>
        <v>1656.4273108812756</v>
      </c>
      <c r="Q112" s="6">
        <f t="shared" si="31"/>
        <v>1656.4273108812756</v>
      </c>
      <c r="R112" s="5">
        <f t="shared" si="32"/>
        <v>1656.4273108812756</v>
      </c>
      <c r="S112" s="5">
        <f t="shared" si="42"/>
        <v>394028.76933702244</v>
      </c>
      <c r="T112" s="20">
        <f>SUM(S112:$S$136)</f>
        <v>678392.43029388611</v>
      </c>
      <c r="U112" s="6">
        <f t="shared" si="43"/>
        <v>1.721682483833155</v>
      </c>
    </row>
    <row r="113" spans="1:21" x14ac:dyDescent="0.2">
      <c r="A113" s="13">
        <v>99</v>
      </c>
      <c r="B113" s="22">
        <f>Absterbeordnung!B107</f>
        <v>1105.8462483764797</v>
      </c>
      <c r="C113" s="15">
        <f t="shared" si="36"/>
        <v>0.14079362654170063</v>
      </c>
      <c r="D113" s="14">
        <f t="shared" si="37"/>
        <v>155.69610370645881</v>
      </c>
      <c r="E113" s="14">
        <f>SUM(D113:$D$127)</f>
        <v>394.71399971628597</v>
      </c>
      <c r="F113" s="16">
        <f t="shared" si="38"/>
        <v>2.5351565666695093</v>
      </c>
      <c r="G113" s="5"/>
      <c r="H113" s="14">
        <f t="shared" si="26"/>
        <v>1105.8462483764797</v>
      </c>
      <c r="I113" s="15">
        <f t="shared" si="39"/>
        <v>0.14079362654170063</v>
      </c>
      <c r="J113" s="14">
        <f t="shared" si="40"/>
        <v>155.69610370645881</v>
      </c>
      <c r="K113" s="14">
        <f>SUM($J113:J$127)</f>
        <v>394.71399971628597</v>
      </c>
      <c r="L113" s="16">
        <f t="shared" si="41"/>
        <v>2.5351565666695093</v>
      </c>
      <c r="M113" s="16"/>
      <c r="N113" s="20">
        <v>99</v>
      </c>
      <c r="O113" s="6">
        <f t="shared" si="35"/>
        <v>99</v>
      </c>
      <c r="P113" s="6">
        <f t="shared" si="30"/>
        <v>1105.8462483764797</v>
      </c>
      <c r="Q113" s="6">
        <f t="shared" si="31"/>
        <v>1105.8462483764797</v>
      </c>
      <c r="R113" s="5">
        <f t="shared" si="32"/>
        <v>1105.8462483764797</v>
      </c>
      <c r="S113" s="5">
        <f t="shared" si="42"/>
        <v>172175.95217062277</v>
      </c>
      <c r="T113" s="20">
        <f>SUM(S113:$S$136)</f>
        <v>284363.66095686366</v>
      </c>
      <c r="U113" s="6">
        <f t="shared" si="43"/>
        <v>1.6515875612818753</v>
      </c>
    </row>
    <row r="114" spans="1:21" x14ac:dyDescent="0.2">
      <c r="A114" s="13">
        <v>100</v>
      </c>
      <c r="B114" s="22">
        <f>Absterbeordnung!B108</f>
        <v>715.39605751784711</v>
      </c>
      <c r="C114" s="15">
        <f t="shared" si="36"/>
        <v>0.13803296719774574</v>
      </c>
      <c r="D114" s="14">
        <f t="shared" si="37"/>
        <v>98.748240540757621</v>
      </c>
      <c r="E114" s="14">
        <f>SUM(D114:$D$127)</f>
        <v>239.01789600982721</v>
      </c>
      <c r="F114" s="16">
        <f t="shared" si="38"/>
        <v>2.4204775163682468</v>
      </c>
      <c r="G114" s="5"/>
      <c r="H114" s="14">
        <f t="shared" si="26"/>
        <v>715.39605751784711</v>
      </c>
      <c r="I114" s="15">
        <f t="shared" si="39"/>
        <v>0.13803296719774574</v>
      </c>
      <c r="J114" s="14">
        <f t="shared" si="40"/>
        <v>98.748240540757621</v>
      </c>
      <c r="K114" s="14">
        <f>SUM($J114:J$127)</f>
        <v>239.01789600982721</v>
      </c>
      <c r="L114" s="16">
        <f t="shared" si="41"/>
        <v>2.4204775163682468</v>
      </c>
      <c r="M114" s="16"/>
      <c r="N114" s="20">
        <v>100</v>
      </c>
      <c r="O114" s="6">
        <f t="shared" si="35"/>
        <v>100</v>
      </c>
      <c r="P114" s="6">
        <f t="shared" si="30"/>
        <v>715.39605751784711</v>
      </c>
      <c r="Q114" s="6">
        <f t="shared" si="31"/>
        <v>715.39605751784711</v>
      </c>
      <c r="R114" s="5">
        <f t="shared" si="32"/>
        <v>715.39605751784711</v>
      </c>
      <c r="S114" s="5">
        <f t="shared" si="42"/>
        <v>70644.101969682044</v>
      </c>
      <c r="T114" s="20">
        <f>SUM(S114:$S$136)</f>
        <v>112187.70878624091</v>
      </c>
      <c r="U114" s="6">
        <f t="shared" si="43"/>
        <v>1.5880690058794706</v>
      </c>
    </row>
    <row r="115" spans="1:21" x14ac:dyDescent="0.2">
      <c r="A115" s="13">
        <v>101</v>
      </c>
      <c r="B115" s="22">
        <f>Absterbeordnung!B109</f>
        <v>447.86176485615289</v>
      </c>
      <c r="C115" s="15">
        <f t="shared" si="36"/>
        <v>0.13532643842916248</v>
      </c>
      <c r="D115" s="14">
        <f t="shared" si="37"/>
        <v>60.607537546582215</v>
      </c>
      <c r="E115" s="14">
        <f>SUM(D115:$D$127)</f>
        <v>140.26965546906959</v>
      </c>
      <c r="F115" s="16">
        <f t="shared" si="38"/>
        <v>2.3143929145984532</v>
      </c>
      <c r="G115" s="5"/>
      <c r="H115" s="14">
        <f t="shared" si="26"/>
        <v>447.86176485615289</v>
      </c>
      <c r="I115" s="15">
        <f t="shared" si="39"/>
        <v>0.13532643842916248</v>
      </c>
      <c r="J115" s="14">
        <f t="shared" si="40"/>
        <v>60.607537546582215</v>
      </c>
      <c r="K115" s="14">
        <f>SUM($J115:J$127)</f>
        <v>140.26965546906959</v>
      </c>
      <c r="L115" s="16">
        <f t="shared" si="41"/>
        <v>2.3143929145984532</v>
      </c>
      <c r="M115" s="16"/>
      <c r="N115" s="20">
        <v>101</v>
      </c>
      <c r="O115" s="6">
        <f t="shared" si="35"/>
        <v>101</v>
      </c>
      <c r="P115" s="6">
        <f t="shared" si="30"/>
        <v>447.86176485615289</v>
      </c>
      <c r="Q115" s="6">
        <f t="shared" si="31"/>
        <v>447.86176485615289</v>
      </c>
      <c r="R115" s="5">
        <f t="shared" si="32"/>
        <v>447.86176485615289</v>
      </c>
      <c r="S115" s="5">
        <f t="shared" si="42"/>
        <v>27143.798729197864</v>
      </c>
      <c r="T115" s="20">
        <f>SUM(S115:$S$136)</f>
        <v>41543.60681655888</v>
      </c>
      <c r="U115" s="6">
        <f t="shared" si="43"/>
        <v>1.530500842237366</v>
      </c>
    </row>
    <row r="116" spans="1:21" x14ac:dyDescent="0.2">
      <c r="A116" s="21">
        <v>102</v>
      </c>
      <c r="B116" s="22">
        <f>Absterbeordnung!B110</f>
        <v>270.9588291984474</v>
      </c>
      <c r="C116" s="15">
        <f t="shared" si="36"/>
        <v>0.13267297885212007</v>
      </c>
      <c r="D116" s="14">
        <f t="shared" si="37"/>
        <v>35.948915016040829</v>
      </c>
      <c r="E116" s="14">
        <f>SUM(D116:$D$127)</f>
        <v>79.662117922487383</v>
      </c>
      <c r="F116" s="16">
        <f t="shared" si="38"/>
        <v>2.2159811467728918</v>
      </c>
      <c r="G116" s="5"/>
      <c r="H116" s="14">
        <f t="shared" si="26"/>
        <v>270.9588291984474</v>
      </c>
      <c r="I116" s="15">
        <f t="shared" si="39"/>
        <v>0.13267297885212007</v>
      </c>
      <c r="J116" s="14">
        <f t="shared" si="40"/>
        <v>35.948915016040829</v>
      </c>
      <c r="K116" s="14">
        <f>SUM($J116:J$127)</f>
        <v>79.662117922487383</v>
      </c>
      <c r="L116" s="16">
        <f t="shared" si="41"/>
        <v>2.2159811467728918</v>
      </c>
      <c r="M116" s="16"/>
      <c r="N116" s="6">
        <v>102</v>
      </c>
      <c r="O116" s="6">
        <f t="shared" si="35"/>
        <v>102</v>
      </c>
      <c r="P116" s="6">
        <f t="shared" si="30"/>
        <v>270.9588291984474</v>
      </c>
      <c r="Q116" s="6">
        <f t="shared" si="31"/>
        <v>270.9588291984474</v>
      </c>
      <c r="R116" s="5">
        <f t="shared" si="32"/>
        <v>270.9588291984474</v>
      </c>
      <c r="S116" s="5">
        <f t="shared" si="42"/>
        <v>9740.6759237009082</v>
      </c>
      <c r="T116" s="20">
        <f>SUM(S116:$S$136)</f>
        <v>14399.808087361009</v>
      </c>
      <c r="U116" s="6">
        <f t="shared" si="43"/>
        <v>1.4783171311883552</v>
      </c>
    </row>
    <row r="117" spans="1:21" x14ac:dyDescent="0.2">
      <c r="A117" s="21">
        <v>103</v>
      </c>
      <c r="B117" s="22">
        <f>Absterbeordnung!B111</f>
        <v>158.21247565130477</v>
      </c>
      <c r="C117" s="15">
        <f t="shared" si="36"/>
        <v>0.13007154789423539</v>
      </c>
      <c r="D117" s="14">
        <f t="shared" si="37"/>
        <v>20.578941604144241</v>
      </c>
      <c r="E117" s="14">
        <f>SUM(D117:$D$127)</f>
        <v>43.713202906446533</v>
      </c>
      <c r="F117" s="16">
        <f t="shared" si="38"/>
        <v>2.1241715802159358</v>
      </c>
      <c r="G117" s="5"/>
      <c r="H117" s="14">
        <f t="shared" si="26"/>
        <v>158.21247565130477</v>
      </c>
      <c r="I117" s="15">
        <f t="shared" si="39"/>
        <v>0.13007154789423539</v>
      </c>
      <c r="J117" s="14">
        <f t="shared" si="40"/>
        <v>20.578941604144241</v>
      </c>
      <c r="K117" s="14">
        <f>SUM($J117:J$127)</f>
        <v>43.713202906446533</v>
      </c>
      <c r="L117" s="16">
        <f t="shared" si="41"/>
        <v>2.1241715802159358</v>
      </c>
      <c r="M117" s="16"/>
      <c r="N117" s="6">
        <v>103</v>
      </c>
      <c r="O117" s="6">
        <f t="shared" si="35"/>
        <v>103</v>
      </c>
      <c r="P117" s="6">
        <f t="shared" si="30"/>
        <v>158.21247565130477</v>
      </c>
      <c r="Q117" s="6">
        <f t="shared" si="31"/>
        <v>158.21247565130477</v>
      </c>
      <c r="R117" s="5">
        <f t="shared" si="32"/>
        <v>158.21247565130477</v>
      </c>
      <c r="S117" s="5">
        <f t="shared" si="42"/>
        <v>3255.8452974752931</v>
      </c>
      <c r="T117" s="20">
        <f>SUM(S117:$S$136)</f>
        <v>4659.1321636601024</v>
      </c>
      <c r="U117" s="6">
        <f t="shared" si="43"/>
        <v>1.4310053881469649</v>
      </c>
    </row>
    <row r="118" spans="1:21" x14ac:dyDescent="0.2">
      <c r="A118" s="21">
        <v>104</v>
      </c>
      <c r="B118" s="22">
        <f>Absterbeordnung!B112</f>
        <v>89.037399843572075</v>
      </c>
      <c r="C118" s="15">
        <f t="shared" si="36"/>
        <v>0.12752112538650526</v>
      </c>
      <c r="D118" s="14">
        <f t="shared" si="37"/>
        <v>11.354149429540557</v>
      </c>
      <c r="E118" s="14">
        <f>SUM(D118:$D$127)</f>
        <v>23.134261302302296</v>
      </c>
      <c r="F118" s="16">
        <f t="shared" si="38"/>
        <v>2.0375160152563199</v>
      </c>
      <c r="G118" s="5"/>
      <c r="H118" s="14">
        <f t="shared" si="26"/>
        <v>89.037399843572075</v>
      </c>
      <c r="I118" s="15">
        <f t="shared" si="39"/>
        <v>0.12752112538650526</v>
      </c>
      <c r="J118" s="14">
        <f t="shared" si="40"/>
        <v>11.354149429540557</v>
      </c>
      <c r="K118" s="14">
        <f>SUM($J118:J$127)</f>
        <v>23.134261302302296</v>
      </c>
      <c r="L118" s="16">
        <f t="shared" si="41"/>
        <v>2.0375160152563199</v>
      </c>
      <c r="M118" s="16"/>
      <c r="N118" s="6">
        <v>104</v>
      </c>
      <c r="O118" s="6">
        <f t="shared" si="35"/>
        <v>104</v>
      </c>
      <c r="P118" s="6">
        <f t="shared" si="30"/>
        <v>89.037399843572075</v>
      </c>
      <c r="Q118" s="6">
        <f t="shared" si="31"/>
        <v>89.037399843572075</v>
      </c>
      <c r="R118" s="5">
        <f t="shared" si="32"/>
        <v>89.037399843572075</v>
      </c>
      <c r="S118" s="5">
        <f t="shared" si="42"/>
        <v>1010.9439426416684</v>
      </c>
      <c r="T118" s="20">
        <f>SUM(S118:$S$136)</f>
        <v>1403.2868661848088</v>
      </c>
      <c r="U118" s="6">
        <f t="shared" si="43"/>
        <v>1.3880956272589362</v>
      </c>
    </row>
    <row r="119" spans="1:21" x14ac:dyDescent="0.2">
      <c r="A119" s="21">
        <v>105</v>
      </c>
      <c r="B119" s="22">
        <f>Absterbeordnung!B113</f>
        <v>48.229722019145058</v>
      </c>
      <c r="C119" s="15">
        <f t="shared" si="36"/>
        <v>0.12502071116324046</v>
      </c>
      <c r="D119" s="14">
        <f t="shared" si="37"/>
        <v>6.0297141460389128</v>
      </c>
      <c r="E119" s="14">
        <f>SUM(D119:$D$127)</f>
        <v>11.780111872761742</v>
      </c>
      <c r="F119" s="16">
        <f t="shared" si="38"/>
        <v>1.953676673130587</v>
      </c>
      <c r="G119" s="5"/>
      <c r="H119" s="14">
        <f t="shared" si="26"/>
        <v>48.229722019145058</v>
      </c>
      <c r="I119" s="15">
        <f t="shared" si="39"/>
        <v>0.12502071116324046</v>
      </c>
      <c r="J119" s="14">
        <f t="shared" si="40"/>
        <v>6.0297141460389128</v>
      </c>
      <c r="K119" s="14">
        <f>SUM($J119:J$127)</f>
        <v>11.780111872761742</v>
      </c>
      <c r="L119" s="16">
        <f t="shared" si="41"/>
        <v>1.953676673130587</v>
      </c>
      <c r="M119" s="16"/>
      <c r="N119" s="6">
        <v>105</v>
      </c>
      <c r="O119" s="6">
        <f t="shared" si="35"/>
        <v>105</v>
      </c>
      <c r="P119" s="6">
        <f t="shared" si="30"/>
        <v>48.229722019145058</v>
      </c>
      <c r="Q119" s="6">
        <f t="shared" si="31"/>
        <v>48.229722019145058</v>
      </c>
      <c r="R119" s="5">
        <f t="shared" si="32"/>
        <v>48.229722019145058</v>
      </c>
      <c r="S119" s="5">
        <f t="shared" si="42"/>
        <v>290.81143711836336</v>
      </c>
      <c r="T119" s="20">
        <f>SUM(S119:$S$136)</f>
        <v>392.34292354314067</v>
      </c>
      <c r="U119" s="6">
        <f t="shared" si="43"/>
        <v>1.3491316828211708</v>
      </c>
    </row>
    <row r="120" spans="1:21" x14ac:dyDescent="0.2">
      <c r="A120" s="21">
        <v>106</v>
      </c>
      <c r="B120" s="22">
        <f>Absterbeordnung!B114</f>
        <v>25.112145571825103</v>
      </c>
      <c r="C120" s="15">
        <f t="shared" si="36"/>
        <v>0.12256932466984359</v>
      </c>
      <c r="D120" s="14">
        <f t="shared" si="37"/>
        <v>3.0779787237494061</v>
      </c>
      <c r="E120" s="14">
        <f>SUM(D120:$D$127)</f>
        <v>5.7503977267228281</v>
      </c>
      <c r="F120" s="16">
        <f t="shared" si="38"/>
        <v>1.8682382962407369</v>
      </c>
      <c r="G120" s="5"/>
      <c r="H120" s="14">
        <f t="shared" si="26"/>
        <v>25.112145571825103</v>
      </c>
      <c r="I120" s="15">
        <f t="shared" si="39"/>
        <v>0.12256932466984359</v>
      </c>
      <c r="J120" s="14">
        <f t="shared" si="40"/>
        <v>3.0779787237494061</v>
      </c>
      <c r="K120" s="14">
        <f>SUM($J120:J$127)</f>
        <v>5.7503977267228281</v>
      </c>
      <c r="L120" s="16">
        <f t="shared" si="41"/>
        <v>1.8682382962407369</v>
      </c>
      <c r="M120" s="16"/>
      <c r="N120" s="6">
        <v>106</v>
      </c>
      <c r="O120" s="6">
        <f t="shared" si="35"/>
        <v>106</v>
      </c>
      <c r="P120" s="6">
        <f t="shared" si="30"/>
        <v>25.112145571825103</v>
      </c>
      <c r="Q120" s="6">
        <f t="shared" si="31"/>
        <v>25.112145571825103</v>
      </c>
      <c r="R120" s="5">
        <f t="shared" si="32"/>
        <v>25.112145571825103</v>
      </c>
      <c r="S120" s="5">
        <f t="shared" si="42"/>
        <v>77.294649777775533</v>
      </c>
      <c r="T120" s="20">
        <f>SUM(S120:$S$136)</f>
        <v>101.53148642477734</v>
      </c>
      <c r="U120" s="6">
        <f t="shared" si="43"/>
        <v>1.3135642210254326</v>
      </c>
    </row>
    <row r="121" spans="1:21" x14ac:dyDescent="0.2">
      <c r="A121" s="21">
        <v>107</v>
      </c>
      <c r="B121" s="22">
        <f>Absterbeordnung!B115</f>
        <v>12.551507133648359</v>
      </c>
      <c r="C121" s="15">
        <f t="shared" si="36"/>
        <v>0.12016600457827803</v>
      </c>
      <c r="D121" s="14">
        <f t="shared" si="37"/>
        <v>1.5082644636862781</v>
      </c>
      <c r="E121" s="14">
        <f>SUM(D121:$D$127)</f>
        <v>2.6724190029734225</v>
      </c>
      <c r="F121" s="16">
        <f t="shared" si="38"/>
        <v>1.7718504064213574</v>
      </c>
      <c r="G121" s="5"/>
      <c r="H121" s="14">
        <f t="shared" si="26"/>
        <v>12.551507133648359</v>
      </c>
      <c r="I121" s="15">
        <f t="shared" si="39"/>
        <v>0.12016600457827803</v>
      </c>
      <c r="J121" s="14">
        <f t="shared" si="40"/>
        <v>1.5082644636862781</v>
      </c>
      <c r="K121" s="14">
        <f>SUM($J121:J$127)</f>
        <v>2.6724190029734225</v>
      </c>
      <c r="L121" s="16">
        <f t="shared" si="41"/>
        <v>1.7718504064213574</v>
      </c>
      <c r="M121" s="16"/>
      <c r="N121" s="6">
        <v>107</v>
      </c>
      <c r="O121" s="6">
        <f t="shared" si="35"/>
        <v>107</v>
      </c>
      <c r="P121" s="6">
        <f t="shared" si="30"/>
        <v>12.551507133648359</v>
      </c>
      <c r="Q121" s="6">
        <f t="shared" si="31"/>
        <v>12.551507133648359</v>
      </c>
      <c r="R121" s="5">
        <f t="shared" si="32"/>
        <v>12.551507133648359</v>
      </c>
      <c r="S121" s="5">
        <f t="shared" si="42"/>
        <v>18.930992175386635</v>
      </c>
      <c r="T121" s="20">
        <f>SUM(S121:$S$136)</f>
        <v>24.236836647001805</v>
      </c>
      <c r="U121" s="6">
        <f t="shared" si="43"/>
        <v>1.2802729208516408</v>
      </c>
    </row>
    <row r="122" spans="1:21" x14ac:dyDescent="0.2">
      <c r="A122" s="21">
        <v>108</v>
      </c>
      <c r="B122" s="22">
        <f>Absterbeordnung!B116</f>
        <v>6.0140516538826247</v>
      </c>
      <c r="C122" s="15">
        <f t="shared" si="36"/>
        <v>0.11780980841007649</v>
      </c>
      <c r="D122" s="14">
        <f t="shared" si="37"/>
        <v>0.70851427311221571</v>
      </c>
      <c r="E122" s="14">
        <f>SUM(D122:$D$127)</f>
        <v>1.164154539287144</v>
      </c>
      <c r="F122" s="16">
        <f t="shared" si="38"/>
        <v>1.6430925719724536</v>
      </c>
      <c r="G122" s="5"/>
      <c r="H122" s="14">
        <f t="shared" si="26"/>
        <v>6.0140516538826247</v>
      </c>
      <c r="I122" s="15">
        <f t="shared" si="39"/>
        <v>0.11780980841007649</v>
      </c>
      <c r="J122" s="14">
        <f t="shared" si="40"/>
        <v>0.70851427311221571</v>
      </c>
      <c r="K122" s="14">
        <f>SUM($J122:J$127)</f>
        <v>1.164154539287144</v>
      </c>
      <c r="L122" s="16">
        <f t="shared" si="41"/>
        <v>1.6430925719724536</v>
      </c>
      <c r="M122" s="16"/>
      <c r="N122" s="6">
        <v>108</v>
      </c>
      <c r="O122" s="6">
        <f t="shared" si="35"/>
        <v>108</v>
      </c>
      <c r="P122" s="6">
        <f t="shared" si="30"/>
        <v>6.0140516538826247</v>
      </c>
      <c r="Q122" s="6">
        <f t="shared" si="31"/>
        <v>6.0140516538826247</v>
      </c>
      <c r="R122" s="5">
        <f t="shared" si="32"/>
        <v>6.0140516538826247</v>
      </c>
      <c r="S122" s="5">
        <f t="shared" si="42"/>
        <v>4.2610414360099655</v>
      </c>
      <c r="T122" s="20">
        <f>SUM(S122:$S$136)</f>
        <v>5.3058444716151731</v>
      </c>
      <c r="U122" s="6">
        <f t="shared" si="43"/>
        <v>1.2451989851062233</v>
      </c>
    </row>
    <row r="123" spans="1:21" x14ac:dyDescent="0.2">
      <c r="A123" s="21">
        <v>109</v>
      </c>
      <c r="B123" s="22">
        <f>Absterbeordnung!B117</f>
        <v>2.7587597063695477</v>
      </c>
      <c r="C123" s="15">
        <f t="shared" si="36"/>
        <v>0.11549981216674166</v>
      </c>
      <c r="D123" s="14">
        <f t="shared" si="37"/>
        <v>0.31863622789885815</v>
      </c>
      <c r="E123" s="14">
        <f>SUM(D123:$D$127)</f>
        <v>0.45564026617492837</v>
      </c>
      <c r="F123" s="16">
        <f t="shared" si="38"/>
        <v>1.4299700607790216</v>
      </c>
      <c r="G123" s="5"/>
      <c r="H123" s="14">
        <f t="shared" si="26"/>
        <v>2.7587597063695477</v>
      </c>
      <c r="I123" s="15">
        <f t="shared" si="39"/>
        <v>0.11549981216674166</v>
      </c>
      <c r="J123" s="14">
        <f t="shared" si="40"/>
        <v>0.31863622789885815</v>
      </c>
      <c r="K123" s="14">
        <f>SUM($J123:J$127)</f>
        <v>0.45564026617492837</v>
      </c>
      <c r="L123" s="16">
        <f t="shared" si="41"/>
        <v>1.4299700607790216</v>
      </c>
      <c r="M123" s="16"/>
      <c r="N123" s="6">
        <v>109</v>
      </c>
      <c r="O123" s="6">
        <f t="shared" si="35"/>
        <v>109</v>
      </c>
      <c r="P123" s="6">
        <f t="shared" si="30"/>
        <v>2.7587597063695477</v>
      </c>
      <c r="Q123" s="6">
        <f t="shared" si="31"/>
        <v>2.7587597063695477</v>
      </c>
      <c r="R123" s="5">
        <f t="shared" si="32"/>
        <v>2.7587597063695477</v>
      </c>
      <c r="S123" s="5">
        <f t="shared" si="42"/>
        <v>0.87904078651695405</v>
      </c>
      <c r="T123" s="20">
        <f>SUM(S123:$S$136)</f>
        <v>1.0448030356052076</v>
      </c>
      <c r="U123" s="6">
        <f t="shared" si="43"/>
        <v>1.1885717382296419</v>
      </c>
    </row>
    <row r="124" spans="1:21" x14ac:dyDescent="0.2">
      <c r="A124" s="21">
        <v>110</v>
      </c>
      <c r="B124" s="22">
        <f>Absterbeordnung!B118</f>
        <v>1.2099077601948791</v>
      </c>
      <c r="C124" s="15">
        <f t="shared" si="36"/>
        <v>0.11323510996739378</v>
      </c>
      <c r="D124" s="14">
        <f t="shared" si="37"/>
        <v>0.13700403827607024</v>
      </c>
      <c r="E124" s="14">
        <f>SUM(D124:$D$127)</f>
        <v>0.13700403827607024</v>
      </c>
      <c r="F124" s="16">
        <f t="shared" si="38"/>
        <v>1</v>
      </c>
      <c r="G124" s="5"/>
      <c r="H124" s="14">
        <f t="shared" si="26"/>
        <v>1.2099077601948791</v>
      </c>
      <c r="I124" s="15">
        <f t="shared" si="39"/>
        <v>0.11323510996739378</v>
      </c>
      <c r="J124" s="14">
        <f t="shared" si="40"/>
        <v>0.13700403827607024</v>
      </c>
      <c r="K124" s="14">
        <f>SUM($J124:J$127)</f>
        <v>0.13700403827607024</v>
      </c>
      <c r="L124" s="16">
        <f t="shared" si="41"/>
        <v>1</v>
      </c>
      <c r="M124" s="16"/>
      <c r="N124" s="6">
        <v>110</v>
      </c>
      <c r="O124" s="6">
        <f t="shared" si="35"/>
        <v>110</v>
      </c>
      <c r="P124" s="6">
        <f t="shared" si="30"/>
        <v>1.2099077601948791</v>
      </c>
      <c r="Q124" s="6">
        <f t="shared" si="31"/>
        <v>1.2099077601948791</v>
      </c>
      <c r="R124" s="5">
        <f t="shared" si="32"/>
        <v>1.2099077601948791</v>
      </c>
      <c r="S124" s="5">
        <f t="shared" si="42"/>
        <v>0.16576224908825363</v>
      </c>
      <c r="T124" s="20">
        <f>SUM(S124:$S$136)</f>
        <v>0.16576224908825363</v>
      </c>
      <c r="U124" s="6">
        <f t="shared" si="43"/>
        <v>1</v>
      </c>
    </row>
    <row r="125" spans="1:21" x14ac:dyDescent="0.2">
      <c r="A125" s="21">
        <v>111</v>
      </c>
      <c r="B125" s="22">
        <f>Absterbeordnung!B119</f>
        <v>0</v>
      </c>
      <c r="C125" s="15">
        <f t="shared" si="36"/>
        <v>0.11101481369352335</v>
      </c>
      <c r="D125" s="14">
        <f t="shared" si="37"/>
        <v>0</v>
      </c>
      <c r="E125" s="14">
        <f>SUM(D125:$D$127)</f>
        <v>0</v>
      </c>
      <c r="F125" s="16" t="e">
        <f t="shared" si="38"/>
        <v>#DIV/0!</v>
      </c>
      <c r="G125" s="25"/>
      <c r="H125" s="14">
        <f t="shared" si="26"/>
        <v>0</v>
      </c>
      <c r="I125" s="15">
        <f t="shared" si="39"/>
        <v>0.11101481369352335</v>
      </c>
      <c r="J125" s="14">
        <f t="shared" si="40"/>
        <v>0</v>
      </c>
      <c r="K125" s="14">
        <f>SUM($J125:J$127)</f>
        <v>0</v>
      </c>
      <c r="L125" s="16" t="e">
        <f t="shared" si="41"/>
        <v>#DIV/0!</v>
      </c>
      <c r="M125" s="16"/>
      <c r="N125" s="6">
        <v>111</v>
      </c>
      <c r="O125" s="6">
        <f t="shared" si="35"/>
        <v>111</v>
      </c>
      <c r="P125" s="6">
        <f t="shared" si="30"/>
        <v>0</v>
      </c>
      <c r="Q125" s="6">
        <f t="shared" si="31"/>
        <v>0</v>
      </c>
      <c r="R125" s="5">
        <f t="shared" si="32"/>
        <v>0</v>
      </c>
      <c r="S125" s="5">
        <f t="shared" si="42"/>
        <v>0</v>
      </c>
      <c r="T125" s="20">
        <f>SUM(S125:$S$136)</f>
        <v>0</v>
      </c>
      <c r="U125" s="6" t="e">
        <f t="shared" si="43"/>
        <v>#DIV/0!</v>
      </c>
    </row>
    <row r="126" spans="1:21" x14ac:dyDescent="0.2">
      <c r="A126" s="21">
        <v>112</v>
      </c>
      <c r="B126" s="22">
        <f>Absterbeordnung!B120</f>
        <v>0</v>
      </c>
      <c r="C126" s="15">
        <f t="shared" si="36"/>
        <v>0.10883805264070914</v>
      </c>
      <c r="D126" s="14">
        <f t="shared" si="37"/>
        <v>0</v>
      </c>
      <c r="E126" s="14">
        <f>SUM(D126:$D$127)</f>
        <v>0</v>
      </c>
      <c r="F126" s="16" t="e">
        <f t="shared" si="38"/>
        <v>#DIV/0!</v>
      </c>
      <c r="G126" s="5"/>
      <c r="H126" s="14">
        <f t="shared" si="26"/>
        <v>0</v>
      </c>
      <c r="I126" s="15">
        <f t="shared" si="39"/>
        <v>0.10883805264070914</v>
      </c>
      <c r="J126" s="14">
        <f t="shared" si="40"/>
        <v>0</v>
      </c>
      <c r="K126" s="14">
        <f>SUM($J126:J$127)</f>
        <v>0</v>
      </c>
      <c r="L126" s="16" t="e">
        <f t="shared" si="41"/>
        <v>#DIV/0!</v>
      </c>
      <c r="M126" s="16"/>
      <c r="N126" s="6">
        <v>112</v>
      </c>
      <c r="O126" s="6">
        <f t="shared" si="35"/>
        <v>112</v>
      </c>
      <c r="P126" s="6">
        <f t="shared" si="30"/>
        <v>0</v>
      </c>
      <c r="Q126" s="6">
        <f t="shared" si="31"/>
        <v>0</v>
      </c>
      <c r="R126" s="5">
        <f t="shared" si="32"/>
        <v>0</v>
      </c>
      <c r="S126" s="5">
        <f t="shared" si="42"/>
        <v>0</v>
      </c>
      <c r="T126" s="20">
        <f>SUM(S126:$S$136)</f>
        <v>0</v>
      </c>
      <c r="U126" s="6" t="e">
        <f t="shared" si="43"/>
        <v>#DIV/0!</v>
      </c>
    </row>
    <row r="127" spans="1:21" x14ac:dyDescent="0.2">
      <c r="A127" s="26">
        <v>113</v>
      </c>
      <c r="B127" s="22">
        <f>Absterbeordnung!B121</f>
        <v>0</v>
      </c>
      <c r="C127" s="15">
        <f t="shared" si="36"/>
        <v>0.10670397317716583</v>
      </c>
      <c r="D127" s="14">
        <f t="shared" si="37"/>
        <v>0</v>
      </c>
      <c r="E127" s="14">
        <f>SUM(D127:$D$127)</f>
        <v>0</v>
      </c>
      <c r="F127" s="16" t="e">
        <f t="shared" si="38"/>
        <v>#DIV/0!</v>
      </c>
      <c r="G127" s="27"/>
      <c r="H127" s="14">
        <f t="shared" si="26"/>
        <v>0</v>
      </c>
      <c r="I127" s="15">
        <f t="shared" si="39"/>
        <v>0.10670397317716583</v>
      </c>
      <c r="J127" s="14">
        <f t="shared" si="40"/>
        <v>0</v>
      </c>
      <c r="K127" s="14">
        <f>SUM($J127:J$127)</f>
        <v>0</v>
      </c>
      <c r="L127" s="16" t="e">
        <f t="shared" si="41"/>
        <v>#DIV/0!</v>
      </c>
      <c r="M127" s="16"/>
      <c r="N127" s="28">
        <v>113</v>
      </c>
      <c r="O127" s="6">
        <f t="shared" si="35"/>
        <v>113</v>
      </c>
      <c r="P127" s="6">
        <f t="shared" si="30"/>
        <v>0</v>
      </c>
      <c r="Q127" s="6">
        <f t="shared" si="31"/>
        <v>0</v>
      </c>
      <c r="R127" s="5">
        <f t="shared" si="32"/>
        <v>0</v>
      </c>
      <c r="S127" s="5">
        <f t="shared" si="42"/>
        <v>0</v>
      </c>
      <c r="T127" s="20">
        <f>SUM(S127:$S$136)</f>
        <v>0</v>
      </c>
      <c r="U127" s="6" t="e">
        <f t="shared" si="43"/>
        <v>#DIV/0!</v>
      </c>
    </row>
    <row r="128" spans="1:21" x14ac:dyDescent="0.2">
      <c r="A128" s="26">
        <v>114</v>
      </c>
      <c r="B128" s="22">
        <f>Absterbeordnung!B122</f>
        <v>0</v>
      </c>
      <c r="C128" s="15">
        <f t="shared" ref="C128:C136" si="44">1/(((1+($B$5/100))^A128))</f>
        <v>0.10461173840898609</v>
      </c>
      <c r="D128" s="14">
        <f t="shared" ref="D128:D136" si="45">B128*C128</f>
        <v>0</v>
      </c>
      <c r="E128" s="14">
        <f>SUM(D$127:$D128)</f>
        <v>0</v>
      </c>
      <c r="F128" s="16" t="e">
        <f t="shared" ref="F128:F136" si="46">E128/D128</f>
        <v>#DIV/0!</v>
      </c>
      <c r="G128" s="27"/>
      <c r="H128" s="14">
        <f t="shared" ref="H128:H136" si="47">B128</f>
        <v>0</v>
      </c>
      <c r="I128" s="15">
        <f t="shared" ref="I128:I136" si="48">1/(((1+($B$5/100))^A128))</f>
        <v>0.10461173840898609</v>
      </c>
      <c r="J128" s="14">
        <f t="shared" ref="J128:J136" si="49">H128*I128</f>
        <v>0</v>
      </c>
      <c r="K128" s="14">
        <f>SUM($J$127:J128)</f>
        <v>0</v>
      </c>
      <c r="L128" s="16" t="e">
        <f t="shared" ref="L128:L136" si="50">K128/J128</f>
        <v>#DIV/0!</v>
      </c>
      <c r="M128" s="16"/>
      <c r="N128" s="6">
        <v>114</v>
      </c>
      <c r="O128" s="6">
        <f t="shared" si="35"/>
        <v>114</v>
      </c>
      <c r="P128" s="6">
        <f t="shared" ref="P128:P136" si="51">B128</f>
        <v>0</v>
      </c>
      <c r="Q128" s="6">
        <f t="shared" ref="Q128:Q136" si="52">B128</f>
        <v>0</v>
      </c>
      <c r="R128" s="5">
        <f t="shared" si="32"/>
        <v>0</v>
      </c>
      <c r="S128" s="5">
        <f t="shared" si="42"/>
        <v>0</v>
      </c>
      <c r="T128" s="20">
        <f>SUM(S128:$S$136)</f>
        <v>0</v>
      </c>
      <c r="U128" s="6" t="e">
        <f t="shared" ref="U128:U136" si="53">T128/S128</f>
        <v>#DIV/0!</v>
      </c>
    </row>
    <row r="129" spans="1:21" x14ac:dyDescent="0.2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47"/>
        <v>0</v>
      </c>
      <c r="I129" s="15">
        <f t="shared" si="48"/>
        <v>0.10256052785194716</v>
      </c>
      <c r="J129" s="14">
        <f t="shared" si="49"/>
        <v>0</v>
      </c>
      <c r="K129" s="14">
        <f>SUM($J$127:J129)</f>
        <v>0</v>
      </c>
      <c r="L129" s="16" t="e">
        <f t="shared" si="50"/>
        <v>#DIV/0!</v>
      </c>
      <c r="M129" s="16"/>
      <c r="N129" s="6">
        <v>115</v>
      </c>
      <c r="O129" s="6">
        <f t="shared" si="35"/>
        <v>115</v>
      </c>
      <c r="P129" s="6">
        <f t="shared" si="51"/>
        <v>0</v>
      </c>
      <c r="Q129" s="6">
        <f t="shared" si="52"/>
        <v>0</v>
      </c>
      <c r="R129" s="5">
        <f t="shared" si="32"/>
        <v>0</v>
      </c>
      <c r="S129" s="5">
        <f t="shared" si="42"/>
        <v>0</v>
      </c>
      <c r="T129" s="20">
        <f>SUM(S129:$S$136)</f>
        <v>0</v>
      </c>
      <c r="U129" s="6" t="e">
        <f t="shared" si="53"/>
        <v>#DIV/0!</v>
      </c>
    </row>
    <row r="130" spans="1:21" x14ac:dyDescent="0.2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47"/>
        <v>0</v>
      </c>
      <c r="I130" s="15">
        <f t="shared" si="48"/>
        <v>0.1005495371097521</v>
      </c>
      <c r="J130" s="14">
        <f t="shared" si="49"/>
        <v>0</v>
      </c>
      <c r="K130" s="14">
        <f>SUM($J$127:J130)</f>
        <v>0</v>
      </c>
      <c r="L130" s="16" t="e">
        <f t="shared" si="50"/>
        <v>#DIV/0!</v>
      </c>
      <c r="M130" s="16"/>
      <c r="N130" s="28">
        <v>116</v>
      </c>
      <c r="O130" s="6">
        <f t="shared" si="35"/>
        <v>116</v>
      </c>
      <c r="P130" s="6">
        <f t="shared" si="51"/>
        <v>0</v>
      </c>
      <c r="Q130" s="6">
        <f t="shared" si="52"/>
        <v>0</v>
      </c>
      <c r="R130" s="5">
        <f t="shared" si="32"/>
        <v>0</v>
      </c>
      <c r="S130" s="5">
        <f t="shared" si="42"/>
        <v>0</v>
      </c>
      <c r="T130" s="20">
        <f>SUM(S130:$S$136)</f>
        <v>0</v>
      </c>
      <c r="U130" s="6" t="e">
        <f t="shared" si="53"/>
        <v>#DIV/0!</v>
      </c>
    </row>
    <row r="131" spans="1:21" x14ac:dyDescent="0.2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47"/>
        <v>0</v>
      </c>
      <c r="I131" s="15">
        <f t="shared" si="48"/>
        <v>9.8577977558580526E-2</v>
      </c>
      <c r="J131" s="14">
        <f t="shared" si="49"/>
        <v>0</v>
      </c>
      <c r="K131" s="14">
        <f>SUM($J$127:J131)</f>
        <v>0</v>
      </c>
      <c r="L131" s="16" t="e">
        <f t="shared" si="50"/>
        <v>#DIV/0!</v>
      </c>
      <c r="M131" s="16"/>
      <c r="N131" s="6">
        <v>117</v>
      </c>
      <c r="O131" s="6">
        <f t="shared" si="35"/>
        <v>117</v>
      </c>
      <c r="P131" s="6">
        <f t="shared" si="51"/>
        <v>0</v>
      </c>
      <c r="Q131" s="6">
        <f t="shared" si="52"/>
        <v>0</v>
      </c>
      <c r="R131" s="5">
        <f t="shared" si="32"/>
        <v>0</v>
      </c>
      <c r="S131" s="5">
        <f t="shared" si="42"/>
        <v>0</v>
      </c>
      <c r="T131" s="20">
        <f>SUM(S131:$S$136)</f>
        <v>0</v>
      </c>
      <c r="U131" s="6" t="e">
        <f t="shared" si="53"/>
        <v>#DIV/0!</v>
      </c>
    </row>
    <row r="132" spans="1:21" x14ac:dyDescent="0.2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47"/>
        <v>0</v>
      </c>
      <c r="I132" s="15">
        <f t="shared" si="48"/>
        <v>9.6645076037824032E-2</v>
      </c>
      <c r="J132" s="14">
        <f t="shared" si="49"/>
        <v>0</v>
      </c>
      <c r="K132" s="14">
        <f>SUM($J$127:J132)</f>
        <v>0</v>
      </c>
      <c r="L132" s="16" t="e">
        <f t="shared" si="50"/>
        <v>#DIV/0!</v>
      </c>
      <c r="M132" s="16"/>
      <c r="N132" s="6">
        <v>118</v>
      </c>
      <c r="O132" s="6">
        <f t="shared" si="35"/>
        <v>118</v>
      </c>
      <c r="P132" s="6">
        <f t="shared" si="51"/>
        <v>0</v>
      </c>
      <c r="Q132" s="6">
        <f t="shared" si="52"/>
        <v>0</v>
      </c>
      <c r="R132" s="5">
        <f t="shared" si="32"/>
        <v>0</v>
      </c>
      <c r="S132" s="5">
        <f t="shared" si="42"/>
        <v>0</v>
      </c>
      <c r="T132" s="20">
        <f>SUM(S132:$S$136)</f>
        <v>0</v>
      </c>
      <c r="U132" s="6" t="e">
        <f t="shared" si="53"/>
        <v>#DIV/0!</v>
      </c>
    </row>
    <row r="133" spans="1:21" x14ac:dyDescent="0.2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47"/>
        <v>0</v>
      </c>
      <c r="I133" s="15">
        <f t="shared" si="48"/>
        <v>9.4750074546886331E-2</v>
      </c>
      <c r="J133" s="14">
        <f t="shared" si="49"/>
        <v>0</v>
      </c>
      <c r="K133" s="14">
        <f>SUM($J$127:J133)</f>
        <v>0</v>
      </c>
      <c r="L133" s="16" t="e">
        <f t="shared" si="50"/>
        <v>#DIV/0!</v>
      </c>
      <c r="M133" s="16"/>
      <c r="N133" s="28">
        <v>119</v>
      </c>
      <c r="O133" s="6">
        <f t="shared" si="35"/>
        <v>119</v>
      </c>
      <c r="P133" s="6">
        <f t="shared" si="51"/>
        <v>0</v>
      </c>
      <c r="Q133" s="6">
        <f t="shared" si="52"/>
        <v>0</v>
      </c>
      <c r="R133" s="5">
        <f t="shared" si="32"/>
        <v>0</v>
      </c>
      <c r="S133" s="5">
        <f t="shared" si="42"/>
        <v>0</v>
      </c>
      <c r="T133" s="20">
        <f>SUM(S133:$S$136)</f>
        <v>0</v>
      </c>
      <c r="U133" s="6" t="e">
        <f t="shared" si="53"/>
        <v>#DIV/0!</v>
      </c>
    </row>
    <row r="134" spans="1:21" x14ac:dyDescent="0.2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47"/>
        <v>0</v>
      </c>
      <c r="I134" s="15">
        <f t="shared" si="48"/>
        <v>9.2892229947927757E-2</v>
      </c>
      <c r="J134" s="14">
        <f t="shared" si="49"/>
        <v>0</v>
      </c>
      <c r="K134" s="14">
        <f>SUM($J$127:J134)</f>
        <v>0</v>
      </c>
      <c r="L134" s="16" t="e">
        <f t="shared" si="50"/>
        <v>#DIV/0!</v>
      </c>
      <c r="M134" s="16"/>
      <c r="N134" s="6">
        <v>120</v>
      </c>
      <c r="O134" s="6">
        <f t="shared" si="35"/>
        <v>120</v>
      </c>
      <c r="P134" s="6">
        <f t="shared" si="51"/>
        <v>0</v>
      </c>
      <c r="Q134" s="6">
        <f t="shared" si="52"/>
        <v>0</v>
      </c>
      <c r="R134" s="5">
        <f t="shared" si="32"/>
        <v>0</v>
      </c>
      <c r="S134" s="5">
        <f t="shared" si="42"/>
        <v>0</v>
      </c>
      <c r="T134" s="20">
        <f>SUM(S134:$S$136)</f>
        <v>0</v>
      </c>
      <c r="U134" s="6" t="e">
        <f t="shared" si="53"/>
        <v>#DIV/0!</v>
      </c>
    </row>
    <row r="135" spans="1:21" x14ac:dyDescent="0.2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47"/>
        <v>0</v>
      </c>
      <c r="I135" s="15">
        <f t="shared" si="48"/>
        <v>1</v>
      </c>
      <c r="J135" s="14">
        <f t="shared" si="49"/>
        <v>0</v>
      </c>
      <c r="K135" s="14">
        <f>SUM($J$127:J135)</f>
        <v>0</v>
      </c>
      <c r="L135" s="16" t="e">
        <f t="shared" si="50"/>
        <v>#DIV/0!</v>
      </c>
      <c r="M135" s="16"/>
      <c r="N135" s="6">
        <v>121</v>
      </c>
      <c r="O135" s="6">
        <f t="shared" si="35"/>
        <v>121</v>
      </c>
      <c r="P135" s="6">
        <f t="shared" si="51"/>
        <v>0</v>
      </c>
      <c r="Q135" s="6">
        <f t="shared" si="52"/>
        <v>0</v>
      </c>
      <c r="R135" s="5">
        <f t="shared" si="32"/>
        <v>0</v>
      </c>
      <c r="S135" s="5">
        <f t="shared" si="42"/>
        <v>0</v>
      </c>
      <c r="T135" s="20">
        <f>SUM(S135:$S$136)</f>
        <v>0</v>
      </c>
      <c r="U135" s="6" t="e">
        <f t="shared" si="53"/>
        <v>#DIV/0!</v>
      </c>
    </row>
    <row r="136" spans="1:21" x14ac:dyDescent="0.2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47"/>
        <v>0</v>
      </c>
      <c r="I136" s="15">
        <f t="shared" si="48"/>
        <v>1</v>
      </c>
      <c r="J136" s="14">
        <f t="shared" si="49"/>
        <v>0</v>
      </c>
      <c r="K136" s="14">
        <f>SUM($J$127:J136)</f>
        <v>0</v>
      </c>
      <c r="L136" s="16" t="e">
        <f t="shared" si="50"/>
        <v>#DIV/0!</v>
      </c>
      <c r="M136" s="16"/>
      <c r="N136" s="28">
        <v>122</v>
      </c>
      <c r="O136" s="6">
        <f t="shared" si="35"/>
        <v>122</v>
      </c>
      <c r="P136" s="6">
        <f t="shared" si="51"/>
        <v>0</v>
      </c>
      <c r="Q136" s="6">
        <f t="shared" si="52"/>
        <v>0</v>
      </c>
      <c r="R136" s="5">
        <f t="shared" si="32"/>
        <v>0</v>
      </c>
      <c r="S136" s="5">
        <f t="shared" si="42"/>
        <v>0</v>
      </c>
      <c r="T136" s="20">
        <f>SUM(S136:$S$136)</f>
        <v>0</v>
      </c>
      <c r="U136" s="6" t="e">
        <f t="shared" si="53"/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B233"/>
  <sheetViews>
    <sheetView workbookViewId="0">
      <selection activeCell="A30" sqref="A30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'Mann-Frau'!D5</f>
        <v>50</v>
      </c>
    </row>
    <row r="2" spans="1:21" x14ac:dyDescent="0.2">
      <c r="A2" s="2" t="s">
        <v>7</v>
      </c>
      <c r="B2" s="2">
        <f>'Mann-Frau'!D6</f>
        <v>50</v>
      </c>
    </row>
    <row r="3" spans="1:21" x14ac:dyDescent="0.2">
      <c r="A3" s="2" t="s">
        <v>14</v>
      </c>
      <c r="B3" s="2">
        <f>B1-B2</f>
        <v>0</v>
      </c>
    </row>
    <row r="4" spans="1:21" x14ac:dyDescent="0.2">
      <c r="M4" s="7"/>
    </row>
    <row r="5" spans="1:21" x14ac:dyDescent="0.2">
      <c r="A5" s="2" t="s">
        <v>3</v>
      </c>
      <c r="B5" s="2">
        <f>'Mann-Frau'!D8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68" t="s">
        <v>1</v>
      </c>
      <c r="C11" s="268"/>
      <c r="D11" s="268"/>
      <c r="E11" s="268"/>
      <c r="F11" s="268"/>
      <c r="H11" s="272" t="s">
        <v>0</v>
      </c>
      <c r="I11" s="273"/>
      <c r="J11" s="273"/>
      <c r="K11" s="273"/>
      <c r="L11" s="274"/>
      <c r="M11" s="7"/>
    </row>
    <row r="12" spans="1:21" x14ac:dyDescent="0.2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1</v>
      </c>
      <c r="Q12" s="12" t="s">
        <v>0</v>
      </c>
    </row>
    <row r="13" spans="1:21" x14ac:dyDescent="0.2">
      <c r="A13" s="13"/>
      <c r="B13" s="14"/>
      <c r="C13" s="15"/>
      <c r="D13" s="14"/>
      <c r="E13" s="14"/>
      <c r="F13" s="16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4">
        <f>Absterbeordnung!B8</f>
        <v>100000</v>
      </c>
      <c r="C14" s="15"/>
      <c r="D14" s="22"/>
      <c r="E14" s="22"/>
      <c r="F14" s="16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>N14+$B$3</f>
        <v>0</v>
      </c>
      <c r="P14" s="20">
        <f>B14</f>
        <v>100000</v>
      </c>
      <c r="Q14" s="20">
        <f>H14</f>
        <v>100000</v>
      </c>
      <c r="R14" s="5">
        <f>LOOKUP(N14,$O$14:$O$136,$Q$14:$Q$136)</f>
        <v>100000</v>
      </c>
      <c r="T14" s="20">
        <f>SUM(S14:$S$136)</f>
        <v>373212893483.04993</v>
      </c>
    </row>
    <row r="15" spans="1:21" x14ac:dyDescent="0.2">
      <c r="A15" s="21">
        <v>1</v>
      </c>
      <c r="B15" s="14">
        <f>Absterbeordnung!B9</f>
        <v>99593.808878460055</v>
      </c>
      <c r="C15" s="15">
        <f t="shared" ref="C15:C46" si="0">1/(((1+($B$5/100))^A15))</f>
        <v>0.98039215686274506</v>
      </c>
      <c r="D15" s="14">
        <f>B15*C15</f>
        <v>97640.989096529462</v>
      </c>
      <c r="E15" s="14">
        <f>SUM(D15:$D$136)</f>
        <v>3852167.7378206644</v>
      </c>
      <c r="F15" s="16">
        <f>E15/D15</f>
        <v>39.452362921194386</v>
      </c>
      <c r="G15" s="5"/>
      <c r="H15" s="17">
        <f>Absterbeordnung!C9</f>
        <v>99680.038514477186</v>
      </c>
      <c r="I15" s="18">
        <f t="shared" ref="I15:I46" si="1">1/(((1+($B$5/100))^A15))</f>
        <v>0.98039215686274506</v>
      </c>
      <c r="J15" s="17">
        <f>H15*I15</f>
        <v>97725.527955369791</v>
      </c>
      <c r="K15" s="17">
        <f>SUM($J15:J$136)</f>
        <v>3972743.8606314068</v>
      </c>
      <c r="L15" s="19">
        <f>K15/J15</f>
        <v>40.652058308098539</v>
      </c>
      <c r="N15" s="6">
        <v>1</v>
      </c>
      <c r="O15" s="6">
        <f t="shared" ref="O15:O78" si="2">N15+$B$3</f>
        <v>1</v>
      </c>
      <c r="P15" s="20">
        <f t="shared" ref="P15:P78" si="3">B15</f>
        <v>99593.808878460055</v>
      </c>
      <c r="Q15" s="20">
        <f t="shared" ref="Q15:Q78" si="4">H15</f>
        <v>99680.038514477186</v>
      </c>
      <c r="R15" s="5">
        <f t="shared" ref="R15:R78" si="5">LOOKUP(N15,$O$14:$O$136,$Q$14:$Q$136)</f>
        <v>99680.038514477186</v>
      </c>
      <c r="S15" s="5">
        <f t="shared" ref="S15:S46" si="6">P15*R15*I15</f>
        <v>9732857553.7337036</v>
      </c>
      <c r="T15" s="20">
        <f>SUM(S15:$S$136)</f>
        <v>373212893483.04993</v>
      </c>
      <c r="U15" s="6">
        <f>T15/S15</f>
        <v>38.345664818640913</v>
      </c>
    </row>
    <row r="16" spans="1:21" x14ac:dyDescent="0.2">
      <c r="A16" s="21">
        <v>2</v>
      </c>
      <c r="B16" s="14">
        <f>Absterbeordnung!B10</f>
        <v>99558.360068793627</v>
      </c>
      <c r="C16" s="15">
        <f t="shared" si="0"/>
        <v>0.96116878123798544</v>
      </c>
      <c r="D16" s="14">
        <f t="shared" ref="D16:D79" si="7">B16*C16</f>
        <v>95692.387609374884</v>
      </c>
      <c r="E16" s="14">
        <f>SUM(D16:$D$136)</f>
        <v>3754526.7487241346</v>
      </c>
      <c r="F16" s="16">
        <f t="shared" ref="F16:F79" si="8">E16/D16</f>
        <v>39.235375378556313</v>
      </c>
      <c r="G16" s="5"/>
      <c r="H16" s="17">
        <f>Absterbeordnung!C10</f>
        <v>99651.696251433576</v>
      </c>
      <c r="I16" s="18">
        <f t="shared" si="1"/>
        <v>0.96116878123798544</v>
      </c>
      <c r="J16" s="17">
        <f t="shared" ref="J16:J79" si="9">H16*I16</f>
        <v>95782.099434288335</v>
      </c>
      <c r="K16" s="17">
        <f>SUM($J16:J$136)</f>
        <v>3875018.3326760367</v>
      </c>
      <c r="L16" s="19">
        <f t="shared" ref="L16:L79" si="10">K16/J16</f>
        <v>40.456602596547881</v>
      </c>
      <c r="N16" s="6">
        <v>2</v>
      </c>
      <c r="O16" s="6">
        <f t="shared" si="2"/>
        <v>2</v>
      </c>
      <c r="P16" s="20">
        <f t="shared" si="3"/>
        <v>99558.360068793627</v>
      </c>
      <c r="Q16" s="20">
        <f t="shared" si="4"/>
        <v>99651.696251433576</v>
      </c>
      <c r="R16" s="5">
        <f t="shared" si="5"/>
        <v>99651.696251433576</v>
      </c>
      <c r="S16" s="5">
        <f t="shared" si="6"/>
        <v>9535908743.6238728</v>
      </c>
      <c r="T16" s="20">
        <f>SUM(S16:$S$136)</f>
        <v>363480035929.31616</v>
      </c>
      <c r="U16" s="6">
        <f t="shared" ref="U16:U79" si="11">T16/S16</f>
        <v>38.116979272935566</v>
      </c>
    </row>
    <row r="17" spans="1:21" x14ac:dyDescent="0.2">
      <c r="A17" s="21">
        <v>3</v>
      </c>
      <c r="B17" s="14">
        <f>Absterbeordnung!B11</f>
        <v>99539.196869992651</v>
      </c>
      <c r="C17" s="15">
        <f t="shared" si="0"/>
        <v>0.94232233454704462</v>
      </c>
      <c r="D17" s="14">
        <f t="shared" si="7"/>
        <v>93798.008373469347</v>
      </c>
      <c r="E17" s="14">
        <f>SUM(D17:$D$136)</f>
        <v>3658834.3611147599</v>
      </c>
      <c r="F17" s="16">
        <f t="shared" si="8"/>
        <v>39.007591147848473</v>
      </c>
      <c r="G17" s="5"/>
      <c r="H17" s="17">
        <f>Absterbeordnung!C11</f>
        <v>99635.630818904669</v>
      </c>
      <c r="I17" s="18">
        <f t="shared" si="1"/>
        <v>0.94232233454704462</v>
      </c>
      <c r="J17" s="17">
        <f t="shared" si="9"/>
        <v>93888.880237337711</v>
      </c>
      <c r="K17" s="17">
        <f>SUM($J17:J$136)</f>
        <v>3779236.2332417485</v>
      </c>
      <c r="L17" s="19">
        <f t="shared" si="10"/>
        <v>40.252223944820493</v>
      </c>
      <c r="N17" s="6">
        <v>3</v>
      </c>
      <c r="O17" s="6">
        <f t="shared" si="2"/>
        <v>3</v>
      </c>
      <c r="P17" s="20">
        <f t="shared" si="3"/>
        <v>99539.196869992651</v>
      </c>
      <c r="Q17" s="20">
        <f t="shared" si="4"/>
        <v>99635.630818904669</v>
      </c>
      <c r="R17" s="5">
        <f t="shared" si="5"/>
        <v>99635.630818904669</v>
      </c>
      <c r="S17" s="5">
        <f t="shared" si="6"/>
        <v>9345623733.8475227</v>
      </c>
      <c r="T17" s="20">
        <f>SUM(S17:$S$136)</f>
        <v>353944127185.69232</v>
      </c>
      <c r="U17" s="6">
        <f t="shared" si="11"/>
        <v>37.872713182726883</v>
      </c>
    </row>
    <row r="18" spans="1:21" x14ac:dyDescent="0.2">
      <c r="A18" s="21">
        <v>4</v>
      </c>
      <c r="B18" s="14">
        <f>Absterbeordnung!B12</f>
        <v>99524.167422334591</v>
      </c>
      <c r="C18" s="15">
        <f t="shared" si="0"/>
        <v>0.9238454260265142</v>
      </c>
      <c r="D18" s="14">
        <f t="shared" si="7"/>
        <v>91944.946852220819</v>
      </c>
      <c r="E18" s="14">
        <f>SUM(D18:$D$136)</f>
        <v>3565036.3527412903</v>
      </c>
      <c r="F18" s="16">
        <f t="shared" si="8"/>
        <v>38.77359740575217</v>
      </c>
      <c r="G18" s="5"/>
      <c r="H18" s="17">
        <f>Absterbeordnung!C12</f>
        <v>99621.344443148759</v>
      </c>
      <c r="I18" s="18">
        <f t="shared" si="1"/>
        <v>0.9238454260265142</v>
      </c>
      <c r="J18" s="17">
        <f t="shared" si="9"/>
        <v>92034.723398414877</v>
      </c>
      <c r="K18" s="17">
        <f>SUM($J18:J$136)</f>
        <v>3685347.3530044113</v>
      </c>
      <c r="L18" s="19">
        <f t="shared" si="10"/>
        <v>40.04301003927268</v>
      </c>
      <c r="N18" s="6">
        <v>4</v>
      </c>
      <c r="O18" s="6">
        <f t="shared" si="2"/>
        <v>4</v>
      </c>
      <c r="P18" s="20">
        <f t="shared" si="3"/>
        <v>99524.167422334591</v>
      </c>
      <c r="Q18" s="20">
        <f t="shared" si="4"/>
        <v>99621.344443148759</v>
      </c>
      <c r="R18" s="5">
        <f t="shared" si="5"/>
        <v>99621.344443148759</v>
      </c>
      <c r="S18" s="5">
        <f t="shared" si="6"/>
        <v>9159679220.1720963</v>
      </c>
      <c r="T18" s="20">
        <f>SUM(S18:$S$136)</f>
        <v>344598503451.84479</v>
      </c>
      <c r="U18" s="6">
        <f t="shared" si="11"/>
        <v>37.621241439650582</v>
      </c>
    </row>
    <row r="19" spans="1:21" x14ac:dyDescent="0.2">
      <c r="A19" s="21">
        <v>5</v>
      </c>
      <c r="B19" s="14">
        <f>Absterbeordnung!B13</f>
        <v>99509.826691815193</v>
      </c>
      <c r="C19" s="15">
        <f t="shared" si="0"/>
        <v>0.90573080982991594</v>
      </c>
      <c r="D19" s="14">
        <f t="shared" si="7"/>
        <v>90129.115915612361</v>
      </c>
      <c r="E19" s="14">
        <f>SUM(D19:$D$136)</f>
        <v>3473091.4058890692</v>
      </c>
      <c r="F19" s="16">
        <f t="shared" si="8"/>
        <v>38.53462192107726</v>
      </c>
      <c r="G19" s="5"/>
      <c r="H19" s="17">
        <f>Absterbeordnung!C13</f>
        <v>99609.405071777088</v>
      </c>
      <c r="I19" s="18">
        <f t="shared" si="1"/>
        <v>0.90573080982991594</v>
      </c>
      <c r="J19" s="17">
        <f t="shared" si="9"/>
        <v>90219.307122336802</v>
      </c>
      <c r="K19" s="17">
        <f>SUM($J19:J$136)</f>
        <v>3593312.6296059964</v>
      </c>
      <c r="L19" s="19">
        <f t="shared" si="10"/>
        <v>39.828643604339454</v>
      </c>
      <c r="N19" s="6">
        <v>5</v>
      </c>
      <c r="O19" s="6">
        <f t="shared" si="2"/>
        <v>5</v>
      </c>
      <c r="P19" s="20">
        <f t="shared" si="3"/>
        <v>99509.826691815193</v>
      </c>
      <c r="Q19" s="20">
        <f t="shared" si="4"/>
        <v>99609.405071777088</v>
      </c>
      <c r="R19" s="5">
        <f t="shared" si="5"/>
        <v>99609.405071777088</v>
      </c>
      <c r="S19" s="5">
        <f t="shared" si="6"/>
        <v>8977707615.9993839</v>
      </c>
      <c r="T19" s="20">
        <f>SUM(S19:$S$136)</f>
        <v>335438824231.67273</v>
      </c>
      <c r="U19" s="6">
        <f t="shared" si="11"/>
        <v>37.363527370158423</v>
      </c>
    </row>
    <row r="20" spans="1:21" x14ac:dyDescent="0.2">
      <c r="A20" s="21">
        <v>6</v>
      </c>
      <c r="B20" s="14">
        <f>Absterbeordnung!B14</f>
        <v>99498.312838484315</v>
      </c>
      <c r="C20" s="15">
        <f t="shared" si="0"/>
        <v>0.88797138218619198</v>
      </c>
      <c r="D20" s="14">
        <f t="shared" si="7"/>
        <v>88351.654376383041</v>
      </c>
      <c r="E20" s="14">
        <f>SUM(D20:$D$136)</f>
        <v>3382962.2899734569</v>
      </c>
      <c r="F20" s="16">
        <f t="shared" si="8"/>
        <v>38.289744700895426</v>
      </c>
      <c r="G20" s="5"/>
      <c r="H20" s="17">
        <f>Absterbeordnung!C14</f>
        <v>99600.394487118654</v>
      </c>
      <c r="I20" s="18">
        <f t="shared" si="1"/>
        <v>0.88797138218619198</v>
      </c>
      <c r="J20" s="17">
        <f t="shared" si="9"/>
        <v>88442.299959016731</v>
      </c>
      <c r="K20" s="17">
        <f>SUM($J20:J$136)</f>
        <v>3503093.3224836597</v>
      </c>
      <c r="L20" s="19">
        <f t="shared" si="10"/>
        <v>39.608799455768988</v>
      </c>
      <c r="N20" s="6">
        <v>6</v>
      </c>
      <c r="O20" s="6">
        <f t="shared" si="2"/>
        <v>6</v>
      </c>
      <c r="P20" s="20">
        <f t="shared" si="3"/>
        <v>99498.312838484315</v>
      </c>
      <c r="Q20" s="20">
        <f t="shared" si="4"/>
        <v>99600.394487118654</v>
      </c>
      <c r="R20" s="5">
        <f t="shared" si="5"/>
        <v>99600.394487118654</v>
      </c>
      <c r="S20" s="5">
        <f t="shared" si="6"/>
        <v>8799859629.477314</v>
      </c>
      <c r="T20" s="20">
        <f>SUM(S20:$S$136)</f>
        <v>326461116615.67334</v>
      </c>
      <c r="U20" s="6">
        <f t="shared" si="11"/>
        <v>37.098445925445311</v>
      </c>
    </row>
    <row r="21" spans="1:21" x14ac:dyDescent="0.2">
      <c r="A21" s="21">
        <v>7</v>
      </c>
      <c r="B21" s="14">
        <f>Absterbeordnung!B15</f>
        <v>99487.823302968711</v>
      </c>
      <c r="C21" s="15">
        <f t="shared" si="0"/>
        <v>0.87056017861391388</v>
      </c>
      <c r="D21" s="14">
        <f t="shared" si="7"/>
        <v>86610.137224541948</v>
      </c>
      <c r="E21" s="14">
        <f>SUM(D21:$D$136)</f>
        <v>3294610.6355970739</v>
      </c>
      <c r="F21" s="16">
        <f t="shared" si="8"/>
        <v>38.039549886124753</v>
      </c>
      <c r="G21" s="5"/>
      <c r="H21" s="17">
        <f>Absterbeordnung!C15</f>
        <v>99592.408730895171</v>
      </c>
      <c r="I21" s="18">
        <f t="shared" si="1"/>
        <v>0.87056017861391388</v>
      </c>
      <c r="J21" s="17">
        <f t="shared" si="9"/>
        <v>86701.185133358013</v>
      </c>
      <c r="K21" s="17">
        <f>SUM($J21:J$136)</f>
        <v>3414651.0225246432</v>
      </c>
      <c r="L21" s="19">
        <f t="shared" si="10"/>
        <v>39.384133184251787</v>
      </c>
      <c r="N21" s="6">
        <v>7</v>
      </c>
      <c r="O21" s="6">
        <f t="shared" si="2"/>
        <v>7</v>
      </c>
      <c r="P21" s="20">
        <f t="shared" si="3"/>
        <v>99487.823302968711</v>
      </c>
      <c r="Q21" s="20">
        <f t="shared" si="4"/>
        <v>99592.408730895171</v>
      </c>
      <c r="R21" s="5">
        <f t="shared" si="5"/>
        <v>99592.408730895171</v>
      </c>
      <c r="S21" s="5">
        <f t="shared" si="6"/>
        <v>8625712186.7054996</v>
      </c>
      <c r="T21" s="20">
        <f>SUM(S21:$S$136)</f>
        <v>317661256986.19604</v>
      </c>
      <c r="U21" s="6">
        <f t="shared" si="11"/>
        <v>36.827249751712785</v>
      </c>
    </row>
    <row r="22" spans="1:21" x14ac:dyDescent="0.2">
      <c r="A22" s="21">
        <v>8</v>
      </c>
      <c r="B22" s="14">
        <f>Absterbeordnung!B16</f>
        <v>99478.201581839414</v>
      </c>
      <c r="C22" s="15">
        <f t="shared" si="0"/>
        <v>0.85349037119011162</v>
      </c>
      <c r="D22" s="14">
        <f t="shared" si="7"/>
        <v>84903.68719340887</v>
      </c>
      <c r="E22" s="14">
        <f>SUM(D22:$D$136)</f>
        <v>3208000.4983725324</v>
      </c>
      <c r="F22" s="16">
        <f t="shared" si="8"/>
        <v>37.783995070376307</v>
      </c>
      <c r="G22" s="5"/>
      <c r="H22" s="17">
        <f>Absterbeordnung!C16</f>
        <v>99584.088510194153</v>
      </c>
      <c r="I22" s="18">
        <f t="shared" si="1"/>
        <v>0.85349037119011162</v>
      </c>
      <c r="J22" s="17">
        <f t="shared" si="9"/>
        <v>84994.060667194542</v>
      </c>
      <c r="K22" s="17">
        <f>SUM($J22:J$136)</f>
        <v>3327949.8373912852</v>
      </c>
      <c r="L22" s="19">
        <f t="shared" si="10"/>
        <v>39.155086970397988</v>
      </c>
      <c r="N22" s="6">
        <v>8</v>
      </c>
      <c r="O22" s="6">
        <f t="shared" si="2"/>
        <v>8</v>
      </c>
      <c r="P22" s="20">
        <f t="shared" si="3"/>
        <v>99478.201581839414</v>
      </c>
      <c r="Q22" s="20">
        <f t="shared" si="4"/>
        <v>99584.088510194153</v>
      </c>
      <c r="R22" s="5">
        <f t="shared" si="5"/>
        <v>99584.088510194153</v>
      </c>
      <c r="S22" s="5">
        <f t="shared" si="6"/>
        <v>8455056300.3102665</v>
      </c>
      <c r="T22" s="20">
        <f>SUM(S22:$S$136)</f>
        <v>309035544799.49048</v>
      </c>
      <c r="U22" s="6">
        <f t="shared" si="11"/>
        <v>36.550382850573108</v>
      </c>
    </row>
    <row r="23" spans="1:21" x14ac:dyDescent="0.2">
      <c r="A23" s="21">
        <v>9</v>
      </c>
      <c r="B23" s="14">
        <f>Absterbeordnung!B17</f>
        <v>99468.637676957718</v>
      </c>
      <c r="C23" s="15">
        <f t="shared" si="0"/>
        <v>0.83675526587265847</v>
      </c>
      <c r="D23" s="14">
        <f t="shared" si="7"/>
        <v>83230.906365373885</v>
      </c>
      <c r="E23" s="14">
        <f>SUM(D23:$D$136)</f>
        <v>3123096.8111791229</v>
      </c>
      <c r="F23" s="16">
        <f t="shared" si="8"/>
        <v>37.523282486785561</v>
      </c>
      <c r="G23" s="5"/>
      <c r="H23" s="17">
        <f>Absterbeordnung!C17</f>
        <v>99577.90309722106</v>
      </c>
      <c r="I23" s="18">
        <f t="shared" si="1"/>
        <v>0.83675526587265847</v>
      </c>
      <c r="J23" s="17">
        <f t="shared" si="9"/>
        <v>83322.334781157027</v>
      </c>
      <c r="K23" s="17">
        <f>SUM($J23:J$136)</f>
        <v>3242955.7767240908</v>
      </c>
      <c r="L23" s="19">
        <f t="shared" si="10"/>
        <v>38.920606164500697</v>
      </c>
      <c r="N23" s="6">
        <v>9</v>
      </c>
      <c r="O23" s="6">
        <f t="shared" si="2"/>
        <v>9</v>
      </c>
      <c r="P23" s="20">
        <f t="shared" si="3"/>
        <v>99468.637676957718</v>
      </c>
      <c r="Q23" s="20">
        <f t="shared" si="4"/>
        <v>99577.90309722106</v>
      </c>
      <c r="R23" s="5">
        <f t="shared" si="5"/>
        <v>99577.90309722106</v>
      </c>
      <c r="S23" s="5">
        <f t="shared" si="6"/>
        <v>8287959128.7450809</v>
      </c>
      <c r="T23" s="20">
        <f>SUM(S23:$S$136)</f>
        <v>300580488499.18018</v>
      </c>
      <c r="U23" s="6">
        <f t="shared" si="11"/>
        <v>36.26712967932945</v>
      </c>
    </row>
    <row r="24" spans="1:21" x14ac:dyDescent="0.2">
      <c r="A24" s="21">
        <v>10</v>
      </c>
      <c r="B24" s="14">
        <f>Absterbeordnung!B18</f>
        <v>99460.098814187688</v>
      </c>
      <c r="C24" s="15">
        <f t="shared" si="0"/>
        <v>0.82034829987515534</v>
      </c>
      <c r="D24" s="14">
        <f t="shared" si="7"/>
        <v>81591.922967633829</v>
      </c>
      <c r="E24" s="14">
        <f>SUM(D24:$D$136)</f>
        <v>3039865.9048137488</v>
      </c>
      <c r="F24" s="16">
        <f t="shared" si="8"/>
        <v>37.256946450687444</v>
      </c>
      <c r="G24" s="5"/>
      <c r="H24" s="17">
        <f>Absterbeordnung!C18</f>
        <v>99571.581457684311</v>
      </c>
      <c r="I24" s="18">
        <f t="shared" si="1"/>
        <v>0.82034829987515534</v>
      </c>
      <c r="J24" s="17">
        <f t="shared" si="9"/>
        <v>81683.377564691866</v>
      </c>
      <c r="K24" s="17">
        <f>SUM($J24:J$136)</f>
        <v>3159633.4419429335</v>
      </c>
      <c r="L24" s="19">
        <f t="shared" si="10"/>
        <v>38.681473956443057</v>
      </c>
      <c r="N24" s="6">
        <v>10</v>
      </c>
      <c r="O24" s="6">
        <f t="shared" si="2"/>
        <v>10</v>
      </c>
      <c r="P24" s="20">
        <f t="shared" si="3"/>
        <v>99460.098814187688</v>
      </c>
      <c r="Q24" s="20">
        <f t="shared" si="4"/>
        <v>99571.581457684311</v>
      </c>
      <c r="R24" s="5">
        <f t="shared" si="5"/>
        <v>99571.581457684311</v>
      </c>
      <c r="S24" s="5">
        <f t="shared" si="6"/>
        <v>8124236804.0608549</v>
      </c>
      <c r="T24" s="20">
        <f>SUM(S24:$S$136)</f>
        <v>292292529370.435</v>
      </c>
      <c r="U24" s="6">
        <f t="shared" si="11"/>
        <v>35.977844617273362</v>
      </c>
    </row>
    <row r="25" spans="1:21" x14ac:dyDescent="0.2">
      <c r="A25" s="21">
        <v>11</v>
      </c>
      <c r="B25" s="14">
        <f>Absterbeordnung!B19</f>
        <v>99451.205555885012</v>
      </c>
      <c r="C25" s="15">
        <f t="shared" si="0"/>
        <v>0.80426303909328967</v>
      </c>
      <c r="D25" s="14">
        <f t="shared" si="7"/>
        <v>79984.928821867536</v>
      </c>
      <c r="E25" s="14">
        <f>SUM(D25:$D$136)</f>
        <v>2958273.9818461151</v>
      </c>
      <c r="F25" s="16">
        <f t="shared" si="8"/>
        <v>36.985392441048667</v>
      </c>
      <c r="G25" s="5"/>
      <c r="H25" s="17">
        <f>Absterbeordnung!C19</f>
        <v>99563.560052374756</v>
      </c>
      <c r="I25" s="18">
        <f t="shared" si="1"/>
        <v>0.80426303909328967</v>
      </c>
      <c r="J25" s="17">
        <f t="shared" si="9"/>
        <v>80075.291390670172</v>
      </c>
      <c r="K25" s="17">
        <f>SUM($J25:J$136)</f>
        <v>3077950.0643782415</v>
      </c>
      <c r="L25" s="19">
        <f t="shared" si="10"/>
        <v>38.438199985580859</v>
      </c>
      <c r="N25" s="6">
        <v>11</v>
      </c>
      <c r="O25" s="6">
        <f t="shared" si="2"/>
        <v>11</v>
      </c>
      <c r="P25" s="20">
        <f t="shared" si="3"/>
        <v>99451.205555885012</v>
      </c>
      <c r="Q25" s="20">
        <f t="shared" si="4"/>
        <v>99563.560052374756</v>
      </c>
      <c r="R25" s="5">
        <f t="shared" si="5"/>
        <v>99563.560052374756</v>
      </c>
      <c r="S25" s="5">
        <f t="shared" si="6"/>
        <v>7963584264.0409279</v>
      </c>
      <c r="T25" s="20">
        <f>SUM(S25:$S$136)</f>
        <v>284168292566.37408</v>
      </c>
      <c r="U25" s="6">
        <f t="shared" si="11"/>
        <v>35.683466532716736</v>
      </c>
    </row>
    <row r="26" spans="1:21" x14ac:dyDescent="0.2">
      <c r="A26" s="21">
        <v>12</v>
      </c>
      <c r="B26" s="14">
        <f>Absterbeordnung!B20</f>
        <v>99441.535836981886</v>
      </c>
      <c r="C26" s="15">
        <f t="shared" si="0"/>
        <v>0.78849317558165644</v>
      </c>
      <c r="D26" s="14">
        <f t="shared" si="7"/>
        <v>78408.972376818943</v>
      </c>
      <c r="E26" s="14">
        <f>SUM(D26:$D$136)</f>
        <v>2878289.0530242473</v>
      </c>
      <c r="F26" s="16">
        <f t="shared" si="8"/>
        <v>36.708669502665146</v>
      </c>
      <c r="G26" s="5"/>
      <c r="H26" s="17">
        <f>Absterbeordnung!C20</f>
        <v>99555.652571443483</v>
      </c>
      <c r="I26" s="18">
        <f t="shared" si="1"/>
        <v>0.78849317558165644</v>
      </c>
      <c r="J26" s="17">
        <f t="shared" si="9"/>
        <v>78498.952643161567</v>
      </c>
      <c r="K26" s="17">
        <f>SUM($J26:J$136)</f>
        <v>2997874.772987572</v>
      </c>
      <c r="L26" s="19">
        <f t="shared" si="10"/>
        <v>38.189997089709344</v>
      </c>
      <c r="N26" s="6">
        <v>12</v>
      </c>
      <c r="O26" s="6">
        <f t="shared" si="2"/>
        <v>12</v>
      </c>
      <c r="P26" s="20">
        <f t="shared" si="3"/>
        <v>99441.535836981886</v>
      </c>
      <c r="Q26" s="20">
        <f t="shared" si="4"/>
        <v>99555.652571443483</v>
      </c>
      <c r="R26" s="5">
        <f t="shared" si="5"/>
        <v>99555.652571443483</v>
      </c>
      <c r="S26" s="5">
        <f t="shared" si="6"/>
        <v>7806056412.4304962</v>
      </c>
      <c r="T26" s="20">
        <f>SUM(S26:$S$136)</f>
        <v>276204708302.33331</v>
      </c>
      <c r="U26" s="6">
        <f t="shared" si="11"/>
        <v>35.383386143930537</v>
      </c>
    </row>
    <row r="27" spans="1:21" x14ac:dyDescent="0.2">
      <c r="A27" s="21">
        <v>13</v>
      </c>
      <c r="B27" s="14">
        <f>Absterbeordnung!B21</f>
        <v>99431.137418749175</v>
      </c>
      <c r="C27" s="15">
        <f t="shared" si="0"/>
        <v>0.77303252508005538</v>
      </c>
      <c r="D27" s="14">
        <f t="shared" si="7"/>
        <v>76863.503230397648</v>
      </c>
      <c r="E27" s="14">
        <f>SUM(D27:$D$136)</f>
        <v>2799880.080647429</v>
      </c>
      <c r="F27" s="16">
        <f t="shared" si="8"/>
        <v>36.426651960616653</v>
      </c>
      <c r="G27" s="5"/>
      <c r="H27" s="17">
        <f>Absterbeordnung!C21</f>
        <v>99548.021259446992</v>
      </c>
      <c r="I27" s="18">
        <f t="shared" si="1"/>
        <v>0.77303252508005538</v>
      </c>
      <c r="J27" s="17">
        <f t="shared" si="9"/>
        <v>76953.858240913338</v>
      </c>
      <c r="K27" s="17">
        <f>SUM($J27:J$136)</f>
        <v>2919375.8203444104</v>
      </c>
      <c r="L27" s="19">
        <f t="shared" si="10"/>
        <v>37.936705021403242</v>
      </c>
      <c r="N27" s="6">
        <v>13</v>
      </c>
      <c r="O27" s="6">
        <f t="shared" si="2"/>
        <v>13</v>
      </c>
      <c r="P27" s="20">
        <f t="shared" si="3"/>
        <v>99431.137418749175</v>
      </c>
      <c r="Q27" s="20">
        <f t="shared" si="4"/>
        <v>99548.021259446992</v>
      </c>
      <c r="R27" s="5">
        <f t="shared" si="5"/>
        <v>99548.021259446992</v>
      </c>
      <c r="S27" s="5">
        <f t="shared" si="6"/>
        <v>7651609653.6551981</v>
      </c>
      <c r="T27" s="20">
        <f>SUM(S27:$S$136)</f>
        <v>268398651889.90286</v>
      </c>
      <c r="U27" s="6">
        <f t="shared" si="11"/>
        <v>35.077410380139817</v>
      </c>
    </row>
    <row r="28" spans="1:21" x14ac:dyDescent="0.2">
      <c r="A28" s="21">
        <v>14</v>
      </c>
      <c r="B28" s="14">
        <f>Absterbeordnung!B22</f>
        <v>99422.43214954187</v>
      </c>
      <c r="C28" s="15">
        <f t="shared" si="0"/>
        <v>0.75787502458828948</v>
      </c>
      <c r="D28" s="14">
        <f t="shared" si="7"/>
        <v>75349.778209961587</v>
      </c>
      <c r="E28" s="14">
        <f>SUM(D28:$D$136)</f>
        <v>2723016.5774170309</v>
      </c>
      <c r="F28" s="16">
        <f t="shared" si="8"/>
        <v>36.13834893885641</v>
      </c>
      <c r="G28" s="5"/>
      <c r="H28" s="17">
        <f>Absterbeordnung!C22</f>
        <v>99538.228611544255</v>
      </c>
      <c r="I28" s="18">
        <f t="shared" si="1"/>
        <v>0.75787502458828948</v>
      </c>
      <c r="J28" s="17">
        <f t="shared" si="9"/>
        <v>75437.537456448888</v>
      </c>
      <c r="K28" s="17">
        <f>SUM($J28:J$136)</f>
        <v>2842421.9621034977</v>
      </c>
      <c r="L28" s="19">
        <f t="shared" si="10"/>
        <v>37.679145660666165</v>
      </c>
      <c r="N28" s="6">
        <v>14</v>
      </c>
      <c r="O28" s="6">
        <f t="shared" si="2"/>
        <v>14</v>
      </c>
      <c r="P28" s="20">
        <f t="shared" si="3"/>
        <v>99422.43214954187</v>
      </c>
      <c r="Q28" s="20">
        <f t="shared" si="4"/>
        <v>99538.228611544255</v>
      </c>
      <c r="R28" s="5">
        <f t="shared" si="5"/>
        <v>99538.228611544255</v>
      </c>
      <c r="S28" s="5">
        <f t="shared" si="6"/>
        <v>7500183449.2923117</v>
      </c>
      <c r="T28" s="20">
        <f>SUM(S28:$S$136)</f>
        <v>260747042236.24768</v>
      </c>
      <c r="U28" s="6">
        <f t="shared" si="11"/>
        <v>34.765421939226137</v>
      </c>
    </row>
    <row r="29" spans="1:21" x14ac:dyDescent="0.2">
      <c r="A29" s="21">
        <v>15</v>
      </c>
      <c r="B29" s="14">
        <f>Absterbeordnung!B23</f>
        <v>99406.035673469436</v>
      </c>
      <c r="C29" s="15">
        <f t="shared" si="0"/>
        <v>0.74301472998851925</v>
      </c>
      <c r="D29" s="14">
        <f t="shared" si="7"/>
        <v>73860.148755152011</v>
      </c>
      <c r="E29" s="14">
        <f>SUM(D29:$D$136)</f>
        <v>2647666.799207069</v>
      </c>
      <c r="F29" s="16">
        <f t="shared" si="8"/>
        <v>35.847027711576125</v>
      </c>
      <c r="G29" s="5"/>
      <c r="H29" s="17">
        <f>Absterbeordnung!C23</f>
        <v>99525.906296193716</v>
      </c>
      <c r="I29" s="18">
        <f t="shared" si="1"/>
        <v>0.74301472998851925</v>
      </c>
      <c r="J29" s="17">
        <f t="shared" si="9"/>
        <v>73949.214393529037</v>
      </c>
      <c r="K29" s="17">
        <f>SUM($J29:J$136)</f>
        <v>2766984.4246470486</v>
      </c>
      <c r="L29" s="19">
        <f t="shared" si="10"/>
        <v>37.417360648650444</v>
      </c>
      <c r="N29" s="6">
        <v>15</v>
      </c>
      <c r="O29" s="6">
        <f t="shared" si="2"/>
        <v>15</v>
      </c>
      <c r="P29" s="20">
        <f t="shared" si="3"/>
        <v>99406.035673469436</v>
      </c>
      <c r="Q29" s="20">
        <f t="shared" si="4"/>
        <v>99525.906296193716</v>
      </c>
      <c r="R29" s="5">
        <f t="shared" si="5"/>
        <v>99525.906296193716</v>
      </c>
      <c r="S29" s="5">
        <f t="shared" si="6"/>
        <v>7350998244.0281868</v>
      </c>
      <c r="T29" s="20">
        <f>SUM(S29:$S$136)</f>
        <v>253246858786.95538</v>
      </c>
      <c r="U29" s="6">
        <f t="shared" si="11"/>
        <v>34.450676000730702</v>
      </c>
    </row>
    <row r="30" spans="1:21" x14ac:dyDescent="0.2">
      <c r="A30" s="21">
        <v>16</v>
      </c>
      <c r="B30" s="14">
        <f>Absterbeordnung!B24</f>
        <v>99386.180479740899</v>
      </c>
      <c r="C30" s="15">
        <f t="shared" si="0"/>
        <v>0.72844581371423445</v>
      </c>
      <c r="D30" s="14">
        <f t="shared" si="7"/>
        <v>72397.44711151463</v>
      </c>
      <c r="E30" s="14">
        <f>SUM(D30:$D$136)</f>
        <v>2573806.6504519167</v>
      </c>
      <c r="F30" s="16">
        <f t="shared" si="8"/>
        <v>35.551069176340604</v>
      </c>
      <c r="G30" s="5"/>
      <c r="H30" s="17">
        <f>Absterbeordnung!C24</f>
        <v>99512.414434564125</v>
      </c>
      <c r="I30" s="18">
        <f t="shared" si="1"/>
        <v>0.72844581371423445</v>
      </c>
      <c r="J30" s="17">
        <f t="shared" si="9"/>
        <v>72489.401707454192</v>
      </c>
      <c r="K30" s="17">
        <f>SUM($J30:J$136)</f>
        <v>2693035.2102535195</v>
      </c>
      <c r="L30" s="19">
        <f t="shared" si="10"/>
        <v>37.150744064929846</v>
      </c>
      <c r="N30" s="6">
        <v>16</v>
      </c>
      <c r="O30" s="6">
        <f t="shared" si="2"/>
        <v>16</v>
      </c>
      <c r="P30" s="20">
        <f t="shared" si="3"/>
        <v>99386.180479740899</v>
      </c>
      <c r="Q30" s="20">
        <f t="shared" si="4"/>
        <v>99512.414434564125</v>
      </c>
      <c r="R30" s="5">
        <f t="shared" si="5"/>
        <v>99512.414434564125</v>
      </c>
      <c r="S30" s="5">
        <f t="shared" si="6"/>
        <v>7204444760.9654799</v>
      </c>
      <c r="T30" s="20">
        <f>SUM(S30:$S$136)</f>
        <v>245895860542.92719</v>
      </c>
      <c r="U30" s="6">
        <f t="shared" si="11"/>
        <v>34.131132752272535</v>
      </c>
    </row>
    <row r="31" spans="1:21" x14ac:dyDescent="0.2">
      <c r="A31" s="21">
        <v>17</v>
      </c>
      <c r="B31" s="14">
        <f>Absterbeordnung!B25</f>
        <v>99356.709971087694</v>
      </c>
      <c r="C31" s="15">
        <f t="shared" si="0"/>
        <v>0.7141625624649357</v>
      </c>
      <c r="D31" s="14">
        <f t="shared" si="7"/>
        <v>70956.842591037421</v>
      </c>
      <c r="E31" s="14">
        <f>SUM(D31:$D$136)</f>
        <v>2501409.2033404028</v>
      </c>
      <c r="F31" s="16">
        <f t="shared" si="8"/>
        <v>35.252543828047337</v>
      </c>
      <c r="G31" s="5"/>
      <c r="H31" s="17">
        <f>Absterbeordnung!C25</f>
        <v>99496.416563719918</v>
      </c>
      <c r="I31" s="18">
        <f t="shared" si="1"/>
        <v>0.7141625624649357</v>
      </c>
      <c r="J31" s="17">
        <f t="shared" si="9"/>
        <v>71056.615809224895</v>
      </c>
      <c r="K31" s="17">
        <f>SUM($J31:J$136)</f>
        <v>2620545.8085460649</v>
      </c>
      <c r="L31" s="19">
        <f t="shared" si="10"/>
        <v>36.879687819383228</v>
      </c>
      <c r="N31" s="6">
        <v>17</v>
      </c>
      <c r="O31" s="6">
        <f t="shared" si="2"/>
        <v>17</v>
      </c>
      <c r="P31" s="20">
        <f t="shared" si="3"/>
        <v>99356.709971087694</v>
      </c>
      <c r="Q31" s="20">
        <f t="shared" si="4"/>
        <v>99496.416563719918</v>
      </c>
      <c r="R31" s="5">
        <f t="shared" si="5"/>
        <v>99496.416563719918</v>
      </c>
      <c r="S31" s="5">
        <f t="shared" si="6"/>
        <v>7059951568.4841623</v>
      </c>
      <c r="T31" s="20">
        <f>SUM(S31:$S$136)</f>
        <v>238691415781.96173</v>
      </c>
      <c r="U31" s="6">
        <f t="shared" si="11"/>
        <v>33.809214336184318</v>
      </c>
    </row>
    <row r="32" spans="1:21" x14ac:dyDescent="0.2">
      <c r="A32" s="21">
        <v>18</v>
      </c>
      <c r="B32" s="14">
        <f>Absterbeordnung!B26</f>
        <v>99322.785111368677</v>
      </c>
      <c r="C32" s="15">
        <f t="shared" si="0"/>
        <v>0.7001593749656233</v>
      </c>
      <c r="D32" s="14">
        <f t="shared" si="7"/>
        <v>69541.779143420805</v>
      </c>
      <c r="E32" s="14">
        <f>SUM(D32:$D$136)</f>
        <v>2430452.3607493648</v>
      </c>
      <c r="F32" s="16">
        <f t="shared" si="8"/>
        <v>34.949528048985854</v>
      </c>
      <c r="G32" s="5"/>
      <c r="H32" s="17">
        <f>Absterbeordnung!C26</f>
        <v>99478.951240428956</v>
      </c>
      <c r="I32" s="18">
        <f t="shared" si="1"/>
        <v>0.7001593749656233</v>
      </c>
      <c r="J32" s="17">
        <f t="shared" si="9"/>
        <v>69651.120322734452</v>
      </c>
      <c r="K32" s="17">
        <f>SUM($J32:J$136)</f>
        <v>2549489.1927368403</v>
      </c>
      <c r="L32" s="19">
        <f t="shared" si="10"/>
        <v>36.603706888325171</v>
      </c>
      <c r="N32" s="6">
        <v>18</v>
      </c>
      <c r="O32" s="6">
        <f t="shared" si="2"/>
        <v>18</v>
      </c>
      <c r="P32" s="20">
        <f t="shared" si="3"/>
        <v>99322.785111368677</v>
      </c>
      <c r="Q32" s="20">
        <f t="shared" si="4"/>
        <v>99478.951240428956</v>
      </c>
      <c r="R32" s="5">
        <f t="shared" si="5"/>
        <v>99478.951240428956</v>
      </c>
      <c r="S32" s="5">
        <f t="shared" si="6"/>
        <v>6917943256.5810385</v>
      </c>
      <c r="T32" s="20">
        <f>SUM(S32:$S$136)</f>
        <v>231631464213.47754</v>
      </c>
      <c r="U32" s="6">
        <f t="shared" si="11"/>
        <v>33.48270658235402</v>
      </c>
    </row>
    <row r="33" spans="1:21" x14ac:dyDescent="0.2">
      <c r="A33" s="21">
        <v>19</v>
      </c>
      <c r="B33" s="14">
        <f>Absterbeordnung!B27</f>
        <v>99267.588161463733</v>
      </c>
      <c r="C33" s="15">
        <f t="shared" si="0"/>
        <v>0.68643075977021895</v>
      </c>
      <c r="D33" s="14">
        <f t="shared" si="7"/>
        <v>68140.325962230738</v>
      </c>
      <c r="E33" s="14">
        <f>SUM(D33:$D$136)</f>
        <v>2360910.5816059443</v>
      </c>
      <c r="F33" s="16">
        <f t="shared" si="8"/>
        <v>34.647773521285551</v>
      </c>
      <c r="G33" s="5"/>
      <c r="H33" s="17">
        <f>Absterbeordnung!C27</f>
        <v>99457.221246313653</v>
      </c>
      <c r="I33" s="18">
        <f t="shared" si="1"/>
        <v>0.68643075977021895</v>
      </c>
      <c r="J33" s="17">
        <f t="shared" si="9"/>
        <v>68270.495944741837</v>
      </c>
      <c r="K33" s="17">
        <f>SUM($J33:J$136)</f>
        <v>2479838.0724141062</v>
      </c>
      <c r="L33" s="19">
        <f t="shared" si="10"/>
        <v>36.323715509863703</v>
      </c>
      <c r="N33" s="6">
        <v>19</v>
      </c>
      <c r="O33" s="6">
        <f t="shared" si="2"/>
        <v>19</v>
      </c>
      <c r="P33" s="20">
        <f t="shared" si="3"/>
        <v>99267.588161463733</v>
      </c>
      <c r="Q33" s="20">
        <f t="shared" si="4"/>
        <v>99457.221246313653</v>
      </c>
      <c r="R33" s="5">
        <f t="shared" si="5"/>
        <v>99457.221246313653</v>
      </c>
      <c r="S33" s="5">
        <f t="shared" si="6"/>
        <v>6777047475.021513</v>
      </c>
      <c r="T33" s="20">
        <f>SUM(S33:$S$136)</f>
        <v>224713520956.89648</v>
      </c>
      <c r="U33" s="6">
        <f t="shared" si="11"/>
        <v>33.158026675352922</v>
      </c>
    </row>
    <row r="34" spans="1:21" x14ac:dyDescent="0.2">
      <c r="A34" s="21">
        <v>20</v>
      </c>
      <c r="B34" s="14">
        <f>Absterbeordnung!B28</f>
        <v>99213.45634337161</v>
      </c>
      <c r="C34" s="15">
        <f t="shared" si="0"/>
        <v>0.67297133310805779</v>
      </c>
      <c r="D34" s="14">
        <f t="shared" si="7"/>
        <v>66767.811977656878</v>
      </c>
      <c r="E34" s="14">
        <f>SUM(D34:$D$136)</f>
        <v>2292770.2556437138</v>
      </c>
      <c r="F34" s="16">
        <f t="shared" si="8"/>
        <v>34.339454712264114</v>
      </c>
      <c r="G34" s="5"/>
      <c r="H34" s="17">
        <f>Absterbeordnung!C28</f>
        <v>99435.832506978157</v>
      </c>
      <c r="I34" s="18">
        <f t="shared" si="1"/>
        <v>0.67297133310805779</v>
      </c>
      <c r="J34" s="17">
        <f t="shared" si="9"/>
        <v>66917.464760930641</v>
      </c>
      <c r="K34" s="17">
        <f>SUM($J34:J$136)</f>
        <v>2411567.5764693636</v>
      </c>
      <c r="L34" s="19">
        <f t="shared" si="10"/>
        <v>36.037939947141318</v>
      </c>
      <c r="N34" s="6">
        <v>20</v>
      </c>
      <c r="O34" s="6">
        <f t="shared" si="2"/>
        <v>20</v>
      </c>
      <c r="P34" s="20">
        <f t="shared" si="3"/>
        <v>99213.45634337161</v>
      </c>
      <c r="Q34" s="20">
        <f t="shared" si="4"/>
        <v>99435.832506978157</v>
      </c>
      <c r="R34" s="5">
        <f t="shared" si="5"/>
        <v>99435.832506978157</v>
      </c>
      <c r="S34" s="5">
        <f t="shared" si="6"/>
        <v>6639112968.6676998</v>
      </c>
      <c r="T34" s="20">
        <f>SUM(S34:$S$136)</f>
        <v>217936473481.87497</v>
      </c>
      <c r="U34" s="6">
        <f t="shared" si="11"/>
        <v>32.826143267992812</v>
      </c>
    </row>
    <row r="35" spans="1:21" x14ac:dyDescent="0.2">
      <c r="A35" s="21">
        <v>21</v>
      </c>
      <c r="B35" s="14">
        <f>Absterbeordnung!B29</f>
        <v>99154.18667351162</v>
      </c>
      <c r="C35" s="15">
        <f t="shared" si="0"/>
        <v>0.65977581677260566</v>
      </c>
      <c r="D35" s="14">
        <f t="shared" si="7"/>
        <v>65419.534498939538</v>
      </c>
      <c r="E35" s="14">
        <f>SUM(D35:$D$136)</f>
        <v>2226002.4436660563</v>
      </c>
      <c r="F35" s="16">
        <f t="shared" si="8"/>
        <v>34.0265711261235</v>
      </c>
      <c r="G35" s="5"/>
      <c r="H35" s="17">
        <f>Absterbeordnung!C29</f>
        <v>99414.852691026099</v>
      </c>
      <c r="I35" s="18">
        <f t="shared" si="1"/>
        <v>0.65977581677260566</v>
      </c>
      <c r="J35" s="17">
        <f t="shared" si="9"/>
        <v>65591.515633550021</v>
      </c>
      <c r="K35" s="17">
        <f>SUM($J35:J$136)</f>
        <v>2344650.1117084334</v>
      </c>
      <c r="L35" s="19">
        <f t="shared" si="10"/>
        <v>35.746240791379826</v>
      </c>
      <c r="N35" s="6">
        <v>21</v>
      </c>
      <c r="O35" s="6">
        <f t="shared" si="2"/>
        <v>21</v>
      </c>
      <c r="P35" s="20">
        <f t="shared" si="3"/>
        <v>99154.18667351162</v>
      </c>
      <c r="Q35" s="20">
        <f t="shared" si="4"/>
        <v>99414.852691026099</v>
      </c>
      <c r="R35" s="5">
        <f t="shared" si="5"/>
        <v>99414.852691026099</v>
      </c>
      <c r="S35" s="5">
        <f t="shared" si="6"/>
        <v>6503673385.3275747</v>
      </c>
      <c r="T35" s="20">
        <f>SUM(S35:$S$136)</f>
        <v>211297360513.20728</v>
      </c>
      <c r="U35" s="6">
        <f t="shared" si="11"/>
        <v>32.488925564727559</v>
      </c>
    </row>
    <row r="36" spans="1:21" x14ac:dyDescent="0.2">
      <c r="A36" s="21">
        <v>22</v>
      </c>
      <c r="B36" s="14">
        <f>Absterbeordnung!B30</f>
        <v>99098.271510643564</v>
      </c>
      <c r="C36" s="15">
        <f t="shared" si="0"/>
        <v>0.64683903605157411</v>
      </c>
      <c r="D36" s="14">
        <f t="shared" si="7"/>
        <v>64100.630418321853</v>
      </c>
      <c r="E36" s="14">
        <f>SUM(D36:$D$136)</f>
        <v>2160582.909167117</v>
      </c>
      <c r="F36" s="16">
        <f t="shared" si="8"/>
        <v>33.706110143802249</v>
      </c>
      <c r="G36" s="5"/>
      <c r="H36" s="17">
        <f>Absterbeordnung!C30</f>
        <v>99393.364452660389</v>
      </c>
      <c r="I36" s="18">
        <f t="shared" si="1"/>
        <v>0.64683903605157411</v>
      </c>
      <c r="J36" s="17">
        <f t="shared" si="9"/>
        <v>64291.508052481637</v>
      </c>
      <c r="K36" s="17">
        <f>SUM($J36:J$136)</f>
        <v>2279058.5960748838</v>
      </c>
      <c r="L36" s="19">
        <f t="shared" si="10"/>
        <v>35.448827770760509</v>
      </c>
      <c r="N36" s="6">
        <v>22</v>
      </c>
      <c r="O36" s="6">
        <f t="shared" si="2"/>
        <v>22</v>
      </c>
      <c r="P36" s="20">
        <f t="shared" si="3"/>
        <v>99098.271510643564</v>
      </c>
      <c r="Q36" s="20">
        <f t="shared" si="4"/>
        <v>99393.364452660389</v>
      </c>
      <c r="R36" s="5">
        <f t="shared" si="5"/>
        <v>99393.364452660389</v>
      </c>
      <c r="S36" s="5">
        <f t="shared" si="6"/>
        <v>6371177320.8135519</v>
      </c>
      <c r="T36" s="20">
        <f>SUM(S36:$S$136)</f>
        <v>204793687127.8797</v>
      </c>
      <c r="U36" s="6">
        <f t="shared" si="11"/>
        <v>32.143774504415937</v>
      </c>
    </row>
    <row r="37" spans="1:21" x14ac:dyDescent="0.2">
      <c r="A37" s="21">
        <v>23</v>
      </c>
      <c r="B37" s="14">
        <f>Absterbeordnung!B31</f>
        <v>99042.513477179906</v>
      </c>
      <c r="C37" s="15">
        <f t="shared" si="0"/>
        <v>0.63415591769762181</v>
      </c>
      <c r="D37" s="14">
        <f t="shared" si="7"/>
        <v>62808.396025200098</v>
      </c>
      <c r="E37" s="14">
        <f>SUM(D37:$D$136)</f>
        <v>2096482.2787487954</v>
      </c>
      <c r="F37" s="16">
        <f t="shared" si="8"/>
        <v>33.379013180143005</v>
      </c>
      <c r="G37" s="5"/>
      <c r="H37" s="17">
        <f>Absterbeordnung!C31</f>
        <v>99370.524396388704</v>
      </c>
      <c r="I37" s="18">
        <f t="shared" si="1"/>
        <v>0.63415591769762181</v>
      </c>
      <c r="J37" s="17">
        <f t="shared" si="9"/>
        <v>63016.406090685792</v>
      </c>
      <c r="K37" s="17">
        <f>SUM($J37:J$136)</f>
        <v>2214767.088022402</v>
      </c>
      <c r="L37" s="19">
        <f t="shared" si="10"/>
        <v>35.145880659001243</v>
      </c>
      <c r="N37" s="6">
        <v>23</v>
      </c>
      <c r="O37" s="6">
        <f t="shared" si="2"/>
        <v>23</v>
      </c>
      <c r="P37" s="20">
        <f t="shared" si="3"/>
        <v>99042.513477179906</v>
      </c>
      <c r="Q37" s="20">
        <f t="shared" si="4"/>
        <v>99370.524396388704</v>
      </c>
      <c r="R37" s="5">
        <f t="shared" si="5"/>
        <v>99370.524396388704</v>
      </c>
      <c r="S37" s="5">
        <f t="shared" si="6"/>
        <v>6241303249.5201902</v>
      </c>
      <c r="T37" s="20">
        <f>SUM(S37:$S$136)</f>
        <v>198422509807.06616</v>
      </c>
      <c r="U37" s="6">
        <f t="shared" si="11"/>
        <v>31.791839280092695</v>
      </c>
    </row>
    <row r="38" spans="1:21" x14ac:dyDescent="0.2">
      <c r="A38" s="21">
        <v>24</v>
      </c>
      <c r="B38" s="14">
        <f>Absterbeordnung!B32</f>
        <v>98987.965326181176</v>
      </c>
      <c r="C38" s="15">
        <f t="shared" si="0"/>
        <v>0.62172148793884485</v>
      </c>
      <c r="D38" s="14">
        <f t="shared" si="7"/>
        <v>61542.945090632144</v>
      </c>
      <c r="E38" s="14">
        <f>SUM(D38:$D$136)</f>
        <v>2033673.882723595</v>
      </c>
      <c r="F38" s="16">
        <f t="shared" si="8"/>
        <v>33.044793025889071</v>
      </c>
      <c r="G38" s="5"/>
      <c r="H38" s="17">
        <f>Absterbeordnung!C32</f>
        <v>99347.922001644663</v>
      </c>
      <c r="I38" s="18">
        <f t="shared" si="1"/>
        <v>0.62172148793884485</v>
      </c>
      <c r="J38" s="17">
        <f t="shared" si="9"/>
        <v>61766.73789049482</v>
      </c>
      <c r="K38" s="17">
        <f>SUM($J38:J$136)</f>
        <v>2151750.6819317159</v>
      </c>
      <c r="L38" s="19">
        <f t="shared" si="10"/>
        <v>34.836722084085409</v>
      </c>
      <c r="N38" s="6">
        <v>24</v>
      </c>
      <c r="O38" s="6">
        <f t="shared" si="2"/>
        <v>24</v>
      </c>
      <c r="P38" s="20">
        <f t="shared" si="3"/>
        <v>98987.965326181176</v>
      </c>
      <c r="Q38" s="20">
        <f t="shared" si="4"/>
        <v>99347.922001644663</v>
      </c>
      <c r="R38" s="5">
        <f t="shared" si="5"/>
        <v>99347.922001644663</v>
      </c>
      <c r="S38" s="5">
        <f t="shared" si="6"/>
        <v>6114163708.6156225</v>
      </c>
      <c r="T38" s="20">
        <f>SUM(S38:$S$136)</f>
        <v>192181206557.54599</v>
      </c>
      <c r="U38" s="6">
        <f t="shared" si="11"/>
        <v>31.432132948409379</v>
      </c>
    </row>
    <row r="39" spans="1:21" x14ac:dyDescent="0.2">
      <c r="A39" s="21">
        <v>25</v>
      </c>
      <c r="B39" s="14">
        <f>Absterbeordnung!B33</f>
        <v>98930.936664812718</v>
      </c>
      <c r="C39" s="15">
        <f t="shared" si="0"/>
        <v>0.60953087052827937</v>
      </c>
      <c r="D39" s="14">
        <f t="shared" si="7"/>
        <v>60301.459947481366</v>
      </c>
      <c r="E39" s="14">
        <f>SUM(D39:$D$136)</f>
        <v>1972130.9376329628</v>
      </c>
      <c r="F39" s="16">
        <f t="shared" si="8"/>
        <v>32.704530526301689</v>
      </c>
      <c r="G39" s="5"/>
      <c r="H39" s="17">
        <f>Absterbeordnung!C33</f>
        <v>99325.334946617921</v>
      </c>
      <c r="I39" s="18">
        <f t="shared" si="1"/>
        <v>0.60953087052827937</v>
      </c>
      <c r="J39" s="17">
        <f t="shared" si="9"/>
        <v>60541.857875524947</v>
      </c>
      <c r="K39" s="17">
        <f>SUM($J39:J$136)</f>
        <v>2089983.9440412205</v>
      </c>
      <c r="L39" s="19">
        <f t="shared" si="10"/>
        <v>34.521305050437363</v>
      </c>
      <c r="N39" s="6">
        <v>25</v>
      </c>
      <c r="O39" s="6">
        <f t="shared" si="2"/>
        <v>25</v>
      </c>
      <c r="P39" s="20">
        <f t="shared" si="3"/>
        <v>98930.936664812718</v>
      </c>
      <c r="Q39" s="20">
        <f t="shared" si="4"/>
        <v>99325.334946617921</v>
      </c>
      <c r="R39" s="5">
        <f t="shared" si="5"/>
        <v>99325.334946617921</v>
      </c>
      <c r="S39" s="5">
        <f t="shared" si="6"/>
        <v>5989462707.0536518</v>
      </c>
      <c r="T39" s="20">
        <f>SUM(S39:$S$136)</f>
        <v>186067042848.93036</v>
      </c>
      <c r="U39" s="6">
        <f t="shared" si="11"/>
        <v>31.065731927807732</v>
      </c>
    </row>
    <row r="40" spans="1:21" x14ac:dyDescent="0.2">
      <c r="A40" s="21">
        <v>26</v>
      </c>
      <c r="B40" s="14">
        <f>Absterbeordnung!B34</f>
        <v>98872.303967733504</v>
      </c>
      <c r="C40" s="15">
        <f t="shared" si="0"/>
        <v>0.59757928483164635</v>
      </c>
      <c r="D40" s="14">
        <f t="shared" si="7"/>
        <v>59084.040694695337</v>
      </c>
      <c r="E40" s="14">
        <f>SUM(D40:$D$136)</f>
        <v>1911829.4776854815</v>
      </c>
      <c r="F40" s="16">
        <f t="shared" si="8"/>
        <v>32.3577984038781</v>
      </c>
      <c r="G40" s="5"/>
      <c r="H40" s="17">
        <f>Absterbeordnung!C34</f>
        <v>99303.200971154831</v>
      </c>
      <c r="I40" s="18">
        <f t="shared" si="1"/>
        <v>0.59757928483164635</v>
      </c>
      <c r="J40" s="17">
        <f t="shared" si="9"/>
        <v>59341.535817835953</v>
      </c>
      <c r="K40" s="17">
        <f>SUM($J40:J$136)</f>
        <v>2029442.0861656957</v>
      </c>
      <c r="L40" s="19">
        <f t="shared" si="10"/>
        <v>34.199352244532193</v>
      </c>
      <c r="N40" s="6">
        <v>26</v>
      </c>
      <c r="O40" s="6">
        <f t="shared" si="2"/>
        <v>26</v>
      </c>
      <c r="P40" s="20">
        <f t="shared" si="3"/>
        <v>98872.303967733504</v>
      </c>
      <c r="Q40" s="20">
        <f t="shared" si="4"/>
        <v>99303.200971154831</v>
      </c>
      <c r="R40" s="5">
        <f t="shared" si="5"/>
        <v>99303.200971154831</v>
      </c>
      <c r="S40" s="5">
        <f t="shared" si="6"/>
        <v>5867234367.2932215</v>
      </c>
      <c r="T40" s="20">
        <f>SUM(S40:$S$136)</f>
        <v>180077580141.87671</v>
      </c>
      <c r="U40" s="6">
        <f t="shared" si="11"/>
        <v>30.692072085225625</v>
      </c>
    </row>
    <row r="41" spans="1:21" x14ac:dyDescent="0.2">
      <c r="A41" s="21">
        <v>27</v>
      </c>
      <c r="B41" s="14">
        <f>Absterbeordnung!B35</f>
        <v>98811.920654336252</v>
      </c>
      <c r="C41" s="15">
        <f t="shared" si="0"/>
        <v>0.58586204395259456</v>
      </c>
      <c r="D41" s="14">
        <f t="shared" si="7"/>
        <v>57890.153801431028</v>
      </c>
      <c r="E41" s="14">
        <f>SUM(D41:$D$136)</f>
        <v>1852745.4369907863</v>
      </c>
      <c r="F41" s="16">
        <f t="shared" si="8"/>
        <v>32.004500166744883</v>
      </c>
      <c r="G41" s="5"/>
      <c r="H41" s="17">
        <f>Absterbeordnung!C35</f>
        <v>99276.671306534685</v>
      </c>
      <c r="I41" s="18">
        <f t="shared" si="1"/>
        <v>0.58586204395259456</v>
      </c>
      <c r="J41" s="17">
        <f t="shared" si="9"/>
        <v>58162.433568456305</v>
      </c>
      <c r="K41" s="17">
        <f>SUM($J41:J$136)</f>
        <v>1970100.5503478595</v>
      </c>
      <c r="L41" s="19">
        <f t="shared" si="10"/>
        <v>33.872388575850785</v>
      </c>
      <c r="N41" s="6">
        <v>27</v>
      </c>
      <c r="O41" s="6">
        <f t="shared" si="2"/>
        <v>27</v>
      </c>
      <c r="P41" s="20">
        <f t="shared" si="3"/>
        <v>98811.920654336252</v>
      </c>
      <c r="Q41" s="20">
        <f t="shared" si="4"/>
        <v>99276.671306534685</v>
      </c>
      <c r="R41" s="5">
        <f t="shared" si="5"/>
        <v>99276.671306534685</v>
      </c>
      <c r="S41" s="5">
        <f t="shared" si="6"/>
        <v>5747141770.8294077</v>
      </c>
      <c r="T41" s="20">
        <f>SUM(S41:$S$136)</f>
        <v>174210345774.5835</v>
      </c>
      <c r="U41" s="6">
        <f t="shared" si="11"/>
        <v>30.31251928720771</v>
      </c>
    </row>
    <row r="42" spans="1:21" x14ac:dyDescent="0.2">
      <c r="A42" s="21">
        <v>28</v>
      </c>
      <c r="B42" s="14">
        <f>Absterbeordnung!B36</f>
        <v>98749.379724367362</v>
      </c>
      <c r="C42" s="15">
        <f t="shared" si="0"/>
        <v>0.57437455289470041</v>
      </c>
      <c r="D42" s="14">
        <f t="shared" si="7"/>
        <v>56719.1308278125</v>
      </c>
      <c r="E42" s="14">
        <f>SUM(D42:$D$136)</f>
        <v>1794855.2831893549</v>
      </c>
      <c r="F42" s="16">
        <f t="shared" si="8"/>
        <v>31.644618967067085</v>
      </c>
      <c r="G42" s="5"/>
      <c r="H42" s="17">
        <f>Absterbeordnung!C36</f>
        <v>99251.044846990451</v>
      </c>
      <c r="I42" s="18">
        <f t="shared" si="1"/>
        <v>0.57437455289470041</v>
      </c>
      <c r="J42" s="17">
        <f t="shared" si="9"/>
        <v>57007.274508322</v>
      </c>
      <c r="K42" s="17">
        <f>SUM($J42:J$136)</f>
        <v>1911938.1167794031</v>
      </c>
      <c r="L42" s="19">
        <f t="shared" si="10"/>
        <v>33.538493696980652</v>
      </c>
      <c r="N42" s="6">
        <v>28</v>
      </c>
      <c r="O42" s="6">
        <f t="shared" si="2"/>
        <v>28</v>
      </c>
      <c r="P42" s="20">
        <f t="shared" si="3"/>
        <v>98749.379724367362</v>
      </c>
      <c r="Q42" s="20">
        <f t="shared" si="4"/>
        <v>99251.044846990451</v>
      </c>
      <c r="R42" s="5">
        <f t="shared" si="5"/>
        <v>99251.044846990451</v>
      </c>
      <c r="S42" s="5">
        <f t="shared" si="6"/>
        <v>5629432997.4735374</v>
      </c>
      <c r="T42" s="20">
        <f>SUM(S42:$S$136)</f>
        <v>168463204003.75406</v>
      </c>
      <c r="U42" s="6">
        <f t="shared" si="11"/>
        <v>29.925430159548846</v>
      </c>
    </row>
    <row r="43" spans="1:21" x14ac:dyDescent="0.2">
      <c r="A43" s="21">
        <v>29</v>
      </c>
      <c r="B43" s="14">
        <f>Absterbeordnung!B37</f>
        <v>98688.18559069281</v>
      </c>
      <c r="C43" s="15">
        <f t="shared" si="0"/>
        <v>0.56311230675951029</v>
      </c>
      <c r="D43" s="14">
        <f t="shared" si="7"/>
        <v>55572.53183788569</v>
      </c>
      <c r="E43" s="14">
        <f>SUM(D43:$D$136)</f>
        <v>1738136.1523615425</v>
      </c>
      <c r="F43" s="16">
        <f t="shared" si="8"/>
        <v>31.276893365808391</v>
      </c>
      <c r="G43" s="5"/>
      <c r="H43" s="17">
        <f>Absterbeordnung!C37</f>
        <v>99225.266020896641</v>
      </c>
      <c r="I43" s="18">
        <f t="shared" si="1"/>
        <v>0.56311230675951029</v>
      </c>
      <c r="J43" s="17">
        <f t="shared" si="9"/>
        <v>55874.96843785316</v>
      </c>
      <c r="K43" s="17">
        <f>SUM($J43:J$136)</f>
        <v>1854930.8422710809</v>
      </c>
      <c r="L43" s="19">
        <f t="shared" si="10"/>
        <v>33.19788617570719</v>
      </c>
      <c r="N43" s="6">
        <v>29</v>
      </c>
      <c r="O43" s="6">
        <f t="shared" si="2"/>
        <v>29</v>
      </c>
      <c r="P43" s="20">
        <f t="shared" si="3"/>
        <v>98688.18559069281</v>
      </c>
      <c r="Q43" s="20">
        <f t="shared" si="4"/>
        <v>99225.266020896641</v>
      </c>
      <c r="R43" s="5">
        <f t="shared" si="5"/>
        <v>99225.266020896641</v>
      </c>
      <c r="S43" s="5">
        <f t="shared" si="6"/>
        <v>5514199255.0689564</v>
      </c>
      <c r="T43" s="20">
        <f>SUM(S43:$S$136)</f>
        <v>162833771006.28052</v>
      </c>
      <c r="U43" s="6">
        <f t="shared" si="11"/>
        <v>29.529903341195865</v>
      </c>
    </row>
    <row r="44" spans="1:21" x14ac:dyDescent="0.2">
      <c r="A44" s="21">
        <v>30</v>
      </c>
      <c r="B44" s="14">
        <f>Absterbeordnung!B38</f>
        <v>98624.694314346387</v>
      </c>
      <c r="C44" s="15">
        <f t="shared" si="0"/>
        <v>0.55207088897991197</v>
      </c>
      <c r="D44" s="14">
        <f t="shared" si="7"/>
        <v>54447.822665493281</v>
      </c>
      <c r="E44" s="14">
        <f>SUM(D44:$D$136)</f>
        <v>1682563.620523657</v>
      </c>
      <c r="F44" s="16">
        <f t="shared" si="8"/>
        <v>30.902312308440468</v>
      </c>
      <c r="G44" s="5"/>
      <c r="H44" s="17">
        <f>Absterbeordnung!C38</f>
        <v>99197.744824356472</v>
      </c>
      <c r="I44" s="18">
        <f t="shared" si="1"/>
        <v>0.55207088897991197</v>
      </c>
      <c r="J44" s="17">
        <f t="shared" si="9"/>
        <v>54764.187169984936</v>
      </c>
      <c r="K44" s="17">
        <f>SUM($J44:J$136)</f>
        <v>1799055.8738332277</v>
      </c>
      <c r="L44" s="19">
        <f t="shared" si="10"/>
        <v>32.850955465641441</v>
      </c>
      <c r="N44" s="6">
        <v>30</v>
      </c>
      <c r="O44" s="6">
        <f t="shared" si="2"/>
        <v>30</v>
      </c>
      <c r="P44" s="20">
        <f t="shared" si="3"/>
        <v>98624.694314346387</v>
      </c>
      <c r="Q44" s="20">
        <f t="shared" si="4"/>
        <v>99197.744824356472</v>
      </c>
      <c r="R44" s="5">
        <f t="shared" si="5"/>
        <v>99197.744824356472</v>
      </c>
      <c r="S44" s="5">
        <f t="shared" si="6"/>
        <v>5401101219.0134144</v>
      </c>
      <c r="T44" s="20">
        <f>SUM(S44:$S$136)</f>
        <v>157319571751.21158</v>
      </c>
      <c r="U44" s="6">
        <f t="shared" si="11"/>
        <v>29.127314110944983</v>
      </c>
    </row>
    <row r="45" spans="1:21" x14ac:dyDescent="0.2">
      <c r="A45" s="21">
        <v>31</v>
      </c>
      <c r="B45" s="14">
        <f>Absterbeordnung!B39</f>
        <v>98559.178239563204</v>
      </c>
      <c r="C45" s="15">
        <f t="shared" si="0"/>
        <v>0.54124596958814919</v>
      </c>
      <c r="D45" s="14">
        <f t="shared" si="7"/>
        <v>53344.757988083598</v>
      </c>
      <c r="E45" s="14">
        <f>SUM(D45:$D$136)</f>
        <v>1628115.7978581637</v>
      </c>
      <c r="F45" s="16">
        <f t="shared" si="8"/>
        <v>30.520633315495775</v>
      </c>
      <c r="G45" s="5"/>
      <c r="H45" s="17">
        <f>Absterbeordnung!C39</f>
        <v>99170.520873089423</v>
      </c>
      <c r="I45" s="18">
        <f t="shared" si="1"/>
        <v>0.54124596958814919</v>
      </c>
      <c r="J45" s="17">
        <f t="shared" si="9"/>
        <v>53675.644724517071</v>
      </c>
      <c r="K45" s="17">
        <f>SUM($J45:J$136)</f>
        <v>1744291.6866632428</v>
      </c>
      <c r="L45" s="19">
        <f t="shared" si="10"/>
        <v>32.496893062311258</v>
      </c>
      <c r="N45" s="6">
        <v>31</v>
      </c>
      <c r="O45" s="6">
        <f t="shared" si="2"/>
        <v>31</v>
      </c>
      <c r="P45" s="20">
        <f t="shared" si="3"/>
        <v>98559.178239563204</v>
      </c>
      <c r="Q45" s="20">
        <f t="shared" si="4"/>
        <v>99170.520873089423</v>
      </c>
      <c r="R45" s="5">
        <f t="shared" si="5"/>
        <v>99170.520873089423</v>
      </c>
      <c r="S45" s="5">
        <f t="shared" si="6"/>
        <v>5290227435.5271482</v>
      </c>
      <c r="T45" s="20">
        <f>SUM(S45:$S$136)</f>
        <v>151918470532.19818</v>
      </c>
      <c r="U45" s="6">
        <f t="shared" si="11"/>
        <v>28.71681272377284</v>
      </c>
    </row>
    <row r="46" spans="1:21" x14ac:dyDescent="0.2">
      <c r="A46" s="21">
        <v>32</v>
      </c>
      <c r="B46" s="14">
        <f>Absterbeordnung!B40</f>
        <v>98486.123214702529</v>
      </c>
      <c r="C46" s="15">
        <f t="shared" si="0"/>
        <v>0.53063330351779314</v>
      </c>
      <c r="D46" s="14">
        <f t="shared" si="7"/>
        <v>52260.016912078019</v>
      </c>
      <c r="E46" s="14">
        <f>SUM(D46:$D$136)</f>
        <v>1574771.0398700801</v>
      </c>
      <c r="F46" s="16">
        <f t="shared" si="8"/>
        <v>30.133381749942153</v>
      </c>
      <c r="G46" s="5"/>
      <c r="H46" s="17">
        <f>Absterbeordnung!C40</f>
        <v>99138.188809881962</v>
      </c>
      <c r="I46" s="18">
        <f t="shared" si="1"/>
        <v>0.53063330351779314</v>
      </c>
      <c r="J46" s="17">
        <f t="shared" si="9"/>
        <v>52606.024632958375</v>
      </c>
      <c r="K46" s="17">
        <f>SUM($J46:J$136)</f>
        <v>1690616.0419387261</v>
      </c>
      <c r="L46" s="19">
        <f t="shared" si="10"/>
        <v>32.137308487658132</v>
      </c>
      <c r="N46" s="6">
        <v>32</v>
      </c>
      <c r="O46" s="6">
        <f t="shared" si="2"/>
        <v>32</v>
      </c>
      <c r="P46" s="20">
        <f t="shared" si="3"/>
        <v>98486.123214702529</v>
      </c>
      <c r="Q46" s="20">
        <f t="shared" si="4"/>
        <v>99138.188809881962</v>
      </c>
      <c r="R46" s="5">
        <f t="shared" si="5"/>
        <v>99138.188809881962</v>
      </c>
      <c r="S46" s="5">
        <f t="shared" si="6"/>
        <v>5180963423.8372145</v>
      </c>
      <c r="T46" s="20">
        <f>SUM(S46:$S$136)</f>
        <v>146628243096.67102</v>
      </c>
      <c r="U46" s="6">
        <f t="shared" si="11"/>
        <v>28.301346892750825</v>
      </c>
    </row>
    <row r="47" spans="1:21" x14ac:dyDescent="0.2">
      <c r="A47" s="21">
        <v>33</v>
      </c>
      <c r="B47" s="14">
        <f>Absterbeordnung!B41</f>
        <v>98412.598001383492</v>
      </c>
      <c r="C47" s="15">
        <f t="shared" ref="C47:C78" si="12">1/(((1+($B$5/100))^A47))</f>
        <v>0.52022872893901284</v>
      </c>
      <c r="D47" s="14">
        <f t="shared" si="7"/>
        <v>51197.060769845768</v>
      </c>
      <c r="E47" s="14">
        <f>SUM(D47:$D$136)</f>
        <v>1522511.0229580021</v>
      </c>
      <c r="F47" s="16">
        <f t="shared" si="8"/>
        <v>29.738250596111097</v>
      </c>
      <c r="G47" s="5"/>
      <c r="H47" s="17">
        <f>Absterbeordnung!C41</f>
        <v>99103.852954093905</v>
      </c>
      <c r="I47" s="18">
        <f t="shared" ref="I47:I78" si="13">1/(((1+($B$5/100))^A47))</f>
        <v>0.52022872893901284</v>
      </c>
      <c r="J47" s="17">
        <f t="shared" si="9"/>
        <v>51556.671455267104</v>
      </c>
      <c r="K47" s="17">
        <f>SUM($J47:J$136)</f>
        <v>1638010.0173057676</v>
      </c>
      <c r="L47" s="19">
        <f t="shared" si="10"/>
        <v>31.771058353272071</v>
      </c>
      <c r="N47" s="6">
        <v>33</v>
      </c>
      <c r="O47" s="6">
        <f t="shared" si="2"/>
        <v>33</v>
      </c>
      <c r="P47" s="20">
        <f t="shared" si="3"/>
        <v>98412.598001383492</v>
      </c>
      <c r="Q47" s="20">
        <f t="shared" si="4"/>
        <v>99103.852954093905</v>
      </c>
      <c r="R47" s="5">
        <f t="shared" si="5"/>
        <v>99103.852954093905</v>
      </c>
      <c r="S47" s="5">
        <f t="shared" ref="S47:S78" si="14">P47*R47*I47</f>
        <v>5073825982.2166052</v>
      </c>
      <c r="T47" s="20">
        <f>SUM(S47:$S$136)</f>
        <v>141447279672.83383</v>
      </c>
      <c r="U47" s="6">
        <f t="shared" si="11"/>
        <v>27.877834235662863</v>
      </c>
    </row>
    <row r="48" spans="1:21" x14ac:dyDescent="0.2">
      <c r="A48" s="21">
        <v>34</v>
      </c>
      <c r="B48" s="14">
        <f>Absterbeordnung!B42</f>
        <v>98341.125982798985</v>
      </c>
      <c r="C48" s="15">
        <f t="shared" si="12"/>
        <v>0.51002816562648323</v>
      </c>
      <c r="D48" s="14">
        <f t="shared" si="7"/>
        <v>50156.744090649852</v>
      </c>
      <c r="E48" s="14">
        <f>SUM(D48:$D$136)</f>
        <v>1471313.9621881563</v>
      </c>
      <c r="F48" s="16">
        <f t="shared" si="8"/>
        <v>29.33431961869384</v>
      </c>
      <c r="G48" s="5"/>
      <c r="H48" s="17">
        <f>Absterbeordnung!C42</f>
        <v>99067.997946062998</v>
      </c>
      <c r="I48" s="18">
        <f t="shared" si="13"/>
        <v>0.51002816562648323</v>
      </c>
      <c r="J48" s="17">
        <f t="shared" si="9"/>
        <v>50527.469264718718</v>
      </c>
      <c r="K48" s="17">
        <f>SUM($J48:J$136)</f>
        <v>1586453.3458505005</v>
      </c>
      <c r="L48" s="19">
        <f t="shared" si="10"/>
        <v>31.397839015821372</v>
      </c>
      <c r="N48" s="6">
        <v>34</v>
      </c>
      <c r="O48" s="6">
        <f t="shared" si="2"/>
        <v>34</v>
      </c>
      <c r="P48" s="20">
        <f t="shared" si="3"/>
        <v>98341.125982798985</v>
      </c>
      <c r="Q48" s="20">
        <f t="shared" si="4"/>
        <v>99067.997946062998</v>
      </c>
      <c r="R48" s="5">
        <f t="shared" si="5"/>
        <v>99067.997946062998</v>
      </c>
      <c r="S48" s="5">
        <f t="shared" si="14"/>
        <v>4968928220.5537071</v>
      </c>
      <c r="T48" s="20">
        <f>SUM(S48:$S$136)</f>
        <v>136373453690.61717</v>
      </c>
      <c r="U48" s="6">
        <f t="shared" si="11"/>
        <v>27.445245259634792</v>
      </c>
    </row>
    <row r="49" spans="1:21" x14ac:dyDescent="0.2">
      <c r="A49" s="21">
        <v>35</v>
      </c>
      <c r="B49" s="14">
        <f>Absterbeordnung!B43</f>
        <v>98261.669536962407</v>
      </c>
      <c r="C49" s="15">
        <f t="shared" si="12"/>
        <v>0.50002761335929735</v>
      </c>
      <c r="D49" s="14">
        <f t="shared" si="7"/>
        <v>49133.548103267283</v>
      </c>
      <c r="E49" s="14">
        <f>SUM(D49:$D$136)</f>
        <v>1421157.2180975063</v>
      </c>
      <c r="F49" s="16">
        <f t="shared" si="8"/>
        <v>28.924375970376992</v>
      </c>
      <c r="G49" s="5"/>
      <c r="H49" s="17">
        <f>Absterbeordnung!C43</f>
        <v>99027.794088618815</v>
      </c>
      <c r="I49" s="18">
        <f t="shared" si="13"/>
        <v>0.50002761335929735</v>
      </c>
      <c r="J49" s="17">
        <f t="shared" si="9"/>
        <v>49516.631534368003</v>
      </c>
      <c r="K49" s="17">
        <f>SUM($J49:J$136)</f>
        <v>1535925.8765857816</v>
      </c>
      <c r="L49" s="19">
        <f t="shared" si="10"/>
        <v>31.018383702448372</v>
      </c>
      <c r="N49" s="6">
        <v>35</v>
      </c>
      <c r="O49" s="6">
        <f t="shared" si="2"/>
        <v>35</v>
      </c>
      <c r="P49" s="20">
        <f t="shared" si="3"/>
        <v>98261.669536962407</v>
      </c>
      <c r="Q49" s="20">
        <f t="shared" si="4"/>
        <v>99027.794088618815</v>
      </c>
      <c r="R49" s="5">
        <f t="shared" si="5"/>
        <v>99027.794088618815</v>
      </c>
      <c r="S49" s="5">
        <f t="shared" si="14"/>
        <v>4865586884.4136009</v>
      </c>
      <c r="T49" s="20">
        <f>SUM(S49:$S$136)</f>
        <v>131404525470.06348</v>
      </c>
      <c r="U49" s="6">
        <f t="shared" si="11"/>
        <v>27.006921999688082</v>
      </c>
    </row>
    <row r="50" spans="1:21" x14ac:dyDescent="0.2">
      <c r="A50" s="21">
        <v>36</v>
      </c>
      <c r="B50" s="14">
        <f>Absterbeordnung!B44</f>
        <v>98176.622782773236</v>
      </c>
      <c r="C50" s="15">
        <f t="shared" si="12"/>
        <v>0.49022315035225233</v>
      </c>
      <c r="D50" s="14">
        <f t="shared" si="7"/>
        <v>48128.453311515805</v>
      </c>
      <c r="E50" s="14">
        <f>SUM(D50:$D$136)</f>
        <v>1372023.669994239</v>
      </c>
      <c r="F50" s="16">
        <f t="shared" si="8"/>
        <v>28.507537134295397</v>
      </c>
      <c r="G50" s="5"/>
      <c r="H50" s="17">
        <f>Absterbeordnung!C44</f>
        <v>98985.592823475585</v>
      </c>
      <c r="I50" s="18">
        <f t="shared" si="13"/>
        <v>0.49022315035225233</v>
      </c>
      <c r="J50" s="17">
        <f t="shared" si="9"/>
        <v>48525.029153409501</v>
      </c>
      <c r="K50" s="17">
        <f>SUM($J50:J$136)</f>
        <v>1486409.2450514138</v>
      </c>
      <c r="L50" s="19">
        <f t="shared" si="10"/>
        <v>30.631805296854203</v>
      </c>
      <c r="N50" s="6">
        <v>36</v>
      </c>
      <c r="O50" s="6">
        <f t="shared" si="2"/>
        <v>36</v>
      </c>
      <c r="P50" s="20">
        <f t="shared" si="3"/>
        <v>98176.622782773236</v>
      </c>
      <c r="Q50" s="20">
        <f t="shared" si="4"/>
        <v>98985.592823475585</v>
      </c>
      <c r="R50" s="5">
        <f t="shared" si="5"/>
        <v>98985.592823475585</v>
      </c>
      <c r="S50" s="5">
        <f t="shared" si="14"/>
        <v>4764023482.7173586</v>
      </c>
      <c r="T50" s="20">
        <f>SUM(S50:$S$136)</f>
        <v>126538938585.64987</v>
      </c>
      <c r="U50" s="6">
        <f t="shared" si="11"/>
        <v>26.561359121066534</v>
      </c>
    </row>
    <row r="51" spans="1:21" x14ac:dyDescent="0.2">
      <c r="A51" s="21">
        <v>37</v>
      </c>
      <c r="B51" s="14">
        <f>Absterbeordnung!B45</f>
        <v>98087.065419858001</v>
      </c>
      <c r="C51" s="15">
        <f t="shared" si="12"/>
        <v>0.48061093171789437</v>
      </c>
      <c r="D51" s="14">
        <f t="shared" si="7"/>
        <v>47141.715900912015</v>
      </c>
      <c r="E51" s="14">
        <f>SUM(D51:$D$136)</f>
        <v>1323895.2166827233</v>
      </c>
      <c r="F51" s="16">
        <f t="shared" si="8"/>
        <v>28.083305653647429</v>
      </c>
      <c r="G51" s="5"/>
      <c r="H51" s="17">
        <f>Absterbeordnung!C45</f>
        <v>98939.434271814476</v>
      </c>
      <c r="I51" s="18">
        <f t="shared" si="13"/>
        <v>0.48061093171789437</v>
      </c>
      <c r="J51" s="17">
        <f t="shared" si="9"/>
        <v>47551.373689018124</v>
      </c>
      <c r="K51" s="17">
        <f>SUM($J51:J$136)</f>
        <v>1437884.2158980044</v>
      </c>
      <c r="L51" s="19">
        <f t="shared" si="10"/>
        <v>30.238542114506362</v>
      </c>
      <c r="N51" s="6">
        <v>37</v>
      </c>
      <c r="O51" s="6">
        <f t="shared" si="2"/>
        <v>37</v>
      </c>
      <c r="P51" s="20">
        <f t="shared" si="3"/>
        <v>98087.065419858001</v>
      </c>
      <c r="Q51" s="20">
        <f t="shared" si="4"/>
        <v>98939.434271814476</v>
      </c>
      <c r="R51" s="5">
        <f t="shared" si="5"/>
        <v>98939.434271814476</v>
      </c>
      <c r="S51" s="5">
        <f t="shared" si="14"/>
        <v>4664174701.8388348</v>
      </c>
      <c r="T51" s="20">
        <f>SUM(S51:$S$136)</f>
        <v>121774915102.9325</v>
      </c>
      <c r="U51" s="6">
        <f t="shared" si="11"/>
        <v>26.108566442616986</v>
      </c>
    </row>
    <row r="52" spans="1:21" x14ac:dyDescent="0.2">
      <c r="A52" s="21">
        <v>38</v>
      </c>
      <c r="B52" s="14">
        <f>Absterbeordnung!B46</f>
        <v>97990.188386892827</v>
      </c>
      <c r="C52" s="15">
        <f t="shared" si="12"/>
        <v>0.47118718795871989</v>
      </c>
      <c r="D52" s="14">
        <f t="shared" si="7"/>
        <v>46171.721313565242</v>
      </c>
      <c r="E52" s="14">
        <f>SUM(D52:$D$136)</f>
        <v>1276753.5007818113</v>
      </c>
      <c r="F52" s="16">
        <f t="shared" si="8"/>
        <v>27.652282922506107</v>
      </c>
      <c r="G52" s="5"/>
      <c r="H52" s="17">
        <f>Absterbeordnung!C46</f>
        <v>98887.323071245308</v>
      </c>
      <c r="I52" s="18">
        <f t="shared" si="13"/>
        <v>0.47118718795871989</v>
      </c>
      <c r="J52" s="17">
        <f t="shared" si="9"/>
        <v>46594.439682705517</v>
      </c>
      <c r="K52" s="17">
        <f>SUM($J52:J$136)</f>
        <v>1390332.8422089862</v>
      </c>
      <c r="L52" s="19">
        <f t="shared" si="10"/>
        <v>29.839029113275007</v>
      </c>
      <c r="N52" s="6">
        <v>38</v>
      </c>
      <c r="O52" s="6">
        <f t="shared" si="2"/>
        <v>38</v>
      </c>
      <c r="P52" s="20">
        <f t="shared" si="3"/>
        <v>97990.188386892827</v>
      </c>
      <c r="Q52" s="20">
        <f t="shared" si="4"/>
        <v>98887.323071245308</v>
      </c>
      <c r="R52" s="5">
        <f t="shared" si="5"/>
        <v>98887.323071245308</v>
      </c>
      <c r="S52" s="5">
        <f t="shared" si="14"/>
        <v>4565797922.2900286</v>
      </c>
      <c r="T52" s="20">
        <f>SUM(S52:$S$136)</f>
        <v>117110740401.09367</v>
      </c>
      <c r="U52" s="6">
        <f t="shared" si="11"/>
        <v>25.649567149996738</v>
      </c>
    </row>
    <row r="53" spans="1:21" x14ac:dyDescent="0.2">
      <c r="A53" s="21">
        <v>39</v>
      </c>
      <c r="B53" s="14">
        <f>Absterbeordnung!B47</f>
        <v>97884.688077789193</v>
      </c>
      <c r="C53" s="15">
        <f t="shared" si="12"/>
        <v>0.46194822348894127</v>
      </c>
      <c r="D53" s="14">
        <f t="shared" si="7"/>
        <v>45217.657764303869</v>
      </c>
      <c r="E53" s="14">
        <f>SUM(D53:$D$136)</f>
        <v>1230581.7794682463</v>
      </c>
      <c r="F53" s="16">
        <f t="shared" si="8"/>
        <v>27.214628981506053</v>
      </c>
      <c r="G53" s="5"/>
      <c r="H53" s="17">
        <f>Absterbeordnung!C47</f>
        <v>98829.022043653327</v>
      </c>
      <c r="I53" s="18">
        <f t="shared" si="13"/>
        <v>0.46194822348894127</v>
      </c>
      <c r="J53" s="17">
        <f t="shared" si="9"/>
        <v>45653.89116221507</v>
      </c>
      <c r="K53" s="17">
        <f>SUM($J53:J$136)</f>
        <v>1343738.4025262806</v>
      </c>
      <c r="L53" s="19">
        <f t="shared" si="10"/>
        <v>29.433162613714089</v>
      </c>
      <c r="N53" s="6">
        <v>39</v>
      </c>
      <c r="O53" s="6">
        <f t="shared" si="2"/>
        <v>39</v>
      </c>
      <c r="P53" s="20">
        <f t="shared" si="3"/>
        <v>97884.688077789193</v>
      </c>
      <c r="Q53" s="20">
        <f t="shared" si="4"/>
        <v>98829.022043653327</v>
      </c>
      <c r="R53" s="5">
        <f t="shared" si="5"/>
        <v>98829.022043653327</v>
      </c>
      <c r="S53" s="5">
        <f t="shared" si="14"/>
        <v>4468816895.9507589</v>
      </c>
      <c r="T53" s="20">
        <f>SUM(S53:$S$136)</f>
        <v>112544942478.80365</v>
      </c>
      <c r="U53" s="6">
        <f t="shared" si="11"/>
        <v>25.184505227945628</v>
      </c>
    </row>
    <row r="54" spans="1:21" x14ac:dyDescent="0.2">
      <c r="A54" s="21">
        <v>40</v>
      </c>
      <c r="B54" s="14">
        <f>Absterbeordnung!B48</f>
        <v>97769.784806231866</v>
      </c>
      <c r="C54" s="15">
        <f t="shared" si="12"/>
        <v>0.45289041518523643</v>
      </c>
      <c r="D54" s="14">
        <f t="shared" si="7"/>
        <v>44278.998433465567</v>
      </c>
      <c r="E54" s="14">
        <f>SUM(D54:$D$136)</f>
        <v>1185364.1217039423</v>
      </c>
      <c r="F54" s="16">
        <f t="shared" si="8"/>
        <v>26.770346296000621</v>
      </c>
      <c r="G54" s="5"/>
      <c r="H54" s="17">
        <f>Absterbeordnung!C48</f>
        <v>98759.519409112967</v>
      </c>
      <c r="I54" s="18">
        <f t="shared" si="13"/>
        <v>0.45289041518523643</v>
      </c>
      <c r="J54" s="17">
        <f t="shared" si="9"/>
        <v>44727.239748687585</v>
      </c>
      <c r="K54" s="17">
        <f>SUM($J54:J$136)</f>
        <v>1298084.5113640656</v>
      </c>
      <c r="L54" s="19">
        <f t="shared" si="10"/>
        <v>29.022236083820818</v>
      </c>
      <c r="N54" s="6">
        <v>40</v>
      </c>
      <c r="O54" s="6">
        <f t="shared" si="2"/>
        <v>40</v>
      </c>
      <c r="P54" s="20">
        <f t="shared" si="3"/>
        <v>97769.784806231866</v>
      </c>
      <c r="Q54" s="20">
        <f t="shared" si="4"/>
        <v>98759.519409112967</v>
      </c>
      <c r="R54" s="5">
        <f t="shared" si="5"/>
        <v>98759.519409112967</v>
      </c>
      <c r="S54" s="5">
        <f t="shared" si="14"/>
        <v>4372972605.2059259</v>
      </c>
      <c r="T54" s="20">
        <f>SUM(S54:$S$136)</f>
        <v>108076125582.85289</v>
      </c>
      <c r="U54" s="6">
        <f t="shared" si="11"/>
        <v>24.71456726122425</v>
      </c>
    </row>
    <row r="55" spans="1:21" x14ac:dyDescent="0.2">
      <c r="A55" s="21">
        <v>41</v>
      </c>
      <c r="B55" s="14">
        <f>Absterbeordnung!B49</f>
        <v>97636.487266952143</v>
      </c>
      <c r="C55" s="15">
        <f t="shared" si="12"/>
        <v>0.44401021096591808</v>
      </c>
      <c r="D55" s="14">
        <f t="shared" si="7"/>
        <v>43351.597309370598</v>
      </c>
      <c r="E55" s="14">
        <f>SUM(D55:$D$136)</f>
        <v>1141085.1232704767</v>
      </c>
      <c r="F55" s="16">
        <f t="shared" si="8"/>
        <v>26.321639664793324</v>
      </c>
      <c r="G55" s="5"/>
      <c r="H55" s="17">
        <f>Absterbeordnung!C49</f>
        <v>98689.124236032294</v>
      </c>
      <c r="I55" s="18">
        <f t="shared" si="13"/>
        <v>0.44401021096591808</v>
      </c>
      <c r="J55" s="17">
        <f t="shared" si="9"/>
        <v>43818.9788720824</v>
      </c>
      <c r="K55" s="17">
        <f>SUM($J55:J$136)</f>
        <v>1253357.2716153776</v>
      </c>
      <c r="L55" s="19">
        <f t="shared" si="10"/>
        <v>28.603068895653948</v>
      </c>
      <c r="N55" s="6">
        <v>41</v>
      </c>
      <c r="O55" s="6">
        <f t="shared" si="2"/>
        <v>41</v>
      </c>
      <c r="P55" s="20">
        <f t="shared" si="3"/>
        <v>97636.487266952143</v>
      </c>
      <c r="Q55" s="20">
        <f t="shared" si="4"/>
        <v>98689.124236032294</v>
      </c>
      <c r="R55" s="5">
        <f t="shared" si="5"/>
        <v>98689.124236032294</v>
      </c>
      <c r="S55" s="5">
        <f t="shared" si="14"/>
        <v>4278331172.6949177</v>
      </c>
      <c r="T55" s="20">
        <f>SUM(S55:$S$136)</f>
        <v>103703152977.64696</v>
      </c>
      <c r="U55" s="6">
        <f t="shared" si="11"/>
        <v>24.239159801255969</v>
      </c>
    </row>
    <row r="56" spans="1:21" x14ac:dyDescent="0.2">
      <c r="A56" s="21">
        <v>42</v>
      </c>
      <c r="B56" s="14">
        <f>Absterbeordnung!B50</f>
        <v>97491.457574991262</v>
      </c>
      <c r="C56" s="15">
        <f t="shared" si="12"/>
        <v>0.4353041283979589</v>
      </c>
      <c r="D56" s="14">
        <f t="shared" si="7"/>
        <v>42438.433965928161</v>
      </c>
      <c r="E56" s="14">
        <f>SUM(D56:$D$136)</f>
        <v>1097733.5259611064</v>
      </c>
      <c r="F56" s="16">
        <f t="shared" si="8"/>
        <v>25.866494669488169</v>
      </c>
      <c r="G56" s="5"/>
      <c r="H56" s="17">
        <f>Absterbeordnung!C50</f>
        <v>98607.115724677948</v>
      </c>
      <c r="I56" s="18">
        <f t="shared" si="13"/>
        <v>0.4353041283979589</v>
      </c>
      <c r="J56" s="17">
        <f t="shared" si="9"/>
        <v>42924.0845643676</v>
      </c>
      <c r="K56" s="17">
        <f>SUM($J56:J$136)</f>
        <v>1209538.292743295</v>
      </c>
      <c r="L56" s="19">
        <f t="shared" si="10"/>
        <v>28.178546031179991</v>
      </c>
      <c r="N56" s="6">
        <v>42</v>
      </c>
      <c r="O56" s="6">
        <f t="shared" si="2"/>
        <v>42</v>
      </c>
      <c r="P56" s="20">
        <f t="shared" si="3"/>
        <v>97491.457574991262</v>
      </c>
      <c r="Q56" s="20">
        <f t="shared" si="4"/>
        <v>98607.115724677948</v>
      </c>
      <c r="R56" s="5">
        <f t="shared" si="5"/>
        <v>98607.115724677948</v>
      </c>
      <c r="S56" s="5">
        <f t="shared" si="14"/>
        <v>4184731569.2523813</v>
      </c>
      <c r="T56" s="20">
        <f>SUM(S56:$S$136)</f>
        <v>99424821804.952042</v>
      </c>
      <c r="U56" s="6">
        <f t="shared" si="11"/>
        <v>23.758948491579037</v>
      </c>
    </row>
    <row r="57" spans="1:21" x14ac:dyDescent="0.2">
      <c r="A57" s="21">
        <v>43</v>
      </c>
      <c r="B57" s="14">
        <f>Absterbeordnung!B51</f>
        <v>97334.242420502211</v>
      </c>
      <c r="C57" s="15">
        <f t="shared" si="12"/>
        <v>0.4267687533313323</v>
      </c>
      <c r="D57" s="14">
        <f t="shared" si="7"/>
        <v>41539.213294247405</v>
      </c>
      <c r="E57" s="14">
        <f>SUM(D57:$D$136)</f>
        <v>1055295.091995178</v>
      </c>
      <c r="F57" s="16">
        <f t="shared" si="8"/>
        <v>25.404792443224281</v>
      </c>
      <c r="G57" s="5"/>
      <c r="H57" s="17">
        <f>Absterbeordnung!C51</f>
        <v>98513.838637243083</v>
      </c>
      <c r="I57" s="18">
        <f t="shared" si="13"/>
        <v>0.4267687533313323</v>
      </c>
      <c r="J57" s="17">
        <f t="shared" si="9"/>
        <v>42042.628101100265</v>
      </c>
      <c r="K57" s="17">
        <f>SUM($J57:J$136)</f>
        <v>1166614.2081789277</v>
      </c>
      <c r="L57" s="19">
        <f t="shared" si="10"/>
        <v>27.748365429809969</v>
      </c>
      <c r="N57" s="6">
        <v>43</v>
      </c>
      <c r="O57" s="6">
        <f t="shared" si="2"/>
        <v>43</v>
      </c>
      <c r="P57" s="20">
        <f t="shared" si="3"/>
        <v>97334.242420502211</v>
      </c>
      <c r="Q57" s="20">
        <f t="shared" si="4"/>
        <v>98513.838637243083</v>
      </c>
      <c r="R57" s="5">
        <f t="shared" si="5"/>
        <v>98513.838637243083</v>
      </c>
      <c r="S57" s="5">
        <f t="shared" si="14"/>
        <v>4092187355.587512</v>
      </c>
      <c r="T57" s="20">
        <f>SUM(S57:$S$136)</f>
        <v>95240090235.699661</v>
      </c>
      <c r="U57" s="6">
        <f t="shared" si="11"/>
        <v>23.273638755971895</v>
      </c>
    </row>
    <row r="58" spans="1:21" x14ac:dyDescent="0.2">
      <c r="A58" s="21">
        <v>44</v>
      </c>
      <c r="B58" s="14">
        <f>Absterbeordnung!B52</f>
        <v>97147.059293167418</v>
      </c>
      <c r="C58" s="15">
        <f t="shared" si="12"/>
        <v>0.41840073856012966</v>
      </c>
      <c r="D58" s="14">
        <f t="shared" si="7"/>
        <v>40646.401357205956</v>
      </c>
      <c r="E58" s="14">
        <f>SUM(D58:$D$136)</f>
        <v>1013755.87870093</v>
      </c>
      <c r="F58" s="16">
        <f t="shared" si="8"/>
        <v>24.940851953704566</v>
      </c>
      <c r="G58" s="5"/>
      <c r="H58" s="17">
        <f>Absterbeordnung!C52</f>
        <v>98409.852523546346</v>
      </c>
      <c r="I58" s="18">
        <f t="shared" si="13"/>
        <v>0.41840073856012966</v>
      </c>
      <c r="J58" s="17">
        <f t="shared" si="9"/>
        <v>41174.754977445227</v>
      </c>
      <c r="K58" s="17">
        <f>SUM($J58:J$136)</f>
        <v>1124571.5800778274</v>
      </c>
      <c r="L58" s="19">
        <f t="shared" si="10"/>
        <v>27.312162044287746</v>
      </c>
      <c r="N58" s="6">
        <v>44</v>
      </c>
      <c r="O58" s="6">
        <f t="shared" si="2"/>
        <v>44</v>
      </c>
      <c r="P58" s="20">
        <f t="shared" si="3"/>
        <v>97147.059293167418</v>
      </c>
      <c r="Q58" s="20">
        <f t="shared" si="4"/>
        <v>98409.852523546346</v>
      </c>
      <c r="R58" s="5">
        <f t="shared" si="5"/>
        <v>98409.852523546346</v>
      </c>
      <c r="S58" s="5">
        <f t="shared" si="14"/>
        <v>4000006363.1755118</v>
      </c>
      <c r="T58" s="20">
        <f>SUM(S58:$S$136)</f>
        <v>91147902880.112152</v>
      </c>
      <c r="U58" s="6">
        <f t="shared" si="11"/>
        <v>22.78693947070423</v>
      </c>
    </row>
    <row r="59" spans="1:21" x14ac:dyDescent="0.2">
      <c r="A59" s="21">
        <v>45</v>
      </c>
      <c r="B59" s="14">
        <f>Absterbeordnung!B53</f>
        <v>96940.322057036174</v>
      </c>
      <c r="C59" s="15">
        <f t="shared" si="12"/>
        <v>0.41019680250993107</v>
      </c>
      <c r="D59" s="14">
        <f t="shared" si="7"/>
        <v>39764.610142079182</v>
      </c>
      <c r="E59" s="14">
        <f>SUM(D59:$D$136)</f>
        <v>973109.47734372423</v>
      </c>
      <c r="F59" s="16">
        <f t="shared" si="8"/>
        <v>24.471746959590412</v>
      </c>
      <c r="G59" s="5"/>
      <c r="H59" s="17">
        <f>Absterbeordnung!C53</f>
        <v>98298.568431599153</v>
      </c>
      <c r="I59" s="18">
        <f t="shared" si="13"/>
        <v>0.41019680250993107</v>
      </c>
      <c r="J59" s="17">
        <f t="shared" si="9"/>
        <v>40321.758461945625</v>
      </c>
      <c r="K59" s="17">
        <f>SUM($J59:J$136)</f>
        <v>1083396.8251003823</v>
      </c>
      <c r="L59" s="19">
        <f t="shared" si="10"/>
        <v>26.868789120962006</v>
      </c>
      <c r="N59" s="6">
        <v>45</v>
      </c>
      <c r="O59" s="6">
        <f t="shared" si="2"/>
        <v>45</v>
      </c>
      <c r="P59" s="20">
        <f t="shared" si="3"/>
        <v>96940.322057036174</v>
      </c>
      <c r="Q59" s="20">
        <f t="shared" si="4"/>
        <v>98298.568431599153</v>
      </c>
      <c r="R59" s="5">
        <f t="shared" si="5"/>
        <v>98298.568431599153</v>
      </c>
      <c r="S59" s="5">
        <f t="shared" si="14"/>
        <v>3908804251.2070322</v>
      </c>
      <c r="T59" s="20">
        <f>SUM(S59:$S$136)</f>
        <v>87147896516.936646</v>
      </c>
      <c r="U59" s="6">
        <f t="shared" si="11"/>
        <v>22.2952828835124</v>
      </c>
    </row>
    <row r="60" spans="1:21" x14ac:dyDescent="0.2">
      <c r="A60" s="21">
        <v>46</v>
      </c>
      <c r="B60" s="14">
        <f>Absterbeordnung!B54</f>
        <v>96706.644353508091</v>
      </c>
      <c r="C60" s="15">
        <f t="shared" si="12"/>
        <v>0.40215372795091275</v>
      </c>
      <c r="D60" s="14">
        <f t="shared" si="7"/>
        <v>38890.937544386368</v>
      </c>
      <c r="E60" s="14">
        <f>SUM(D60:$D$136)</f>
        <v>933344.86720164481</v>
      </c>
      <c r="F60" s="16">
        <f t="shared" si="8"/>
        <v>23.999032323055079</v>
      </c>
      <c r="G60" s="5"/>
      <c r="H60" s="17">
        <f>Absterbeordnung!C54</f>
        <v>98165.613244956199</v>
      </c>
      <c r="I60" s="18">
        <f t="shared" si="13"/>
        <v>0.40215372795091275</v>
      </c>
      <c r="J60" s="17">
        <f t="shared" si="9"/>
        <v>39477.667323046633</v>
      </c>
      <c r="K60" s="17">
        <f>SUM($J60:J$136)</f>
        <v>1043075.0666384363</v>
      </c>
      <c r="L60" s="19">
        <f t="shared" si="10"/>
        <v>26.421902239130031</v>
      </c>
      <c r="N60" s="6">
        <v>46</v>
      </c>
      <c r="O60" s="6">
        <f t="shared" si="2"/>
        <v>46</v>
      </c>
      <c r="P60" s="20">
        <f t="shared" si="3"/>
        <v>96706.644353508091</v>
      </c>
      <c r="Q60" s="20">
        <f t="shared" si="4"/>
        <v>98165.613244956199</v>
      </c>
      <c r="R60" s="5">
        <f t="shared" si="5"/>
        <v>98165.613244956199</v>
      </c>
      <c r="S60" s="5">
        <f t="shared" si="14"/>
        <v>3817752733.7159786</v>
      </c>
      <c r="T60" s="20">
        <f>SUM(S60:$S$136)</f>
        <v>83239092265.729614</v>
      </c>
      <c r="U60" s="6">
        <f t="shared" si="11"/>
        <v>21.803164864663596</v>
      </c>
    </row>
    <row r="61" spans="1:21" x14ac:dyDescent="0.2">
      <c r="A61" s="21">
        <v>47</v>
      </c>
      <c r="B61" s="14">
        <f>Absterbeordnung!B55</f>
        <v>96440.270821439874</v>
      </c>
      <c r="C61" s="15">
        <f t="shared" si="12"/>
        <v>0.39426836073618909</v>
      </c>
      <c r="D61" s="14">
        <f t="shared" si="7"/>
        <v>38023.347485723229</v>
      </c>
      <c r="E61" s="14">
        <f>SUM(D61:$D$136)</f>
        <v>894453.92965725844</v>
      </c>
      <c r="F61" s="16">
        <f t="shared" si="8"/>
        <v>23.523808102195698</v>
      </c>
      <c r="G61" s="5"/>
      <c r="H61" s="17">
        <f>Absterbeordnung!C55</f>
        <v>98013.366649385687</v>
      </c>
      <c r="I61" s="18">
        <f t="shared" si="13"/>
        <v>0.39426836073618909</v>
      </c>
      <c r="J61" s="17">
        <f t="shared" si="9"/>
        <v>38643.569399088359</v>
      </c>
      <c r="K61" s="17">
        <f>SUM($J61:J$136)</f>
        <v>1003597.3993153897</v>
      </c>
      <c r="L61" s="19">
        <f t="shared" si="10"/>
        <v>25.970618525188968</v>
      </c>
      <c r="N61" s="6">
        <v>47</v>
      </c>
      <c r="O61" s="6">
        <f t="shared" si="2"/>
        <v>47</v>
      </c>
      <c r="P61" s="20">
        <f t="shared" si="3"/>
        <v>96440.270821439874</v>
      </c>
      <c r="Q61" s="20">
        <f t="shared" si="4"/>
        <v>98013.366649385687</v>
      </c>
      <c r="R61" s="5">
        <f t="shared" si="5"/>
        <v>98013.366649385687</v>
      </c>
      <c r="S61" s="5">
        <f t="shared" si="14"/>
        <v>3726796298.3551879</v>
      </c>
      <c r="T61" s="20">
        <f>SUM(S61:$S$136)</f>
        <v>79421339532.013641</v>
      </c>
      <c r="U61" s="6">
        <f t="shared" si="11"/>
        <v>21.310888273412221</v>
      </c>
    </row>
    <row r="62" spans="1:21" x14ac:dyDescent="0.2">
      <c r="A62" s="21">
        <v>48</v>
      </c>
      <c r="B62" s="14">
        <f>Absterbeordnung!B56</f>
        <v>96141.953356704369</v>
      </c>
      <c r="C62" s="15">
        <f t="shared" si="12"/>
        <v>0.38653760856489122</v>
      </c>
      <c r="D62" s="14">
        <f t="shared" si="7"/>
        <v>37162.48073325782</v>
      </c>
      <c r="E62" s="14">
        <f>SUM(D62:$D$136)</f>
        <v>856430.58217153524</v>
      </c>
      <c r="F62" s="16">
        <f t="shared" si="8"/>
        <v>23.045570835778189</v>
      </c>
      <c r="G62" s="5"/>
      <c r="H62" s="17">
        <f>Absterbeordnung!C56</f>
        <v>97843.272766034788</v>
      </c>
      <c r="I62" s="18">
        <f t="shared" si="13"/>
        <v>0.38653760856489122</v>
      </c>
      <c r="J62" s="17">
        <f t="shared" si="9"/>
        <v>37820.104669145439</v>
      </c>
      <c r="K62" s="17">
        <f>SUM($J62:J$136)</f>
        <v>964953.8299163013</v>
      </c>
      <c r="L62" s="19">
        <f t="shared" si="10"/>
        <v>25.514308814262328</v>
      </c>
      <c r="N62" s="6">
        <v>48</v>
      </c>
      <c r="O62" s="6">
        <f t="shared" si="2"/>
        <v>48</v>
      </c>
      <c r="P62" s="20">
        <f t="shared" si="3"/>
        <v>96141.953356704369</v>
      </c>
      <c r="Q62" s="20">
        <f t="shared" si="4"/>
        <v>97843.272766034788</v>
      </c>
      <c r="R62" s="5">
        <f t="shared" si="5"/>
        <v>97843.272766034788</v>
      </c>
      <c r="S62" s="5">
        <f t="shared" si="14"/>
        <v>3636098739.0466576</v>
      </c>
      <c r="T62" s="20">
        <f>SUM(S62:$S$136)</f>
        <v>75694543233.658447</v>
      </c>
      <c r="U62" s="6">
        <f t="shared" si="11"/>
        <v>20.817515877884183</v>
      </c>
    </row>
    <row r="63" spans="1:21" x14ac:dyDescent="0.2">
      <c r="A63" s="21">
        <v>49</v>
      </c>
      <c r="B63" s="14">
        <f>Absterbeordnung!B57</f>
        <v>95802.434196977134</v>
      </c>
      <c r="C63" s="15">
        <f t="shared" si="12"/>
        <v>0.37895843976950117</v>
      </c>
      <c r="D63" s="14">
        <f t="shared" si="7"/>
        <v>36305.140989406755</v>
      </c>
      <c r="E63" s="14">
        <f>SUM(D63:$D$136)</f>
        <v>819268.10143827752</v>
      </c>
      <c r="F63" s="16">
        <f t="shared" si="8"/>
        <v>22.566173250155579</v>
      </c>
      <c r="G63" s="5"/>
      <c r="H63" s="17">
        <f>Absterbeordnung!C57</f>
        <v>97661.97281649831</v>
      </c>
      <c r="I63" s="18">
        <f t="shared" si="13"/>
        <v>0.37895843976950117</v>
      </c>
      <c r="J63" s="17">
        <f t="shared" si="9"/>
        <v>37009.828843351635</v>
      </c>
      <c r="K63" s="17">
        <f>SUM($J63:J$136)</f>
        <v>927133.72524715599</v>
      </c>
      <c r="L63" s="19">
        <f t="shared" si="10"/>
        <v>25.051013588075651</v>
      </c>
      <c r="N63" s="6">
        <v>49</v>
      </c>
      <c r="O63" s="6">
        <f t="shared" si="2"/>
        <v>49</v>
      </c>
      <c r="P63" s="20">
        <f t="shared" si="3"/>
        <v>95802.434196977134</v>
      </c>
      <c r="Q63" s="20">
        <f t="shared" si="4"/>
        <v>97661.97281649831</v>
      </c>
      <c r="R63" s="5">
        <f t="shared" si="5"/>
        <v>97661.97281649831</v>
      </c>
      <c r="S63" s="5">
        <f t="shared" si="14"/>
        <v>3545631692.4065814</v>
      </c>
      <c r="T63" s="20">
        <f>SUM(S63:$S$136)</f>
        <v>72058444494.611801</v>
      </c>
      <c r="U63" s="6">
        <f t="shared" si="11"/>
        <v>20.323161215231146</v>
      </c>
    </row>
    <row r="64" spans="1:21" x14ac:dyDescent="0.2">
      <c r="A64" s="21">
        <v>50</v>
      </c>
      <c r="B64" s="14">
        <f>Absterbeordnung!B58</f>
        <v>95429.250360720864</v>
      </c>
      <c r="C64" s="15">
        <f t="shared" si="12"/>
        <v>0.37152788212696192</v>
      </c>
      <c r="D64" s="14">
        <f t="shared" si="7"/>
        <v>35454.627279482236</v>
      </c>
      <c r="E64" s="14">
        <f>SUM(D64:$D$136)</f>
        <v>782962.96044887078</v>
      </c>
      <c r="F64" s="16">
        <f t="shared" si="8"/>
        <v>22.083519713151102</v>
      </c>
      <c r="G64" s="5"/>
      <c r="H64" s="17">
        <f>Absterbeordnung!C58</f>
        <v>97457.656956228166</v>
      </c>
      <c r="I64" s="18">
        <f t="shared" si="13"/>
        <v>0.37152788212696192</v>
      </c>
      <c r="J64" s="17">
        <f t="shared" si="9"/>
        <v>36208.236886003426</v>
      </c>
      <c r="K64" s="17">
        <f>SUM($J64:J$136)</f>
        <v>890123.89640380431</v>
      </c>
      <c r="L64" s="19">
        <f t="shared" si="10"/>
        <v>24.583464232357819</v>
      </c>
      <c r="N64" s="6">
        <v>50</v>
      </c>
      <c r="O64" s="6">
        <f t="shared" si="2"/>
        <v>50</v>
      </c>
      <c r="P64" s="20">
        <f t="shared" si="3"/>
        <v>95429.250360720864</v>
      </c>
      <c r="Q64" s="20">
        <f t="shared" si="4"/>
        <v>97457.656956228166</v>
      </c>
      <c r="R64" s="5">
        <f t="shared" si="5"/>
        <v>97457.656956228166</v>
      </c>
      <c r="S64" s="5">
        <f t="shared" si="14"/>
        <v>3455324902.9147096</v>
      </c>
      <c r="T64" s="20">
        <f>SUM(S64:$S$136)</f>
        <v>68512812802.205208</v>
      </c>
      <c r="U64" s="6">
        <f t="shared" si="11"/>
        <v>19.828182508803099</v>
      </c>
    </row>
    <row r="65" spans="1:21" x14ac:dyDescent="0.2">
      <c r="A65" s="21">
        <v>51</v>
      </c>
      <c r="B65" s="14">
        <f>Absterbeordnung!B59</f>
        <v>95021.584652279504</v>
      </c>
      <c r="C65" s="15">
        <f t="shared" si="12"/>
        <v>0.36424302169309997</v>
      </c>
      <c r="D65" s="14">
        <f t="shared" si="7"/>
        <v>34610.949119812976</v>
      </c>
      <c r="E65" s="14">
        <f>SUM(D65:$D$136)</f>
        <v>747508.33316938847</v>
      </c>
      <c r="F65" s="16">
        <f t="shared" si="8"/>
        <v>21.597452603271105</v>
      </c>
      <c r="G65" s="5"/>
      <c r="H65" s="17">
        <f>Absterbeordnung!C59</f>
        <v>97229.950904299025</v>
      </c>
      <c r="I65" s="18">
        <f t="shared" si="13"/>
        <v>0.36424302169309997</v>
      </c>
      <c r="J65" s="17">
        <f t="shared" si="9"/>
        <v>35415.331116453635</v>
      </c>
      <c r="K65" s="17">
        <f>SUM($J65:J$136)</f>
        <v>853915.65951780078</v>
      </c>
      <c r="L65" s="19">
        <f t="shared" si="10"/>
        <v>24.111469033282013</v>
      </c>
      <c r="N65" s="6">
        <v>51</v>
      </c>
      <c r="O65" s="6">
        <f t="shared" si="2"/>
        <v>51</v>
      </c>
      <c r="P65" s="20">
        <f t="shared" si="3"/>
        <v>95021.584652279504</v>
      </c>
      <c r="Q65" s="20">
        <f t="shared" si="4"/>
        <v>97229.950904299025</v>
      </c>
      <c r="R65" s="5">
        <f t="shared" si="5"/>
        <v>97229.950904299025</v>
      </c>
      <c r="S65" s="5">
        <f t="shared" si="14"/>
        <v>3365220883.6706076</v>
      </c>
      <c r="T65" s="20">
        <f>SUM(S65:$S$136)</f>
        <v>65057487899.290489</v>
      </c>
      <c r="U65" s="6">
        <f t="shared" si="11"/>
        <v>19.332308382779669</v>
      </c>
    </row>
    <row r="66" spans="1:21" x14ac:dyDescent="0.2">
      <c r="A66" s="21">
        <v>52</v>
      </c>
      <c r="B66" s="14">
        <f>Absterbeordnung!B60</f>
        <v>94565.383764826212</v>
      </c>
      <c r="C66" s="15">
        <f t="shared" si="12"/>
        <v>0.35710100165990188</v>
      </c>
      <c r="D66" s="14">
        <f t="shared" si="7"/>
        <v>33769.393264772465</v>
      </c>
      <c r="E66" s="14">
        <f>SUM(D66:$D$136)</f>
        <v>712897.38404957554</v>
      </c>
      <c r="F66" s="16">
        <f t="shared" si="8"/>
        <v>21.110754891567904</v>
      </c>
      <c r="G66" s="5"/>
      <c r="H66" s="17">
        <f>Absterbeordnung!C60</f>
        <v>96987.771770243053</v>
      </c>
      <c r="I66" s="18">
        <f t="shared" si="13"/>
        <v>0.35710100165990188</v>
      </c>
      <c r="J66" s="17">
        <f t="shared" si="9"/>
        <v>34634.430447915751</v>
      </c>
      <c r="K66" s="17">
        <f>SUM($J66:J$136)</f>
        <v>818500.32840134727</v>
      </c>
      <c r="L66" s="19">
        <f t="shared" si="10"/>
        <v>23.632562101237134</v>
      </c>
      <c r="N66" s="6">
        <v>52</v>
      </c>
      <c r="O66" s="6">
        <f t="shared" si="2"/>
        <v>52</v>
      </c>
      <c r="P66" s="20">
        <f t="shared" si="3"/>
        <v>94565.383764826212</v>
      </c>
      <c r="Q66" s="20">
        <f t="shared" si="4"/>
        <v>96987.771770243053</v>
      </c>
      <c r="R66" s="5">
        <f t="shared" si="5"/>
        <v>96987.771770243053</v>
      </c>
      <c r="S66" s="5">
        <f t="shared" si="14"/>
        <v>3275218206.7833343</v>
      </c>
      <c r="T66" s="20">
        <f>SUM(S66:$S$136)</f>
        <v>61692267015.619896</v>
      </c>
      <c r="U66" s="6">
        <f t="shared" si="11"/>
        <v>18.836078429171064</v>
      </c>
    </row>
    <row r="67" spans="1:21" x14ac:dyDescent="0.2">
      <c r="A67" s="21">
        <v>53</v>
      </c>
      <c r="B67" s="14">
        <f>Absterbeordnung!B61</f>
        <v>94068.011649623106</v>
      </c>
      <c r="C67" s="15">
        <f t="shared" si="12"/>
        <v>0.35009902123519798</v>
      </c>
      <c r="D67" s="14">
        <f t="shared" si="7"/>
        <v>32933.11880807425</v>
      </c>
      <c r="E67" s="14">
        <f>SUM(D67:$D$136)</f>
        <v>679127.99078480306</v>
      </c>
      <c r="F67" s="16">
        <f t="shared" si="8"/>
        <v>20.621429593188132</v>
      </c>
      <c r="G67" s="5"/>
      <c r="H67" s="17">
        <f>Absterbeordnung!C61</f>
        <v>96719.034495515094</v>
      </c>
      <c r="I67" s="18">
        <f t="shared" si="13"/>
        <v>0.35009902123519798</v>
      </c>
      <c r="J67" s="17">
        <f t="shared" si="9"/>
        <v>33861.239311693185</v>
      </c>
      <c r="K67" s="17">
        <f>SUM($J67:J$136)</f>
        <v>783865.89795343147</v>
      </c>
      <c r="L67" s="19">
        <f t="shared" si="10"/>
        <v>23.149356428981669</v>
      </c>
      <c r="N67" s="6">
        <v>53</v>
      </c>
      <c r="O67" s="6">
        <f t="shared" si="2"/>
        <v>53</v>
      </c>
      <c r="P67" s="20">
        <f t="shared" si="3"/>
        <v>94068.011649623106</v>
      </c>
      <c r="Q67" s="20">
        <f t="shared" si="4"/>
        <v>96719.034495515094</v>
      </c>
      <c r="R67" s="5">
        <f t="shared" si="5"/>
        <v>96719.034495515094</v>
      </c>
      <c r="S67" s="5">
        <f t="shared" si="14"/>
        <v>3185259454.0430307</v>
      </c>
      <c r="T67" s="20">
        <f>SUM(S67:$S$136)</f>
        <v>58417048808.836555</v>
      </c>
      <c r="U67" s="6">
        <f t="shared" si="11"/>
        <v>18.339808625224595</v>
      </c>
    </row>
    <row r="68" spans="1:21" x14ac:dyDescent="0.2">
      <c r="A68" s="21">
        <v>54</v>
      </c>
      <c r="B68" s="14">
        <f>Absterbeordnung!B62</f>
        <v>93528.309203897734</v>
      </c>
      <c r="C68" s="15">
        <f t="shared" si="12"/>
        <v>0.34323433454431168</v>
      </c>
      <c r="D68" s="14">
        <f t="shared" si="7"/>
        <v>32102.126970654459</v>
      </c>
      <c r="E68" s="14">
        <f>SUM(D68:$D$136)</f>
        <v>646194.87197672878</v>
      </c>
      <c r="F68" s="16">
        <f t="shared" si="8"/>
        <v>20.129347583960257</v>
      </c>
      <c r="G68" s="5"/>
      <c r="H68" s="17">
        <f>Absterbeordnung!C62</f>
        <v>96425.087453678556</v>
      </c>
      <c r="I68" s="18">
        <f t="shared" si="13"/>
        <v>0.34323433454431168</v>
      </c>
      <c r="J68" s="17">
        <f t="shared" si="9"/>
        <v>33096.400725540414</v>
      </c>
      <c r="K68" s="17">
        <f>SUM($J68:J$136)</f>
        <v>750004.65864173824</v>
      </c>
      <c r="L68" s="19">
        <f t="shared" si="10"/>
        <v>22.66121518352784</v>
      </c>
      <c r="N68" s="6">
        <v>54</v>
      </c>
      <c r="O68" s="6">
        <f t="shared" si="2"/>
        <v>54</v>
      </c>
      <c r="P68" s="20">
        <f t="shared" si="3"/>
        <v>93528.309203897734</v>
      </c>
      <c r="Q68" s="20">
        <f t="shared" si="4"/>
        <v>96425.087453678556</v>
      </c>
      <c r="R68" s="5">
        <f t="shared" si="5"/>
        <v>96425.087453678556</v>
      </c>
      <c r="S68" s="5">
        <f t="shared" si="14"/>
        <v>3095450400.594449</v>
      </c>
      <c r="T68" s="20">
        <f>SUM(S68:$S$136)</f>
        <v>55231789354.79351</v>
      </c>
      <c r="U68" s="6">
        <f t="shared" si="11"/>
        <v>17.842892699617096</v>
      </c>
    </row>
    <row r="69" spans="1:21" x14ac:dyDescent="0.2">
      <c r="A69" s="21">
        <v>55</v>
      </c>
      <c r="B69" s="14">
        <f>Absterbeordnung!B63</f>
        <v>92928.967678514062</v>
      </c>
      <c r="C69" s="15">
        <f t="shared" si="12"/>
        <v>0.33650424955324687</v>
      </c>
      <c r="D69" s="14">
        <f t="shared" si="7"/>
        <v>31270.992530416308</v>
      </c>
      <c r="E69" s="14">
        <f>SUM(D69:$D$136)</f>
        <v>614092.74500607431</v>
      </c>
      <c r="F69" s="16">
        <f t="shared" si="8"/>
        <v>19.637775948709198</v>
      </c>
      <c r="G69" s="5"/>
      <c r="H69" s="17">
        <f>Absterbeordnung!C63</f>
        <v>96117.862546035743</v>
      </c>
      <c r="I69" s="18">
        <f t="shared" si="13"/>
        <v>0.33650424955324687</v>
      </c>
      <c r="J69" s="17">
        <f t="shared" si="9"/>
        <v>32344.069204715892</v>
      </c>
      <c r="K69" s="17">
        <f>SUM($J69:J$136)</f>
        <v>716908.257916198</v>
      </c>
      <c r="L69" s="19">
        <f t="shared" si="10"/>
        <v>22.16506072191034</v>
      </c>
      <c r="N69" s="6">
        <v>55</v>
      </c>
      <c r="O69" s="6">
        <f t="shared" si="2"/>
        <v>55</v>
      </c>
      <c r="P69" s="20">
        <f t="shared" si="3"/>
        <v>92928.967678514062</v>
      </c>
      <c r="Q69" s="20">
        <f t="shared" si="4"/>
        <v>96117.862546035743</v>
      </c>
      <c r="R69" s="5">
        <f t="shared" si="5"/>
        <v>96117.862546035743</v>
      </c>
      <c r="S69" s="5">
        <f t="shared" si="14"/>
        <v>3005700961.7166648</v>
      </c>
      <c r="T69" s="20">
        <f>SUM(S69:$S$136)</f>
        <v>52136338954.199074</v>
      </c>
      <c r="U69" s="6">
        <f t="shared" si="11"/>
        <v>17.345817038439552</v>
      </c>
    </row>
    <row r="70" spans="1:21" x14ac:dyDescent="0.2">
      <c r="A70" s="21">
        <v>56</v>
      </c>
      <c r="B70" s="14">
        <f>Absterbeordnung!B64</f>
        <v>92287.896339957908</v>
      </c>
      <c r="C70" s="15">
        <f t="shared" si="12"/>
        <v>0.3299061270129871</v>
      </c>
      <c r="D70" s="14">
        <f t="shared" si="7"/>
        <v>30446.34245169154</v>
      </c>
      <c r="E70" s="14">
        <f>SUM(D70:$D$136)</f>
        <v>582821.75247565797</v>
      </c>
      <c r="F70" s="16">
        <f t="shared" si="8"/>
        <v>19.142586778704434</v>
      </c>
      <c r="G70" s="5"/>
      <c r="H70" s="17">
        <f>Absterbeordnung!C64</f>
        <v>95772.075137604581</v>
      </c>
      <c r="I70" s="18">
        <f t="shared" si="13"/>
        <v>0.3299061270129871</v>
      </c>
      <c r="J70" s="17">
        <f t="shared" si="9"/>
        <v>31595.794384643923</v>
      </c>
      <c r="K70" s="17">
        <f>SUM($J70:J$136)</f>
        <v>684564.18871148222</v>
      </c>
      <c r="L70" s="19">
        <f t="shared" si="10"/>
        <v>21.666307242592758</v>
      </c>
      <c r="N70" s="6">
        <v>56</v>
      </c>
      <c r="O70" s="6">
        <f t="shared" si="2"/>
        <v>56</v>
      </c>
      <c r="P70" s="20">
        <f t="shared" si="3"/>
        <v>92287.896339957908</v>
      </c>
      <c r="Q70" s="20">
        <f t="shared" si="4"/>
        <v>95772.075137604581</v>
      </c>
      <c r="R70" s="5">
        <f t="shared" si="5"/>
        <v>95772.075137604581</v>
      </c>
      <c r="S70" s="5">
        <f t="shared" si="14"/>
        <v>2915909396.9486423</v>
      </c>
      <c r="T70" s="20">
        <f>SUM(S70:$S$136)</f>
        <v>49130637992.482399</v>
      </c>
      <c r="U70" s="6">
        <f t="shared" si="11"/>
        <v>16.849164807348004</v>
      </c>
    </row>
    <row r="71" spans="1:21" x14ac:dyDescent="0.2">
      <c r="A71" s="21">
        <v>57</v>
      </c>
      <c r="B71" s="14">
        <f>Absterbeordnung!B65</f>
        <v>91600.430579324107</v>
      </c>
      <c r="C71" s="15">
        <f t="shared" si="12"/>
        <v>0.32343737942449713</v>
      </c>
      <c r="D71" s="14">
        <f t="shared" si="7"/>
        <v>29627.00322073216</v>
      </c>
      <c r="E71" s="14">
        <f>SUM(D71:$D$136)</f>
        <v>552375.41002396657</v>
      </c>
      <c r="F71" s="16">
        <f t="shared" si="8"/>
        <v>18.644322745320036</v>
      </c>
      <c r="G71" s="5"/>
      <c r="H71" s="17">
        <f>Absterbeordnung!C65</f>
        <v>95408.822124883169</v>
      </c>
      <c r="I71" s="18">
        <f t="shared" si="13"/>
        <v>0.32343737942449713</v>
      </c>
      <c r="J71" s="17">
        <f t="shared" si="9"/>
        <v>30858.779402050193</v>
      </c>
      <c r="K71" s="17">
        <f>SUM($J71:J$136)</f>
        <v>652968.39432683808</v>
      </c>
      <c r="L71" s="19">
        <f t="shared" si="10"/>
        <v>21.159890539398852</v>
      </c>
      <c r="N71" s="6">
        <v>57</v>
      </c>
      <c r="O71" s="6">
        <f t="shared" si="2"/>
        <v>57</v>
      </c>
      <c r="P71" s="20">
        <f t="shared" si="3"/>
        <v>91600.430579324107</v>
      </c>
      <c r="Q71" s="20">
        <f t="shared" si="4"/>
        <v>95408.822124883169</v>
      </c>
      <c r="R71" s="5">
        <f t="shared" si="5"/>
        <v>95408.822124883169</v>
      </c>
      <c r="S71" s="5">
        <f t="shared" si="14"/>
        <v>2826677480.3801756</v>
      </c>
      <c r="T71" s="20">
        <f>SUM(S71:$S$136)</f>
        <v>46214728595.53376</v>
      </c>
      <c r="U71" s="6">
        <f t="shared" si="11"/>
        <v>16.349487663982835</v>
      </c>
    </row>
    <row r="72" spans="1:21" x14ac:dyDescent="0.2">
      <c r="A72" s="21">
        <v>58</v>
      </c>
      <c r="B72" s="14">
        <f>Absterbeordnung!B66</f>
        <v>90870.885271582549</v>
      </c>
      <c r="C72" s="15">
        <f t="shared" si="12"/>
        <v>0.31709547002401678</v>
      </c>
      <c r="D72" s="14">
        <f t="shared" si="7"/>
        <v>28814.746076690972</v>
      </c>
      <c r="E72" s="14">
        <f>SUM(D72:$D$136)</f>
        <v>522748.40680323442</v>
      </c>
      <c r="F72" s="16">
        <f t="shared" si="8"/>
        <v>18.141697497938381</v>
      </c>
      <c r="G72" s="5"/>
      <c r="H72" s="17">
        <f>Absterbeordnung!C66</f>
        <v>95015.138840966785</v>
      </c>
      <c r="I72" s="18">
        <f t="shared" si="13"/>
        <v>0.31709547002401678</v>
      </c>
      <c r="J72" s="17">
        <f t="shared" si="9"/>
        <v>30128.870110173575</v>
      </c>
      <c r="K72" s="17">
        <f>SUM($J72:J$136)</f>
        <v>622109.61492478789</v>
      </c>
      <c r="L72" s="19">
        <f t="shared" si="10"/>
        <v>20.648288921884294</v>
      </c>
      <c r="N72" s="6">
        <v>58</v>
      </c>
      <c r="O72" s="6">
        <f t="shared" si="2"/>
        <v>58</v>
      </c>
      <c r="P72" s="20">
        <f t="shared" si="3"/>
        <v>90870.885271582549</v>
      </c>
      <c r="Q72" s="20">
        <f t="shared" si="4"/>
        <v>95015.138840966785</v>
      </c>
      <c r="R72" s="5">
        <f t="shared" si="5"/>
        <v>95015.138840966785</v>
      </c>
      <c r="S72" s="5">
        <f t="shared" si="14"/>
        <v>2737837099.1439953</v>
      </c>
      <c r="T72" s="20">
        <f>SUM(S72:$S$136)</f>
        <v>43388051115.153587</v>
      </c>
      <c r="U72" s="6">
        <f t="shared" si="11"/>
        <v>15.847564900307319</v>
      </c>
    </row>
    <row r="73" spans="1:21" x14ac:dyDescent="0.2">
      <c r="A73" s="21">
        <v>59</v>
      </c>
      <c r="B73" s="14">
        <f>Absterbeordnung!B67</f>
        <v>90067.357685496376</v>
      </c>
      <c r="C73" s="15">
        <f t="shared" si="12"/>
        <v>0.3108779117882518</v>
      </c>
      <c r="D73" s="14">
        <f t="shared" si="7"/>
        <v>27999.952077552665</v>
      </c>
      <c r="E73" s="14">
        <f>SUM(D73:$D$136)</f>
        <v>493933.6607265434</v>
      </c>
      <c r="F73" s="16">
        <f t="shared" si="8"/>
        <v>17.640518075119349</v>
      </c>
      <c r="G73" s="5"/>
      <c r="H73" s="17">
        <f>Absterbeordnung!C67</f>
        <v>94581.903381053795</v>
      </c>
      <c r="I73" s="18">
        <f t="shared" si="13"/>
        <v>0.3108779117882518</v>
      </c>
      <c r="J73" s="17">
        <f t="shared" si="9"/>
        <v>29403.424616060198</v>
      </c>
      <c r="K73" s="17">
        <f>SUM($J73:J$136)</f>
        <v>591980.74481461442</v>
      </c>
      <c r="L73" s="19">
        <f t="shared" si="10"/>
        <v>20.133054314063592</v>
      </c>
      <c r="N73" s="6">
        <v>59</v>
      </c>
      <c r="O73" s="6">
        <f t="shared" si="2"/>
        <v>59</v>
      </c>
      <c r="P73" s="20">
        <f t="shared" si="3"/>
        <v>90067.357685496376</v>
      </c>
      <c r="Q73" s="20">
        <f t="shared" si="4"/>
        <v>94581.903381053795</v>
      </c>
      <c r="R73" s="5">
        <f t="shared" si="5"/>
        <v>94581.903381053795</v>
      </c>
      <c r="S73" s="5">
        <f t="shared" si="14"/>
        <v>2648288762.0732226</v>
      </c>
      <c r="T73" s="20">
        <f>SUM(S73:$S$136)</f>
        <v>40650214016.00959</v>
      </c>
      <c r="U73" s="6">
        <f t="shared" si="11"/>
        <v>15.349615418896548</v>
      </c>
    </row>
    <row r="74" spans="1:21" x14ac:dyDescent="0.2">
      <c r="A74" s="21">
        <v>60</v>
      </c>
      <c r="B74" s="14">
        <f>Absterbeordnung!B68</f>
        <v>89202.958095630034</v>
      </c>
      <c r="C74" s="15">
        <f t="shared" si="12"/>
        <v>0.30478226645907031</v>
      </c>
      <c r="D74" s="14">
        <f t="shared" si="7"/>
        <v>27187.479743239597</v>
      </c>
      <c r="E74" s="14">
        <f>SUM(D74:$D$136)</f>
        <v>465933.70864899067</v>
      </c>
      <c r="F74" s="16">
        <f t="shared" si="8"/>
        <v>17.13780435146252</v>
      </c>
      <c r="G74" s="5"/>
      <c r="H74" s="17">
        <f>Absterbeordnung!C68</f>
        <v>94129.957761518366</v>
      </c>
      <c r="I74" s="18">
        <f t="shared" si="13"/>
        <v>0.30478226645907031</v>
      </c>
      <c r="J74" s="17">
        <f t="shared" si="9"/>
        <v>28689.141868252125</v>
      </c>
      <c r="K74" s="17">
        <f>SUM($J74:J$136)</f>
        <v>562577.32019855396</v>
      </c>
      <c r="L74" s="19">
        <f t="shared" si="10"/>
        <v>19.609416091357939</v>
      </c>
      <c r="N74" s="6">
        <v>60</v>
      </c>
      <c r="O74" s="6">
        <f t="shared" si="2"/>
        <v>60</v>
      </c>
      <c r="P74" s="20">
        <f t="shared" si="3"/>
        <v>89202.958095630034</v>
      </c>
      <c r="Q74" s="20">
        <f t="shared" si="4"/>
        <v>94129.957761518366</v>
      </c>
      <c r="R74" s="5">
        <f t="shared" si="5"/>
        <v>94129.957761518366</v>
      </c>
      <c r="S74" s="5">
        <f t="shared" si="14"/>
        <v>2559156319.8732796</v>
      </c>
      <c r="T74" s="20">
        <f>SUM(S74:$S$136)</f>
        <v>38001925253.936371</v>
      </c>
      <c r="U74" s="6">
        <f t="shared" si="11"/>
        <v>14.84939585707609</v>
      </c>
    </row>
    <row r="75" spans="1:21" x14ac:dyDescent="0.2">
      <c r="A75" s="21">
        <v>61</v>
      </c>
      <c r="B75" s="14">
        <f>Absterbeordnung!B69</f>
        <v>88257.129282458292</v>
      </c>
      <c r="C75" s="15">
        <f t="shared" si="12"/>
        <v>0.29880614358732388</v>
      </c>
      <c r="D75" s="14">
        <f t="shared" si="7"/>
        <v>26371.77244497924</v>
      </c>
      <c r="E75" s="14">
        <f>SUM(D75:$D$136)</f>
        <v>438746.22890575114</v>
      </c>
      <c r="F75" s="16">
        <f t="shared" si="8"/>
        <v>16.636964004642824</v>
      </c>
      <c r="G75" s="5"/>
      <c r="H75" s="17">
        <f>Absterbeordnung!C69</f>
        <v>93615.266577614122</v>
      </c>
      <c r="I75" s="18">
        <f t="shared" si="13"/>
        <v>0.29880614358732388</v>
      </c>
      <c r="J75" s="17">
        <f t="shared" si="9"/>
        <v>27972.816786956169</v>
      </c>
      <c r="K75" s="17">
        <f>SUM($J75:J$136)</f>
        <v>533888.17833030201</v>
      </c>
      <c r="L75" s="19">
        <f t="shared" si="10"/>
        <v>19.085964148567836</v>
      </c>
      <c r="N75" s="6">
        <v>61</v>
      </c>
      <c r="O75" s="6">
        <f t="shared" si="2"/>
        <v>61</v>
      </c>
      <c r="P75" s="20">
        <f t="shared" si="3"/>
        <v>88257.129282458292</v>
      </c>
      <c r="Q75" s="20">
        <f t="shared" si="4"/>
        <v>93615.266577614122</v>
      </c>
      <c r="R75" s="5">
        <f t="shared" si="5"/>
        <v>93615.266577614122</v>
      </c>
      <c r="S75" s="5">
        <f t="shared" si="14"/>
        <v>2468800507.5609102</v>
      </c>
      <c r="T75" s="20">
        <f>SUM(S75:$S$136)</f>
        <v>35442768934.063087</v>
      </c>
      <c r="U75" s="6">
        <f t="shared" si="11"/>
        <v>14.356270920034492</v>
      </c>
    </row>
    <row r="76" spans="1:21" x14ac:dyDescent="0.2">
      <c r="A76" s="21">
        <v>62</v>
      </c>
      <c r="B76" s="14">
        <f>Absterbeordnung!B70</f>
        <v>87264.92940847596</v>
      </c>
      <c r="C76" s="15">
        <f t="shared" si="12"/>
        <v>0.29294719959541554</v>
      </c>
      <c r="D76" s="14">
        <f t="shared" si="7"/>
        <v>25564.016693104655</v>
      </c>
      <c r="E76" s="14">
        <f>SUM(D76:$D$136)</f>
        <v>412374.45646077185</v>
      </c>
      <c r="F76" s="16">
        <f t="shared" si="8"/>
        <v>16.131050977290318</v>
      </c>
      <c r="G76" s="5"/>
      <c r="H76" s="17">
        <f>Absterbeordnung!C70</f>
        <v>93083.020044832185</v>
      </c>
      <c r="I76" s="18">
        <f t="shared" si="13"/>
        <v>0.29294719959541554</v>
      </c>
      <c r="J76" s="17">
        <f t="shared" si="9"/>
        <v>27268.41005201752</v>
      </c>
      <c r="K76" s="17">
        <f>SUM($J76:J$136)</f>
        <v>505915.36154334631</v>
      </c>
      <c r="L76" s="19">
        <f t="shared" si="10"/>
        <v>18.553166854182425</v>
      </c>
      <c r="N76" s="6">
        <v>62</v>
      </c>
      <c r="O76" s="6">
        <f t="shared" si="2"/>
        <v>62</v>
      </c>
      <c r="P76" s="20">
        <f t="shared" si="3"/>
        <v>87264.92940847596</v>
      </c>
      <c r="Q76" s="20">
        <f t="shared" si="4"/>
        <v>93083.020044832185</v>
      </c>
      <c r="R76" s="5">
        <f t="shared" si="5"/>
        <v>93083.020044832185</v>
      </c>
      <c r="S76" s="5">
        <f t="shared" si="14"/>
        <v>2379575878.2706852</v>
      </c>
      <c r="T76" s="20">
        <f>SUM(S76:$S$136)</f>
        <v>32973968426.502205</v>
      </c>
      <c r="U76" s="6">
        <f t="shared" si="11"/>
        <v>13.857077947211945</v>
      </c>
    </row>
    <row r="77" spans="1:21" x14ac:dyDescent="0.2">
      <c r="A77" s="21">
        <v>63</v>
      </c>
      <c r="B77" s="14">
        <f>Absterbeordnung!B71</f>
        <v>86192.09301522297</v>
      </c>
      <c r="C77" s="15">
        <f t="shared" si="12"/>
        <v>0.28720313685825061</v>
      </c>
      <c r="D77" s="14">
        <f t="shared" si="7"/>
        <v>24754.639486350148</v>
      </c>
      <c r="E77" s="14">
        <f>SUM(D77:$D$136)</f>
        <v>386810.43976766721</v>
      </c>
      <c r="F77" s="16">
        <f t="shared" si="8"/>
        <v>15.625775523047174</v>
      </c>
      <c r="G77" s="5"/>
      <c r="H77" s="17">
        <f>Absterbeordnung!C71</f>
        <v>92498.944615955523</v>
      </c>
      <c r="I77" s="18">
        <f t="shared" si="13"/>
        <v>0.28720313685825061</v>
      </c>
      <c r="J77" s="17">
        <f t="shared" si="9"/>
        <v>26565.987049780018</v>
      </c>
      <c r="K77" s="17">
        <f>SUM($J77:J$136)</f>
        <v>478646.95149132871</v>
      </c>
      <c r="L77" s="19">
        <f t="shared" si="10"/>
        <v>18.017284680385785</v>
      </c>
      <c r="N77" s="6">
        <v>63</v>
      </c>
      <c r="O77" s="6">
        <f t="shared" si="2"/>
        <v>63</v>
      </c>
      <c r="P77" s="20">
        <f t="shared" si="3"/>
        <v>86192.09301522297</v>
      </c>
      <c r="Q77" s="20">
        <f t="shared" si="4"/>
        <v>92498.944615955523</v>
      </c>
      <c r="R77" s="5">
        <f t="shared" si="5"/>
        <v>92498.944615955523</v>
      </c>
      <c r="S77" s="5">
        <f t="shared" si="14"/>
        <v>2289778026.8358483</v>
      </c>
      <c r="T77" s="20">
        <f>SUM(S77:$S$136)</f>
        <v>30594392548.231518</v>
      </c>
      <c r="U77" s="6">
        <f t="shared" si="11"/>
        <v>13.361291876186213</v>
      </c>
    </row>
    <row r="78" spans="1:21" x14ac:dyDescent="0.2">
      <c r="A78" s="21">
        <v>64</v>
      </c>
      <c r="B78" s="14">
        <f>Absterbeordnung!B72</f>
        <v>85060.0782617816</v>
      </c>
      <c r="C78" s="15">
        <f t="shared" si="12"/>
        <v>0.28157170280220639</v>
      </c>
      <c r="D78" s="14">
        <f t="shared" si="7"/>
        <v>23950.511076658786</v>
      </c>
      <c r="E78" s="14">
        <f>SUM(D78:$D$136)</f>
        <v>362055.80028131709</v>
      </c>
      <c r="F78" s="16">
        <f t="shared" si="8"/>
        <v>15.116829829746816</v>
      </c>
      <c r="G78" s="5"/>
      <c r="H78" s="17">
        <f>Absterbeordnung!C72</f>
        <v>91882.102931213027</v>
      </c>
      <c r="I78" s="18">
        <f t="shared" si="13"/>
        <v>0.28157170280220639</v>
      </c>
      <c r="J78" s="17">
        <f t="shared" si="9"/>
        <v>25871.400179389249</v>
      </c>
      <c r="K78" s="17">
        <f>SUM($J78:J$136)</f>
        <v>452080.96444154874</v>
      </c>
      <c r="L78" s="19">
        <f t="shared" si="10"/>
        <v>17.474159160573933</v>
      </c>
      <c r="N78" s="6">
        <v>64</v>
      </c>
      <c r="O78" s="6">
        <f t="shared" si="2"/>
        <v>64</v>
      </c>
      <c r="P78" s="20">
        <f t="shared" si="3"/>
        <v>85060.0782617816</v>
      </c>
      <c r="Q78" s="20">
        <f t="shared" si="4"/>
        <v>91882.102931213027</v>
      </c>
      <c r="R78" s="5">
        <f t="shared" si="5"/>
        <v>91882.102931213027</v>
      </c>
      <c r="S78" s="5">
        <f t="shared" si="14"/>
        <v>2200623324.00072</v>
      </c>
      <c r="T78" s="20">
        <f>SUM(S78:$S$136)</f>
        <v>28304614521.395668</v>
      </c>
      <c r="U78" s="6">
        <f t="shared" si="11"/>
        <v>12.862089669184297</v>
      </c>
    </row>
    <row r="79" spans="1:21" x14ac:dyDescent="0.2">
      <c r="A79" s="21">
        <v>65</v>
      </c>
      <c r="B79" s="14">
        <f>Absterbeordnung!B73</f>
        <v>83837.534962108184</v>
      </c>
      <c r="C79" s="15">
        <f t="shared" ref="C79:C110" si="15">1/(((1+($B$5/100))^A79))</f>
        <v>0.27605068902177099</v>
      </c>
      <c r="D79" s="14">
        <f t="shared" si="7"/>
        <v>23143.409292176781</v>
      </c>
      <c r="E79" s="14">
        <f>SUM(D79:$D$136)</f>
        <v>338105.2892046583</v>
      </c>
      <c r="F79" s="16">
        <f t="shared" si="8"/>
        <v>14.609139255854961</v>
      </c>
      <c r="G79" s="5"/>
      <c r="H79" s="17">
        <f>Absterbeordnung!C73</f>
        <v>91220.936424634478</v>
      </c>
      <c r="I79" s="18">
        <f t="shared" ref="I79:I110" si="16">1/(((1+($B$5/100))^A79))</f>
        <v>0.27605068902177099</v>
      </c>
      <c r="J79" s="17">
        <f t="shared" si="9"/>
        <v>25181.602353231516</v>
      </c>
      <c r="K79" s="17">
        <f>SUM($J79:J$136)</f>
        <v>426209.56426215946</v>
      </c>
      <c r="L79" s="19">
        <f t="shared" si="10"/>
        <v>16.925434620226408</v>
      </c>
      <c r="N79" s="6">
        <v>65</v>
      </c>
      <c r="O79" s="6">
        <f t="shared" ref="O79:O136" si="17">N79+$B$3</f>
        <v>65</v>
      </c>
      <c r="P79" s="20">
        <f t="shared" ref="P79:P127" si="18">B79</f>
        <v>83837.534962108184</v>
      </c>
      <c r="Q79" s="20">
        <f t="shared" ref="Q79:Q127" si="19">H79</f>
        <v>91220.936424634478</v>
      </c>
      <c r="R79" s="5">
        <f t="shared" ref="R79:R136" si="20">LOOKUP(N79,$O$14:$O$136,$Q$14:$Q$136)</f>
        <v>91220.936424634478</v>
      </c>
      <c r="S79" s="5">
        <f t="shared" ref="S79:S110" si="21">P79*R79*I79</f>
        <v>2111163467.6909528</v>
      </c>
      <c r="T79" s="20">
        <f>SUM(S79:$S$136)</f>
        <v>26103991197.394943</v>
      </c>
      <c r="U79" s="6">
        <f t="shared" si="11"/>
        <v>12.364741810327798</v>
      </c>
    </row>
    <row r="80" spans="1:21" x14ac:dyDescent="0.2">
      <c r="A80" s="21">
        <v>66</v>
      </c>
      <c r="B80" s="14">
        <f>Absterbeordnung!B74</f>
        <v>82530.816839431078</v>
      </c>
      <c r="C80" s="15">
        <f t="shared" si="15"/>
        <v>0.27063793041350098</v>
      </c>
      <c r="D80" s="14">
        <f t="shared" ref="D80:D127" si="22">B80*C80</f>
        <v>22335.969464759342</v>
      </c>
      <c r="E80" s="14">
        <f>SUM(D80:$D$136)</f>
        <v>314961.87991248153</v>
      </c>
      <c r="F80" s="16">
        <f t="shared" ref="F80:F127" si="23">E80/D80</f>
        <v>14.101106307895602</v>
      </c>
      <c r="G80" s="5"/>
      <c r="H80" s="17">
        <f>Absterbeordnung!C74</f>
        <v>90514.664330466883</v>
      </c>
      <c r="I80" s="18">
        <f t="shared" si="16"/>
        <v>0.27063793041350098</v>
      </c>
      <c r="J80" s="17">
        <f t="shared" ref="J80:J127" si="24">H80*I80</f>
        <v>24496.701426470296</v>
      </c>
      <c r="K80" s="17">
        <f>SUM($J80:J$136)</f>
        <v>401027.96190892794</v>
      </c>
      <c r="L80" s="19">
        <f t="shared" ref="L80:L127" si="25">K80/J80</f>
        <v>16.370692320052154</v>
      </c>
      <c r="N80" s="6">
        <v>66</v>
      </c>
      <c r="O80" s="6">
        <f t="shared" si="17"/>
        <v>66</v>
      </c>
      <c r="P80" s="20">
        <f t="shared" si="18"/>
        <v>82530.816839431078</v>
      </c>
      <c r="Q80" s="20">
        <f t="shared" si="19"/>
        <v>90514.664330466883</v>
      </c>
      <c r="R80" s="5">
        <f t="shared" si="20"/>
        <v>90514.664330466883</v>
      </c>
      <c r="S80" s="5">
        <f t="shared" si="21"/>
        <v>2021732778.5982499</v>
      </c>
      <c r="T80" s="20">
        <f>SUM(S80:$S$136)</f>
        <v>23992827729.703991</v>
      </c>
      <c r="U80" s="6">
        <f t="shared" ref="U80:U127" si="26">T80/S80</f>
        <v>11.867457452185743</v>
      </c>
    </row>
    <row r="81" spans="1:21" x14ac:dyDescent="0.2">
      <c r="A81" s="21">
        <v>67</v>
      </c>
      <c r="B81" s="14">
        <f>Absterbeordnung!B75</f>
        <v>81155.003028279811</v>
      </c>
      <c r="C81" s="15">
        <f t="shared" si="15"/>
        <v>0.26533130432696173</v>
      </c>
      <c r="D81" s="14">
        <f t="shared" si="22"/>
        <v>21532.962806152012</v>
      </c>
      <c r="E81" s="14">
        <f>SUM(D81:$D$136)</f>
        <v>292625.91044772218</v>
      </c>
      <c r="F81" s="16">
        <f t="shared" si="23"/>
        <v>13.589672405142425</v>
      </c>
      <c r="G81" s="5"/>
      <c r="H81" s="17">
        <f>Absterbeordnung!C75</f>
        <v>89770.655464472919</v>
      </c>
      <c r="I81" s="18">
        <f t="shared" si="16"/>
        <v>0.26533130432696173</v>
      </c>
      <c r="J81" s="17">
        <f t="shared" si="24"/>
        <v>23818.965104674895</v>
      </c>
      <c r="K81" s="17">
        <f>SUM($J81:J$136)</f>
        <v>376531.2604824577</v>
      </c>
      <c r="L81" s="19">
        <f t="shared" si="25"/>
        <v>15.808044506877284</v>
      </c>
      <c r="N81" s="6">
        <v>67</v>
      </c>
      <c r="O81" s="6">
        <f t="shared" si="17"/>
        <v>67</v>
      </c>
      <c r="P81" s="20">
        <f t="shared" si="18"/>
        <v>81155.003028279811</v>
      </c>
      <c r="Q81" s="20">
        <f t="shared" si="19"/>
        <v>89770.655464472919</v>
      </c>
      <c r="R81" s="5">
        <f t="shared" si="20"/>
        <v>89770.655464472919</v>
      </c>
      <c r="S81" s="5">
        <f t="shared" si="21"/>
        <v>1933028185.2003822</v>
      </c>
      <c r="T81" s="20">
        <f>SUM(S81:$S$136)</f>
        <v>21971094951.10574</v>
      </c>
      <c r="U81" s="6">
        <f t="shared" si="26"/>
        <v>11.366153437037529</v>
      </c>
    </row>
    <row r="82" spans="1:21" x14ac:dyDescent="0.2">
      <c r="A82" s="21">
        <v>68</v>
      </c>
      <c r="B82" s="14">
        <f>Absterbeordnung!B76</f>
        <v>79691.955560434872</v>
      </c>
      <c r="C82" s="15">
        <f t="shared" si="15"/>
        <v>0.26012872973231543</v>
      </c>
      <c r="D82" s="14">
        <f t="shared" si="22"/>
        <v>20730.167169820055</v>
      </c>
      <c r="E82" s="14">
        <f>SUM(D82:$D$136)</f>
        <v>271092.94764157024</v>
      </c>
      <c r="F82" s="16">
        <f t="shared" si="23"/>
        <v>13.077219562234886</v>
      </c>
      <c r="G82" s="5"/>
      <c r="H82" s="17">
        <f>Absterbeordnung!C76</f>
        <v>88960.957310670594</v>
      </c>
      <c r="I82" s="18">
        <f t="shared" si="16"/>
        <v>0.26012872973231543</v>
      </c>
      <c r="J82" s="17">
        <f t="shared" si="24"/>
        <v>23141.300820995482</v>
      </c>
      <c r="K82" s="17">
        <f>SUM($J82:J$136)</f>
        <v>352712.29537778284</v>
      </c>
      <c r="L82" s="19">
        <f t="shared" si="25"/>
        <v>15.241679718271344</v>
      </c>
      <c r="N82" s="6">
        <v>68</v>
      </c>
      <c r="O82" s="6">
        <f t="shared" si="17"/>
        <v>68</v>
      </c>
      <c r="P82" s="20">
        <f t="shared" si="18"/>
        <v>79691.955560434872</v>
      </c>
      <c r="Q82" s="20">
        <f t="shared" si="19"/>
        <v>88960.957310670594</v>
      </c>
      <c r="R82" s="5">
        <f t="shared" si="20"/>
        <v>88960.957310670594</v>
      </c>
      <c r="S82" s="5">
        <f t="shared" si="21"/>
        <v>1844175516.6374269</v>
      </c>
      <c r="T82" s="20">
        <f>SUM(S82:$S$136)</f>
        <v>20038066765.905361</v>
      </c>
      <c r="U82" s="6">
        <f t="shared" si="26"/>
        <v>10.865596351936025</v>
      </c>
    </row>
    <row r="83" spans="1:21" x14ac:dyDescent="0.2">
      <c r="A83" s="21">
        <v>69</v>
      </c>
      <c r="B83" s="14">
        <f>Absterbeordnung!B77</f>
        <v>78125.82219985417</v>
      </c>
      <c r="C83" s="15">
        <f t="shared" si="15"/>
        <v>0.25502816640423082</v>
      </c>
      <c r="D83" s="14">
        <f t="shared" si="22"/>
        <v>19924.285184451761</v>
      </c>
      <c r="E83" s="14">
        <f>SUM(D83:$D$136)</f>
        <v>250362.78047175016</v>
      </c>
      <c r="F83" s="16">
        <f t="shared" si="23"/>
        <v>12.565709542600043</v>
      </c>
      <c r="G83" s="5"/>
      <c r="H83" s="17">
        <f>Absterbeordnung!C77</f>
        <v>88089.572147477593</v>
      </c>
      <c r="I83" s="18">
        <f t="shared" si="16"/>
        <v>0.25502816640423082</v>
      </c>
      <c r="J83" s="17">
        <f t="shared" si="24"/>
        <v>22465.32206410441</v>
      </c>
      <c r="K83" s="17">
        <f>SUM($J83:J$136)</f>
        <v>329570.99455678731</v>
      </c>
      <c r="L83" s="19">
        <f t="shared" si="25"/>
        <v>14.670210096092196</v>
      </c>
      <c r="N83" s="6">
        <v>69</v>
      </c>
      <c r="O83" s="6">
        <f t="shared" si="17"/>
        <v>69</v>
      </c>
      <c r="P83" s="20">
        <f t="shared" si="18"/>
        <v>78125.82219985417</v>
      </c>
      <c r="Q83" s="20">
        <f t="shared" si="19"/>
        <v>88089.572147477593</v>
      </c>
      <c r="R83" s="5">
        <f t="shared" si="20"/>
        <v>88089.572147477593</v>
      </c>
      <c r="S83" s="5">
        <f t="shared" si="21"/>
        <v>1755121757.242682</v>
      </c>
      <c r="T83" s="20">
        <f>SUM(S83:$S$136)</f>
        <v>18193891249.267929</v>
      </c>
      <c r="U83" s="6">
        <f t="shared" si="26"/>
        <v>10.366170423327643</v>
      </c>
    </row>
    <row r="84" spans="1:21" x14ac:dyDescent="0.2">
      <c r="A84" s="21">
        <v>70</v>
      </c>
      <c r="B84" s="14">
        <f>Absterbeordnung!B78</f>
        <v>76436.963359043541</v>
      </c>
      <c r="C84" s="15">
        <f t="shared" si="15"/>
        <v>0.25002761412179492</v>
      </c>
      <c r="D84" s="14">
        <f t="shared" si="22"/>
        <v>19111.351579376715</v>
      </c>
      <c r="E84" s="14">
        <f>SUM(D84:$D$136)</f>
        <v>230438.49528729837</v>
      </c>
      <c r="F84" s="16">
        <f t="shared" si="23"/>
        <v>12.057676524352535</v>
      </c>
      <c r="G84" s="5"/>
      <c r="H84" s="17">
        <f>Absterbeordnung!C78</f>
        <v>87123.435635229645</v>
      </c>
      <c r="I84" s="18">
        <f t="shared" si="16"/>
        <v>0.25002761412179492</v>
      </c>
      <c r="J84" s="17">
        <f t="shared" si="24"/>
        <v>21783.264745970235</v>
      </c>
      <c r="K84" s="17">
        <f>SUM($J84:J$136)</f>
        <v>307105.67249268299</v>
      </c>
      <c r="L84" s="19">
        <f t="shared" si="25"/>
        <v>14.098238995580109</v>
      </c>
      <c r="N84" s="6">
        <v>70</v>
      </c>
      <c r="O84" s="6">
        <f t="shared" si="17"/>
        <v>70</v>
      </c>
      <c r="P84" s="20">
        <f t="shared" si="18"/>
        <v>76436.963359043541</v>
      </c>
      <c r="Q84" s="20">
        <f t="shared" si="19"/>
        <v>87123.435635229645</v>
      </c>
      <c r="R84" s="5">
        <f t="shared" si="20"/>
        <v>87123.435635229645</v>
      </c>
      <c r="S84" s="5">
        <f t="shared" si="21"/>
        <v>1665046609.2280717</v>
      </c>
      <c r="T84" s="20">
        <f>SUM(S84:$S$136)</f>
        <v>16438769492.025244</v>
      </c>
      <c r="U84" s="6">
        <f t="shared" si="26"/>
        <v>9.8728584538821913</v>
      </c>
    </row>
    <row r="85" spans="1:21" x14ac:dyDescent="0.2">
      <c r="A85" s="21">
        <v>71</v>
      </c>
      <c r="B85" s="14">
        <f>Absterbeordnung!B79</f>
        <v>74633.898280233989</v>
      </c>
      <c r="C85" s="15">
        <f t="shared" si="15"/>
        <v>0.24512511188411268</v>
      </c>
      <c r="D85" s="14">
        <f t="shared" si="22"/>
        <v>18294.642666289841</v>
      </c>
      <c r="E85" s="14">
        <f>SUM(D85:$D$136)</f>
        <v>211327.14370792164</v>
      </c>
      <c r="F85" s="16">
        <f t="shared" si="23"/>
        <v>11.551313002539166</v>
      </c>
      <c r="G85" s="5"/>
      <c r="H85" s="17">
        <f>Absterbeordnung!C79</f>
        <v>86082.466378583864</v>
      </c>
      <c r="I85" s="18">
        <f t="shared" si="16"/>
        <v>0.24512511188411268</v>
      </c>
      <c r="J85" s="17">
        <f t="shared" si="24"/>
        <v>21100.974202310739</v>
      </c>
      <c r="K85" s="17">
        <f>SUM($J85:J$136)</f>
        <v>285322.40774671268</v>
      </c>
      <c r="L85" s="19">
        <f t="shared" si="25"/>
        <v>13.521764683048017</v>
      </c>
      <c r="N85" s="6">
        <v>71</v>
      </c>
      <c r="O85" s="6">
        <f t="shared" si="17"/>
        <v>71</v>
      </c>
      <c r="P85" s="20">
        <f t="shared" si="18"/>
        <v>74633.898280233989</v>
      </c>
      <c r="Q85" s="20">
        <f t="shared" si="19"/>
        <v>86082.466378583864</v>
      </c>
      <c r="R85" s="5">
        <f t="shared" si="20"/>
        <v>86082.466378583864</v>
      </c>
      <c r="S85" s="5">
        <f t="shared" si="21"/>
        <v>1574847962.2291012</v>
      </c>
      <c r="T85" s="20">
        <f>SUM(S85:$S$136)</f>
        <v>14773722882.797171</v>
      </c>
      <c r="U85" s="6">
        <f t="shared" si="26"/>
        <v>9.3810470833551882</v>
      </c>
    </row>
    <row r="86" spans="1:21" x14ac:dyDescent="0.2">
      <c r="A86" s="21">
        <v>72</v>
      </c>
      <c r="B86" s="14">
        <f>Absterbeordnung!B80</f>
        <v>72705.825638359966</v>
      </c>
      <c r="C86" s="15">
        <f t="shared" si="15"/>
        <v>0.24031873714128693</v>
      </c>
      <c r="D86" s="14">
        <f t="shared" si="22"/>
        <v>17472.57220022527</v>
      </c>
      <c r="E86" s="14">
        <f>SUM(D86:$D$136)</f>
        <v>193032.50104163183</v>
      </c>
      <c r="F86" s="16">
        <f t="shared" si="23"/>
        <v>11.047743791217135</v>
      </c>
      <c r="G86" s="5"/>
      <c r="H86" s="17">
        <f>Absterbeordnung!C80</f>
        <v>84933.86842399725</v>
      </c>
      <c r="I86" s="18">
        <f t="shared" si="16"/>
        <v>0.24031873714128693</v>
      </c>
      <c r="J86" s="17">
        <f t="shared" si="24"/>
        <v>20411.200000179244</v>
      </c>
      <c r="K86" s="17">
        <f>SUM($J86:J$136)</f>
        <v>264221.43354440201</v>
      </c>
      <c r="L86" s="19">
        <f t="shared" si="25"/>
        <v>12.94492403886502</v>
      </c>
      <c r="N86" s="6">
        <v>72</v>
      </c>
      <c r="O86" s="6">
        <f t="shared" si="17"/>
        <v>72</v>
      </c>
      <c r="P86" s="20">
        <f t="shared" si="18"/>
        <v>72705.825638359966</v>
      </c>
      <c r="Q86" s="20">
        <f t="shared" si="19"/>
        <v>84933.86842399725</v>
      </c>
      <c r="R86" s="5">
        <f t="shared" si="20"/>
        <v>84933.86842399725</v>
      </c>
      <c r="S86" s="5">
        <f t="shared" si="21"/>
        <v>1484013148.2827251</v>
      </c>
      <c r="T86" s="20">
        <f>SUM(S86:$S$136)</f>
        <v>13198874920.568071</v>
      </c>
      <c r="U86" s="6">
        <f t="shared" si="26"/>
        <v>8.8940417649544319</v>
      </c>
    </row>
    <row r="87" spans="1:21" x14ac:dyDescent="0.2">
      <c r="A87" s="21">
        <v>73</v>
      </c>
      <c r="B87" s="14">
        <f>Absterbeordnung!B81</f>
        <v>70590.72660976059</v>
      </c>
      <c r="C87" s="15">
        <f t="shared" si="15"/>
        <v>0.2356066050404774</v>
      </c>
      <c r="D87" s="14">
        <f t="shared" si="22"/>
        <v>16631.641443866181</v>
      </c>
      <c r="E87" s="14">
        <f>SUM(D87:$D$136)</f>
        <v>175559.92884140651</v>
      </c>
      <c r="F87" s="16">
        <f t="shared" si="23"/>
        <v>10.555778840828351</v>
      </c>
      <c r="G87" s="5"/>
      <c r="H87" s="17">
        <f>Absterbeordnung!C81</f>
        <v>83619.50448194897</v>
      </c>
      <c r="I87" s="18">
        <f t="shared" si="16"/>
        <v>0.2356066050404774</v>
      </c>
      <c r="J87" s="17">
        <f t="shared" si="24"/>
        <v>19701.307566158979</v>
      </c>
      <c r="K87" s="17">
        <f>SUM($J87:J$136)</f>
        <v>243810.23354422254</v>
      </c>
      <c r="L87" s="19">
        <f t="shared" si="25"/>
        <v>12.375332587722067</v>
      </c>
      <c r="N87" s="6">
        <v>73</v>
      </c>
      <c r="O87" s="6">
        <f t="shared" si="17"/>
        <v>73</v>
      </c>
      <c r="P87" s="20">
        <f t="shared" si="18"/>
        <v>70590.72660976059</v>
      </c>
      <c r="Q87" s="20">
        <f t="shared" si="19"/>
        <v>83619.50448194897</v>
      </c>
      <c r="R87" s="5">
        <f t="shared" si="20"/>
        <v>83619.50448194897</v>
      </c>
      <c r="S87" s="5">
        <f t="shared" si="21"/>
        <v>1390729616.2575364</v>
      </c>
      <c r="T87" s="20">
        <f>SUM(S87:$S$136)</f>
        <v>11714861772.285345</v>
      </c>
      <c r="U87" s="6">
        <f t="shared" si="26"/>
        <v>8.4235365633545101</v>
      </c>
    </row>
    <row r="88" spans="1:21" x14ac:dyDescent="0.2">
      <c r="A88" s="21">
        <v>74</v>
      </c>
      <c r="B88" s="14">
        <f>Absterbeordnung!B82</f>
        <v>68327.718053198827</v>
      </c>
      <c r="C88" s="15">
        <f t="shared" si="15"/>
        <v>0.23098686768674251</v>
      </c>
      <c r="D88" s="14">
        <f t="shared" si="22"/>
        <v>15782.805569291284</v>
      </c>
      <c r="E88" s="14">
        <f>SUM(D88:$D$136)</f>
        <v>158928.28739754032</v>
      </c>
      <c r="F88" s="16">
        <f t="shared" si="23"/>
        <v>10.069710781128054</v>
      </c>
      <c r="G88" s="5"/>
      <c r="H88" s="17">
        <f>Absterbeordnung!C82</f>
        <v>82169.926283793699</v>
      </c>
      <c r="I88" s="18">
        <f t="shared" si="16"/>
        <v>0.23098686768674251</v>
      </c>
      <c r="J88" s="17">
        <f t="shared" si="24"/>
        <v>18980.173890344042</v>
      </c>
      <c r="K88" s="17">
        <f>SUM($J88:J$136)</f>
        <v>224108.92597806358</v>
      </c>
      <c r="L88" s="19">
        <f t="shared" si="25"/>
        <v>11.807527542836505</v>
      </c>
      <c r="N88" s="6">
        <v>74</v>
      </c>
      <c r="O88" s="6">
        <f t="shared" si="17"/>
        <v>74</v>
      </c>
      <c r="P88" s="20">
        <f t="shared" si="18"/>
        <v>68327.718053198827</v>
      </c>
      <c r="Q88" s="20">
        <f t="shared" si="19"/>
        <v>82169.926283793699</v>
      </c>
      <c r="R88" s="5">
        <f t="shared" si="20"/>
        <v>82169.926283793699</v>
      </c>
      <c r="S88" s="5">
        <f t="shared" si="21"/>
        <v>1296871970.1801133</v>
      </c>
      <c r="T88" s="20">
        <f>SUM(S88:$S$136)</f>
        <v>10324132156.027811</v>
      </c>
      <c r="U88" s="6">
        <f t="shared" si="26"/>
        <v>7.9607952006195077</v>
      </c>
    </row>
    <row r="89" spans="1:21" x14ac:dyDescent="0.2">
      <c r="A89" s="21">
        <v>75</v>
      </c>
      <c r="B89" s="14">
        <f>Absterbeordnung!B83</f>
        <v>65861.424057027834</v>
      </c>
      <c r="C89" s="15">
        <f t="shared" si="15"/>
        <v>0.22645771341837509</v>
      </c>
      <c r="D89" s="14">
        <f t="shared" si="22"/>
        <v>14914.827494432484</v>
      </c>
      <c r="E89" s="14">
        <f>SUM(D89:$D$136)</f>
        <v>143145.48182824909</v>
      </c>
      <c r="F89" s="16">
        <f t="shared" si="23"/>
        <v>9.5975284918101451</v>
      </c>
      <c r="G89" s="5"/>
      <c r="H89" s="17">
        <f>Absterbeordnung!C83</f>
        <v>80582.068783936877</v>
      </c>
      <c r="I89" s="18">
        <f t="shared" si="16"/>
        <v>0.22645771341837509</v>
      </c>
      <c r="J89" s="17">
        <f t="shared" si="24"/>
        <v>18248.431039332565</v>
      </c>
      <c r="K89" s="17">
        <f>SUM($J89:J$136)</f>
        <v>205128.75208771953</v>
      </c>
      <c r="L89" s="19">
        <f t="shared" si="25"/>
        <v>11.240898006277153</v>
      </c>
      <c r="N89" s="6">
        <v>75</v>
      </c>
      <c r="O89" s="6">
        <f t="shared" si="17"/>
        <v>75</v>
      </c>
      <c r="P89" s="20">
        <f t="shared" si="18"/>
        <v>65861.424057027834</v>
      </c>
      <c r="Q89" s="20">
        <f t="shared" si="19"/>
        <v>80582.068783936877</v>
      </c>
      <c r="R89" s="5">
        <f t="shared" si="20"/>
        <v>80582.068783936877</v>
      </c>
      <c r="S89" s="5">
        <f t="shared" si="21"/>
        <v>1201867655.0569115</v>
      </c>
      <c r="T89" s="20">
        <f>SUM(S89:$S$136)</f>
        <v>9027260185.8476925</v>
      </c>
      <c r="U89" s="6">
        <f t="shared" si="26"/>
        <v>7.5110268155275621</v>
      </c>
    </row>
    <row r="90" spans="1:21" x14ac:dyDescent="0.2">
      <c r="A90" s="21">
        <v>76</v>
      </c>
      <c r="B90" s="14">
        <f>Absterbeordnung!B84</f>
        <v>63245.449238190333</v>
      </c>
      <c r="C90" s="15">
        <f t="shared" si="15"/>
        <v>0.22201736609644609</v>
      </c>
      <c r="D90" s="14">
        <f t="shared" si="22"/>
        <v>14041.5880574495</v>
      </c>
      <c r="E90" s="14">
        <f>SUM(D90:$D$136)</f>
        <v>128230.65433381655</v>
      </c>
      <c r="F90" s="16">
        <f t="shared" si="23"/>
        <v>9.1322045490279269</v>
      </c>
      <c r="G90" s="5"/>
      <c r="H90" s="17">
        <f>Absterbeordnung!C84</f>
        <v>78786.606398428514</v>
      </c>
      <c r="I90" s="18">
        <f t="shared" si="16"/>
        <v>0.22201736609644609</v>
      </c>
      <c r="J90" s="17">
        <f t="shared" si="24"/>
        <v>17491.994836256505</v>
      </c>
      <c r="K90" s="17">
        <f>SUM($J90:J$136)</f>
        <v>186880.32104838698</v>
      </c>
      <c r="L90" s="19">
        <f t="shared" si="25"/>
        <v>10.683762646729754</v>
      </c>
      <c r="N90" s="6">
        <v>76</v>
      </c>
      <c r="O90" s="6">
        <f t="shared" si="17"/>
        <v>76</v>
      </c>
      <c r="P90" s="20">
        <f t="shared" si="18"/>
        <v>63245.449238190333</v>
      </c>
      <c r="Q90" s="20">
        <f t="shared" si="19"/>
        <v>78786.606398428514</v>
      </c>
      <c r="R90" s="5">
        <f t="shared" si="20"/>
        <v>78786.606398428514</v>
      </c>
      <c r="S90" s="5">
        <f t="shared" si="21"/>
        <v>1106289071.4911482</v>
      </c>
      <c r="T90" s="20">
        <f>SUM(S90:$S$136)</f>
        <v>7825392530.7907763</v>
      </c>
      <c r="U90" s="6">
        <f t="shared" si="26"/>
        <v>7.073551327993381</v>
      </c>
    </row>
    <row r="91" spans="1:21" x14ac:dyDescent="0.2">
      <c r="A91" s="21">
        <v>77</v>
      </c>
      <c r="B91" s="14">
        <f>Absterbeordnung!B85</f>
        <v>60452.391631453575</v>
      </c>
      <c r="C91" s="15">
        <f t="shared" si="15"/>
        <v>0.2176640844082805</v>
      </c>
      <c r="D91" s="14">
        <f t="shared" si="22"/>
        <v>13158.314474751141</v>
      </c>
      <c r="E91" s="14">
        <f>SUM(D91:$D$136)</f>
        <v>114189.06627636704</v>
      </c>
      <c r="F91" s="16">
        <f t="shared" si="23"/>
        <v>8.6780922051588725</v>
      </c>
      <c r="G91" s="5"/>
      <c r="H91" s="17">
        <f>Absterbeordnung!C85</f>
        <v>76789.548927119817</v>
      </c>
      <c r="I91" s="18">
        <f t="shared" si="16"/>
        <v>0.2176640844082805</v>
      </c>
      <c r="J91" s="17">
        <f t="shared" si="24"/>
        <v>16714.326859346394</v>
      </c>
      <c r="K91" s="17">
        <f>SUM($J91:J$136)</f>
        <v>169388.32621213049</v>
      </c>
      <c r="L91" s="19">
        <f t="shared" si="25"/>
        <v>10.134319355936919</v>
      </c>
      <c r="N91" s="6">
        <v>77</v>
      </c>
      <c r="O91" s="6">
        <f t="shared" si="17"/>
        <v>77</v>
      </c>
      <c r="P91" s="20">
        <f t="shared" si="18"/>
        <v>60452.391631453575</v>
      </c>
      <c r="Q91" s="20">
        <f t="shared" si="19"/>
        <v>76789.548927119817</v>
      </c>
      <c r="R91" s="5">
        <f t="shared" si="20"/>
        <v>76789.548927119817</v>
      </c>
      <c r="S91" s="5">
        <f t="shared" si="21"/>
        <v>1010421033.1573316</v>
      </c>
      <c r="T91" s="20">
        <f>SUM(S91:$S$136)</f>
        <v>6719103459.2996292</v>
      </c>
      <c r="U91" s="6">
        <f t="shared" si="26"/>
        <v>6.6498056145011031</v>
      </c>
    </row>
    <row r="92" spans="1:21" x14ac:dyDescent="0.2">
      <c r="A92" s="21">
        <v>78</v>
      </c>
      <c r="B92" s="14">
        <f>Absterbeordnung!B86</f>
        <v>57448.033565539474</v>
      </c>
      <c r="C92" s="15">
        <f t="shared" si="15"/>
        <v>0.21339616118458871</v>
      </c>
      <c r="D92" s="14">
        <f t="shared" si="22"/>
        <v>12259.189830489524</v>
      </c>
      <c r="E92" s="14">
        <f>SUM(D92:$D$136)</f>
        <v>101030.7518016159</v>
      </c>
      <c r="F92" s="16">
        <f t="shared" si="23"/>
        <v>8.2412258231245303</v>
      </c>
      <c r="G92" s="5"/>
      <c r="H92" s="17">
        <f>Absterbeordnung!C86</f>
        <v>74566.162736241095</v>
      </c>
      <c r="I92" s="18">
        <f t="shared" si="16"/>
        <v>0.21339616118458871</v>
      </c>
      <c r="J92" s="17">
        <f t="shared" si="24"/>
        <v>15912.132882179176</v>
      </c>
      <c r="K92" s="17">
        <f>SUM($J92:J$136)</f>
        <v>152673.99935278407</v>
      </c>
      <c r="L92" s="19">
        <f t="shared" si="25"/>
        <v>9.5948167654992123</v>
      </c>
      <c r="N92" s="6">
        <v>78</v>
      </c>
      <c r="O92" s="6">
        <f t="shared" si="17"/>
        <v>78</v>
      </c>
      <c r="P92" s="20">
        <f t="shared" si="18"/>
        <v>57448.033565539474</v>
      </c>
      <c r="Q92" s="20">
        <f t="shared" si="19"/>
        <v>74566.162736241095</v>
      </c>
      <c r="R92" s="5">
        <f t="shared" si="20"/>
        <v>74566.162736241095</v>
      </c>
      <c r="S92" s="5">
        <f t="shared" si="21"/>
        <v>914120743.91475368</v>
      </c>
      <c r="T92" s="20">
        <f>SUM(S92:$S$136)</f>
        <v>5708682426.1422977</v>
      </c>
      <c r="U92" s="6">
        <f t="shared" si="26"/>
        <v>6.2449982282369705</v>
      </c>
    </row>
    <row r="93" spans="1:21" x14ac:dyDescent="0.2">
      <c r="A93" s="21">
        <v>79</v>
      </c>
      <c r="B93" s="14">
        <f>Absterbeordnung!B87</f>
        <v>54251.901424589378</v>
      </c>
      <c r="C93" s="15">
        <f t="shared" si="15"/>
        <v>0.20921192272998898</v>
      </c>
      <c r="D93" s="14">
        <f t="shared" si="22"/>
        <v>11350.144608796172</v>
      </c>
      <c r="E93" s="14">
        <f>SUM(D93:$D$136)</f>
        <v>88771.561971126386</v>
      </c>
      <c r="F93" s="16">
        <f t="shared" si="23"/>
        <v>7.8211833444245205</v>
      </c>
      <c r="G93" s="5"/>
      <c r="H93" s="17">
        <f>Absterbeordnung!C87</f>
        <v>72086.233234987565</v>
      </c>
      <c r="I93" s="18">
        <f t="shared" si="16"/>
        <v>0.20921192272998898</v>
      </c>
      <c r="J93" s="17">
        <f t="shared" si="24"/>
        <v>15081.299457454183</v>
      </c>
      <c r="K93" s="17">
        <f>SUM($J93:J$136)</f>
        <v>136761.86647060487</v>
      </c>
      <c r="L93" s="19">
        <f t="shared" si="25"/>
        <v>9.0683078640818344</v>
      </c>
      <c r="N93" s="6">
        <v>79</v>
      </c>
      <c r="O93" s="6">
        <f t="shared" si="17"/>
        <v>79</v>
      </c>
      <c r="P93" s="20">
        <f t="shared" si="18"/>
        <v>54251.901424589378</v>
      </c>
      <c r="Q93" s="20">
        <f t="shared" si="19"/>
        <v>72086.233234987565</v>
      </c>
      <c r="R93" s="5">
        <f t="shared" si="20"/>
        <v>72086.233234987565</v>
      </c>
      <c r="S93" s="5">
        <f t="shared" si="21"/>
        <v>818189171.52051759</v>
      </c>
      <c r="T93" s="20">
        <f>SUM(S93:$S$136)</f>
        <v>4794561682.2275438</v>
      </c>
      <c r="U93" s="6">
        <f t="shared" si="26"/>
        <v>5.8599671678828997</v>
      </c>
    </row>
    <row r="94" spans="1:21" x14ac:dyDescent="0.2">
      <c r="A94" s="21">
        <v>80</v>
      </c>
      <c r="B94" s="14">
        <f>Absterbeordnung!B88</f>
        <v>50965.135027781951</v>
      </c>
      <c r="C94" s="15">
        <f t="shared" si="15"/>
        <v>0.20510972816665585</v>
      </c>
      <c r="D94" s="14">
        <f t="shared" si="22"/>
        <v>10453.444991525266</v>
      </c>
      <c r="E94" s="14">
        <f>SUM(D94:$D$136)</f>
        <v>77421.417362330219</v>
      </c>
      <c r="F94" s="16">
        <f t="shared" si="23"/>
        <v>7.4063064783998671</v>
      </c>
      <c r="G94" s="5"/>
      <c r="H94" s="17">
        <f>Absterbeordnung!C88</f>
        <v>69379.349364048147</v>
      </c>
      <c r="I94" s="18">
        <f t="shared" si="16"/>
        <v>0.20510972816665585</v>
      </c>
      <c r="J94" s="17">
        <f t="shared" si="24"/>
        <v>14230.379488439363</v>
      </c>
      <c r="K94" s="17">
        <f>SUM($J94:J$136)</f>
        <v>121680.56701315074</v>
      </c>
      <c r="L94" s="19">
        <f t="shared" si="25"/>
        <v>8.5507605128874449</v>
      </c>
      <c r="N94" s="6">
        <v>80</v>
      </c>
      <c r="O94" s="6">
        <f t="shared" si="17"/>
        <v>80</v>
      </c>
      <c r="P94" s="20">
        <f t="shared" si="18"/>
        <v>50965.135027781951</v>
      </c>
      <c r="Q94" s="20">
        <f t="shared" si="19"/>
        <v>69379.349364048147</v>
      </c>
      <c r="R94" s="5">
        <f t="shared" si="20"/>
        <v>69379.349364048147</v>
      </c>
      <c r="S94" s="5">
        <f t="shared" si="21"/>
        <v>725253212.1248908</v>
      </c>
      <c r="T94" s="20">
        <f>SUM(S94:$S$136)</f>
        <v>3976372510.7070279</v>
      </c>
      <c r="U94" s="6">
        <f t="shared" si="26"/>
        <v>5.4827368486336114</v>
      </c>
    </row>
    <row r="95" spans="1:21" x14ac:dyDescent="0.2">
      <c r="A95" s="21">
        <v>81</v>
      </c>
      <c r="B95" s="14">
        <f>Absterbeordnung!B89</f>
        <v>47504.393133972182</v>
      </c>
      <c r="C95" s="15">
        <f t="shared" si="15"/>
        <v>0.20108796879083907</v>
      </c>
      <c r="D95" s="14">
        <f t="shared" si="22"/>
        <v>9552.5619239519474</v>
      </c>
      <c r="E95" s="14">
        <f>SUM(D95:$D$136)</f>
        <v>66967.972370804942</v>
      </c>
      <c r="F95" s="16">
        <f t="shared" si="23"/>
        <v>7.0104724684265562</v>
      </c>
      <c r="G95" s="5"/>
      <c r="H95" s="17">
        <f>Absterbeordnung!C89</f>
        <v>66370.145752263226</v>
      </c>
      <c r="I95" s="18">
        <f t="shared" si="16"/>
        <v>0.20108796879083907</v>
      </c>
      <c r="J95" s="17">
        <f t="shared" si="24"/>
        <v>13346.237797674548</v>
      </c>
      <c r="K95" s="17">
        <f>SUM($J95:J$136)</f>
        <v>107450.18752471138</v>
      </c>
      <c r="L95" s="19">
        <f t="shared" si="25"/>
        <v>8.0509720532203861</v>
      </c>
      <c r="N95" s="6">
        <v>81</v>
      </c>
      <c r="O95" s="6">
        <f t="shared" si="17"/>
        <v>81</v>
      </c>
      <c r="P95" s="20">
        <f t="shared" si="18"/>
        <v>47504.393133972182</v>
      </c>
      <c r="Q95" s="20">
        <f t="shared" si="19"/>
        <v>66370.145752263226</v>
      </c>
      <c r="R95" s="5">
        <f t="shared" si="20"/>
        <v>66370.145752263226</v>
      </c>
      <c r="S95" s="5">
        <f t="shared" si="21"/>
        <v>634004927.20021081</v>
      </c>
      <c r="T95" s="20">
        <f>SUM(S95:$S$136)</f>
        <v>3251119298.5821371</v>
      </c>
      <c r="U95" s="6">
        <f t="shared" si="26"/>
        <v>5.1279085683753278</v>
      </c>
    </row>
    <row r="96" spans="1:21" x14ac:dyDescent="0.2">
      <c r="A96" s="21">
        <v>82</v>
      </c>
      <c r="B96" s="14">
        <f>Absterbeordnung!B90</f>
        <v>43947.988477441068</v>
      </c>
      <c r="C96" s="15">
        <f t="shared" si="15"/>
        <v>0.19714506744199911</v>
      </c>
      <c r="D96" s="14">
        <f t="shared" si="22"/>
        <v>8664.1291523253185</v>
      </c>
      <c r="E96" s="14">
        <f>SUM(D96:$D$136)</f>
        <v>57415.41044685302</v>
      </c>
      <c r="F96" s="16">
        <f t="shared" si="23"/>
        <v>6.626795311730044</v>
      </c>
      <c r="G96" s="5"/>
      <c r="H96" s="17">
        <f>Absterbeordnung!C90</f>
        <v>63085.10340495922</v>
      </c>
      <c r="I96" s="18">
        <f t="shared" si="16"/>
        <v>0.19714506744199911</v>
      </c>
      <c r="J96" s="17">
        <f t="shared" si="24"/>
        <v>12436.916965356173</v>
      </c>
      <c r="K96" s="17">
        <f>SUM($J96:J$136)</f>
        <v>94103.94972703683</v>
      </c>
      <c r="L96" s="19">
        <f t="shared" si="25"/>
        <v>7.566501407798202</v>
      </c>
      <c r="N96" s="6">
        <v>82</v>
      </c>
      <c r="O96" s="6">
        <f t="shared" si="17"/>
        <v>82</v>
      </c>
      <c r="P96" s="20">
        <f t="shared" si="18"/>
        <v>43947.988477441068</v>
      </c>
      <c r="Q96" s="20">
        <f t="shared" si="19"/>
        <v>63085.10340495922</v>
      </c>
      <c r="R96" s="5">
        <f t="shared" si="20"/>
        <v>63085.10340495922</v>
      </c>
      <c r="S96" s="5">
        <f t="shared" si="21"/>
        <v>546577483.48836446</v>
      </c>
      <c r="T96" s="20">
        <f>SUM(S96:$S$136)</f>
        <v>2617114371.3819265</v>
      </c>
      <c r="U96" s="6">
        <f t="shared" si="26"/>
        <v>4.7881854822832999</v>
      </c>
    </row>
    <row r="97" spans="1:21" x14ac:dyDescent="0.2">
      <c r="A97" s="21">
        <v>83</v>
      </c>
      <c r="B97" s="14">
        <f>Absterbeordnung!B91</f>
        <v>40329.244015695382</v>
      </c>
      <c r="C97" s="15">
        <f t="shared" si="15"/>
        <v>0.19327947788431285</v>
      </c>
      <c r="D97" s="14">
        <f t="shared" si="22"/>
        <v>7794.8152268226522</v>
      </c>
      <c r="E97" s="14">
        <f>SUM(D97:$D$136)</f>
        <v>48751.281294527704</v>
      </c>
      <c r="F97" s="16">
        <f t="shared" si="23"/>
        <v>6.25432160685095</v>
      </c>
      <c r="G97" s="5"/>
      <c r="H97" s="17">
        <f>Absterbeordnung!C91</f>
        <v>59497.591298780557</v>
      </c>
      <c r="I97" s="18">
        <f t="shared" si="16"/>
        <v>0.19327947788431285</v>
      </c>
      <c r="J97" s="17">
        <f t="shared" si="24"/>
        <v>11499.663381602541</v>
      </c>
      <c r="K97" s="17">
        <f>SUM($J97:J$136)</f>
        <v>81667.032761680661</v>
      </c>
      <c r="L97" s="19">
        <f t="shared" si="25"/>
        <v>7.1016889844213784</v>
      </c>
      <c r="N97" s="6">
        <v>83</v>
      </c>
      <c r="O97" s="6">
        <f t="shared" si="17"/>
        <v>83</v>
      </c>
      <c r="P97" s="20">
        <f t="shared" si="18"/>
        <v>40329.244015695382</v>
      </c>
      <c r="Q97" s="20">
        <f t="shared" si="19"/>
        <v>59497.591298780557</v>
      </c>
      <c r="R97" s="5">
        <f t="shared" si="20"/>
        <v>59497.591298780557</v>
      </c>
      <c r="S97" s="5">
        <f t="shared" si="21"/>
        <v>463772730.61500555</v>
      </c>
      <c r="T97" s="20">
        <f>SUM(S97:$S$136)</f>
        <v>2070536887.893563</v>
      </c>
      <c r="U97" s="6">
        <f t="shared" si="26"/>
        <v>4.4645507405056772</v>
      </c>
    </row>
    <row r="98" spans="1:21" x14ac:dyDescent="0.2">
      <c r="A98" s="21">
        <v>84</v>
      </c>
      <c r="B98" s="14">
        <f>Absterbeordnung!B92</f>
        <v>36687.68364419198</v>
      </c>
      <c r="C98" s="15">
        <f t="shared" si="15"/>
        <v>0.18948968420030671</v>
      </c>
      <c r="D98" s="14">
        <f t="shared" si="22"/>
        <v>6951.9375877786961</v>
      </c>
      <c r="E98" s="14">
        <f>SUM(D98:$D$136)</f>
        <v>40956.466067705049</v>
      </c>
      <c r="F98" s="16">
        <f t="shared" si="23"/>
        <v>5.8913742464698364</v>
      </c>
      <c r="G98" s="5"/>
      <c r="H98" s="17">
        <f>Absterbeordnung!C92</f>
        <v>55632.681940662093</v>
      </c>
      <c r="I98" s="18">
        <f t="shared" si="16"/>
        <v>0.18948968420030671</v>
      </c>
      <c r="J98" s="17">
        <f t="shared" si="24"/>
        <v>10541.819332152167</v>
      </c>
      <c r="K98" s="17">
        <f>SUM($J98:J$136)</f>
        <v>70167.369380078118</v>
      </c>
      <c r="L98" s="19">
        <f t="shared" si="25"/>
        <v>6.6560967485062266</v>
      </c>
      <c r="N98" s="6">
        <v>84</v>
      </c>
      <c r="O98" s="6">
        <f t="shared" si="17"/>
        <v>84</v>
      </c>
      <c r="P98" s="20">
        <f t="shared" si="18"/>
        <v>36687.68364419198</v>
      </c>
      <c r="Q98" s="20">
        <f t="shared" si="19"/>
        <v>55632.681940662093</v>
      </c>
      <c r="R98" s="5">
        <f t="shared" si="20"/>
        <v>55632.681940662093</v>
      </c>
      <c r="S98" s="5">
        <f t="shared" si="21"/>
        <v>386754932.69222581</v>
      </c>
      <c r="T98" s="20">
        <f>SUM(S98:$S$136)</f>
        <v>1606764157.2785571</v>
      </c>
      <c r="U98" s="6">
        <f t="shared" si="26"/>
        <v>4.1544761849416352</v>
      </c>
    </row>
    <row r="99" spans="1:21" x14ac:dyDescent="0.2">
      <c r="A99" s="21">
        <v>85</v>
      </c>
      <c r="B99" s="14">
        <f>Absterbeordnung!B93</f>
        <v>33008.637739339094</v>
      </c>
      <c r="C99" s="15">
        <f t="shared" si="15"/>
        <v>0.18577420019637911</v>
      </c>
      <c r="D99" s="14">
        <f t="shared" si="22"/>
        <v>6132.153275597736</v>
      </c>
      <c r="E99" s="14">
        <f>SUM(D99:$D$136)</f>
        <v>34004.528479926361</v>
      </c>
      <c r="F99" s="16">
        <f t="shared" si="23"/>
        <v>5.5452835165167569</v>
      </c>
      <c r="G99" s="5"/>
      <c r="H99" s="17">
        <f>Absterbeordnung!C93</f>
        <v>51516.653258043181</v>
      </c>
      <c r="I99" s="18">
        <f t="shared" si="16"/>
        <v>0.18577420019637911</v>
      </c>
      <c r="J99" s="17">
        <f t="shared" si="24"/>
        <v>9570.4650558071608</v>
      </c>
      <c r="K99" s="17">
        <f>SUM($J99:J$136)</f>
        <v>59625.550047925928</v>
      </c>
      <c r="L99" s="19">
        <f t="shared" si="25"/>
        <v>6.2301622439702005</v>
      </c>
      <c r="N99" s="6">
        <v>85</v>
      </c>
      <c r="O99" s="6">
        <f t="shared" si="17"/>
        <v>85</v>
      </c>
      <c r="P99" s="20">
        <f t="shared" si="18"/>
        <v>33008.637739339094</v>
      </c>
      <c r="Q99" s="20">
        <f t="shared" si="19"/>
        <v>51516.653258043181</v>
      </c>
      <c r="R99" s="5">
        <f t="shared" si="20"/>
        <v>51516.653258043181</v>
      </c>
      <c r="S99" s="5">
        <f t="shared" si="21"/>
        <v>315908014.02414227</v>
      </c>
      <c r="T99" s="20">
        <f>SUM(S99:$S$136)</f>
        <v>1220009224.5863311</v>
      </c>
      <c r="U99" s="6">
        <f t="shared" si="26"/>
        <v>3.8619128683867316</v>
      </c>
    </row>
    <row r="100" spans="1:21" x14ac:dyDescent="0.2">
      <c r="A100" s="13">
        <v>86</v>
      </c>
      <c r="B100" s="14">
        <f>Absterbeordnung!B94</f>
        <v>29285.33123550289</v>
      </c>
      <c r="C100" s="15">
        <f t="shared" si="15"/>
        <v>0.18213156881997952</v>
      </c>
      <c r="D100" s="14">
        <f t="shared" si="22"/>
        <v>5333.7833213348904</v>
      </c>
      <c r="E100" s="14">
        <f>SUM(D100:$D$136)</f>
        <v>27872.375204328604</v>
      </c>
      <c r="F100" s="16">
        <f t="shared" si="23"/>
        <v>5.225629450082903</v>
      </c>
      <c r="G100" s="5"/>
      <c r="H100" s="17">
        <f>Absterbeordnung!C94</f>
        <v>47122.518675520521</v>
      </c>
      <c r="I100" s="18">
        <f t="shared" si="16"/>
        <v>0.18213156881997952</v>
      </c>
      <c r="J100" s="17">
        <f t="shared" si="24"/>
        <v>8582.4982531213354</v>
      </c>
      <c r="K100" s="17">
        <f>SUM($J100:J$136)</f>
        <v>50055.084992118762</v>
      </c>
      <c r="L100" s="19">
        <f t="shared" si="25"/>
        <v>5.8322278101151284</v>
      </c>
      <c r="N100" s="20">
        <v>86</v>
      </c>
      <c r="O100" s="6">
        <f t="shared" si="17"/>
        <v>86</v>
      </c>
      <c r="P100" s="20">
        <f t="shared" si="18"/>
        <v>29285.33123550289</v>
      </c>
      <c r="Q100" s="20">
        <f t="shared" si="19"/>
        <v>47122.518675520521</v>
      </c>
      <c r="R100" s="5">
        <f t="shared" si="20"/>
        <v>47122.518675520521</v>
      </c>
      <c r="S100" s="5">
        <f t="shared" si="21"/>
        <v>251341304.17078325</v>
      </c>
      <c r="T100" s="20">
        <f>SUM(S100:$S$136)</f>
        <v>904101210.56218934</v>
      </c>
      <c r="U100" s="6">
        <f t="shared" si="26"/>
        <v>3.5971055913192203</v>
      </c>
    </row>
    <row r="101" spans="1:21" x14ac:dyDescent="0.2">
      <c r="A101" s="13">
        <v>87</v>
      </c>
      <c r="B101" s="14">
        <f>Absterbeordnung!B95</f>
        <v>25606.194466597291</v>
      </c>
      <c r="C101" s="15">
        <f t="shared" si="15"/>
        <v>0.17856036158821526</v>
      </c>
      <c r="D101" s="14">
        <f t="shared" si="22"/>
        <v>4572.2513428537686</v>
      </c>
      <c r="E101" s="14">
        <f>SUM(D101:$D$136)</f>
        <v>22538.591882993715</v>
      </c>
      <c r="F101" s="16">
        <f t="shared" si="23"/>
        <v>4.9294297694768163</v>
      </c>
      <c r="G101" s="5"/>
      <c r="H101" s="17">
        <f>Absterbeordnung!C95</f>
        <v>42568.19399654663</v>
      </c>
      <c r="I101" s="18">
        <f t="shared" si="16"/>
        <v>0.17856036158821526</v>
      </c>
      <c r="J101" s="17">
        <f t="shared" si="24"/>
        <v>7600.9921121806601</v>
      </c>
      <c r="K101" s="17">
        <f>SUM($J101:J$136)</f>
        <v>41472.586738997437</v>
      </c>
      <c r="L101" s="19">
        <f t="shared" si="25"/>
        <v>5.4562070486216179</v>
      </c>
      <c r="N101" s="20">
        <v>87</v>
      </c>
      <c r="O101" s="6">
        <f t="shared" si="17"/>
        <v>87</v>
      </c>
      <c r="P101" s="20">
        <f t="shared" si="18"/>
        <v>25606.194466597291</v>
      </c>
      <c r="Q101" s="20">
        <f t="shared" si="19"/>
        <v>42568.19399654663</v>
      </c>
      <c r="R101" s="5">
        <f t="shared" si="20"/>
        <v>42568.19399654663</v>
      </c>
      <c r="S101" s="5">
        <f t="shared" si="21"/>
        <v>194632482.16357008</v>
      </c>
      <c r="T101" s="20">
        <f>SUM(S101:$S$136)</f>
        <v>652759906.39140606</v>
      </c>
      <c r="U101" s="6">
        <f t="shared" si="26"/>
        <v>3.3538076436944553</v>
      </c>
    </row>
    <row r="102" spans="1:21" x14ac:dyDescent="0.2">
      <c r="A102" s="13">
        <v>88</v>
      </c>
      <c r="B102" s="14">
        <f>Absterbeordnung!B96</f>
        <v>21973.169177888056</v>
      </c>
      <c r="C102" s="15">
        <f t="shared" si="15"/>
        <v>0.17505917802766199</v>
      </c>
      <c r="D102" s="14">
        <f t="shared" si="22"/>
        <v>3846.6049349438404</v>
      </c>
      <c r="E102" s="14">
        <f>SUM(D102:$D$136)</f>
        <v>17966.34054013995</v>
      </c>
      <c r="F102" s="16">
        <f t="shared" si="23"/>
        <v>4.670700746241895</v>
      </c>
      <c r="G102" s="5"/>
      <c r="H102" s="17">
        <f>Absterbeordnung!C96</f>
        <v>37687.259389744955</v>
      </c>
      <c r="I102" s="18">
        <f t="shared" si="16"/>
        <v>0.17505917802766199</v>
      </c>
      <c r="J102" s="17">
        <f t="shared" si="24"/>
        <v>6597.5006508840379</v>
      </c>
      <c r="K102" s="17">
        <f>SUM($J102:J$136)</f>
        <v>33871.594626816768</v>
      </c>
      <c r="L102" s="19">
        <f t="shared" si="25"/>
        <v>5.1340039841114855</v>
      </c>
      <c r="N102" s="20">
        <v>88</v>
      </c>
      <c r="O102" s="6">
        <f t="shared" si="17"/>
        <v>88</v>
      </c>
      <c r="P102" s="20">
        <f t="shared" si="18"/>
        <v>21973.169177888056</v>
      </c>
      <c r="Q102" s="20">
        <f t="shared" si="19"/>
        <v>37687.259389744955</v>
      </c>
      <c r="R102" s="5">
        <f t="shared" si="20"/>
        <v>37687.259389744955</v>
      </c>
      <c r="S102" s="5">
        <f t="shared" si="21"/>
        <v>144967997.95310155</v>
      </c>
      <c r="T102" s="20">
        <f>SUM(S102:$S$136)</f>
        <v>458127424.22783577</v>
      </c>
      <c r="U102" s="6">
        <f t="shared" si="26"/>
        <v>3.1601969448184288</v>
      </c>
    </row>
    <row r="103" spans="1:21" x14ac:dyDescent="0.2">
      <c r="A103" s="13">
        <v>89</v>
      </c>
      <c r="B103" s="14">
        <f>Absterbeordnung!B97</f>
        <v>18658.690973151664</v>
      </c>
      <c r="C103" s="15">
        <f t="shared" si="15"/>
        <v>0.17162664512515882</v>
      </c>
      <c r="D103" s="14">
        <f t="shared" si="22"/>
        <v>3202.3285341491051</v>
      </c>
      <c r="E103" s="14">
        <f>SUM(D103:$D$136)</f>
        <v>14119.735605196114</v>
      </c>
      <c r="F103" s="16">
        <f t="shared" si="23"/>
        <v>4.4092089411269253</v>
      </c>
      <c r="G103" s="5"/>
      <c r="H103" s="17">
        <f>Absterbeordnung!C97</f>
        <v>32958.938676162157</v>
      </c>
      <c r="I103" s="18">
        <f t="shared" si="16"/>
        <v>0.17162664512515882</v>
      </c>
      <c r="J103" s="17">
        <f t="shared" si="24"/>
        <v>5656.6320718755542</v>
      </c>
      <c r="K103" s="17">
        <f>SUM($J103:J$136)</f>
        <v>27274.09397593273</v>
      </c>
      <c r="L103" s="19">
        <f t="shared" si="25"/>
        <v>4.8216135731255951</v>
      </c>
      <c r="N103" s="20">
        <v>89</v>
      </c>
      <c r="O103" s="6">
        <f t="shared" si="17"/>
        <v>89</v>
      </c>
      <c r="P103" s="20">
        <f t="shared" si="18"/>
        <v>18658.690973151664</v>
      </c>
      <c r="Q103" s="20">
        <f t="shared" si="19"/>
        <v>32958.938676162157</v>
      </c>
      <c r="R103" s="5">
        <f t="shared" si="20"/>
        <v>32958.938676162157</v>
      </c>
      <c r="S103" s="5">
        <f t="shared" si="21"/>
        <v>105545349.77794461</v>
      </c>
      <c r="T103" s="20">
        <f>SUM(S103:$S$136)</f>
        <v>313159426.27473426</v>
      </c>
      <c r="U103" s="6">
        <f t="shared" si="26"/>
        <v>2.9670603862092078</v>
      </c>
    </row>
    <row r="104" spans="1:21" x14ac:dyDescent="0.2">
      <c r="A104" s="13">
        <v>90</v>
      </c>
      <c r="B104" s="14">
        <f>Absterbeordnung!B98</f>
        <v>15592.383538678883</v>
      </c>
      <c r="C104" s="15">
        <f t="shared" si="15"/>
        <v>0.16826141678937137</v>
      </c>
      <c r="D104" s="14">
        <f t="shared" si="22"/>
        <v>2623.596545341381</v>
      </c>
      <c r="E104" s="14">
        <f>SUM(D104:$D$136)</f>
        <v>10917.40707104701</v>
      </c>
      <c r="F104" s="16">
        <f t="shared" si="23"/>
        <v>4.1612370203919609</v>
      </c>
      <c r="G104" s="5"/>
      <c r="H104" s="17">
        <f>Absterbeordnung!C98</f>
        <v>28352.30913213229</v>
      </c>
      <c r="I104" s="18">
        <f t="shared" si="16"/>
        <v>0.16826141678937137</v>
      </c>
      <c r="J104" s="17">
        <f t="shared" si="24"/>
        <v>4770.5997038228115</v>
      </c>
      <c r="K104" s="17">
        <f>SUM($J104:J$136)</f>
        <v>21617.461904057178</v>
      </c>
      <c r="L104" s="19">
        <f t="shared" si="25"/>
        <v>4.5313929581504224</v>
      </c>
      <c r="N104" s="20">
        <v>90</v>
      </c>
      <c r="O104" s="6">
        <f t="shared" si="17"/>
        <v>90</v>
      </c>
      <c r="P104" s="20">
        <f t="shared" si="18"/>
        <v>15592.383538678883</v>
      </c>
      <c r="Q104" s="20">
        <f t="shared" si="19"/>
        <v>28352.30913213229</v>
      </c>
      <c r="R104" s="5">
        <f t="shared" si="20"/>
        <v>28352.30913213229</v>
      </c>
      <c r="S104" s="5">
        <f t="shared" si="21"/>
        <v>74385020.29151316</v>
      </c>
      <c r="T104" s="20">
        <f>SUM(S104:$S$136)</f>
        <v>207614076.49678972</v>
      </c>
      <c r="U104" s="6">
        <f t="shared" si="26"/>
        <v>2.791073736125298</v>
      </c>
    </row>
    <row r="105" spans="1:21" x14ac:dyDescent="0.2">
      <c r="A105" s="13">
        <v>91</v>
      </c>
      <c r="B105" s="14">
        <f>Absterbeordnung!B99</f>
        <v>12944.433121255317</v>
      </c>
      <c r="C105" s="15">
        <f t="shared" si="15"/>
        <v>0.16496217332291313</v>
      </c>
      <c r="D105" s="14">
        <f t="shared" si="22"/>
        <v>2135.3418201153768</v>
      </c>
      <c r="E105" s="14">
        <f>SUM(D105:$D$136)</f>
        <v>8293.8105257056268</v>
      </c>
      <c r="F105" s="16">
        <f t="shared" si="23"/>
        <v>3.8840669196735425</v>
      </c>
      <c r="G105" s="5"/>
      <c r="H105" s="17">
        <f>Absterbeordnung!C99</f>
        <v>24150.594176234441</v>
      </c>
      <c r="I105" s="18">
        <f t="shared" si="16"/>
        <v>0.16496217332291313</v>
      </c>
      <c r="J105" s="17">
        <f t="shared" si="24"/>
        <v>3983.9345023513224</v>
      </c>
      <c r="K105" s="17">
        <f>SUM($J105:J$136)</f>
        <v>16846.862200234369</v>
      </c>
      <c r="L105" s="19">
        <f t="shared" si="25"/>
        <v>4.2286995908922025</v>
      </c>
      <c r="N105" s="20">
        <v>91</v>
      </c>
      <c r="O105" s="6">
        <f t="shared" si="17"/>
        <v>91</v>
      </c>
      <c r="P105" s="20">
        <f t="shared" si="18"/>
        <v>12944.433121255317</v>
      </c>
      <c r="Q105" s="20">
        <f t="shared" si="19"/>
        <v>24150.594176234441</v>
      </c>
      <c r="R105" s="5">
        <f t="shared" si="20"/>
        <v>24150.594176234441</v>
      </c>
      <c r="S105" s="5">
        <f t="shared" si="21"/>
        <v>51569773.725148275</v>
      </c>
      <c r="T105" s="20">
        <f>SUM(S105:$S$136)</f>
        <v>133229056.20527655</v>
      </c>
      <c r="U105" s="6">
        <f t="shared" si="26"/>
        <v>2.5834718010466409</v>
      </c>
    </row>
    <row r="106" spans="1:21" x14ac:dyDescent="0.2">
      <c r="A106" s="13">
        <v>92</v>
      </c>
      <c r="B106" s="14">
        <f>Absterbeordnung!B100</f>
        <v>10430.514122760203</v>
      </c>
      <c r="C106" s="15">
        <f t="shared" si="15"/>
        <v>0.16172762090481677</v>
      </c>
      <c r="D106" s="14">
        <f t="shared" si="22"/>
        <v>1686.9022338880995</v>
      </c>
      <c r="E106" s="14">
        <f>SUM(D106:$D$136)</f>
        <v>6158.4687055902505</v>
      </c>
      <c r="F106" s="16">
        <f t="shared" si="23"/>
        <v>3.650756150459145</v>
      </c>
      <c r="G106" s="5"/>
      <c r="H106" s="17">
        <f>Absterbeordnung!C100</f>
        <v>19969.058617806804</v>
      </c>
      <c r="I106" s="18">
        <f t="shared" si="16"/>
        <v>0.16172762090481677</v>
      </c>
      <c r="J106" s="17">
        <f t="shared" si="24"/>
        <v>3229.548341966723</v>
      </c>
      <c r="K106" s="17">
        <f>SUM($J106:J$136)</f>
        <v>12862.927697883049</v>
      </c>
      <c r="L106" s="19">
        <f t="shared" si="25"/>
        <v>3.9828874925742133</v>
      </c>
      <c r="N106" s="20">
        <v>92</v>
      </c>
      <c r="O106" s="6">
        <f t="shared" si="17"/>
        <v>92</v>
      </c>
      <c r="P106" s="20">
        <f t="shared" si="18"/>
        <v>10430.514122760203</v>
      </c>
      <c r="Q106" s="20">
        <f t="shared" si="19"/>
        <v>19969.058617806804</v>
      </c>
      <c r="R106" s="5">
        <f t="shared" si="20"/>
        <v>19969.058617806804</v>
      </c>
      <c r="S106" s="5">
        <f t="shared" si="21"/>
        <v>33685849.591020703</v>
      </c>
      <c r="T106" s="20">
        <f>SUM(S106:$S$136)</f>
        <v>81659282.480128273</v>
      </c>
      <c r="U106" s="6">
        <f t="shared" si="26"/>
        <v>2.4241419905257597</v>
      </c>
    </row>
    <row r="107" spans="1:21" x14ac:dyDescent="0.2">
      <c r="A107" s="13">
        <v>93</v>
      </c>
      <c r="B107" s="14">
        <f>Absterbeordnung!B101</f>
        <v>8164.5849880159367</v>
      </c>
      <c r="C107" s="15">
        <f t="shared" si="15"/>
        <v>0.15855649108315373</v>
      </c>
      <c r="D107" s="14">
        <f t="shared" si="22"/>
        <v>1294.5479468499996</v>
      </c>
      <c r="E107" s="14">
        <f>SUM(D107:$D$136)</f>
        <v>4471.5664717021509</v>
      </c>
      <c r="F107" s="16">
        <f t="shared" si="23"/>
        <v>3.4541528435333229</v>
      </c>
      <c r="G107" s="5"/>
      <c r="H107" s="17">
        <f>Absterbeordnung!C101</f>
        <v>16195.240004960693</v>
      </c>
      <c r="I107" s="18">
        <f t="shared" si="16"/>
        <v>0.15855649108315373</v>
      </c>
      <c r="J107" s="17">
        <f t="shared" si="24"/>
        <v>2567.8604274360846</v>
      </c>
      <c r="K107" s="17">
        <f>SUM($J107:J$136)</f>
        <v>9633.3793559163278</v>
      </c>
      <c r="L107" s="19">
        <f t="shared" si="25"/>
        <v>3.7515198462460466</v>
      </c>
      <c r="N107" s="20">
        <v>93</v>
      </c>
      <c r="O107" s="6">
        <f t="shared" si="17"/>
        <v>93</v>
      </c>
      <c r="P107" s="20">
        <f t="shared" si="18"/>
        <v>8164.5849880159367</v>
      </c>
      <c r="Q107" s="20">
        <f t="shared" si="19"/>
        <v>16195.240004960693</v>
      </c>
      <c r="R107" s="5">
        <f t="shared" si="20"/>
        <v>16195.240004960693</v>
      </c>
      <c r="S107" s="5">
        <f t="shared" si="21"/>
        <v>20965514.697164841</v>
      </c>
      <c r="T107" s="20">
        <f>SUM(S107:$S$136)</f>
        <v>47973432.889107563</v>
      </c>
      <c r="U107" s="6">
        <f t="shared" si="26"/>
        <v>2.2882067806136424</v>
      </c>
    </row>
    <row r="108" spans="1:21" x14ac:dyDescent="0.2">
      <c r="A108" s="13">
        <v>94</v>
      </c>
      <c r="B108" s="14">
        <f>Absterbeordnung!B102</f>
        <v>6252.4856858366711</v>
      </c>
      <c r="C108" s="15">
        <f t="shared" si="15"/>
        <v>0.15544754027760166</v>
      </c>
      <c r="D108" s="14">
        <f t="shared" si="22"/>
        <v>971.93352048422378</v>
      </c>
      <c r="E108" s="14">
        <f>SUM(D108:$D$136)</f>
        <v>3177.018524852152</v>
      </c>
      <c r="F108" s="16">
        <f t="shared" si="23"/>
        <v>3.2687611425000962</v>
      </c>
      <c r="G108" s="5"/>
      <c r="H108" s="17">
        <f>Absterbeordnung!C102</f>
        <v>12844.721317923202</v>
      </c>
      <c r="I108" s="18">
        <f t="shared" si="16"/>
        <v>0.15544754027760166</v>
      </c>
      <c r="J108" s="17">
        <f t="shared" si="24"/>
        <v>1996.6803344224356</v>
      </c>
      <c r="K108" s="17">
        <f>SUM($J108:J$136)</f>
        <v>7065.5189284802373</v>
      </c>
      <c r="L108" s="19">
        <f t="shared" si="25"/>
        <v>3.5386330033265065</v>
      </c>
      <c r="N108" s="20">
        <v>94</v>
      </c>
      <c r="O108" s="6">
        <f t="shared" si="17"/>
        <v>94</v>
      </c>
      <c r="P108" s="20">
        <f t="shared" si="18"/>
        <v>6252.4856858366711</v>
      </c>
      <c r="Q108" s="20">
        <f t="shared" si="19"/>
        <v>12844.721317923202</v>
      </c>
      <c r="R108" s="5">
        <f t="shared" si="20"/>
        <v>12844.721317923202</v>
      </c>
      <c r="S108" s="5">
        <f t="shared" si="21"/>
        <v>12484215.210167857</v>
      </c>
      <c r="T108" s="20">
        <f>SUM(S108:$S$136)</f>
        <v>27007918.191942725</v>
      </c>
      <c r="U108" s="6">
        <f t="shared" si="26"/>
        <v>2.1633653167037634</v>
      </c>
    </row>
    <row r="109" spans="1:21" x14ac:dyDescent="0.2">
      <c r="A109" s="13">
        <v>95</v>
      </c>
      <c r="B109" s="14">
        <f>Absterbeordnung!B103</f>
        <v>4671.1047331854425</v>
      </c>
      <c r="C109" s="15">
        <f t="shared" si="15"/>
        <v>0.15239954929176638</v>
      </c>
      <c r="D109" s="14">
        <f t="shared" si="22"/>
        <v>711.87425603209806</v>
      </c>
      <c r="E109" s="14">
        <f>SUM(D109:$D$136)</f>
        <v>2205.0850043679279</v>
      </c>
      <c r="F109" s="16">
        <f t="shared" si="23"/>
        <v>3.097576553278957</v>
      </c>
      <c r="G109" s="5"/>
      <c r="H109" s="17">
        <f>Absterbeordnung!C103</f>
        <v>9949.6264425654244</v>
      </c>
      <c r="I109" s="18">
        <f t="shared" si="16"/>
        <v>0.15239954929176638</v>
      </c>
      <c r="J109" s="17">
        <f t="shared" si="24"/>
        <v>1516.3185854684116</v>
      </c>
      <c r="K109" s="17">
        <f>SUM($J109:J$136)</f>
        <v>5068.8385940578028</v>
      </c>
      <c r="L109" s="19">
        <f t="shared" si="25"/>
        <v>3.3428585804031208</v>
      </c>
      <c r="N109" s="20">
        <v>95</v>
      </c>
      <c r="O109" s="6">
        <f t="shared" si="17"/>
        <v>95</v>
      </c>
      <c r="P109" s="20">
        <f t="shared" si="18"/>
        <v>4671.1047331854425</v>
      </c>
      <c r="Q109" s="20">
        <f t="shared" si="19"/>
        <v>9949.6264425654244</v>
      </c>
      <c r="R109" s="5">
        <f t="shared" si="20"/>
        <v>9949.6264425654244</v>
      </c>
      <c r="S109" s="5">
        <f t="shared" si="21"/>
        <v>7082882.9215985518</v>
      </c>
      <c r="T109" s="20">
        <f>SUM(S109:$S$136)</f>
        <v>14523702.981774865</v>
      </c>
      <c r="U109" s="6">
        <f t="shared" si="26"/>
        <v>2.0505355153459148</v>
      </c>
    </row>
    <row r="110" spans="1:21" x14ac:dyDescent="0.2">
      <c r="A110" s="13">
        <v>96</v>
      </c>
      <c r="B110" s="14">
        <f>Absterbeordnung!B104</f>
        <v>3399.7817207187281</v>
      </c>
      <c r="C110" s="15">
        <f t="shared" si="15"/>
        <v>0.14941132283506506</v>
      </c>
      <c r="D110" s="14">
        <f t="shared" si="22"/>
        <v>507.96588424305889</v>
      </c>
      <c r="E110" s="14">
        <f>SUM(D110:$D$136)</f>
        <v>1493.2107483358307</v>
      </c>
      <c r="F110" s="16">
        <f t="shared" si="23"/>
        <v>2.9395886508420266</v>
      </c>
      <c r="G110" s="5"/>
      <c r="H110" s="17">
        <f>Absterbeordnung!C104</f>
        <v>7517.4569030148541</v>
      </c>
      <c r="I110" s="18">
        <f t="shared" si="16"/>
        <v>0.14941132283506506</v>
      </c>
      <c r="J110" s="17">
        <f t="shared" si="24"/>
        <v>1123.1931802350407</v>
      </c>
      <c r="K110" s="17">
        <f>SUM($J110:J$136)</f>
        <v>3552.520008589393</v>
      </c>
      <c r="L110" s="19">
        <f t="shared" si="25"/>
        <v>3.1628753371223182</v>
      </c>
      <c r="N110" s="20">
        <v>96</v>
      </c>
      <c r="O110" s="6">
        <f t="shared" si="17"/>
        <v>96</v>
      </c>
      <c r="P110" s="20">
        <f t="shared" si="18"/>
        <v>3399.7817207187281</v>
      </c>
      <c r="Q110" s="20">
        <f t="shared" si="19"/>
        <v>7517.4569030148541</v>
      </c>
      <c r="R110" s="5">
        <f t="shared" si="20"/>
        <v>7517.4569030148541</v>
      </c>
      <c r="S110" s="5">
        <f t="shared" si="21"/>
        <v>3818611.6429990274</v>
      </c>
      <c r="T110" s="20">
        <f>SUM(S110:$S$136)</f>
        <v>7440820.0601763139</v>
      </c>
      <c r="U110" s="6">
        <f t="shared" si="26"/>
        <v>1.9485668498963955</v>
      </c>
    </row>
    <row r="111" spans="1:21" x14ac:dyDescent="0.2">
      <c r="A111" s="13">
        <v>97</v>
      </c>
      <c r="B111" s="14">
        <f>Absterbeordnung!B105</f>
        <v>2407.4829440339868</v>
      </c>
      <c r="C111" s="15">
        <f t="shared" ref="C111:C127" si="27">1/(((1+($B$5/100))^A111))</f>
        <v>0.14648168905398534</v>
      </c>
      <c r="D111" s="14">
        <f t="shared" si="22"/>
        <v>352.65216801075962</v>
      </c>
      <c r="E111" s="14">
        <f>SUM(D111:$D$136)</f>
        <v>985.24486409277119</v>
      </c>
      <c r="F111" s="16">
        <f t="shared" si="23"/>
        <v>2.7938148506227551</v>
      </c>
      <c r="G111" s="5"/>
      <c r="H111" s="17">
        <f>Absterbeordnung!C105</f>
        <v>5532.9212770583599</v>
      </c>
      <c r="I111" s="18">
        <f t="shared" ref="I111:I127" si="28">1/(((1+($B$5/100))^A111))</f>
        <v>0.14648168905398534</v>
      </c>
      <c r="J111" s="17">
        <f t="shared" si="24"/>
        <v>810.47165406624219</v>
      </c>
      <c r="K111" s="17">
        <f>SUM($J111:J$136)</f>
        <v>2429.3268283543521</v>
      </c>
      <c r="L111" s="19">
        <f t="shared" si="25"/>
        <v>2.9974235572164702</v>
      </c>
      <c r="N111" s="20">
        <v>97</v>
      </c>
      <c r="O111" s="6">
        <f t="shared" si="17"/>
        <v>97</v>
      </c>
      <c r="P111" s="20">
        <f t="shared" si="18"/>
        <v>2407.4829440339868</v>
      </c>
      <c r="Q111" s="20">
        <f t="shared" si="19"/>
        <v>5532.9212770583599</v>
      </c>
      <c r="R111" s="5">
        <f t="shared" si="20"/>
        <v>5532.9212770583599</v>
      </c>
      <c r="S111" s="5">
        <f t="shared" ref="S111:S136" si="29">P111*R111*I111</f>
        <v>1951196.6837874916</v>
      </c>
      <c r="T111" s="20">
        <f>SUM(S111:$S$136)</f>
        <v>3622208.4171772865</v>
      </c>
      <c r="U111" s="6">
        <f t="shared" si="26"/>
        <v>1.8564035329058544</v>
      </c>
    </row>
    <row r="112" spans="1:21" x14ac:dyDescent="0.2">
      <c r="A112" s="13">
        <v>98</v>
      </c>
      <c r="B112" s="14">
        <f>Absterbeordnung!B106</f>
        <v>1656.4273108812756</v>
      </c>
      <c r="C112" s="15">
        <f t="shared" si="27"/>
        <v>0.14360949907253467</v>
      </c>
      <c r="D112" s="14">
        <f t="shared" si="22"/>
        <v>237.87869636572566</v>
      </c>
      <c r="E112" s="14">
        <f>SUM(D112:$D$136)</f>
        <v>632.59269608201168</v>
      </c>
      <c r="F112" s="16">
        <f t="shared" si="23"/>
        <v>2.6593078982971829</v>
      </c>
      <c r="G112" s="5"/>
      <c r="H112" s="17">
        <f>Absterbeordnung!C106</f>
        <v>3961.8196182207294</v>
      </c>
      <c r="I112" s="18">
        <f t="shared" si="28"/>
        <v>0.14360949907253467</v>
      </c>
      <c r="J112" s="17">
        <f t="shared" si="24"/>
        <v>568.95493078841946</v>
      </c>
      <c r="K112" s="17">
        <f>SUM($J112:J$136)</f>
        <v>1618.85517428811</v>
      </c>
      <c r="L112" s="19">
        <f t="shared" si="25"/>
        <v>2.8453135506617535</v>
      </c>
      <c r="N112" s="20">
        <v>98</v>
      </c>
      <c r="O112" s="6">
        <f t="shared" si="17"/>
        <v>98</v>
      </c>
      <c r="P112" s="20">
        <f t="shared" si="18"/>
        <v>1656.4273108812756</v>
      </c>
      <c r="Q112" s="20">
        <f t="shared" si="19"/>
        <v>3961.8196182207294</v>
      </c>
      <c r="R112" s="5">
        <f t="shared" si="20"/>
        <v>3961.8196182207294</v>
      </c>
      <c r="S112" s="5">
        <f t="shared" si="29"/>
        <v>942432.48601850402</v>
      </c>
      <c r="T112" s="20">
        <f>SUM(S112:$S$136)</f>
        <v>1671011.7333897944</v>
      </c>
      <c r="U112" s="6">
        <f t="shared" si="26"/>
        <v>1.7730837573833222</v>
      </c>
    </row>
    <row r="113" spans="1:21" x14ac:dyDescent="0.2">
      <c r="A113" s="13">
        <v>99</v>
      </c>
      <c r="B113" s="14">
        <f>Absterbeordnung!B107</f>
        <v>1105.8462483764797</v>
      </c>
      <c r="C113" s="15">
        <f t="shared" si="27"/>
        <v>0.14079362654170063</v>
      </c>
      <c r="D113" s="14">
        <f t="shared" si="22"/>
        <v>155.69610370645881</v>
      </c>
      <c r="E113" s="14">
        <f>SUM(D113:$D$136)</f>
        <v>394.71399971628597</v>
      </c>
      <c r="F113" s="16">
        <f t="shared" si="23"/>
        <v>2.5351565666695093</v>
      </c>
      <c r="G113" s="5"/>
      <c r="H113" s="17">
        <f>Absterbeordnung!C107</f>
        <v>2756.3150655898753</v>
      </c>
      <c r="I113" s="18">
        <f t="shared" si="28"/>
        <v>0.14079362654170063</v>
      </c>
      <c r="J113" s="17">
        <f t="shared" si="24"/>
        <v>388.07159397592397</v>
      </c>
      <c r="K113" s="17">
        <f>SUM($J113:J$136)</f>
        <v>1049.9002434996905</v>
      </c>
      <c r="L113" s="19">
        <f t="shared" si="25"/>
        <v>2.7054292553162922</v>
      </c>
      <c r="N113" s="20">
        <v>99</v>
      </c>
      <c r="O113" s="6">
        <f t="shared" si="17"/>
        <v>99</v>
      </c>
      <c r="P113" s="20">
        <f t="shared" si="18"/>
        <v>1105.8462483764797</v>
      </c>
      <c r="Q113" s="20">
        <f t="shared" si="19"/>
        <v>2756.3150655898753</v>
      </c>
      <c r="R113" s="5">
        <f t="shared" si="20"/>
        <v>2756.3150655898753</v>
      </c>
      <c r="S113" s="5">
        <f t="shared" si="29"/>
        <v>429147.51629975607</v>
      </c>
      <c r="T113" s="20">
        <f>SUM(S113:$S$136)</f>
        <v>728579.24737129081</v>
      </c>
      <c r="U113" s="6">
        <f t="shared" si="26"/>
        <v>1.6977361389699483</v>
      </c>
    </row>
    <row r="114" spans="1:21" x14ac:dyDescent="0.2">
      <c r="A114" s="13">
        <v>100</v>
      </c>
      <c r="B114" s="14">
        <f>Absterbeordnung!B108</f>
        <v>715.39605751784711</v>
      </c>
      <c r="C114" s="15">
        <f t="shared" si="27"/>
        <v>0.13803296719774574</v>
      </c>
      <c r="D114" s="14">
        <f t="shared" si="22"/>
        <v>98.748240540757621</v>
      </c>
      <c r="E114" s="14">
        <f>SUM(D114:$D$136)</f>
        <v>239.01789600982721</v>
      </c>
      <c r="F114" s="16">
        <f t="shared" si="23"/>
        <v>2.4204775163682468</v>
      </c>
      <c r="G114" s="5"/>
      <c r="H114" s="17">
        <f>Absterbeordnung!C108</f>
        <v>1860.7767182535349</v>
      </c>
      <c r="I114" s="18">
        <f t="shared" si="28"/>
        <v>0.13803296719774574</v>
      </c>
      <c r="J114" s="17">
        <f t="shared" si="24"/>
        <v>256.84853171301916</v>
      </c>
      <c r="K114" s="17">
        <f>SUM($J114:J$136)</f>
        <v>661.82864952376644</v>
      </c>
      <c r="L114" s="19">
        <f t="shared" si="25"/>
        <v>2.5767274008139469</v>
      </c>
      <c r="N114" s="20">
        <v>100</v>
      </c>
      <c r="O114" s="6">
        <f t="shared" si="17"/>
        <v>100</v>
      </c>
      <c r="P114" s="20">
        <f t="shared" si="18"/>
        <v>715.39605751784711</v>
      </c>
      <c r="Q114" s="20">
        <f t="shared" si="19"/>
        <v>1860.7767182535349</v>
      </c>
      <c r="R114" s="5">
        <f t="shared" si="20"/>
        <v>1860.7767182535349</v>
      </c>
      <c r="S114" s="5">
        <f t="shared" si="29"/>
        <v>183748.42696674165</v>
      </c>
      <c r="T114" s="20">
        <f>SUM(S114:$S$136)</f>
        <v>299431.73107153468</v>
      </c>
      <c r="U114" s="6">
        <f t="shared" si="26"/>
        <v>1.6295743915442151</v>
      </c>
    </row>
    <row r="115" spans="1:21" x14ac:dyDescent="0.2">
      <c r="A115" s="13">
        <v>101</v>
      </c>
      <c r="B115" s="14">
        <f>Absterbeordnung!B109</f>
        <v>447.86176485615289</v>
      </c>
      <c r="C115" s="15">
        <f t="shared" si="27"/>
        <v>0.13532643842916248</v>
      </c>
      <c r="D115" s="14">
        <f t="shared" si="22"/>
        <v>60.607537546582215</v>
      </c>
      <c r="E115" s="14">
        <f>SUM(D115:$D$136)</f>
        <v>140.26965546906959</v>
      </c>
      <c r="F115" s="16">
        <f t="shared" si="23"/>
        <v>2.3143929145984532</v>
      </c>
      <c r="G115" s="5"/>
      <c r="H115" s="17">
        <f>Absterbeordnung!C109</f>
        <v>1217.385719012814</v>
      </c>
      <c r="I115" s="18">
        <f t="shared" si="28"/>
        <v>0.13532643842916248</v>
      </c>
      <c r="J115" s="17">
        <f t="shared" si="24"/>
        <v>164.74447354852927</v>
      </c>
      <c r="K115" s="17">
        <f>SUM($J115:J$136)</f>
        <v>404.98011781074717</v>
      </c>
      <c r="L115" s="19">
        <f t="shared" si="25"/>
        <v>2.4582318853412159</v>
      </c>
      <c r="N115" s="20">
        <v>101</v>
      </c>
      <c r="O115" s="6">
        <f t="shared" si="17"/>
        <v>101</v>
      </c>
      <c r="P115" s="20">
        <f t="shared" si="18"/>
        <v>447.86176485615289</v>
      </c>
      <c r="Q115" s="20">
        <f t="shared" si="19"/>
        <v>1217.385719012814</v>
      </c>
      <c r="R115" s="5">
        <f t="shared" si="20"/>
        <v>1217.385719012814</v>
      </c>
      <c r="S115" s="5">
        <f t="shared" si="29"/>
        <v>73782.750673742106</v>
      </c>
      <c r="T115" s="20">
        <f>SUM(S115:$S$136)</f>
        <v>115683.30410479302</v>
      </c>
      <c r="U115" s="6">
        <f t="shared" si="26"/>
        <v>1.5678909101170517</v>
      </c>
    </row>
    <row r="116" spans="1:21" x14ac:dyDescent="0.2">
      <c r="A116" s="21">
        <v>102</v>
      </c>
      <c r="B116" s="14">
        <f>Absterbeordnung!B110</f>
        <v>270.9588291984474</v>
      </c>
      <c r="C116" s="15">
        <f t="shared" si="27"/>
        <v>0.13267297885212007</v>
      </c>
      <c r="D116" s="14">
        <f t="shared" si="22"/>
        <v>35.948915016040829</v>
      </c>
      <c r="E116" s="14">
        <f>SUM(D116:$D$136)</f>
        <v>79.662117922487383</v>
      </c>
      <c r="F116" s="16">
        <f t="shared" si="23"/>
        <v>2.2159811467728918</v>
      </c>
      <c r="G116" s="5"/>
      <c r="H116" s="17">
        <f>Absterbeordnung!C110</f>
        <v>770.84661027906031</v>
      </c>
      <c r="I116" s="18">
        <f t="shared" si="28"/>
        <v>0.13267297885212007</v>
      </c>
      <c r="J116" s="17">
        <f t="shared" si="24"/>
        <v>102.27051602378221</v>
      </c>
      <c r="K116" s="17">
        <f>SUM($J116:J$136)</f>
        <v>240.23564426221785</v>
      </c>
      <c r="L116" s="19">
        <f t="shared" si="25"/>
        <v>2.3490215323285639</v>
      </c>
      <c r="N116" s="6">
        <v>102</v>
      </c>
      <c r="O116" s="6">
        <f t="shared" si="17"/>
        <v>102</v>
      </c>
      <c r="P116" s="20">
        <f t="shared" si="18"/>
        <v>270.9588291984474</v>
      </c>
      <c r="Q116" s="20">
        <f t="shared" si="19"/>
        <v>770.84661027906031</v>
      </c>
      <c r="R116" s="5">
        <f t="shared" si="20"/>
        <v>770.84661027906031</v>
      </c>
      <c r="S116" s="5">
        <f t="shared" si="29"/>
        <v>27711.099283325078</v>
      </c>
      <c r="T116" s="20">
        <f>SUM(S116:$S$136)</f>
        <v>41900.55343105091</v>
      </c>
      <c r="U116" s="6">
        <f t="shared" si="26"/>
        <v>1.5120494861156308</v>
      </c>
    </row>
    <row r="117" spans="1:21" x14ac:dyDescent="0.2">
      <c r="A117" s="21">
        <v>103</v>
      </c>
      <c r="B117" s="14">
        <f>Absterbeordnung!B111</f>
        <v>158.21247565130477</v>
      </c>
      <c r="C117" s="15">
        <f t="shared" si="27"/>
        <v>0.13007154789423539</v>
      </c>
      <c r="D117" s="14">
        <f t="shared" si="22"/>
        <v>20.578941604144241</v>
      </c>
      <c r="E117" s="14">
        <f>SUM(D117:$D$136)</f>
        <v>43.713202906446533</v>
      </c>
      <c r="F117" s="16">
        <f t="shared" si="23"/>
        <v>2.1241715802159358</v>
      </c>
      <c r="G117" s="5"/>
      <c r="H117" s="17">
        <f>Absterbeordnung!C111</f>
        <v>471.7922978453272</v>
      </c>
      <c r="I117" s="18">
        <f t="shared" si="28"/>
        <v>0.13007154789423539</v>
      </c>
      <c r="J117" s="17">
        <f t="shared" si="24"/>
        <v>61.366754465319843</v>
      </c>
      <c r="K117" s="17">
        <f>SUM($J117:J$136)</f>
        <v>137.96512823843565</v>
      </c>
      <c r="L117" s="19">
        <f t="shared" si="25"/>
        <v>2.2482063690756826</v>
      </c>
      <c r="N117" s="6">
        <v>103</v>
      </c>
      <c r="O117" s="6">
        <f t="shared" si="17"/>
        <v>103</v>
      </c>
      <c r="P117" s="20">
        <f t="shared" si="18"/>
        <v>158.21247565130477</v>
      </c>
      <c r="Q117" s="20">
        <f t="shared" si="19"/>
        <v>471.7922978453272</v>
      </c>
      <c r="R117" s="5">
        <f t="shared" si="20"/>
        <v>471.7922978453272</v>
      </c>
      <c r="S117" s="5">
        <f t="shared" si="29"/>
        <v>9708.9861466440143</v>
      </c>
      <c r="T117" s="20">
        <f>SUM(S117:$S$136)</f>
        <v>14189.454147725832</v>
      </c>
      <c r="U117" s="6">
        <f t="shared" si="26"/>
        <v>1.4614764027272329</v>
      </c>
    </row>
    <row r="118" spans="1:21" x14ac:dyDescent="0.2">
      <c r="A118" s="21">
        <v>104</v>
      </c>
      <c r="B118" s="14">
        <f>Absterbeordnung!B112</f>
        <v>89.037399843572075</v>
      </c>
      <c r="C118" s="15">
        <f t="shared" si="27"/>
        <v>0.12752112538650526</v>
      </c>
      <c r="D118" s="14">
        <f t="shared" si="22"/>
        <v>11.354149429540557</v>
      </c>
      <c r="E118" s="14">
        <f>SUM(D118:$D$136)</f>
        <v>23.134261302302296</v>
      </c>
      <c r="F118" s="16">
        <f t="shared" si="23"/>
        <v>2.0375160152563199</v>
      </c>
      <c r="G118" s="5"/>
      <c r="H118" s="17">
        <f>Absterbeordnung!C112</f>
        <v>278.74952255200367</v>
      </c>
      <c r="I118" s="18">
        <f t="shared" si="28"/>
        <v>0.12752112538650526</v>
      </c>
      <c r="J118" s="17">
        <f t="shared" si="24"/>
        <v>35.546452816782534</v>
      </c>
      <c r="K118" s="17">
        <f>SUM($J118:J$136)</f>
        <v>76.598373773115839</v>
      </c>
      <c r="L118" s="19">
        <f t="shared" si="25"/>
        <v>2.1548809431964329</v>
      </c>
      <c r="N118" s="6">
        <v>104</v>
      </c>
      <c r="O118" s="6">
        <f t="shared" si="17"/>
        <v>104</v>
      </c>
      <c r="P118" s="20">
        <f t="shared" si="18"/>
        <v>89.037399843572075</v>
      </c>
      <c r="Q118" s="20">
        <f t="shared" si="19"/>
        <v>278.74952255200367</v>
      </c>
      <c r="R118" s="5">
        <f t="shared" si="20"/>
        <v>278.74952255200367</v>
      </c>
      <c r="S118" s="5">
        <f t="shared" si="29"/>
        <v>3164.9637324685355</v>
      </c>
      <c r="T118" s="20">
        <f>SUM(S118:$S$136)</f>
        <v>4480.4680010818147</v>
      </c>
      <c r="U118" s="6">
        <f t="shared" si="26"/>
        <v>1.41564592197941</v>
      </c>
    </row>
    <row r="119" spans="1:21" x14ac:dyDescent="0.2">
      <c r="A119" s="21">
        <v>105</v>
      </c>
      <c r="B119" s="14">
        <f>Absterbeordnung!B113</f>
        <v>48.229722019145058</v>
      </c>
      <c r="C119" s="15">
        <f t="shared" si="27"/>
        <v>0.12502071116324046</v>
      </c>
      <c r="D119" s="14">
        <f t="shared" si="22"/>
        <v>6.0297141460389128</v>
      </c>
      <c r="E119" s="14">
        <f>SUM(D119:$D$136)</f>
        <v>11.780111872761742</v>
      </c>
      <c r="F119" s="16">
        <f t="shared" si="23"/>
        <v>1.953676673130587</v>
      </c>
      <c r="G119" s="5"/>
      <c r="H119" s="17">
        <f>Absterbeordnung!C113</f>
        <v>158.77975013302046</v>
      </c>
      <c r="I119" s="18">
        <f t="shared" si="28"/>
        <v>0.12502071116324046</v>
      </c>
      <c r="J119" s="17">
        <f t="shared" si="24"/>
        <v>19.850757279951839</v>
      </c>
      <c r="K119" s="17">
        <f>SUM($J119:J$136)</f>
        <v>41.051920956333305</v>
      </c>
      <c r="L119" s="19">
        <f t="shared" si="25"/>
        <v>2.0680279536636852</v>
      </c>
      <c r="N119" s="6">
        <v>105</v>
      </c>
      <c r="O119" s="6">
        <f t="shared" si="17"/>
        <v>105</v>
      </c>
      <c r="P119" s="20">
        <f t="shared" si="18"/>
        <v>48.229722019145058</v>
      </c>
      <c r="Q119" s="20">
        <f t="shared" si="19"/>
        <v>158.77975013302046</v>
      </c>
      <c r="R119" s="5">
        <f t="shared" si="20"/>
        <v>158.77975013302046</v>
      </c>
      <c r="S119" s="5">
        <f t="shared" si="29"/>
        <v>957.39650548159739</v>
      </c>
      <c r="T119" s="20">
        <f>SUM(S119:$S$136)</f>
        <v>1315.5042686132801</v>
      </c>
      <c r="U119" s="6">
        <f t="shared" si="26"/>
        <v>1.3740433154720411</v>
      </c>
    </row>
    <row r="120" spans="1:21" x14ac:dyDescent="0.2">
      <c r="A120" s="21">
        <v>106</v>
      </c>
      <c r="B120" s="14">
        <f>Absterbeordnung!B114</f>
        <v>25.112145571825103</v>
      </c>
      <c r="C120" s="15">
        <f t="shared" si="27"/>
        <v>0.12256932466984359</v>
      </c>
      <c r="D120" s="14">
        <f t="shared" si="22"/>
        <v>3.0779787237494061</v>
      </c>
      <c r="E120" s="14">
        <f>SUM(D120:$D$136)</f>
        <v>5.7503977267228281</v>
      </c>
      <c r="F120" s="16">
        <f t="shared" si="23"/>
        <v>1.8682382962407369</v>
      </c>
      <c r="G120" s="5"/>
      <c r="H120" s="17">
        <f>Absterbeordnung!C114</f>
        <v>87.082539019355792</v>
      </c>
      <c r="I120" s="18">
        <f t="shared" si="28"/>
        <v>0.12256932466984359</v>
      </c>
      <c r="J120" s="17">
        <f t="shared" si="24"/>
        <v>10.673647998137742</v>
      </c>
      <c r="K120" s="17">
        <f>SUM($J120:J$136)</f>
        <v>21.201163676381466</v>
      </c>
      <c r="L120" s="19">
        <f t="shared" si="25"/>
        <v>1.9863090557305698</v>
      </c>
      <c r="N120" s="6">
        <v>106</v>
      </c>
      <c r="O120" s="6">
        <f t="shared" si="17"/>
        <v>106</v>
      </c>
      <c r="P120" s="20">
        <f t="shared" si="18"/>
        <v>25.112145571825103</v>
      </c>
      <c r="Q120" s="20">
        <f t="shared" si="19"/>
        <v>87.082539019355792</v>
      </c>
      <c r="R120" s="5">
        <f t="shared" si="20"/>
        <v>87.082539019355792</v>
      </c>
      <c r="S120" s="5">
        <f t="shared" si="29"/>
        <v>268.03820231165457</v>
      </c>
      <c r="T120" s="20">
        <f>SUM(S120:$S$136)</f>
        <v>358.10776313168259</v>
      </c>
      <c r="U120" s="6">
        <f t="shared" si="26"/>
        <v>1.3360325507455162</v>
      </c>
    </row>
    <row r="121" spans="1:21" x14ac:dyDescent="0.2">
      <c r="A121" s="21">
        <v>107</v>
      </c>
      <c r="B121" s="14">
        <f>Absterbeordnung!B115</f>
        <v>12.551507133648359</v>
      </c>
      <c r="C121" s="15">
        <f t="shared" si="27"/>
        <v>0.12016600457827803</v>
      </c>
      <c r="D121" s="14">
        <f t="shared" si="22"/>
        <v>1.5082644636862781</v>
      </c>
      <c r="E121" s="14">
        <f>SUM(D121:$D$136)</f>
        <v>2.6724190029734225</v>
      </c>
      <c r="F121" s="16">
        <f t="shared" si="23"/>
        <v>1.7718504064213574</v>
      </c>
      <c r="G121" s="5"/>
      <c r="H121" s="17">
        <f>Absterbeordnung!C115</f>
        <v>45.926074850211023</v>
      </c>
      <c r="I121" s="18">
        <f t="shared" si="28"/>
        <v>0.12016600457827803</v>
      </c>
      <c r="J121" s="17">
        <f t="shared" si="24"/>
        <v>5.5187529207127977</v>
      </c>
      <c r="K121" s="17">
        <f>SUM($J121:J$136)</f>
        <v>10.527515678243722</v>
      </c>
      <c r="L121" s="19">
        <f t="shared" si="25"/>
        <v>1.9075896003120931</v>
      </c>
      <c r="N121" s="6">
        <v>107</v>
      </c>
      <c r="O121" s="6">
        <f t="shared" si="17"/>
        <v>107</v>
      </c>
      <c r="P121" s="20">
        <f t="shared" si="18"/>
        <v>12.551507133648359</v>
      </c>
      <c r="Q121" s="20">
        <f t="shared" si="19"/>
        <v>45.926074850211023</v>
      </c>
      <c r="R121" s="5">
        <f t="shared" si="20"/>
        <v>45.926074850211023</v>
      </c>
      <c r="S121" s="5">
        <f t="shared" si="29"/>
        <v>69.26866665316939</v>
      </c>
      <c r="T121" s="20">
        <f>SUM(S121:$S$136)</f>
        <v>90.069560820028059</v>
      </c>
      <c r="U121" s="6">
        <f t="shared" si="26"/>
        <v>1.300292977646148</v>
      </c>
    </row>
    <row r="122" spans="1:21" x14ac:dyDescent="0.2">
      <c r="A122" s="21">
        <v>108</v>
      </c>
      <c r="B122" s="14">
        <f>Absterbeordnung!B116</f>
        <v>6.0140516538826247</v>
      </c>
      <c r="C122" s="15">
        <f t="shared" si="27"/>
        <v>0.11780980841007649</v>
      </c>
      <c r="D122" s="14">
        <f t="shared" si="22"/>
        <v>0.70851427311221571</v>
      </c>
      <c r="E122" s="14">
        <f>SUM(D122:$D$136)</f>
        <v>1.164154539287144</v>
      </c>
      <c r="F122" s="16">
        <f t="shared" si="23"/>
        <v>1.6430925719724536</v>
      </c>
      <c r="G122" s="5"/>
      <c r="H122" s="17">
        <f>Absterbeordnung!C116</f>
        <v>23.260398100308205</v>
      </c>
      <c r="I122" s="18">
        <f t="shared" si="28"/>
        <v>0.11780980841007649</v>
      </c>
      <c r="J122" s="17">
        <f t="shared" si="24"/>
        <v>2.7403030437394169</v>
      </c>
      <c r="K122" s="17">
        <f>SUM($J122:J$136)</f>
        <v>5.0087627575309259</v>
      </c>
      <c r="L122" s="19">
        <f t="shared" si="25"/>
        <v>1.827813448944672</v>
      </c>
      <c r="N122" s="6">
        <v>108</v>
      </c>
      <c r="O122" s="6">
        <f t="shared" si="17"/>
        <v>108</v>
      </c>
      <c r="P122" s="20">
        <f t="shared" si="18"/>
        <v>6.0140516538826247</v>
      </c>
      <c r="Q122" s="20">
        <f t="shared" si="19"/>
        <v>23.260398100308205</v>
      </c>
      <c r="R122" s="5">
        <f t="shared" si="20"/>
        <v>23.260398100308205</v>
      </c>
      <c r="S122" s="5">
        <f t="shared" si="29"/>
        <v>16.480324052340631</v>
      </c>
      <c r="T122" s="20">
        <f>SUM(S122:$S$136)</f>
        <v>20.800894166858662</v>
      </c>
      <c r="U122" s="6">
        <f t="shared" si="26"/>
        <v>1.2621653616030928</v>
      </c>
    </row>
    <row r="123" spans="1:21" x14ac:dyDescent="0.2">
      <c r="A123" s="21">
        <v>109</v>
      </c>
      <c r="B123" s="14">
        <f>Absterbeordnung!B117</f>
        <v>2.7587597063695477</v>
      </c>
      <c r="C123" s="15">
        <f t="shared" si="27"/>
        <v>0.11549981216674166</v>
      </c>
      <c r="D123" s="14">
        <f t="shared" si="22"/>
        <v>0.31863622789885815</v>
      </c>
      <c r="E123" s="14">
        <f>SUM(D123:$D$136)</f>
        <v>0.45564026617492837</v>
      </c>
      <c r="F123" s="16">
        <f t="shared" si="23"/>
        <v>1.4299700607790216</v>
      </c>
      <c r="G123" s="5"/>
      <c r="H123" s="17">
        <f>Absterbeordnung!C117</f>
        <v>11.299047016580875</v>
      </c>
      <c r="I123" s="18">
        <f t="shared" si="28"/>
        <v>0.11549981216674166</v>
      </c>
      <c r="J123" s="17">
        <f t="shared" si="24"/>
        <v>1.3050378080782739</v>
      </c>
      <c r="K123" s="17">
        <f>SUM($J123:J$136)</f>
        <v>2.268459713791509</v>
      </c>
      <c r="L123" s="19">
        <f t="shared" si="25"/>
        <v>1.7382329460109027</v>
      </c>
      <c r="N123" s="6">
        <v>109</v>
      </c>
      <c r="O123" s="6">
        <f t="shared" si="17"/>
        <v>109</v>
      </c>
      <c r="P123" s="20">
        <f t="shared" si="18"/>
        <v>2.7587597063695477</v>
      </c>
      <c r="Q123" s="20">
        <f t="shared" si="19"/>
        <v>11.299047016580875</v>
      </c>
      <c r="R123" s="5">
        <f t="shared" si="20"/>
        <v>11.299047016580875</v>
      </c>
      <c r="S123" s="5">
        <f t="shared" si="29"/>
        <v>3.6002857202151768</v>
      </c>
      <c r="T123" s="20">
        <f>SUM(S123:$S$136)</f>
        <v>4.3205701145180333</v>
      </c>
      <c r="U123" s="6">
        <f t="shared" si="26"/>
        <v>1.2000631200625398</v>
      </c>
    </row>
    <row r="124" spans="1:21" x14ac:dyDescent="0.2">
      <c r="A124" s="21">
        <v>110</v>
      </c>
      <c r="B124" s="14">
        <f>Absterbeordnung!B118</f>
        <v>1.2099077601948791</v>
      </c>
      <c r="C124" s="15">
        <f t="shared" si="27"/>
        <v>0.11323510996739378</v>
      </c>
      <c r="D124" s="14">
        <f t="shared" si="22"/>
        <v>0.13700403827607024</v>
      </c>
      <c r="E124" s="14">
        <f>SUM(D124:$D$136)</f>
        <v>0.13700403827607024</v>
      </c>
      <c r="F124" s="16">
        <f t="shared" si="23"/>
        <v>1</v>
      </c>
      <c r="G124" s="5"/>
      <c r="H124" s="17">
        <f>Absterbeordnung!C118</f>
        <v>5.2573953539343572</v>
      </c>
      <c r="I124" s="18">
        <f t="shared" si="28"/>
        <v>0.11323510996739378</v>
      </c>
      <c r="J124" s="17">
        <f t="shared" si="24"/>
        <v>0.59532174104482205</v>
      </c>
      <c r="K124" s="17">
        <f>SUM($J124:J$136)</f>
        <v>0.96342190571323527</v>
      </c>
      <c r="L124" s="19">
        <f t="shared" si="25"/>
        <v>1.6183213870576563</v>
      </c>
      <c r="N124" s="6">
        <v>110</v>
      </c>
      <c r="O124" s="6">
        <f t="shared" si="17"/>
        <v>110</v>
      </c>
      <c r="P124" s="20">
        <f t="shared" si="18"/>
        <v>1.2099077601948791</v>
      </c>
      <c r="Q124" s="20">
        <f t="shared" si="19"/>
        <v>5.2573953539343572</v>
      </c>
      <c r="R124" s="5">
        <f t="shared" si="20"/>
        <v>5.2573953539343572</v>
      </c>
      <c r="S124" s="5">
        <f t="shared" si="29"/>
        <v>0.72028439430285651</v>
      </c>
      <c r="T124" s="20">
        <f>SUM(S124:$S$136)</f>
        <v>0.72028439430285651</v>
      </c>
      <c r="U124" s="6">
        <f t="shared" si="26"/>
        <v>1</v>
      </c>
    </row>
    <row r="125" spans="1:21" x14ac:dyDescent="0.2">
      <c r="A125" s="21">
        <v>111</v>
      </c>
      <c r="B125" s="14">
        <f>Absterbeordnung!B119</f>
        <v>0</v>
      </c>
      <c r="C125" s="15">
        <f t="shared" si="27"/>
        <v>0.11101481369352335</v>
      </c>
      <c r="D125" s="14">
        <f t="shared" si="22"/>
        <v>0</v>
      </c>
      <c r="E125" s="14">
        <f>SUM(D125:$D$136)</f>
        <v>0</v>
      </c>
      <c r="F125" s="16" t="e">
        <f t="shared" si="23"/>
        <v>#DIV/0!</v>
      </c>
      <c r="G125" s="25"/>
      <c r="H125" s="17">
        <f>Absterbeordnung!C119</f>
        <v>2.3401349211603786</v>
      </c>
      <c r="I125" s="18">
        <f t="shared" si="28"/>
        <v>0.11101481369352335</v>
      </c>
      <c r="J125" s="17">
        <f t="shared" si="24"/>
        <v>0.25978964229032742</v>
      </c>
      <c r="K125" s="17">
        <f>SUM($J125:J$136)</f>
        <v>0.36810016466841322</v>
      </c>
      <c r="L125" s="19">
        <f t="shared" si="25"/>
        <v>1.4169162458641964</v>
      </c>
      <c r="N125" s="6">
        <v>111</v>
      </c>
      <c r="O125" s="6">
        <f t="shared" si="17"/>
        <v>111</v>
      </c>
      <c r="P125" s="20">
        <f t="shared" si="18"/>
        <v>0</v>
      </c>
      <c r="Q125" s="20">
        <f t="shared" si="19"/>
        <v>2.3401349211603786</v>
      </c>
      <c r="R125" s="5">
        <f t="shared" si="20"/>
        <v>2.3401349211603786</v>
      </c>
      <c r="S125" s="5">
        <f t="shared" si="29"/>
        <v>0</v>
      </c>
      <c r="T125" s="20">
        <f>SUM(S125:$S$136)</f>
        <v>0</v>
      </c>
      <c r="U125" s="6" t="e">
        <f t="shared" si="26"/>
        <v>#DIV/0!</v>
      </c>
    </row>
    <row r="126" spans="1:21" x14ac:dyDescent="0.2">
      <c r="A126" s="21">
        <v>112</v>
      </c>
      <c r="B126" s="14">
        <f>Absterbeordnung!B120</f>
        <v>0</v>
      </c>
      <c r="C126" s="15">
        <f t="shared" si="27"/>
        <v>0.10883805264070914</v>
      </c>
      <c r="D126" s="14">
        <f t="shared" si="22"/>
        <v>0</v>
      </c>
      <c r="E126" s="14">
        <f>SUM(D126:$D$136)</f>
        <v>0</v>
      </c>
      <c r="F126" s="16" t="e">
        <f t="shared" si="23"/>
        <v>#DIV/0!</v>
      </c>
      <c r="G126" s="5"/>
      <c r="H126" s="17">
        <f>Absterbeordnung!C120</f>
        <v>0.99515307146881038</v>
      </c>
      <c r="I126" s="18">
        <f t="shared" si="28"/>
        <v>0.10883805264070914</v>
      </c>
      <c r="J126" s="17">
        <f t="shared" si="24"/>
        <v>0.10831052237808578</v>
      </c>
      <c r="K126" s="17">
        <f>SUM($J126:J$136)</f>
        <v>0.10831052237808578</v>
      </c>
      <c r="L126" s="19">
        <f t="shared" si="25"/>
        <v>1</v>
      </c>
      <c r="N126" s="6">
        <v>112</v>
      </c>
      <c r="O126" s="6">
        <f t="shared" si="17"/>
        <v>112</v>
      </c>
      <c r="P126" s="20">
        <f t="shared" si="18"/>
        <v>0</v>
      </c>
      <c r="Q126" s="20">
        <f t="shared" si="19"/>
        <v>0.99515307146881038</v>
      </c>
      <c r="R126" s="5">
        <f t="shared" si="20"/>
        <v>0.99515307146881038</v>
      </c>
      <c r="S126" s="5">
        <f t="shared" si="29"/>
        <v>0</v>
      </c>
      <c r="T126" s="20">
        <f>SUM(S126:$S$136)</f>
        <v>0</v>
      </c>
      <c r="U126" s="6" t="e">
        <f t="shared" si="26"/>
        <v>#DIV/0!</v>
      </c>
    </row>
    <row r="127" spans="1:21" x14ac:dyDescent="0.2">
      <c r="A127" s="26">
        <v>113</v>
      </c>
      <c r="B127" s="14">
        <f>Absterbeordnung!B121</f>
        <v>0</v>
      </c>
      <c r="C127" s="15">
        <f t="shared" si="27"/>
        <v>0.10670397317716583</v>
      </c>
      <c r="D127" s="14">
        <f t="shared" si="22"/>
        <v>0</v>
      </c>
      <c r="E127" s="14">
        <f>SUM(D127:$D$136)</f>
        <v>0</v>
      </c>
      <c r="F127" s="16" t="e">
        <f t="shared" si="23"/>
        <v>#DIV/0!</v>
      </c>
      <c r="G127" s="27"/>
      <c r="H127" s="17">
        <f>Absterbeordnung!C121</f>
        <v>0</v>
      </c>
      <c r="I127" s="18">
        <f t="shared" si="28"/>
        <v>0.10670397317716583</v>
      </c>
      <c r="J127" s="17">
        <f t="shared" si="24"/>
        <v>0</v>
      </c>
      <c r="K127" s="17">
        <f>SUM($J127:J$136)</f>
        <v>0</v>
      </c>
      <c r="L127" s="19" t="e">
        <f t="shared" si="25"/>
        <v>#DIV/0!</v>
      </c>
      <c r="N127" s="28">
        <v>113</v>
      </c>
      <c r="O127" s="6">
        <f t="shared" si="17"/>
        <v>113</v>
      </c>
      <c r="P127" s="20">
        <f t="shared" si="18"/>
        <v>0</v>
      </c>
      <c r="Q127" s="20">
        <f t="shared" si="19"/>
        <v>0</v>
      </c>
      <c r="R127" s="5">
        <f t="shared" si="20"/>
        <v>0</v>
      </c>
      <c r="S127" s="5">
        <f t="shared" si="29"/>
        <v>0</v>
      </c>
      <c r="T127" s="20">
        <f>SUM(S127:$S$136)</f>
        <v>0</v>
      </c>
      <c r="U127" s="6" t="e">
        <f t="shared" si="26"/>
        <v>#DIV/0!</v>
      </c>
    </row>
    <row r="128" spans="1:21" x14ac:dyDescent="0.2">
      <c r="A128" s="21">
        <v>114</v>
      </c>
      <c r="B128" s="14">
        <f>Absterbeordnung!B122</f>
        <v>0</v>
      </c>
      <c r="C128" s="15">
        <f t="shared" ref="C128:C134" si="30">1/(((1+($B$5/100))^A128))</f>
        <v>0.10461173840898609</v>
      </c>
      <c r="D128" s="14">
        <f t="shared" ref="D128:D134" si="31">B128*C128</f>
        <v>0</v>
      </c>
      <c r="E128" s="14">
        <f>SUM(D128:$D$136)</f>
        <v>0</v>
      </c>
      <c r="F128" s="16" t="e">
        <f t="shared" ref="F128:F134" si="32">E128/D128</f>
        <v>#DIV/0!</v>
      </c>
      <c r="G128" s="27"/>
      <c r="H128" s="17">
        <f>Absterbeordnung!C122</f>
        <v>0</v>
      </c>
      <c r="I128" s="18">
        <f t="shared" ref="I128:I134" si="33">1/(((1+($B$5/100))^A128))</f>
        <v>0.10461173840898609</v>
      </c>
      <c r="J128" s="17">
        <f t="shared" ref="J128:J134" si="34">H128*I128</f>
        <v>0</v>
      </c>
      <c r="K128" s="17">
        <f>SUM($J128:J$136)</f>
        <v>0</v>
      </c>
      <c r="L128" s="19" t="e">
        <f t="shared" ref="L128:L134" si="35">K128/J128</f>
        <v>#DIV/0!</v>
      </c>
      <c r="N128" s="6">
        <v>114</v>
      </c>
      <c r="O128" s="6">
        <f t="shared" si="17"/>
        <v>114</v>
      </c>
      <c r="P128" s="20">
        <f t="shared" ref="P128:P134" si="36">B128</f>
        <v>0</v>
      </c>
      <c r="Q128" s="20">
        <f t="shared" ref="Q128:Q134" si="37">H128</f>
        <v>0</v>
      </c>
      <c r="R128" s="5">
        <f t="shared" si="20"/>
        <v>0</v>
      </c>
      <c r="S128" s="5">
        <f t="shared" si="29"/>
        <v>0</v>
      </c>
      <c r="T128" s="20">
        <f>SUM(S128:$S$136)</f>
        <v>0</v>
      </c>
      <c r="U128" s="6" t="e">
        <f t="shared" ref="U128:U134" si="38">T128/S128</f>
        <v>#DIV/0!</v>
      </c>
    </row>
    <row r="129" spans="1:21" x14ac:dyDescent="0.2">
      <c r="A129" s="21">
        <v>115</v>
      </c>
      <c r="B129" s="14">
        <f>Absterbeordnung!B123</f>
        <v>0</v>
      </c>
      <c r="C129" s="15">
        <f t="shared" si="30"/>
        <v>0.10256052785194716</v>
      </c>
      <c r="D129" s="14">
        <f t="shared" si="31"/>
        <v>0</v>
      </c>
      <c r="E129" s="14">
        <f>SUM(D129:$D$136)</f>
        <v>0</v>
      </c>
      <c r="F129" s="16" t="e">
        <f t="shared" si="32"/>
        <v>#DIV/0!</v>
      </c>
      <c r="G129" s="27"/>
      <c r="H129" s="17">
        <f>Absterbeordnung!C123</f>
        <v>0</v>
      </c>
      <c r="I129" s="18">
        <f t="shared" si="33"/>
        <v>0.10256052785194716</v>
      </c>
      <c r="J129" s="17">
        <f t="shared" si="34"/>
        <v>0</v>
      </c>
      <c r="K129" s="17">
        <f>SUM($J129:J$136)</f>
        <v>0</v>
      </c>
      <c r="L129" s="19" t="e">
        <f t="shared" si="35"/>
        <v>#DIV/0!</v>
      </c>
      <c r="N129" s="6">
        <v>115</v>
      </c>
      <c r="O129" s="6">
        <f t="shared" si="17"/>
        <v>115</v>
      </c>
      <c r="P129" s="20">
        <f t="shared" si="36"/>
        <v>0</v>
      </c>
      <c r="Q129" s="20">
        <f t="shared" si="37"/>
        <v>0</v>
      </c>
      <c r="R129" s="5">
        <f t="shared" si="20"/>
        <v>0</v>
      </c>
      <c r="S129" s="5">
        <f t="shared" si="29"/>
        <v>0</v>
      </c>
      <c r="T129" s="20">
        <f>SUM(S129:$S$136)</f>
        <v>0</v>
      </c>
      <c r="U129" s="6" t="e">
        <f t="shared" si="38"/>
        <v>#DIV/0!</v>
      </c>
    </row>
    <row r="130" spans="1:21" x14ac:dyDescent="0.2">
      <c r="A130" s="21">
        <v>116</v>
      </c>
      <c r="B130" s="14">
        <f>Absterbeordnung!B124</f>
        <v>0</v>
      </c>
      <c r="C130" s="15">
        <f t="shared" si="30"/>
        <v>0.1005495371097521</v>
      </c>
      <c r="D130" s="14">
        <f t="shared" si="31"/>
        <v>0</v>
      </c>
      <c r="E130" s="14">
        <f>SUM(D130:$D$136)</f>
        <v>0</v>
      </c>
      <c r="F130" s="16" t="e">
        <f t="shared" si="32"/>
        <v>#DIV/0!</v>
      </c>
      <c r="G130" s="27"/>
      <c r="H130" s="17">
        <f>Absterbeordnung!C124</f>
        <v>0</v>
      </c>
      <c r="I130" s="18">
        <f t="shared" si="33"/>
        <v>0.1005495371097521</v>
      </c>
      <c r="J130" s="17">
        <f t="shared" si="34"/>
        <v>0</v>
      </c>
      <c r="K130" s="17">
        <f>SUM($J130:J$136)</f>
        <v>0</v>
      </c>
      <c r="L130" s="19" t="e">
        <f t="shared" si="35"/>
        <v>#DIV/0!</v>
      </c>
      <c r="N130" s="28">
        <v>116</v>
      </c>
      <c r="O130" s="6">
        <f t="shared" si="17"/>
        <v>116</v>
      </c>
      <c r="P130" s="20">
        <f t="shared" si="36"/>
        <v>0</v>
      </c>
      <c r="Q130" s="20">
        <f t="shared" si="37"/>
        <v>0</v>
      </c>
      <c r="R130" s="5">
        <f t="shared" si="20"/>
        <v>0</v>
      </c>
      <c r="S130" s="5">
        <f t="shared" si="29"/>
        <v>0</v>
      </c>
      <c r="T130" s="20">
        <f>SUM(S130:$S$136)</f>
        <v>0</v>
      </c>
      <c r="U130" s="6" t="e">
        <f t="shared" si="38"/>
        <v>#DIV/0!</v>
      </c>
    </row>
    <row r="131" spans="1:21" x14ac:dyDescent="0.2">
      <c r="A131" s="21">
        <v>117</v>
      </c>
      <c r="B131" s="14">
        <f>Absterbeordnung!B125</f>
        <v>0</v>
      </c>
      <c r="C131" s="15">
        <f t="shared" si="30"/>
        <v>9.8577977558580526E-2</v>
      </c>
      <c r="D131" s="14">
        <f t="shared" si="31"/>
        <v>0</v>
      </c>
      <c r="E131" s="14">
        <f>SUM(D131:$D$136)</f>
        <v>0</v>
      </c>
      <c r="F131" s="16" t="e">
        <f t="shared" si="32"/>
        <v>#DIV/0!</v>
      </c>
      <c r="G131" s="27"/>
      <c r="H131" s="17">
        <f>Absterbeordnung!C125</f>
        <v>0</v>
      </c>
      <c r="I131" s="18">
        <f t="shared" si="33"/>
        <v>9.8577977558580526E-2</v>
      </c>
      <c r="J131" s="17">
        <f t="shared" si="34"/>
        <v>0</v>
      </c>
      <c r="K131" s="17">
        <f>SUM($J131:J$136)</f>
        <v>0</v>
      </c>
      <c r="L131" s="19" t="e">
        <f t="shared" si="35"/>
        <v>#DIV/0!</v>
      </c>
      <c r="N131" s="6">
        <v>117</v>
      </c>
      <c r="O131" s="6">
        <f t="shared" si="17"/>
        <v>117</v>
      </c>
      <c r="P131" s="20">
        <f t="shared" si="36"/>
        <v>0</v>
      </c>
      <c r="Q131" s="20">
        <f t="shared" si="37"/>
        <v>0</v>
      </c>
      <c r="R131" s="5">
        <f t="shared" si="20"/>
        <v>0</v>
      </c>
      <c r="S131" s="5">
        <f t="shared" si="29"/>
        <v>0</v>
      </c>
      <c r="T131" s="20">
        <f>SUM(S131:$S$136)</f>
        <v>0</v>
      </c>
      <c r="U131" s="6" t="e">
        <f t="shared" si="38"/>
        <v>#DIV/0!</v>
      </c>
    </row>
    <row r="132" spans="1:21" x14ac:dyDescent="0.2">
      <c r="A132" s="21">
        <v>118</v>
      </c>
      <c r="B132" s="14">
        <f>Absterbeordnung!B126</f>
        <v>0</v>
      </c>
      <c r="C132" s="15">
        <f t="shared" si="30"/>
        <v>9.6645076037824032E-2</v>
      </c>
      <c r="D132" s="14">
        <f t="shared" si="31"/>
        <v>0</v>
      </c>
      <c r="E132" s="14">
        <f>SUM(D132:$D$136)</f>
        <v>0</v>
      </c>
      <c r="F132" s="16" t="e">
        <f t="shared" si="32"/>
        <v>#DIV/0!</v>
      </c>
      <c r="G132" s="27"/>
      <c r="H132" s="17">
        <f>Absterbeordnung!C126</f>
        <v>0</v>
      </c>
      <c r="I132" s="18">
        <f t="shared" si="33"/>
        <v>9.6645076037824032E-2</v>
      </c>
      <c r="J132" s="17">
        <f t="shared" si="34"/>
        <v>0</v>
      </c>
      <c r="K132" s="17">
        <f>SUM($J132:J$136)</f>
        <v>0</v>
      </c>
      <c r="L132" s="19" t="e">
        <f t="shared" si="35"/>
        <v>#DIV/0!</v>
      </c>
      <c r="N132" s="6">
        <v>118</v>
      </c>
      <c r="O132" s="6">
        <f t="shared" si="17"/>
        <v>118</v>
      </c>
      <c r="P132" s="20">
        <f t="shared" si="36"/>
        <v>0</v>
      </c>
      <c r="Q132" s="20">
        <f t="shared" si="37"/>
        <v>0</v>
      </c>
      <c r="R132" s="5">
        <f t="shared" si="20"/>
        <v>0</v>
      </c>
      <c r="S132" s="5">
        <f t="shared" si="29"/>
        <v>0</v>
      </c>
      <c r="T132" s="20">
        <f>SUM(S132:$S$136)</f>
        <v>0</v>
      </c>
      <c r="U132" s="6" t="e">
        <f t="shared" si="38"/>
        <v>#DIV/0!</v>
      </c>
    </row>
    <row r="133" spans="1:21" x14ac:dyDescent="0.2">
      <c r="A133" s="21">
        <v>119</v>
      </c>
      <c r="B133" s="14">
        <f>Absterbeordnung!B127</f>
        <v>0</v>
      </c>
      <c r="C133" s="15">
        <f t="shared" si="30"/>
        <v>9.4750074546886331E-2</v>
      </c>
      <c r="D133" s="14">
        <f t="shared" si="31"/>
        <v>0</v>
      </c>
      <c r="E133" s="14">
        <f>SUM(D133:$D$136)</f>
        <v>0</v>
      </c>
      <c r="F133" s="16" t="e">
        <f t="shared" si="32"/>
        <v>#DIV/0!</v>
      </c>
      <c r="G133" s="27"/>
      <c r="H133" s="17">
        <f>Absterbeordnung!C127</f>
        <v>0</v>
      </c>
      <c r="I133" s="18">
        <f t="shared" si="33"/>
        <v>9.4750074546886331E-2</v>
      </c>
      <c r="J133" s="17">
        <f t="shared" si="34"/>
        <v>0</v>
      </c>
      <c r="K133" s="17">
        <f>SUM($J133:J$136)</f>
        <v>0</v>
      </c>
      <c r="L133" s="19" t="e">
        <f t="shared" si="35"/>
        <v>#DIV/0!</v>
      </c>
      <c r="N133" s="28">
        <v>119</v>
      </c>
      <c r="O133" s="6">
        <f t="shared" si="17"/>
        <v>119</v>
      </c>
      <c r="P133" s="20">
        <f t="shared" si="36"/>
        <v>0</v>
      </c>
      <c r="Q133" s="20">
        <f t="shared" si="37"/>
        <v>0</v>
      </c>
      <c r="R133" s="5">
        <f t="shared" si="20"/>
        <v>0</v>
      </c>
      <c r="S133" s="5">
        <f t="shared" si="29"/>
        <v>0</v>
      </c>
      <c r="T133" s="20">
        <f>SUM(S133:$S$136)</f>
        <v>0</v>
      </c>
      <c r="U133" s="6" t="e">
        <f t="shared" si="38"/>
        <v>#DIV/0!</v>
      </c>
    </row>
    <row r="134" spans="1:21" x14ac:dyDescent="0.2">
      <c r="A134" s="21">
        <v>120</v>
      </c>
      <c r="B134" s="14">
        <f>Absterbeordnung!B128</f>
        <v>0</v>
      </c>
      <c r="C134" s="15">
        <f t="shared" si="30"/>
        <v>9.2892229947927757E-2</v>
      </c>
      <c r="D134" s="14">
        <f t="shared" si="31"/>
        <v>0</v>
      </c>
      <c r="E134" s="14">
        <f>SUM(D134:$D$136)</f>
        <v>0</v>
      </c>
      <c r="F134" s="16" t="e">
        <f t="shared" si="32"/>
        <v>#DIV/0!</v>
      </c>
      <c r="G134" s="27"/>
      <c r="H134" s="17">
        <f>Absterbeordnung!C128</f>
        <v>0</v>
      </c>
      <c r="I134" s="18">
        <f t="shared" si="33"/>
        <v>9.2892229947927757E-2</v>
      </c>
      <c r="J134" s="17">
        <f t="shared" si="34"/>
        <v>0</v>
      </c>
      <c r="K134" s="17">
        <f>SUM($J134:J$136)</f>
        <v>0</v>
      </c>
      <c r="L134" s="19" t="e">
        <f t="shared" si="35"/>
        <v>#DIV/0!</v>
      </c>
      <c r="N134" s="6">
        <v>120</v>
      </c>
      <c r="O134" s="6">
        <f t="shared" si="17"/>
        <v>120</v>
      </c>
      <c r="P134" s="20">
        <f t="shared" si="36"/>
        <v>0</v>
      </c>
      <c r="Q134" s="20">
        <f t="shared" si="37"/>
        <v>0</v>
      </c>
      <c r="R134" s="5">
        <f t="shared" si="20"/>
        <v>0</v>
      </c>
      <c r="S134" s="5">
        <f t="shared" si="29"/>
        <v>0</v>
      </c>
      <c r="T134" s="20">
        <f>SUM(S134:$S$136)</f>
        <v>0</v>
      </c>
      <c r="U134" s="6" t="e">
        <f t="shared" si="38"/>
        <v>#DIV/0!</v>
      </c>
    </row>
    <row r="135" spans="1:21" x14ac:dyDescent="0.2">
      <c r="A135" s="21">
        <v>121</v>
      </c>
      <c r="B135" s="14">
        <f>Absterbeordnung!B129</f>
        <v>0</v>
      </c>
      <c r="C135" s="15">
        <f>1/(((1+($B$5/100))^A135))</f>
        <v>9.1070813674438977E-2</v>
      </c>
      <c r="D135" s="14">
        <f>B135*C135</f>
        <v>0</v>
      </c>
      <c r="E135" s="14">
        <f>SUM(D135:$D$136)</f>
        <v>0</v>
      </c>
      <c r="F135" s="16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28">
        <v>121</v>
      </c>
      <c r="O135" s="6">
        <f t="shared" si="17"/>
        <v>121</v>
      </c>
      <c r="P135" s="20">
        <f>B135</f>
        <v>0</v>
      </c>
      <c r="Q135" s="20">
        <f>H135</f>
        <v>0</v>
      </c>
      <c r="R135" s="5">
        <f t="shared" si="20"/>
        <v>0</v>
      </c>
      <c r="S135" s="5">
        <f t="shared" si="29"/>
        <v>0</v>
      </c>
      <c r="T135" s="20">
        <f>SUM(S135:$S$136)</f>
        <v>0</v>
      </c>
      <c r="U135" s="6" t="e">
        <f>T135/S135</f>
        <v>#DIV/0!</v>
      </c>
    </row>
    <row r="136" spans="1:21" x14ac:dyDescent="0.2">
      <c r="A136" s="21">
        <v>122</v>
      </c>
      <c r="B136" s="14">
        <f>Absterbeordnung!B130</f>
        <v>0</v>
      </c>
      <c r="C136" s="15">
        <f>1/(((1+($B$5/100))^A136))</f>
        <v>8.9285111445528406E-2</v>
      </c>
      <c r="D136" s="14">
        <f>B136*C136</f>
        <v>0</v>
      </c>
      <c r="E136" s="14">
        <f>SUM(D136:$D$136)</f>
        <v>0</v>
      </c>
      <c r="F136" s="16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17"/>
        <v>122</v>
      </c>
      <c r="P136" s="20">
        <f>B136</f>
        <v>0</v>
      </c>
      <c r="Q136" s="20">
        <f>H136</f>
        <v>0</v>
      </c>
      <c r="R136" s="5">
        <f t="shared" si="20"/>
        <v>0</v>
      </c>
      <c r="S136" s="5">
        <f t="shared" si="29"/>
        <v>0</v>
      </c>
      <c r="T136" s="20">
        <f>SUM(S136:$S$136)</f>
        <v>0</v>
      </c>
      <c r="U136" s="6" t="e">
        <f>T136/S136</f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B233"/>
  <sheetViews>
    <sheetView workbookViewId="0">
      <selection activeCell="M1" sqref="M1:M65536"/>
    </sheetView>
  </sheetViews>
  <sheetFormatPr baseColWidth="10" defaultRowHeight="12.75" x14ac:dyDescent="0.2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 x14ac:dyDescent="0.2">
      <c r="A1" s="2" t="s">
        <v>6</v>
      </c>
      <c r="B1" s="2">
        <f>'2 Frauen'!D5</f>
        <v>50</v>
      </c>
    </row>
    <row r="2" spans="1:21" x14ac:dyDescent="0.2">
      <c r="A2" s="2" t="s">
        <v>7</v>
      </c>
      <c r="B2" s="2">
        <f>'2 Frauen'!D6</f>
        <v>50</v>
      </c>
    </row>
    <row r="3" spans="1:21" x14ac:dyDescent="0.2">
      <c r="A3" s="2" t="s">
        <v>14</v>
      </c>
      <c r="B3" s="2">
        <f>B1-B2</f>
        <v>0</v>
      </c>
    </row>
    <row r="4" spans="1:21" x14ac:dyDescent="0.2">
      <c r="M4" s="7"/>
    </row>
    <row r="5" spans="1:21" x14ac:dyDescent="0.2">
      <c r="A5" s="2" t="s">
        <v>3</v>
      </c>
      <c r="B5" s="2">
        <f>'2 Frauen'!D8</f>
        <v>2</v>
      </c>
      <c r="M5" s="7"/>
    </row>
    <row r="6" spans="1:21" x14ac:dyDescent="0.2">
      <c r="M6" s="7"/>
    </row>
    <row r="7" spans="1:21" x14ac:dyDescent="0.2">
      <c r="M7" s="7"/>
    </row>
    <row r="8" spans="1:21" x14ac:dyDescent="0.2">
      <c r="M8" s="7"/>
    </row>
    <row r="9" spans="1:21" x14ac:dyDescent="0.2">
      <c r="M9" s="7"/>
    </row>
    <row r="10" spans="1:21" ht="13.5" thickBot="1" x14ac:dyDescent="0.25">
      <c r="M10" s="7"/>
    </row>
    <row r="11" spans="1:21" ht="13.5" thickBot="1" x14ac:dyDescent="0.25">
      <c r="B11" s="275" t="s">
        <v>0</v>
      </c>
      <c r="C11" s="275"/>
      <c r="D11" s="275"/>
      <c r="E11" s="275"/>
      <c r="F11" s="275"/>
      <c r="H11" s="272" t="s">
        <v>0</v>
      </c>
      <c r="I11" s="273"/>
      <c r="J11" s="273"/>
      <c r="K11" s="273"/>
      <c r="L11" s="274"/>
      <c r="M11" s="7"/>
    </row>
    <row r="12" spans="1:21" x14ac:dyDescent="0.2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 x14ac:dyDescent="0.2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 x14ac:dyDescent="0.2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0</v>
      </c>
      <c r="P14" s="20">
        <f>B14</f>
        <v>100000</v>
      </c>
      <c r="Q14" s="20">
        <f>B14</f>
        <v>100000</v>
      </c>
      <c r="R14" s="5">
        <f>LOOKUP(N14,$O$14:$O$136,$Q$14:$Q$136)</f>
        <v>100000</v>
      </c>
      <c r="T14" s="20">
        <f>SUM(S14:$S$127)</f>
        <v>381968824119.28223</v>
      </c>
    </row>
    <row r="15" spans="1:21" x14ac:dyDescent="0.2">
      <c r="A15" s="21">
        <v>1</v>
      </c>
      <c r="B15" s="17">
        <f>Absterbeordnung!C9</f>
        <v>99680.038514477186</v>
      </c>
      <c r="C15" s="18">
        <f t="shared" ref="C15:C46" si="1">1/(((1+($B$5/100))^A15))</f>
        <v>0.98039215686274506</v>
      </c>
      <c r="D15" s="17">
        <f t="shared" ref="D15:D46" si="2">B15*C15</f>
        <v>97725.527955369791</v>
      </c>
      <c r="E15" s="17">
        <f>SUM(D15:$D$136)</f>
        <v>3972743.8606314068</v>
      </c>
      <c r="F15" s="19">
        <f t="shared" ref="F15:F46" si="3">E15/D15</f>
        <v>40.652058308098539</v>
      </c>
      <c r="G15" s="5"/>
      <c r="H15" s="17">
        <f>Absterbeordnung!C9</f>
        <v>99680.038514477186</v>
      </c>
      <c r="I15" s="18">
        <f t="shared" ref="I15:I46" si="4">1/(((1+($B$5/100))^A15))</f>
        <v>0.98039215686274506</v>
      </c>
      <c r="J15" s="17">
        <f t="shared" ref="J15:J46" si="5">H15*I15</f>
        <v>97725.527955369791</v>
      </c>
      <c r="K15" s="17">
        <f>SUM($J15:J$136)</f>
        <v>3972743.8606314068</v>
      </c>
      <c r="L15" s="19">
        <f t="shared" ref="L15:L46" si="6">K15/J15</f>
        <v>40.652058308098539</v>
      </c>
      <c r="N15" s="6">
        <v>1</v>
      </c>
      <c r="O15" s="6">
        <f t="shared" si="0"/>
        <v>1</v>
      </c>
      <c r="P15" s="20">
        <f t="shared" ref="P15:P78" si="7">B15</f>
        <v>99680.038514477186</v>
      </c>
      <c r="Q15" s="20">
        <f t="shared" ref="Q15:Q78" si="8">B15</f>
        <v>99680.038514477186</v>
      </c>
      <c r="R15" s="5">
        <f t="shared" ref="R15:R78" si="9">LOOKUP(N15,$O$14:$O$136,$Q$14:$Q$136)</f>
        <v>99680.038514477186</v>
      </c>
      <c r="S15" s="5">
        <f t="shared" ref="S15:S46" si="10">P15*R15*I15</f>
        <v>9741284390.4388771</v>
      </c>
      <c r="T15" s="20">
        <f>SUM(S15:$S$127)</f>
        <v>381968824119.28223</v>
      </c>
      <c r="U15" s="6">
        <f t="shared" ref="U15:U46" si="11">T15/S15</f>
        <v>39.211341011066949</v>
      </c>
    </row>
    <row r="16" spans="1:21" x14ac:dyDescent="0.2">
      <c r="A16" s="21">
        <v>2</v>
      </c>
      <c r="B16" s="17">
        <f>Absterbeordnung!C10</f>
        <v>99651.696251433576</v>
      </c>
      <c r="C16" s="18">
        <f t="shared" si="1"/>
        <v>0.96116878123798544</v>
      </c>
      <c r="D16" s="17">
        <f t="shared" si="2"/>
        <v>95782.099434288335</v>
      </c>
      <c r="E16" s="17">
        <f>SUM(D16:$D$136)</f>
        <v>3875018.3326760367</v>
      </c>
      <c r="F16" s="19">
        <f t="shared" si="3"/>
        <v>40.456602596547881</v>
      </c>
      <c r="G16" s="5"/>
      <c r="H16" s="17">
        <f>Absterbeordnung!C10</f>
        <v>99651.696251433576</v>
      </c>
      <c r="I16" s="18">
        <f t="shared" si="4"/>
        <v>0.96116878123798544</v>
      </c>
      <c r="J16" s="17">
        <f t="shared" si="5"/>
        <v>95782.099434288335</v>
      </c>
      <c r="K16" s="17">
        <f>SUM($J16:J$136)</f>
        <v>3875018.3326760367</v>
      </c>
      <c r="L16" s="19">
        <f t="shared" si="6"/>
        <v>40.456602596547881</v>
      </c>
      <c r="N16" s="6">
        <v>2</v>
      </c>
      <c r="O16" s="6">
        <f t="shared" si="0"/>
        <v>2</v>
      </c>
      <c r="P16" s="20">
        <f t="shared" si="7"/>
        <v>99651.696251433576</v>
      </c>
      <c r="Q16" s="20">
        <f t="shared" si="8"/>
        <v>99651.696251433576</v>
      </c>
      <c r="R16" s="5">
        <f t="shared" si="9"/>
        <v>99651.696251433576</v>
      </c>
      <c r="S16" s="5">
        <f t="shared" si="10"/>
        <v>9544848679.1503086</v>
      </c>
      <c r="T16" s="20">
        <f>SUM(S16:$S$127)</f>
        <v>372227539728.84338</v>
      </c>
      <c r="U16" s="6">
        <f t="shared" si="11"/>
        <v>38.997741320083392</v>
      </c>
    </row>
    <row r="17" spans="1:21" x14ac:dyDescent="0.2">
      <c r="A17" s="21">
        <v>3</v>
      </c>
      <c r="B17" s="17">
        <f>Absterbeordnung!C11</f>
        <v>99635.630818904669</v>
      </c>
      <c r="C17" s="18">
        <f t="shared" si="1"/>
        <v>0.94232233454704462</v>
      </c>
      <c r="D17" s="17">
        <f t="shared" si="2"/>
        <v>93888.880237337711</v>
      </c>
      <c r="E17" s="17">
        <f>SUM(D17:$D$136)</f>
        <v>3779236.2332417485</v>
      </c>
      <c r="F17" s="19">
        <f t="shared" si="3"/>
        <v>40.252223944820493</v>
      </c>
      <c r="G17" s="5"/>
      <c r="H17" s="17">
        <f>Absterbeordnung!C11</f>
        <v>99635.630818904669</v>
      </c>
      <c r="I17" s="18">
        <f t="shared" si="4"/>
        <v>0.94232233454704462</v>
      </c>
      <c r="J17" s="17">
        <f t="shared" si="5"/>
        <v>93888.880237337711</v>
      </c>
      <c r="K17" s="17">
        <f>SUM($J17:J$136)</f>
        <v>3779236.2332417485</v>
      </c>
      <c r="L17" s="19">
        <f t="shared" si="6"/>
        <v>40.252223944820493</v>
      </c>
      <c r="N17" s="6">
        <v>3</v>
      </c>
      <c r="O17" s="6">
        <f t="shared" si="0"/>
        <v>3</v>
      </c>
      <c r="P17" s="20">
        <f t="shared" si="7"/>
        <v>99635.630818904669</v>
      </c>
      <c r="Q17" s="20">
        <f t="shared" si="8"/>
        <v>99635.630818904669</v>
      </c>
      <c r="R17" s="5">
        <f t="shared" si="9"/>
        <v>99635.630818904669</v>
      </c>
      <c r="S17" s="5">
        <f t="shared" si="10"/>
        <v>9354677809.3277359</v>
      </c>
      <c r="T17" s="20">
        <f>SUM(S17:$S$127)</f>
        <v>362682691049.69299</v>
      </c>
      <c r="U17" s="6">
        <f t="shared" si="11"/>
        <v>38.770195878692356</v>
      </c>
    </row>
    <row r="18" spans="1:21" x14ac:dyDescent="0.2">
      <c r="A18" s="21">
        <v>4</v>
      </c>
      <c r="B18" s="17">
        <f>Absterbeordnung!C12</f>
        <v>99621.344443148759</v>
      </c>
      <c r="C18" s="18">
        <f t="shared" si="1"/>
        <v>0.9238454260265142</v>
      </c>
      <c r="D18" s="17">
        <f t="shared" si="2"/>
        <v>92034.723398414877</v>
      </c>
      <c r="E18" s="17">
        <f>SUM(D18:$D$136)</f>
        <v>3685347.3530044113</v>
      </c>
      <c r="F18" s="19">
        <f t="shared" si="3"/>
        <v>40.04301003927268</v>
      </c>
      <c r="G18" s="5"/>
      <c r="H18" s="17">
        <f>Absterbeordnung!C12</f>
        <v>99621.344443148759</v>
      </c>
      <c r="I18" s="18">
        <f t="shared" si="4"/>
        <v>0.9238454260265142</v>
      </c>
      <c r="J18" s="17">
        <f t="shared" si="5"/>
        <v>92034.723398414877</v>
      </c>
      <c r="K18" s="17">
        <f>SUM($J18:J$136)</f>
        <v>3685347.3530044113</v>
      </c>
      <c r="L18" s="19">
        <f t="shared" si="6"/>
        <v>40.04301003927268</v>
      </c>
      <c r="N18" s="6">
        <v>4</v>
      </c>
      <c r="O18" s="6">
        <f t="shared" si="0"/>
        <v>4</v>
      </c>
      <c r="P18" s="20">
        <f t="shared" si="7"/>
        <v>99621.344443148759</v>
      </c>
      <c r="Q18" s="20">
        <f t="shared" si="8"/>
        <v>99621.344443148759</v>
      </c>
      <c r="R18" s="5">
        <f t="shared" si="9"/>
        <v>99621.344443148759</v>
      </c>
      <c r="S18" s="5">
        <f t="shared" si="10"/>
        <v>9168622880.4034119</v>
      </c>
      <c r="T18" s="20">
        <f>SUM(S18:$S$127)</f>
        <v>353328013240.3653</v>
      </c>
      <c r="U18" s="6">
        <f t="shared" si="11"/>
        <v>38.536650252629777</v>
      </c>
    </row>
    <row r="19" spans="1:21" x14ac:dyDescent="0.2">
      <c r="A19" s="21">
        <v>5</v>
      </c>
      <c r="B19" s="17">
        <f>Absterbeordnung!C13</f>
        <v>99609.405071777088</v>
      </c>
      <c r="C19" s="18">
        <f t="shared" si="1"/>
        <v>0.90573080982991594</v>
      </c>
      <c r="D19" s="17">
        <f t="shared" si="2"/>
        <v>90219.307122336802</v>
      </c>
      <c r="E19" s="17">
        <f>SUM(D19:$D$136)</f>
        <v>3593312.6296059964</v>
      </c>
      <c r="F19" s="19">
        <f t="shared" si="3"/>
        <v>39.828643604339454</v>
      </c>
      <c r="G19" s="5"/>
      <c r="H19" s="17">
        <f>Absterbeordnung!C13</f>
        <v>99609.405071777088</v>
      </c>
      <c r="I19" s="18">
        <f t="shared" si="4"/>
        <v>0.90573080982991594</v>
      </c>
      <c r="J19" s="17">
        <f t="shared" si="5"/>
        <v>90219.307122336802</v>
      </c>
      <c r="K19" s="17">
        <f>SUM($J19:J$136)</f>
        <v>3593312.6296059964</v>
      </c>
      <c r="L19" s="19">
        <f t="shared" si="6"/>
        <v>39.828643604339454</v>
      </c>
      <c r="N19" s="6">
        <v>5</v>
      </c>
      <c r="O19" s="6">
        <f t="shared" si="0"/>
        <v>5</v>
      </c>
      <c r="P19" s="20">
        <f t="shared" si="7"/>
        <v>99609.405071777088</v>
      </c>
      <c r="Q19" s="20">
        <f t="shared" si="8"/>
        <v>99609.405071777088</v>
      </c>
      <c r="R19" s="5">
        <f t="shared" si="9"/>
        <v>99609.405071777088</v>
      </c>
      <c r="S19" s="5">
        <f t="shared" si="10"/>
        <v>8986691508.4439087</v>
      </c>
      <c r="T19" s="20">
        <f>SUM(S19:$S$127)</f>
        <v>344159390359.96191</v>
      </c>
      <c r="U19" s="6">
        <f t="shared" si="11"/>
        <v>38.296562203853249</v>
      </c>
    </row>
    <row r="20" spans="1:21" x14ac:dyDescent="0.2">
      <c r="A20" s="21">
        <v>6</v>
      </c>
      <c r="B20" s="17">
        <f>Absterbeordnung!C14</f>
        <v>99600.394487118654</v>
      </c>
      <c r="C20" s="18">
        <f t="shared" si="1"/>
        <v>0.88797138218619198</v>
      </c>
      <c r="D20" s="17">
        <f t="shared" si="2"/>
        <v>88442.299959016731</v>
      </c>
      <c r="E20" s="17">
        <f>SUM(D20:$D$136)</f>
        <v>3503093.3224836597</v>
      </c>
      <c r="F20" s="19">
        <f t="shared" si="3"/>
        <v>39.608799455768988</v>
      </c>
      <c r="G20" s="5"/>
      <c r="H20" s="17">
        <f>Absterbeordnung!C14</f>
        <v>99600.394487118654</v>
      </c>
      <c r="I20" s="18">
        <f t="shared" si="4"/>
        <v>0.88797138218619198</v>
      </c>
      <c r="J20" s="17">
        <f t="shared" si="5"/>
        <v>88442.299959016731</v>
      </c>
      <c r="K20" s="17">
        <f>SUM($J20:J$136)</f>
        <v>3503093.3224836597</v>
      </c>
      <c r="L20" s="19">
        <f t="shared" si="6"/>
        <v>39.608799455768988</v>
      </c>
      <c r="N20" s="6">
        <v>6</v>
      </c>
      <c r="O20" s="6">
        <f t="shared" si="0"/>
        <v>6</v>
      </c>
      <c r="P20" s="20">
        <f t="shared" si="7"/>
        <v>99600.394487118654</v>
      </c>
      <c r="Q20" s="20">
        <f t="shared" si="8"/>
        <v>99600.394487118654</v>
      </c>
      <c r="R20" s="5">
        <f t="shared" si="9"/>
        <v>99600.394487118654</v>
      </c>
      <c r="S20" s="5">
        <f t="shared" si="10"/>
        <v>8808887965.2661438</v>
      </c>
      <c r="T20" s="20">
        <f>SUM(S20:$S$127)</f>
        <v>335172698851.51801</v>
      </c>
      <c r="U20" s="6">
        <f t="shared" si="11"/>
        <v>38.049376967117709</v>
      </c>
    </row>
    <row r="21" spans="1:21" x14ac:dyDescent="0.2">
      <c r="A21" s="21">
        <v>7</v>
      </c>
      <c r="B21" s="17">
        <f>Absterbeordnung!C15</f>
        <v>99592.408730895171</v>
      </c>
      <c r="C21" s="18">
        <f t="shared" si="1"/>
        <v>0.87056017861391388</v>
      </c>
      <c r="D21" s="17">
        <f t="shared" si="2"/>
        <v>86701.185133358013</v>
      </c>
      <c r="E21" s="17">
        <f>SUM(D21:$D$136)</f>
        <v>3414651.0225246432</v>
      </c>
      <c r="F21" s="19">
        <f t="shared" si="3"/>
        <v>39.384133184251787</v>
      </c>
      <c r="G21" s="5"/>
      <c r="H21" s="17">
        <f>Absterbeordnung!C15</f>
        <v>99592.408730895171</v>
      </c>
      <c r="I21" s="18">
        <f t="shared" si="4"/>
        <v>0.87056017861391388</v>
      </c>
      <c r="J21" s="17">
        <f t="shared" si="5"/>
        <v>86701.185133358013</v>
      </c>
      <c r="K21" s="17">
        <f>SUM($J21:J$136)</f>
        <v>3414651.0225246432</v>
      </c>
      <c r="L21" s="19">
        <f t="shared" si="6"/>
        <v>39.384133184251787</v>
      </c>
      <c r="N21" s="6">
        <v>7</v>
      </c>
      <c r="O21" s="6">
        <f t="shared" si="0"/>
        <v>7</v>
      </c>
      <c r="P21" s="20">
        <f t="shared" si="7"/>
        <v>99592.408730895171</v>
      </c>
      <c r="Q21" s="20">
        <f t="shared" si="8"/>
        <v>99592.408730895171</v>
      </c>
      <c r="R21" s="5">
        <f t="shared" si="9"/>
        <v>99592.408730895171</v>
      </c>
      <c r="S21" s="5">
        <f t="shared" si="10"/>
        <v>8634779867.2544022</v>
      </c>
      <c r="T21" s="20">
        <f>SUM(S21:$S$127)</f>
        <v>326363810886.25177</v>
      </c>
      <c r="U21" s="6">
        <f t="shared" si="11"/>
        <v>37.796425143843948</v>
      </c>
    </row>
    <row r="22" spans="1:21" x14ac:dyDescent="0.2">
      <c r="A22" s="21">
        <v>8</v>
      </c>
      <c r="B22" s="17">
        <f>Absterbeordnung!C16</f>
        <v>99584.088510194153</v>
      </c>
      <c r="C22" s="18">
        <f t="shared" si="1"/>
        <v>0.85349037119011162</v>
      </c>
      <c r="D22" s="17">
        <f t="shared" si="2"/>
        <v>84994.060667194542</v>
      </c>
      <c r="E22" s="17">
        <f>SUM(D22:$D$136)</f>
        <v>3327949.8373912852</v>
      </c>
      <c r="F22" s="19">
        <f t="shared" si="3"/>
        <v>39.155086970397988</v>
      </c>
      <c r="G22" s="5"/>
      <c r="H22" s="17">
        <f>Absterbeordnung!C16</f>
        <v>99584.088510194153</v>
      </c>
      <c r="I22" s="18">
        <f t="shared" si="4"/>
        <v>0.85349037119011162</v>
      </c>
      <c r="J22" s="17">
        <f t="shared" si="5"/>
        <v>84994.060667194542</v>
      </c>
      <c r="K22" s="17">
        <f>SUM($J22:J$136)</f>
        <v>3327949.8373912852</v>
      </c>
      <c r="L22" s="19">
        <f t="shared" si="6"/>
        <v>39.155086970397988</v>
      </c>
      <c r="N22" s="6">
        <v>8</v>
      </c>
      <c r="O22" s="6">
        <f t="shared" si="0"/>
        <v>8</v>
      </c>
      <c r="P22" s="20">
        <f t="shared" si="7"/>
        <v>99584.088510194153</v>
      </c>
      <c r="Q22" s="20">
        <f t="shared" si="8"/>
        <v>99584.088510194153</v>
      </c>
      <c r="R22" s="5">
        <f t="shared" si="9"/>
        <v>99584.088510194153</v>
      </c>
      <c r="S22" s="5">
        <f t="shared" si="10"/>
        <v>8464056060.3227119</v>
      </c>
      <c r="T22" s="20">
        <f>SUM(S22:$S$127)</f>
        <v>317729031018.99738</v>
      </c>
      <c r="U22" s="6">
        <f t="shared" si="11"/>
        <v>37.538625542478179</v>
      </c>
    </row>
    <row r="23" spans="1:21" x14ac:dyDescent="0.2">
      <c r="A23" s="21">
        <v>9</v>
      </c>
      <c r="B23" s="17">
        <f>Absterbeordnung!C17</f>
        <v>99577.90309722106</v>
      </c>
      <c r="C23" s="18">
        <f t="shared" si="1"/>
        <v>0.83675526587265847</v>
      </c>
      <c r="D23" s="17">
        <f t="shared" si="2"/>
        <v>83322.334781157027</v>
      </c>
      <c r="E23" s="17">
        <f>SUM(D23:$D$136)</f>
        <v>3242955.7767240908</v>
      </c>
      <c r="F23" s="19">
        <f t="shared" si="3"/>
        <v>38.920606164500697</v>
      </c>
      <c r="G23" s="5"/>
      <c r="H23" s="17">
        <f>Absterbeordnung!C17</f>
        <v>99577.90309722106</v>
      </c>
      <c r="I23" s="18">
        <f t="shared" si="4"/>
        <v>0.83675526587265847</v>
      </c>
      <c r="J23" s="17">
        <f t="shared" si="5"/>
        <v>83322.334781157027</v>
      </c>
      <c r="K23" s="17">
        <f>SUM($J23:J$136)</f>
        <v>3242955.7767240908</v>
      </c>
      <c r="L23" s="19">
        <f t="shared" si="6"/>
        <v>38.920606164500697</v>
      </c>
      <c r="N23" s="6">
        <v>9</v>
      </c>
      <c r="O23" s="6">
        <f t="shared" si="0"/>
        <v>9</v>
      </c>
      <c r="P23" s="20">
        <f t="shared" si="7"/>
        <v>99577.90309722106</v>
      </c>
      <c r="Q23" s="20">
        <f t="shared" si="8"/>
        <v>99577.90309722106</v>
      </c>
      <c r="R23" s="5">
        <f t="shared" si="9"/>
        <v>99577.90309722106</v>
      </c>
      <c r="S23" s="5">
        <f t="shared" si="10"/>
        <v>8297063378.672267</v>
      </c>
      <c r="T23" s="20">
        <f>SUM(S23:$S$127)</f>
        <v>309264974958.67462</v>
      </c>
      <c r="U23" s="6">
        <f t="shared" si="11"/>
        <v>37.274028272900161</v>
      </c>
    </row>
    <row r="24" spans="1:21" x14ac:dyDescent="0.2">
      <c r="A24" s="21">
        <v>10</v>
      </c>
      <c r="B24" s="17">
        <f>Absterbeordnung!C18</f>
        <v>99571.581457684311</v>
      </c>
      <c r="C24" s="18">
        <f t="shared" si="1"/>
        <v>0.82034829987515534</v>
      </c>
      <c r="D24" s="17">
        <f t="shared" si="2"/>
        <v>81683.377564691866</v>
      </c>
      <c r="E24" s="17">
        <f>SUM(D24:$D$136)</f>
        <v>3159633.4419429335</v>
      </c>
      <c r="F24" s="19">
        <f t="shared" si="3"/>
        <v>38.681473956443057</v>
      </c>
      <c r="G24" s="5"/>
      <c r="H24" s="17">
        <f>Absterbeordnung!C18</f>
        <v>99571.581457684311</v>
      </c>
      <c r="I24" s="18">
        <f t="shared" si="4"/>
        <v>0.82034829987515534</v>
      </c>
      <c r="J24" s="17">
        <f t="shared" si="5"/>
        <v>81683.377564691866</v>
      </c>
      <c r="K24" s="17">
        <f>SUM($J24:J$136)</f>
        <v>3159633.4419429335</v>
      </c>
      <c r="L24" s="19">
        <f t="shared" si="6"/>
        <v>38.681473956443057</v>
      </c>
      <c r="N24" s="6">
        <v>10</v>
      </c>
      <c r="O24" s="6">
        <f t="shared" si="0"/>
        <v>10</v>
      </c>
      <c r="P24" s="20">
        <f t="shared" si="7"/>
        <v>99571.581457684311</v>
      </c>
      <c r="Q24" s="20">
        <f t="shared" si="8"/>
        <v>99571.581457684311</v>
      </c>
      <c r="R24" s="5">
        <f t="shared" si="9"/>
        <v>99571.581457684311</v>
      </c>
      <c r="S24" s="5">
        <f t="shared" si="10"/>
        <v>8133343082.9214993</v>
      </c>
      <c r="T24" s="20">
        <f>SUM(S24:$S$127)</f>
        <v>300967911580.00244</v>
      </c>
      <c r="U24" s="6">
        <f t="shared" si="11"/>
        <v>37.004207066093009</v>
      </c>
    </row>
    <row r="25" spans="1:21" x14ac:dyDescent="0.2">
      <c r="A25" s="21">
        <v>11</v>
      </c>
      <c r="B25" s="17">
        <f>Absterbeordnung!C19</f>
        <v>99563.560052374756</v>
      </c>
      <c r="C25" s="18">
        <f t="shared" si="1"/>
        <v>0.80426303909328967</v>
      </c>
      <c r="D25" s="17">
        <f t="shared" si="2"/>
        <v>80075.291390670172</v>
      </c>
      <c r="E25" s="17">
        <f>SUM(D25:$D$136)</f>
        <v>3077950.0643782415</v>
      </c>
      <c r="F25" s="19">
        <f t="shared" si="3"/>
        <v>38.438199985580859</v>
      </c>
      <c r="G25" s="5"/>
      <c r="H25" s="17">
        <f>Absterbeordnung!C19</f>
        <v>99563.560052374756</v>
      </c>
      <c r="I25" s="18">
        <f t="shared" si="4"/>
        <v>0.80426303909328967</v>
      </c>
      <c r="J25" s="17">
        <f t="shared" si="5"/>
        <v>80075.291390670172</v>
      </c>
      <c r="K25" s="17">
        <f>SUM($J25:J$136)</f>
        <v>3077950.0643782415</v>
      </c>
      <c r="L25" s="19">
        <f t="shared" si="6"/>
        <v>38.438199985580859</v>
      </c>
      <c r="N25" s="6">
        <v>11</v>
      </c>
      <c r="O25" s="6">
        <f t="shared" si="0"/>
        <v>11</v>
      </c>
      <c r="P25" s="20">
        <f t="shared" si="7"/>
        <v>99563.560052374756</v>
      </c>
      <c r="Q25" s="20">
        <f t="shared" si="8"/>
        <v>99563.560052374756</v>
      </c>
      <c r="R25" s="5">
        <f t="shared" si="9"/>
        <v>99563.560052374756</v>
      </c>
      <c r="S25" s="5">
        <f t="shared" si="10"/>
        <v>7972581083.0863962</v>
      </c>
      <c r="T25" s="20">
        <f>SUM(S25:$S$127)</f>
        <v>292834568497.08093</v>
      </c>
      <c r="U25" s="6">
        <f t="shared" si="11"/>
        <v>36.73020888032373</v>
      </c>
    </row>
    <row r="26" spans="1:21" x14ac:dyDescent="0.2">
      <c r="A26" s="21">
        <v>12</v>
      </c>
      <c r="B26" s="17">
        <f>Absterbeordnung!C20</f>
        <v>99555.652571443483</v>
      </c>
      <c r="C26" s="18">
        <f t="shared" si="1"/>
        <v>0.78849317558165644</v>
      </c>
      <c r="D26" s="17">
        <f t="shared" si="2"/>
        <v>78498.952643161567</v>
      </c>
      <c r="E26" s="17">
        <f>SUM(D26:$D$136)</f>
        <v>2997874.772987572</v>
      </c>
      <c r="F26" s="19">
        <f t="shared" si="3"/>
        <v>38.189997089709344</v>
      </c>
      <c r="G26" s="5"/>
      <c r="H26" s="17">
        <f>Absterbeordnung!C20</f>
        <v>99555.652571443483</v>
      </c>
      <c r="I26" s="18">
        <f t="shared" si="4"/>
        <v>0.78849317558165644</v>
      </c>
      <c r="J26" s="17">
        <f t="shared" si="5"/>
        <v>78498.952643161567</v>
      </c>
      <c r="K26" s="17">
        <f>SUM($J26:J$136)</f>
        <v>2997874.772987572</v>
      </c>
      <c r="L26" s="19">
        <f t="shared" si="6"/>
        <v>38.189997089709344</v>
      </c>
      <c r="N26" s="6">
        <v>12</v>
      </c>
      <c r="O26" s="6">
        <f t="shared" si="0"/>
        <v>12</v>
      </c>
      <c r="P26" s="20">
        <f t="shared" si="7"/>
        <v>99555.652571443483</v>
      </c>
      <c r="Q26" s="20">
        <f t="shared" si="8"/>
        <v>99555.652571443483</v>
      </c>
      <c r="R26" s="5">
        <f t="shared" si="9"/>
        <v>99555.652571443483</v>
      </c>
      <c r="S26" s="5">
        <f t="shared" si="10"/>
        <v>7815014456.5647879</v>
      </c>
      <c r="T26" s="20">
        <f>SUM(S26:$S$127)</f>
        <v>284861987413.99457</v>
      </c>
      <c r="U26" s="6">
        <f t="shared" si="11"/>
        <v>36.450602746448418</v>
      </c>
    </row>
    <row r="27" spans="1:21" x14ac:dyDescent="0.2">
      <c r="A27" s="21">
        <v>13</v>
      </c>
      <c r="B27" s="17">
        <f>Absterbeordnung!C21</f>
        <v>99548.021259446992</v>
      </c>
      <c r="C27" s="18">
        <f t="shared" si="1"/>
        <v>0.77303252508005538</v>
      </c>
      <c r="D27" s="17">
        <f t="shared" si="2"/>
        <v>76953.858240913338</v>
      </c>
      <c r="E27" s="17">
        <f>SUM(D27:$D$136)</f>
        <v>2919375.8203444104</v>
      </c>
      <c r="F27" s="19">
        <f t="shared" si="3"/>
        <v>37.936705021403242</v>
      </c>
      <c r="G27" s="5"/>
      <c r="H27" s="17">
        <f>Absterbeordnung!C21</f>
        <v>99548.021259446992</v>
      </c>
      <c r="I27" s="18">
        <f t="shared" si="4"/>
        <v>0.77303252508005538</v>
      </c>
      <c r="J27" s="17">
        <f t="shared" si="5"/>
        <v>76953.858240913338</v>
      </c>
      <c r="K27" s="17">
        <f>SUM($J27:J$136)</f>
        <v>2919375.8203444104</v>
      </c>
      <c r="L27" s="19">
        <f t="shared" si="6"/>
        <v>37.936705021403242</v>
      </c>
      <c r="N27" s="6">
        <v>13</v>
      </c>
      <c r="O27" s="6">
        <f t="shared" si="0"/>
        <v>13</v>
      </c>
      <c r="P27" s="20">
        <f t="shared" si="7"/>
        <v>99548.021259446992</v>
      </c>
      <c r="Q27" s="20">
        <f t="shared" si="8"/>
        <v>99548.021259446992</v>
      </c>
      <c r="R27" s="5">
        <f t="shared" si="9"/>
        <v>99548.021259446992</v>
      </c>
      <c r="S27" s="5">
        <f t="shared" si="10"/>
        <v>7660604316.1629114</v>
      </c>
      <c r="T27" s="20">
        <f>SUM(S27:$S$127)</f>
        <v>277046972957.42975</v>
      </c>
      <c r="U27" s="6">
        <f t="shared" si="11"/>
        <v>36.165158977457622</v>
      </c>
    </row>
    <row r="28" spans="1:21" x14ac:dyDescent="0.2">
      <c r="A28" s="21">
        <v>14</v>
      </c>
      <c r="B28" s="17">
        <f>Absterbeordnung!C22</f>
        <v>99538.228611544255</v>
      </c>
      <c r="C28" s="18">
        <f t="shared" si="1"/>
        <v>0.75787502458828948</v>
      </c>
      <c r="D28" s="17">
        <f t="shared" si="2"/>
        <v>75437.537456448888</v>
      </c>
      <c r="E28" s="17">
        <f>SUM(D28:$D$136)</f>
        <v>2842421.9621034977</v>
      </c>
      <c r="F28" s="19">
        <f t="shared" si="3"/>
        <v>37.679145660666165</v>
      </c>
      <c r="G28" s="5"/>
      <c r="H28" s="17">
        <f>Absterbeordnung!C22</f>
        <v>99538.228611544255</v>
      </c>
      <c r="I28" s="18">
        <f t="shared" si="4"/>
        <v>0.75787502458828948</v>
      </c>
      <c r="J28" s="17">
        <f t="shared" si="5"/>
        <v>75437.537456448888</v>
      </c>
      <c r="K28" s="17">
        <f>SUM($J28:J$136)</f>
        <v>2842421.9621034977</v>
      </c>
      <c r="L28" s="19">
        <f t="shared" si="6"/>
        <v>37.679145660666165</v>
      </c>
      <c r="N28" s="6">
        <v>14</v>
      </c>
      <c r="O28" s="6">
        <f t="shared" si="0"/>
        <v>14</v>
      </c>
      <c r="P28" s="20">
        <f t="shared" si="7"/>
        <v>99538.228611544255</v>
      </c>
      <c r="Q28" s="20">
        <f t="shared" si="8"/>
        <v>99538.228611544255</v>
      </c>
      <c r="R28" s="5">
        <f t="shared" si="9"/>
        <v>99538.228611544255</v>
      </c>
      <c r="S28" s="5">
        <f t="shared" si="10"/>
        <v>7508918849.2319422</v>
      </c>
      <c r="T28" s="20">
        <f>SUM(S28:$S$127)</f>
        <v>269386368641.26678</v>
      </c>
      <c r="U28" s="6">
        <f t="shared" si="11"/>
        <v>35.875520038257072</v>
      </c>
    </row>
    <row r="29" spans="1:21" x14ac:dyDescent="0.2">
      <c r="A29" s="21">
        <v>15</v>
      </c>
      <c r="B29" s="17">
        <f>Absterbeordnung!C23</f>
        <v>99525.906296193716</v>
      </c>
      <c r="C29" s="18">
        <f t="shared" si="1"/>
        <v>0.74301472998851925</v>
      </c>
      <c r="D29" s="17">
        <f t="shared" si="2"/>
        <v>73949.214393529037</v>
      </c>
      <c r="E29" s="17">
        <f>SUM(D29:$D$136)</f>
        <v>2766984.4246470486</v>
      </c>
      <c r="F29" s="19">
        <f t="shared" si="3"/>
        <v>37.417360648650444</v>
      </c>
      <c r="G29" s="5"/>
      <c r="H29" s="17">
        <f>Absterbeordnung!C23</f>
        <v>99525.906296193716</v>
      </c>
      <c r="I29" s="18">
        <f t="shared" si="4"/>
        <v>0.74301472998851925</v>
      </c>
      <c r="J29" s="17">
        <f t="shared" si="5"/>
        <v>73949.214393529037</v>
      </c>
      <c r="K29" s="17">
        <f>SUM($J29:J$136)</f>
        <v>2766984.4246470486</v>
      </c>
      <c r="L29" s="19">
        <f t="shared" si="6"/>
        <v>37.417360648650444</v>
      </c>
      <c r="N29" s="6">
        <v>15</v>
      </c>
      <c r="O29" s="6">
        <f t="shared" si="0"/>
        <v>15</v>
      </c>
      <c r="P29" s="20">
        <f t="shared" si="7"/>
        <v>99525.906296193716</v>
      </c>
      <c r="Q29" s="20">
        <f t="shared" si="8"/>
        <v>99525.906296193716</v>
      </c>
      <c r="R29" s="5">
        <f t="shared" si="9"/>
        <v>99525.906296193716</v>
      </c>
      <c r="S29" s="5">
        <f t="shared" si="10"/>
        <v>7359862582.4075108</v>
      </c>
      <c r="T29" s="20">
        <f>SUM(S29:$S$127)</f>
        <v>261877449792.03482</v>
      </c>
      <c r="U29" s="6">
        <f t="shared" si="11"/>
        <v>35.58183958733251</v>
      </c>
    </row>
    <row r="30" spans="1:21" x14ac:dyDescent="0.2">
      <c r="A30" s="21">
        <v>16</v>
      </c>
      <c r="B30" s="17">
        <f>Absterbeordnung!C24</f>
        <v>99512.414434564125</v>
      </c>
      <c r="C30" s="18">
        <f t="shared" si="1"/>
        <v>0.72844581371423445</v>
      </c>
      <c r="D30" s="17">
        <f t="shared" si="2"/>
        <v>72489.401707454192</v>
      </c>
      <c r="E30" s="17">
        <f>SUM(D30:$D$136)</f>
        <v>2693035.2102535195</v>
      </c>
      <c r="F30" s="19">
        <f t="shared" si="3"/>
        <v>37.150744064929846</v>
      </c>
      <c r="G30" s="5"/>
      <c r="H30" s="17">
        <f>Absterbeordnung!C24</f>
        <v>99512.414434564125</v>
      </c>
      <c r="I30" s="18">
        <f t="shared" si="4"/>
        <v>0.72844581371423445</v>
      </c>
      <c r="J30" s="17">
        <f t="shared" si="5"/>
        <v>72489.401707454192</v>
      </c>
      <c r="K30" s="17">
        <f>SUM($J30:J$136)</f>
        <v>2693035.2102535195</v>
      </c>
      <c r="L30" s="19">
        <f t="shared" si="6"/>
        <v>37.150744064929846</v>
      </c>
      <c r="N30" s="6">
        <v>16</v>
      </c>
      <c r="O30" s="6">
        <f t="shared" si="0"/>
        <v>16</v>
      </c>
      <c r="P30" s="20">
        <f t="shared" si="7"/>
        <v>99512.414434564125</v>
      </c>
      <c r="Q30" s="20">
        <f t="shared" si="8"/>
        <v>99512.414434564125</v>
      </c>
      <c r="R30" s="5">
        <f t="shared" si="9"/>
        <v>99512.414434564125</v>
      </c>
      <c r="S30" s="5">
        <f t="shared" si="10"/>
        <v>7213595384.8257828</v>
      </c>
      <c r="T30" s="20">
        <f>SUM(S30:$S$127)</f>
        <v>254517587209.62732</v>
      </c>
      <c r="U30" s="6">
        <f t="shared" si="11"/>
        <v>35.283041760980922</v>
      </c>
    </row>
    <row r="31" spans="1:21" x14ac:dyDescent="0.2">
      <c r="A31" s="21">
        <v>17</v>
      </c>
      <c r="B31" s="17">
        <f>Absterbeordnung!C25</f>
        <v>99496.416563719918</v>
      </c>
      <c r="C31" s="18">
        <f t="shared" si="1"/>
        <v>0.7141625624649357</v>
      </c>
      <c r="D31" s="17">
        <f t="shared" si="2"/>
        <v>71056.615809224895</v>
      </c>
      <c r="E31" s="17">
        <f>SUM(D31:$D$136)</f>
        <v>2620545.8085460649</v>
      </c>
      <c r="F31" s="19">
        <f t="shared" si="3"/>
        <v>36.879687819383228</v>
      </c>
      <c r="G31" s="5"/>
      <c r="H31" s="17">
        <f>Absterbeordnung!C25</f>
        <v>99496.416563719918</v>
      </c>
      <c r="I31" s="18">
        <f t="shared" si="4"/>
        <v>0.7141625624649357</v>
      </c>
      <c r="J31" s="17">
        <f t="shared" si="5"/>
        <v>71056.615809224895</v>
      </c>
      <c r="K31" s="17">
        <f>SUM($J31:J$136)</f>
        <v>2620545.8085460649</v>
      </c>
      <c r="L31" s="19">
        <f t="shared" si="6"/>
        <v>36.879687819383228</v>
      </c>
      <c r="N31" s="6">
        <v>17</v>
      </c>
      <c r="O31" s="6">
        <f t="shared" si="0"/>
        <v>17</v>
      </c>
      <c r="P31" s="20">
        <f t="shared" si="7"/>
        <v>99496.416563719918</v>
      </c>
      <c r="Q31" s="20">
        <f t="shared" si="8"/>
        <v>99496.416563719918</v>
      </c>
      <c r="R31" s="5">
        <f t="shared" si="9"/>
        <v>99496.416563719918</v>
      </c>
      <c r="S31" s="5">
        <f t="shared" si="10"/>
        <v>7069878646.1628466</v>
      </c>
      <c r="T31" s="20">
        <f>SUM(S31:$S$127)</f>
        <v>247303991824.80154</v>
      </c>
      <c r="U31" s="6">
        <f t="shared" si="11"/>
        <v>34.979948624581411</v>
      </c>
    </row>
    <row r="32" spans="1:21" x14ac:dyDescent="0.2">
      <c r="A32" s="21">
        <v>18</v>
      </c>
      <c r="B32" s="17">
        <f>Absterbeordnung!C26</f>
        <v>99478.951240428956</v>
      </c>
      <c r="C32" s="18">
        <f t="shared" si="1"/>
        <v>0.7001593749656233</v>
      </c>
      <c r="D32" s="17">
        <f t="shared" si="2"/>
        <v>69651.120322734452</v>
      </c>
      <c r="E32" s="17">
        <f>SUM(D32:$D$136)</f>
        <v>2549489.1927368403</v>
      </c>
      <c r="F32" s="19">
        <f t="shared" si="3"/>
        <v>36.603706888325171</v>
      </c>
      <c r="G32" s="5"/>
      <c r="H32" s="17">
        <f>Absterbeordnung!C26</f>
        <v>99478.951240428956</v>
      </c>
      <c r="I32" s="18">
        <f t="shared" si="4"/>
        <v>0.7001593749656233</v>
      </c>
      <c r="J32" s="17">
        <f t="shared" si="5"/>
        <v>69651.120322734452</v>
      </c>
      <c r="K32" s="17">
        <f>SUM($J32:J$136)</f>
        <v>2549489.1927368403</v>
      </c>
      <c r="L32" s="19">
        <f t="shared" si="6"/>
        <v>36.603706888325171</v>
      </c>
      <c r="N32" s="6">
        <v>18</v>
      </c>
      <c r="O32" s="6">
        <f t="shared" si="0"/>
        <v>18</v>
      </c>
      <c r="P32" s="20">
        <f t="shared" si="7"/>
        <v>99478.951240428956</v>
      </c>
      <c r="Q32" s="20">
        <f t="shared" si="8"/>
        <v>99478.951240428956</v>
      </c>
      <c r="R32" s="5">
        <f t="shared" si="9"/>
        <v>99478.951240428956</v>
      </c>
      <c r="S32" s="5">
        <f t="shared" si="10"/>
        <v>6928820402.4265509</v>
      </c>
      <c r="T32" s="20">
        <f>SUM(S32:$S$127)</f>
        <v>240234113178.6387</v>
      </c>
      <c r="U32" s="6">
        <f t="shared" si="11"/>
        <v>34.671718882265445</v>
      </c>
    </row>
    <row r="33" spans="1:21" x14ac:dyDescent="0.2">
      <c r="A33" s="21">
        <v>19</v>
      </c>
      <c r="B33" s="17">
        <f>Absterbeordnung!C27</f>
        <v>99457.221246313653</v>
      </c>
      <c r="C33" s="18">
        <f t="shared" si="1"/>
        <v>0.68643075977021895</v>
      </c>
      <c r="D33" s="17">
        <f t="shared" si="2"/>
        <v>68270.495944741837</v>
      </c>
      <c r="E33" s="17">
        <f>SUM(D33:$D$136)</f>
        <v>2479838.0724141062</v>
      </c>
      <c r="F33" s="19">
        <f t="shared" si="3"/>
        <v>36.323715509863703</v>
      </c>
      <c r="G33" s="5"/>
      <c r="H33" s="17">
        <f>Absterbeordnung!C27</f>
        <v>99457.221246313653</v>
      </c>
      <c r="I33" s="18">
        <f t="shared" si="4"/>
        <v>0.68643075977021895</v>
      </c>
      <c r="J33" s="17">
        <f t="shared" si="5"/>
        <v>68270.495944741837</v>
      </c>
      <c r="K33" s="17">
        <f>SUM($J33:J$136)</f>
        <v>2479838.0724141062</v>
      </c>
      <c r="L33" s="19">
        <f t="shared" si="6"/>
        <v>36.323715509863703</v>
      </c>
      <c r="N33" s="6">
        <v>19</v>
      </c>
      <c r="O33" s="6">
        <f t="shared" si="0"/>
        <v>19</v>
      </c>
      <c r="P33" s="20">
        <f t="shared" si="7"/>
        <v>99457.221246313653</v>
      </c>
      <c r="Q33" s="20">
        <f t="shared" si="8"/>
        <v>99457.221246313653</v>
      </c>
      <c r="R33" s="5">
        <f t="shared" si="9"/>
        <v>99457.221246313653</v>
      </c>
      <c r="S33" s="5">
        <f t="shared" si="10"/>
        <v>6789993819.7717476</v>
      </c>
      <c r="T33" s="20">
        <f>SUM(S33:$S$127)</f>
        <v>233305292776.21216</v>
      </c>
      <c r="U33" s="6">
        <f t="shared" si="11"/>
        <v>34.360162758447835</v>
      </c>
    </row>
    <row r="34" spans="1:21" x14ac:dyDescent="0.2">
      <c r="A34" s="21">
        <v>20</v>
      </c>
      <c r="B34" s="17">
        <f>Absterbeordnung!C28</f>
        <v>99435.832506978157</v>
      </c>
      <c r="C34" s="18">
        <f t="shared" si="1"/>
        <v>0.67297133310805779</v>
      </c>
      <c r="D34" s="17">
        <f t="shared" si="2"/>
        <v>66917.464760930641</v>
      </c>
      <c r="E34" s="17">
        <f>SUM(D34:$D$136)</f>
        <v>2411567.5764693636</v>
      </c>
      <c r="F34" s="19">
        <f t="shared" si="3"/>
        <v>36.037939947141318</v>
      </c>
      <c r="G34" s="5"/>
      <c r="H34" s="17">
        <f>Absterbeordnung!C28</f>
        <v>99435.832506978157</v>
      </c>
      <c r="I34" s="18">
        <f t="shared" si="4"/>
        <v>0.67297133310805779</v>
      </c>
      <c r="J34" s="17">
        <f t="shared" si="5"/>
        <v>66917.464760930641</v>
      </c>
      <c r="K34" s="17">
        <f>SUM($J34:J$136)</f>
        <v>2411567.5764693636</v>
      </c>
      <c r="L34" s="19">
        <f t="shared" si="6"/>
        <v>36.037939947141318</v>
      </c>
      <c r="N34" s="6">
        <v>20</v>
      </c>
      <c r="O34" s="6">
        <f t="shared" si="0"/>
        <v>20</v>
      </c>
      <c r="P34" s="20">
        <f t="shared" si="7"/>
        <v>99435.832506978157</v>
      </c>
      <c r="Q34" s="20">
        <f t="shared" si="8"/>
        <v>99435.832506978157</v>
      </c>
      <c r="R34" s="5">
        <f t="shared" si="9"/>
        <v>99435.832506978157</v>
      </c>
      <c r="S34" s="5">
        <f t="shared" si="10"/>
        <v>6653993817.7595119</v>
      </c>
      <c r="T34" s="20">
        <f>SUM(S34:$S$127)</f>
        <v>226515298956.4404</v>
      </c>
      <c r="U34" s="6">
        <f t="shared" si="11"/>
        <v>34.042006223671414</v>
      </c>
    </row>
    <row r="35" spans="1:21" x14ac:dyDescent="0.2">
      <c r="A35" s="21">
        <v>21</v>
      </c>
      <c r="B35" s="17">
        <f>Absterbeordnung!C29</f>
        <v>99414.852691026099</v>
      </c>
      <c r="C35" s="18">
        <f t="shared" si="1"/>
        <v>0.65977581677260566</v>
      </c>
      <c r="D35" s="17">
        <f t="shared" si="2"/>
        <v>65591.515633550021</v>
      </c>
      <c r="E35" s="17">
        <f>SUM(D35:$D$136)</f>
        <v>2344650.1117084334</v>
      </c>
      <c r="F35" s="19">
        <f t="shared" si="3"/>
        <v>35.746240791379826</v>
      </c>
      <c r="G35" s="5"/>
      <c r="H35" s="17">
        <f>Absterbeordnung!C29</f>
        <v>99414.852691026099</v>
      </c>
      <c r="I35" s="18">
        <f t="shared" si="4"/>
        <v>0.65977581677260566</v>
      </c>
      <c r="J35" s="17">
        <f t="shared" si="5"/>
        <v>65591.515633550021</v>
      </c>
      <c r="K35" s="17">
        <f>SUM($J35:J$136)</f>
        <v>2344650.1117084334</v>
      </c>
      <c r="L35" s="19">
        <f t="shared" si="6"/>
        <v>35.746240791379826</v>
      </c>
      <c r="N35" s="6">
        <v>21</v>
      </c>
      <c r="O35" s="6">
        <f t="shared" si="0"/>
        <v>21</v>
      </c>
      <c r="P35" s="20">
        <f t="shared" si="7"/>
        <v>99414.852691026099</v>
      </c>
      <c r="Q35" s="20">
        <f t="shared" si="8"/>
        <v>99414.852691026099</v>
      </c>
      <c r="R35" s="5">
        <f t="shared" si="9"/>
        <v>99414.852691026099</v>
      </c>
      <c r="S35" s="5">
        <f t="shared" si="10"/>
        <v>6520770864.49051</v>
      </c>
      <c r="T35" s="20">
        <f>SUM(S35:$S$127)</f>
        <v>219861305138.68085</v>
      </c>
      <c r="U35" s="6">
        <f t="shared" si="11"/>
        <v>33.717072675556949</v>
      </c>
    </row>
    <row r="36" spans="1:21" x14ac:dyDescent="0.2">
      <c r="A36" s="21">
        <v>22</v>
      </c>
      <c r="B36" s="17">
        <f>Absterbeordnung!C30</f>
        <v>99393.364452660389</v>
      </c>
      <c r="C36" s="18">
        <f t="shared" si="1"/>
        <v>0.64683903605157411</v>
      </c>
      <c r="D36" s="17">
        <f t="shared" si="2"/>
        <v>64291.508052481637</v>
      </c>
      <c r="E36" s="17">
        <f>SUM(D36:$D$136)</f>
        <v>2279058.5960748838</v>
      </c>
      <c r="F36" s="19">
        <f t="shared" si="3"/>
        <v>35.448827770760509</v>
      </c>
      <c r="G36" s="5"/>
      <c r="H36" s="17">
        <f>Absterbeordnung!C30</f>
        <v>99393.364452660389</v>
      </c>
      <c r="I36" s="18">
        <f t="shared" si="4"/>
        <v>0.64683903605157411</v>
      </c>
      <c r="J36" s="17">
        <f t="shared" si="5"/>
        <v>64291.508052481637</v>
      </c>
      <c r="K36" s="17">
        <f>SUM($J36:J$136)</f>
        <v>2279058.5960748838</v>
      </c>
      <c r="L36" s="19">
        <f t="shared" si="6"/>
        <v>35.448827770760509</v>
      </c>
      <c r="N36" s="6">
        <v>22</v>
      </c>
      <c r="O36" s="6">
        <f t="shared" si="0"/>
        <v>22</v>
      </c>
      <c r="P36" s="20">
        <f t="shared" si="7"/>
        <v>99393.364452660389</v>
      </c>
      <c r="Q36" s="20">
        <f t="shared" si="8"/>
        <v>99393.364452660389</v>
      </c>
      <c r="R36" s="5">
        <f t="shared" si="9"/>
        <v>99393.364452660389</v>
      </c>
      <c r="S36" s="5">
        <f t="shared" si="10"/>
        <v>6390149291.0714579</v>
      </c>
      <c r="T36" s="20">
        <f>SUM(S36:$S$127)</f>
        <v>213340534274.19034</v>
      </c>
      <c r="U36" s="6">
        <f t="shared" si="11"/>
        <v>33.385845080689627</v>
      </c>
    </row>
    <row r="37" spans="1:21" x14ac:dyDescent="0.2">
      <c r="A37" s="21">
        <v>23</v>
      </c>
      <c r="B37" s="17">
        <f>Absterbeordnung!C31</f>
        <v>99370.524396388704</v>
      </c>
      <c r="C37" s="18">
        <f t="shared" si="1"/>
        <v>0.63415591769762181</v>
      </c>
      <c r="D37" s="17">
        <f t="shared" si="2"/>
        <v>63016.406090685792</v>
      </c>
      <c r="E37" s="17">
        <f>SUM(D37:$D$136)</f>
        <v>2214767.088022402</v>
      </c>
      <c r="F37" s="19">
        <f t="shared" si="3"/>
        <v>35.145880659001243</v>
      </c>
      <c r="G37" s="5"/>
      <c r="H37" s="17">
        <f>Absterbeordnung!C31</f>
        <v>99370.524396388704</v>
      </c>
      <c r="I37" s="18">
        <f t="shared" si="4"/>
        <v>0.63415591769762181</v>
      </c>
      <c r="J37" s="17">
        <f t="shared" si="5"/>
        <v>63016.406090685792</v>
      </c>
      <c r="K37" s="17">
        <f>SUM($J37:J$136)</f>
        <v>2214767.088022402</v>
      </c>
      <c r="L37" s="19">
        <f t="shared" si="6"/>
        <v>35.145880659001243</v>
      </c>
      <c r="N37" s="6">
        <v>23</v>
      </c>
      <c r="O37" s="6">
        <f t="shared" si="0"/>
        <v>23</v>
      </c>
      <c r="P37" s="20">
        <f t="shared" si="7"/>
        <v>99370.524396388704</v>
      </c>
      <c r="Q37" s="20">
        <f t="shared" si="8"/>
        <v>99370.524396388704</v>
      </c>
      <c r="R37" s="5">
        <f t="shared" si="9"/>
        <v>99370.524396388704</v>
      </c>
      <c r="S37" s="5">
        <f t="shared" si="10"/>
        <v>6261973318.80723</v>
      </c>
      <c r="T37" s="20">
        <f>SUM(S37:$S$127)</f>
        <v>206950384983.1189</v>
      </c>
      <c r="U37" s="6">
        <f t="shared" si="11"/>
        <v>33.048749083865218</v>
      </c>
    </row>
    <row r="38" spans="1:21" x14ac:dyDescent="0.2">
      <c r="A38" s="21">
        <v>24</v>
      </c>
      <c r="B38" s="17">
        <f>Absterbeordnung!C32</f>
        <v>99347.922001644663</v>
      </c>
      <c r="C38" s="18">
        <f t="shared" si="1"/>
        <v>0.62172148793884485</v>
      </c>
      <c r="D38" s="17">
        <f t="shared" si="2"/>
        <v>61766.73789049482</v>
      </c>
      <c r="E38" s="17">
        <f>SUM(D38:$D$136)</f>
        <v>2151750.6819317159</v>
      </c>
      <c r="F38" s="19">
        <f t="shared" si="3"/>
        <v>34.836722084085409</v>
      </c>
      <c r="G38" s="5"/>
      <c r="H38" s="17">
        <f>Absterbeordnung!C32</f>
        <v>99347.922001644663</v>
      </c>
      <c r="I38" s="18">
        <f t="shared" si="4"/>
        <v>0.62172148793884485</v>
      </c>
      <c r="J38" s="17">
        <f t="shared" si="5"/>
        <v>61766.73789049482</v>
      </c>
      <c r="K38" s="17">
        <f>SUM($J38:J$136)</f>
        <v>2151750.6819317159</v>
      </c>
      <c r="L38" s="19">
        <f t="shared" si="6"/>
        <v>34.836722084085409</v>
      </c>
      <c r="N38" s="6">
        <v>24</v>
      </c>
      <c r="O38" s="6">
        <f t="shared" si="0"/>
        <v>24</v>
      </c>
      <c r="P38" s="20">
        <f t="shared" si="7"/>
        <v>99347.922001644663</v>
      </c>
      <c r="Q38" s="20">
        <f t="shared" si="8"/>
        <v>99347.922001644663</v>
      </c>
      <c r="R38" s="5">
        <f t="shared" si="9"/>
        <v>99347.922001644663</v>
      </c>
      <c r="S38" s="5">
        <f t="shared" si="10"/>
        <v>6136397058.2409096</v>
      </c>
      <c r="T38" s="20">
        <f>SUM(S38:$S$127)</f>
        <v>200688411664.31168</v>
      </c>
      <c r="U38" s="6">
        <f t="shared" si="11"/>
        <v>32.704600070622227</v>
      </c>
    </row>
    <row r="39" spans="1:21" x14ac:dyDescent="0.2">
      <c r="A39" s="21">
        <v>25</v>
      </c>
      <c r="B39" s="17">
        <f>Absterbeordnung!C33</f>
        <v>99325.334946617921</v>
      </c>
      <c r="C39" s="18">
        <f t="shared" si="1"/>
        <v>0.60953087052827937</v>
      </c>
      <c r="D39" s="17">
        <f t="shared" si="2"/>
        <v>60541.857875524947</v>
      </c>
      <c r="E39" s="17">
        <f>SUM(D39:$D$136)</f>
        <v>2089983.9440412205</v>
      </c>
      <c r="F39" s="19">
        <f t="shared" si="3"/>
        <v>34.521305050437363</v>
      </c>
      <c r="G39" s="5"/>
      <c r="H39" s="17">
        <f>Absterbeordnung!C33</f>
        <v>99325.334946617921</v>
      </c>
      <c r="I39" s="18">
        <f t="shared" si="4"/>
        <v>0.60953087052827937</v>
      </c>
      <c r="J39" s="17">
        <f t="shared" si="5"/>
        <v>60541.857875524947</v>
      </c>
      <c r="K39" s="17">
        <f>SUM($J39:J$136)</f>
        <v>2089983.9440412205</v>
      </c>
      <c r="L39" s="19">
        <f t="shared" si="6"/>
        <v>34.521305050437363</v>
      </c>
      <c r="N39" s="6">
        <v>25</v>
      </c>
      <c r="O39" s="6">
        <f t="shared" si="0"/>
        <v>25</v>
      </c>
      <c r="P39" s="20">
        <f t="shared" si="7"/>
        <v>99325.334946617921</v>
      </c>
      <c r="Q39" s="20">
        <f t="shared" si="8"/>
        <v>99325.334946617921</v>
      </c>
      <c r="R39" s="5">
        <f t="shared" si="9"/>
        <v>99325.334946617921</v>
      </c>
      <c r="S39" s="5">
        <f t="shared" si="10"/>
        <v>6013340311.7770538</v>
      </c>
      <c r="T39" s="20">
        <f>SUM(S39:$S$127)</f>
        <v>194552014606.07074</v>
      </c>
      <c r="U39" s="6">
        <f t="shared" si="11"/>
        <v>32.353401690079473</v>
      </c>
    </row>
    <row r="40" spans="1:21" x14ac:dyDescent="0.2">
      <c r="A40" s="21">
        <v>26</v>
      </c>
      <c r="B40" s="17">
        <f>Absterbeordnung!C34</f>
        <v>99303.200971154831</v>
      </c>
      <c r="C40" s="18">
        <f t="shared" si="1"/>
        <v>0.59757928483164635</v>
      </c>
      <c r="D40" s="17">
        <f t="shared" si="2"/>
        <v>59341.535817835953</v>
      </c>
      <c r="E40" s="17">
        <f>SUM(D40:$D$136)</f>
        <v>2029442.0861656957</v>
      </c>
      <c r="F40" s="19">
        <f t="shared" si="3"/>
        <v>34.199352244532193</v>
      </c>
      <c r="G40" s="5"/>
      <c r="H40" s="17">
        <f>Absterbeordnung!C34</f>
        <v>99303.200971154831</v>
      </c>
      <c r="I40" s="18">
        <f t="shared" si="4"/>
        <v>0.59757928483164635</v>
      </c>
      <c r="J40" s="17">
        <f t="shared" si="5"/>
        <v>59341.535817835953</v>
      </c>
      <c r="K40" s="17">
        <f>SUM($J40:J$136)</f>
        <v>2029442.0861656957</v>
      </c>
      <c r="L40" s="19">
        <f t="shared" si="6"/>
        <v>34.199352244532193</v>
      </c>
      <c r="N40" s="6">
        <v>26</v>
      </c>
      <c r="O40" s="6">
        <f t="shared" si="0"/>
        <v>26</v>
      </c>
      <c r="P40" s="20">
        <f t="shared" si="7"/>
        <v>99303.200971154831</v>
      </c>
      <c r="Q40" s="20">
        <f t="shared" si="8"/>
        <v>99303.200971154831</v>
      </c>
      <c r="R40" s="5">
        <f t="shared" si="9"/>
        <v>99303.200971154831</v>
      </c>
      <c r="S40" s="5">
        <f t="shared" si="10"/>
        <v>5892804457.2555456</v>
      </c>
      <c r="T40" s="20">
        <f>SUM(S40:$S$127)</f>
        <v>188538674294.29373</v>
      </c>
      <c r="U40" s="6">
        <f t="shared" si="11"/>
        <v>31.994727750070602</v>
      </c>
    </row>
    <row r="41" spans="1:21" x14ac:dyDescent="0.2">
      <c r="A41" s="21">
        <v>27</v>
      </c>
      <c r="B41" s="17">
        <f>Absterbeordnung!C35</f>
        <v>99276.671306534685</v>
      </c>
      <c r="C41" s="18">
        <f t="shared" si="1"/>
        <v>0.58586204395259456</v>
      </c>
      <c r="D41" s="17">
        <f t="shared" si="2"/>
        <v>58162.433568456305</v>
      </c>
      <c r="E41" s="17">
        <f>SUM(D41:$D$136)</f>
        <v>1970100.5503478595</v>
      </c>
      <c r="F41" s="19">
        <f t="shared" si="3"/>
        <v>33.872388575850785</v>
      </c>
      <c r="G41" s="5"/>
      <c r="H41" s="17">
        <f>Absterbeordnung!C35</f>
        <v>99276.671306534685</v>
      </c>
      <c r="I41" s="18">
        <f t="shared" si="4"/>
        <v>0.58586204395259456</v>
      </c>
      <c r="J41" s="17">
        <f t="shared" si="5"/>
        <v>58162.433568456305</v>
      </c>
      <c r="K41" s="17">
        <f>SUM($J41:J$136)</f>
        <v>1970100.5503478595</v>
      </c>
      <c r="L41" s="19">
        <f t="shared" si="6"/>
        <v>33.872388575850785</v>
      </c>
      <c r="N41" s="6">
        <v>27</v>
      </c>
      <c r="O41" s="6">
        <f t="shared" si="0"/>
        <v>27</v>
      </c>
      <c r="P41" s="20">
        <f t="shared" si="7"/>
        <v>99276.671306534685</v>
      </c>
      <c r="Q41" s="20">
        <f t="shared" si="8"/>
        <v>99276.671306534685</v>
      </c>
      <c r="R41" s="5">
        <f t="shared" si="9"/>
        <v>99276.671306534685</v>
      </c>
      <c r="S41" s="5">
        <f t="shared" si="10"/>
        <v>5774172799.7637959</v>
      </c>
      <c r="T41" s="20">
        <f>SUM(S41:$S$127)</f>
        <v>182645869837.03818</v>
      </c>
      <c r="U41" s="6">
        <f t="shared" si="11"/>
        <v>31.631521288124539</v>
      </c>
    </row>
    <row r="42" spans="1:21" x14ac:dyDescent="0.2">
      <c r="A42" s="21">
        <v>28</v>
      </c>
      <c r="B42" s="17">
        <f>Absterbeordnung!C36</f>
        <v>99251.044846990451</v>
      </c>
      <c r="C42" s="18">
        <f t="shared" si="1"/>
        <v>0.57437455289470041</v>
      </c>
      <c r="D42" s="17">
        <f t="shared" si="2"/>
        <v>57007.274508322</v>
      </c>
      <c r="E42" s="17">
        <f>SUM(D42:$D$136)</f>
        <v>1911938.1167794031</v>
      </c>
      <c r="F42" s="19">
        <f t="shared" si="3"/>
        <v>33.538493696980652</v>
      </c>
      <c r="G42" s="5"/>
      <c r="H42" s="17">
        <f>Absterbeordnung!C36</f>
        <v>99251.044846990451</v>
      </c>
      <c r="I42" s="18">
        <f t="shared" si="4"/>
        <v>0.57437455289470041</v>
      </c>
      <c r="J42" s="17">
        <f t="shared" si="5"/>
        <v>57007.274508322</v>
      </c>
      <c r="K42" s="17">
        <f>SUM($J42:J$136)</f>
        <v>1911938.1167794031</v>
      </c>
      <c r="L42" s="19">
        <f t="shared" si="6"/>
        <v>33.538493696980652</v>
      </c>
      <c r="N42" s="6">
        <v>28</v>
      </c>
      <c r="O42" s="6">
        <f t="shared" si="0"/>
        <v>28</v>
      </c>
      <c r="P42" s="20">
        <f t="shared" si="7"/>
        <v>99251.044846990451</v>
      </c>
      <c r="Q42" s="20">
        <f t="shared" si="8"/>
        <v>99251.044846990451</v>
      </c>
      <c r="R42" s="5">
        <f t="shared" si="9"/>
        <v>99251.044846990451</v>
      </c>
      <c r="S42" s="5">
        <f t="shared" si="10"/>
        <v>5658031558.830163</v>
      </c>
      <c r="T42" s="20">
        <f>SUM(S42:$S$127)</f>
        <v>176871697037.27441</v>
      </c>
      <c r="U42" s="6">
        <f t="shared" si="11"/>
        <v>31.260288175883531</v>
      </c>
    </row>
    <row r="43" spans="1:21" x14ac:dyDescent="0.2">
      <c r="A43" s="21">
        <v>29</v>
      </c>
      <c r="B43" s="17">
        <f>Absterbeordnung!C37</f>
        <v>99225.266020896641</v>
      </c>
      <c r="C43" s="18">
        <f t="shared" si="1"/>
        <v>0.56311230675951029</v>
      </c>
      <c r="D43" s="17">
        <f t="shared" si="2"/>
        <v>55874.96843785316</v>
      </c>
      <c r="E43" s="17">
        <f>SUM(D43:$D$136)</f>
        <v>1854930.8422710809</v>
      </c>
      <c r="F43" s="19">
        <f t="shared" si="3"/>
        <v>33.19788617570719</v>
      </c>
      <c r="G43" s="5"/>
      <c r="H43" s="17">
        <f>Absterbeordnung!C37</f>
        <v>99225.266020896641</v>
      </c>
      <c r="I43" s="18">
        <f t="shared" si="4"/>
        <v>0.56311230675951029</v>
      </c>
      <c r="J43" s="17">
        <f t="shared" si="5"/>
        <v>55874.96843785316</v>
      </c>
      <c r="K43" s="17">
        <f>SUM($J43:J$136)</f>
        <v>1854930.8422710809</v>
      </c>
      <c r="L43" s="19">
        <f t="shared" si="6"/>
        <v>33.19788617570719</v>
      </c>
      <c r="N43" s="6">
        <v>29</v>
      </c>
      <c r="O43" s="6">
        <f t="shared" si="0"/>
        <v>29</v>
      </c>
      <c r="P43" s="20">
        <f t="shared" si="7"/>
        <v>99225.266020896641</v>
      </c>
      <c r="Q43" s="20">
        <f t="shared" si="8"/>
        <v>99225.266020896641</v>
      </c>
      <c r="R43" s="5">
        <f t="shared" si="9"/>
        <v>99225.266020896641</v>
      </c>
      <c r="S43" s="5">
        <f t="shared" si="10"/>
        <v>5544208607.1551838</v>
      </c>
      <c r="T43" s="20">
        <f>SUM(S43:$S$127)</f>
        <v>171213665478.44424</v>
      </c>
      <c r="U43" s="6">
        <f t="shared" si="11"/>
        <v>30.881533796812985</v>
      </c>
    </row>
    <row r="44" spans="1:21" x14ac:dyDescent="0.2">
      <c r="A44" s="21">
        <v>30</v>
      </c>
      <c r="B44" s="17">
        <f>Absterbeordnung!C38</f>
        <v>99197.744824356472</v>
      </c>
      <c r="C44" s="18">
        <f t="shared" si="1"/>
        <v>0.55207088897991197</v>
      </c>
      <c r="D44" s="17">
        <f t="shared" si="2"/>
        <v>54764.187169984936</v>
      </c>
      <c r="E44" s="17">
        <f>SUM(D44:$D$136)</f>
        <v>1799055.8738332277</v>
      </c>
      <c r="F44" s="19">
        <f t="shared" si="3"/>
        <v>32.850955465641441</v>
      </c>
      <c r="G44" s="5"/>
      <c r="H44" s="17">
        <f>Absterbeordnung!C38</f>
        <v>99197.744824356472</v>
      </c>
      <c r="I44" s="18">
        <f t="shared" si="4"/>
        <v>0.55207088897991197</v>
      </c>
      <c r="J44" s="17">
        <f t="shared" si="5"/>
        <v>54764.187169984936</v>
      </c>
      <c r="K44" s="17">
        <f>SUM($J44:J$136)</f>
        <v>1799055.8738332277</v>
      </c>
      <c r="L44" s="19">
        <f t="shared" si="6"/>
        <v>32.850955465641441</v>
      </c>
      <c r="N44" s="6">
        <v>30</v>
      </c>
      <c r="O44" s="6">
        <f t="shared" si="0"/>
        <v>30</v>
      </c>
      <c r="P44" s="20">
        <f t="shared" si="7"/>
        <v>99197.744824356472</v>
      </c>
      <c r="Q44" s="20">
        <f t="shared" si="8"/>
        <v>99197.744824356472</v>
      </c>
      <c r="R44" s="5">
        <f t="shared" si="9"/>
        <v>99197.744824356472</v>
      </c>
      <c r="S44" s="5">
        <f t="shared" si="10"/>
        <v>5432483864.4014626</v>
      </c>
      <c r="T44" s="20">
        <f>SUM(S44:$S$127)</f>
        <v>165669456871.28906</v>
      </c>
      <c r="U44" s="6">
        <f t="shared" si="11"/>
        <v>30.496078958817506</v>
      </c>
    </row>
    <row r="45" spans="1:21" x14ac:dyDescent="0.2">
      <c r="A45" s="21">
        <v>31</v>
      </c>
      <c r="B45" s="17">
        <f>Absterbeordnung!C39</f>
        <v>99170.520873089423</v>
      </c>
      <c r="C45" s="18">
        <f t="shared" si="1"/>
        <v>0.54124596958814919</v>
      </c>
      <c r="D45" s="17">
        <f t="shared" si="2"/>
        <v>53675.644724517071</v>
      </c>
      <c r="E45" s="17">
        <f>SUM(D45:$D$136)</f>
        <v>1744291.6866632428</v>
      </c>
      <c r="F45" s="19">
        <f t="shared" si="3"/>
        <v>32.496893062311258</v>
      </c>
      <c r="G45" s="5"/>
      <c r="H45" s="17">
        <f>Absterbeordnung!C39</f>
        <v>99170.520873089423</v>
      </c>
      <c r="I45" s="18">
        <f t="shared" si="4"/>
        <v>0.54124596958814919</v>
      </c>
      <c r="J45" s="17">
        <f t="shared" si="5"/>
        <v>53675.644724517071</v>
      </c>
      <c r="K45" s="17">
        <f>SUM($J45:J$136)</f>
        <v>1744291.6866632428</v>
      </c>
      <c r="L45" s="19">
        <f t="shared" si="6"/>
        <v>32.496893062311258</v>
      </c>
      <c r="N45" s="6">
        <v>31</v>
      </c>
      <c r="O45" s="6">
        <f t="shared" si="0"/>
        <v>31</v>
      </c>
      <c r="P45" s="20">
        <f t="shared" si="7"/>
        <v>99170.520873089423</v>
      </c>
      <c r="Q45" s="20">
        <f t="shared" si="8"/>
        <v>99170.520873089423</v>
      </c>
      <c r="R45" s="5">
        <f t="shared" si="9"/>
        <v>99170.520873089423</v>
      </c>
      <c r="S45" s="5">
        <f t="shared" si="10"/>
        <v>5323041645.5292521</v>
      </c>
      <c r="T45" s="20">
        <f>SUM(S45:$S$127)</f>
        <v>160236973006.88763</v>
      </c>
      <c r="U45" s="6">
        <f t="shared" si="11"/>
        <v>30.102521016619967</v>
      </c>
    </row>
    <row r="46" spans="1:21" x14ac:dyDescent="0.2">
      <c r="A46" s="21">
        <v>32</v>
      </c>
      <c r="B46" s="17">
        <f>Absterbeordnung!C40</f>
        <v>99138.188809881962</v>
      </c>
      <c r="C46" s="18">
        <f t="shared" si="1"/>
        <v>0.53063330351779314</v>
      </c>
      <c r="D46" s="17">
        <f t="shared" si="2"/>
        <v>52606.024632958375</v>
      </c>
      <c r="E46" s="17">
        <f>SUM(D46:$D$136)</f>
        <v>1690616.0419387261</v>
      </c>
      <c r="F46" s="19">
        <f t="shared" si="3"/>
        <v>32.137308487658132</v>
      </c>
      <c r="G46" s="5"/>
      <c r="H46" s="17">
        <f>Absterbeordnung!C40</f>
        <v>99138.188809881962</v>
      </c>
      <c r="I46" s="18">
        <f t="shared" si="4"/>
        <v>0.53063330351779314</v>
      </c>
      <c r="J46" s="17">
        <f t="shared" si="5"/>
        <v>52606.024632958375</v>
      </c>
      <c r="K46" s="17">
        <f>SUM($J46:J$136)</f>
        <v>1690616.0419387261</v>
      </c>
      <c r="L46" s="19">
        <f t="shared" si="6"/>
        <v>32.137308487658132</v>
      </c>
      <c r="N46" s="6">
        <v>32</v>
      </c>
      <c r="O46" s="6">
        <f t="shared" ref="O46:O77" si="12">N46+$B$3</f>
        <v>32</v>
      </c>
      <c r="P46" s="20">
        <f t="shared" si="7"/>
        <v>99138.188809881962</v>
      </c>
      <c r="Q46" s="20">
        <f t="shared" si="8"/>
        <v>99138.188809881962</v>
      </c>
      <c r="R46" s="5">
        <f t="shared" si="9"/>
        <v>99138.188809881962</v>
      </c>
      <c r="S46" s="5">
        <f t="shared" si="10"/>
        <v>5215266002.5995293</v>
      </c>
      <c r="T46" s="20">
        <f>SUM(S46:$S$127)</f>
        <v>154913931361.3584</v>
      </c>
      <c r="U46" s="6">
        <f t="shared" si="11"/>
        <v>29.703936728086763</v>
      </c>
    </row>
    <row r="47" spans="1:21" x14ac:dyDescent="0.2">
      <c r="A47" s="21">
        <v>33</v>
      </c>
      <c r="B47" s="17">
        <f>Absterbeordnung!C41</f>
        <v>99103.852954093905</v>
      </c>
      <c r="C47" s="18">
        <f t="shared" ref="C47:C78" si="13">1/(((1+($B$5/100))^A47))</f>
        <v>0.52022872893901284</v>
      </c>
      <c r="D47" s="17">
        <f t="shared" ref="D47:D78" si="14">B47*C47</f>
        <v>51556.671455267104</v>
      </c>
      <c r="E47" s="17">
        <f>SUM(D47:$D$136)</f>
        <v>1638010.0173057676</v>
      </c>
      <c r="F47" s="19">
        <f t="shared" ref="F47:F78" si="15">E47/D47</f>
        <v>31.771058353272071</v>
      </c>
      <c r="G47" s="5"/>
      <c r="H47" s="17">
        <f>Absterbeordnung!C41</f>
        <v>99103.852954093905</v>
      </c>
      <c r="I47" s="18">
        <f t="shared" ref="I47:I78" si="16">1/(((1+($B$5/100))^A47))</f>
        <v>0.52022872893901284</v>
      </c>
      <c r="J47" s="17">
        <f t="shared" ref="J47:J78" si="17">H47*I47</f>
        <v>51556.671455267104</v>
      </c>
      <c r="K47" s="17">
        <f>SUM($J47:J$136)</f>
        <v>1638010.0173057676</v>
      </c>
      <c r="L47" s="19">
        <f t="shared" ref="L47:L78" si="18">K47/J47</f>
        <v>31.771058353272071</v>
      </c>
      <c r="N47" s="6">
        <v>33</v>
      </c>
      <c r="O47" s="6">
        <f t="shared" si="12"/>
        <v>33</v>
      </c>
      <c r="P47" s="20">
        <f t="shared" si="7"/>
        <v>99103.852954093905</v>
      </c>
      <c r="Q47" s="20">
        <f t="shared" si="8"/>
        <v>99103.852954093905</v>
      </c>
      <c r="R47" s="5">
        <f t="shared" si="9"/>
        <v>99103.852954093905</v>
      </c>
      <c r="S47" s="5">
        <f t="shared" ref="S47:S78" si="19">P47*R47*I47</f>
        <v>5109464786.7053213</v>
      </c>
      <c r="T47" s="20">
        <f>SUM(S47:$S$127)</f>
        <v>149698665358.75888</v>
      </c>
      <c r="U47" s="6">
        <f t="shared" ref="U47:U78" si="20">T47/S47</f>
        <v>29.298306497437942</v>
      </c>
    </row>
    <row r="48" spans="1:21" x14ac:dyDescent="0.2">
      <c r="A48" s="21">
        <v>34</v>
      </c>
      <c r="B48" s="17">
        <f>Absterbeordnung!C42</f>
        <v>99067.997946062998</v>
      </c>
      <c r="C48" s="18">
        <f t="shared" si="13"/>
        <v>0.51002816562648323</v>
      </c>
      <c r="D48" s="17">
        <f t="shared" si="14"/>
        <v>50527.469264718718</v>
      </c>
      <c r="E48" s="17">
        <f>SUM(D48:$D$136)</f>
        <v>1586453.3458505005</v>
      </c>
      <c r="F48" s="19">
        <f t="shared" si="15"/>
        <v>31.397839015821372</v>
      </c>
      <c r="G48" s="5"/>
      <c r="H48" s="17">
        <f>Absterbeordnung!C42</f>
        <v>99067.997946062998</v>
      </c>
      <c r="I48" s="18">
        <f t="shared" si="16"/>
        <v>0.51002816562648323</v>
      </c>
      <c r="J48" s="17">
        <f t="shared" si="17"/>
        <v>50527.469264718718</v>
      </c>
      <c r="K48" s="17">
        <f>SUM($J48:J$136)</f>
        <v>1586453.3458505005</v>
      </c>
      <c r="L48" s="19">
        <f t="shared" si="18"/>
        <v>31.397839015821372</v>
      </c>
      <c r="N48" s="6">
        <v>34</v>
      </c>
      <c r="O48" s="6">
        <f t="shared" si="12"/>
        <v>34</v>
      </c>
      <c r="P48" s="20">
        <f t="shared" si="7"/>
        <v>99067.997946062998</v>
      </c>
      <c r="Q48" s="20">
        <f t="shared" si="8"/>
        <v>99067.997946062998</v>
      </c>
      <c r="R48" s="5">
        <f t="shared" si="9"/>
        <v>99067.997946062998</v>
      </c>
      <c r="S48" s="5">
        <f t="shared" si="19"/>
        <v>5005655221.336916</v>
      </c>
      <c r="T48" s="20">
        <f>SUM(S48:$S$127)</f>
        <v>144589200572.05356</v>
      </c>
      <c r="U48" s="6">
        <f t="shared" si="20"/>
        <v>28.885169708799182</v>
      </c>
    </row>
    <row r="49" spans="1:21" x14ac:dyDescent="0.2">
      <c r="A49" s="21">
        <v>35</v>
      </c>
      <c r="B49" s="17">
        <f>Absterbeordnung!C43</f>
        <v>99027.794088618815</v>
      </c>
      <c r="C49" s="18">
        <f t="shared" si="13"/>
        <v>0.50002761335929735</v>
      </c>
      <c r="D49" s="17">
        <f t="shared" si="14"/>
        <v>49516.631534368003</v>
      </c>
      <c r="E49" s="17">
        <f>SUM(D49:$D$136)</f>
        <v>1535925.8765857816</v>
      </c>
      <c r="F49" s="19">
        <f t="shared" si="15"/>
        <v>31.018383702448372</v>
      </c>
      <c r="G49" s="5"/>
      <c r="H49" s="17">
        <f>Absterbeordnung!C43</f>
        <v>99027.794088618815</v>
      </c>
      <c r="I49" s="18">
        <f t="shared" si="16"/>
        <v>0.50002761335929735</v>
      </c>
      <c r="J49" s="17">
        <f t="shared" si="17"/>
        <v>49516.631534368003</v>
      </c>
      <c r="K49" s="17">
        <f>SUM($J49:J$136)</f>
        <v>1535925.8765857816</v>
      </c>
      <c r="L49" s="19">
        <f t="shared" si="18"/>
        <v>31.018383702448372</v>
      </c>
      <c r="N49" s="6">
        <v>35</v>
      </c>
      <c r="O49" s="6">
        <f t="shared" si="12"/>
        <v>35</v>
      </c>
      <c r="P49" s="20">
        <f t="shared" si="7"/>
        <v>99027.794088618815</v>
      </c>
      <c r="Q49" s="20">
        <f t="shared" si="8"/>
        <v>99027.794088618815</v>
      </c>
      <c r="R49" s="5">
        <f t="shared" si="9"/>
        <v>99027.794088618815</v>
      </c>
      <c r="S49" s="5">
        <f t="shared" si="19"/>
        <v>4903522791.5474033</v>
      </c>
      <c r="T49" s="20">
        <f>SUM(S49:$S$127)</f>
        <v>139583545350.71661</v>
      </c>
      <c r="U49" s="6">
        <f t="shared" si="20"/>
        <v>28.465972584307757</v>
      </c>
    </row>
    <row r="50" spans="1:21" x14ac:dyDescent="0.2">
      <c r="A50" s="21">
        <v>36</v>
      </c>
      <c r="B50" s="17">
        <f>Absterbeordnung!C44</f>
        <v>98985.592823475585</v>
      </c>
      <c r="C50" s="18">
        <f t="shared" si="13"/>
        <v>0.49022315035225233</v>
      </c>
      <c r="D50" s="17">
        <f t="shared" si="14"/>
        <v>48525.029153409501</v>
      </c>
      <c r="E50" s="17">
        <f>SUM(D50:$D$136)</f>
        <v>1486409.2450514138</v>
      </c>
      <c r="F50" s="19">
        <f t="shared" si="15"/>
        <v>30.631805296854203</v>
      </c>
      <c r="G50" s="5"/>
      <c r="H50" s="17">
        <f>Absterbeordnung!C44</f>
        <v>98985.592823475585</v>
      </c>
      <c r="I50" s="18">
        <f t="shared" si="16"/>
        <v>0.49022315035225233</v>
      </c>
      <c r="J50" s="17">
        <f t="shared" si="17"/>
        <v>48525.029153409501</v>
      </c>
      <c r="K50" s="17">
        <f>SUM($J50:J$136)</f>
        <v>1486409.2450514138</v>
      </c>
      <c r="L50" s="19">
        <f t="shared" si="18"/>
        <v>30.631805296854203</v>
      </c>
      <c r="N50" s="6">
        <v>36</v>
      </c>
      <c r="O50" s="6">
        <f t="shared" si="12"/>
        <v>36</v>
      </c>
      <c r="P50" s="20">
        <f t="shared" si="7"/>
        <v>98985.592823475585</v>
      </c>
      <c r="Q50" s="20">
        <f t="shared" si="8"/>
        <v>98985.592823475585</v>
      </c>
      <c r="R50" s="5">
        <f t="shared" si="9"/>
        <v>98985.592823475585</v>
      </c>
      <c r="S50" s="5">
        <f t="shared" si="19"/>
        <v>4803278777.5266752</v>
      </c>
      <c r="T50" s="20">
        <f>SUM(S50:$S$127)</f>
        <v>134680022559.16924</v>
      </c>
      <c r="U50" s="6">
        <f t="shared" si="20"/>
        <v>28.039185064440346</v>
      </c>
    </row>
    <row r="51" spans="1:21" x14ac:dyDescent="0.2">
      <c r="A51" s="21">
        <v>37</v>
      </c>
      <c r="B51" s="17">
        <f>Absterbeordnung!C45</f>
        <v>98939.434271814476</v>
      </c>
      <c r="C51" s="18">
        <f t="shared" si="13"/>
        <v>0.48061093171789437</v>
      </c>
      <c r="D51" s="17">
        <f t="shared" si="14"/>
        <v>47551.373689018124</v>
      </c>
      <c r="E51" s="17">
        <f>SUM(D51:$D$136)</f>
        <v>1437884.2158980044</v>
      </c>
      <c r="F51" s="19">
        <f t="shared" si="15"/>
        <v>30.238542114506362</v>
      </c>
      <c r="G51" s="5"/>
      <c r="H51" s="17">
        <f>Absterbeordnung!C45</f>
        <v>98939.434271814476</v>
      </c>
      <c r="I51" s="18">
        <f t="shared" si="16"/>
        <v>0.48061093171789437</v>
      </c>
      <c r="J51" s="17">
        <f t="shared" si="17"/>
        <v>47551.373689018124</v>
      </c>
      <c r="K51" s="17">
        <f>SUM($J51:J$136)</f>
        <v>1437884.2158980044</v>
      </c>
      <c r="L51" s="19">
        <f t="shared" si="18"/>
        <v>30.238542114506362</v>
      </c>
      <c r="N51" s="6">
        <v>37</v>
      </c>
      <c r="O51" s="6">
        <f t="shared" si="12"/>
        <v>37</v>
      </c>
      <c r="P51" s="20">
        <f t="shared" si="7"/>
        <v>98939.434271814476</v>
      </c>
      <c r="Q51" s="20">
        <f t="shared" si="8"/>
        <v>98939.434271814476</v>
      </c>
      <c r="R51" s="5">
        <f t="shared" si="9"/>
        <v>98939.434271814476</v>
      </c>
      <c r="S51" s="5">
        <f t="shared" si="19"/>
        <v>4704706011.6390972</v>
      </c>
      <c r="T51" s="20">
        <f>SUM(S51:$S$127)</f>
        <v>129876743781.64256</v>
      </c>
      <c r="U51" s="6">
        <f t="shared" si="20"/>
        <v>27.605708722359491</v>
      </c>
    </row>
    <row r="52" spans="1:21" x14ac:dyDescent="0.2">
      <c r="A52" s="21">
        <v>38</v>
      </c>
      <c r="B52" s="17">
        <f>Absterbeordnung!C46</f>
        <v>98887.323071245308</v>
      </c>
      <c r="C52" s="18">
        <f t="shared" si="13"/>
        <v>0.47118718795871989</v>
      </c>
      <c r="D52" s="17">
        <f t="shared" si="14"/>
        <v>46594.439682705517</v>
      </c>
      <c r="E52" s="17">
        <f>SUM(D52:$D$136)</f>
        <v>1390332.8422089862</v>
      </c>
      <c r="F52" s="19">
        <f t="shared" si="15"/>
        <v>29.839029113275007</v>
      </c>
      <c r="G52" s="5"/>
      <c r="H52" s="17">
        <f>Absterbeordnung!C46</f>
        <v>98887.323071245308</v>
      </c>
      <c r="I52" s="18">
        <f t="shared" si="16"/>
        <v>0.47118718795871989</v>
      </c>
      <c r="J52" s="17">
        <f t="shared" si="17"/>
        <v>46594.439682705517</v>
      </c>
      <c r="K52" s="17">
        <f>SUM($J52:J$136)</f>
        <v>1390332.8422089862</v>
      </c>
      <c r="L52" s="19">
        <f t="shared" si="18"/>
        <v>29.839029113275007</v>
      </c>
      <c r="N52" s="6">
        <v>38</v>
      </c>
      <c r="O52" s="6">
        <f t="shared" si="12"/>
        <v>38</v>
      </c>
      <c r="P52" s="20">
        <f t="shared" si="7"/>
        <v>98887.323071245308</v>
      </c>
      <c r="Q52" s="20">
        <f t="shared" si="8"/>
        <v>98887.323071245308</v>
      </c>
      <c r="R52" s="5">
        <f t="shared" si="9"/>
        <v>98887.323071245308</v>
      </c>
      <c r="S52" s="5">
        <f t="shared" si="19"/>
        <v>4607599410.2273531</v>
      </c>
      <c r="T52" s="20">
        <f>SUM(S52:$S$127)</f>
        <v>125172037770.00346</v>
      </c>
      <c r="U52" s="6">
        <f t="shared" si="20"/>
        <v>27.166432370870343</v>
      </c>
    </row>
    <row r="53" spans="1:21" x14ac:dyDescent="0.2">
      <c r="A53" s="21">
        <v>39</v>
      </c>
      <c r="B53" s="17">
        <f>Absterbeordnung!C47</f>
        <v>98829.022043653327</v>
      </c>
      <c r="C53" s="18">
        <f t="shared" si="13"/>
        <v>0.46194822348894127</v>
      </c>
      <c r="D53" s="17">
        <f t="shared" si="14"/>
        <v>45653.89116221507</v>
      </c>
      <c r="E53" s="17">
        <f>SUM(D53:$D$136)</f>
        <v>1343738.4025262806</v>
      </c>
      <c r="F53" s="19">
        <f t="shared" si="15"/>
        <v>29.433162613714089</v>
      </c>
      <c r="G53" s="5"/>
      <c r="H53" s="17">
        <f>Absterbeordnung!C47</f>
        <v>98829.022043653327</v>
      </c>
      <c r="I53" s="18">
        <f t="shared" si="16"/>
        <v>0.46194822348894127</v>
      </c>
      <c r="J53" s="17">
        <f t="shared" si="17"/>
        <v>45653.89116221507</v>
      </c>
      <c r="K53" s="17">
        <f>SUM($J53:J$136)</f>
        <v>1343738.4025262806</v>
      </c>
      <c r="L53" s="19">
        <f t="shared" si="18"/>
        <v>29.433162613714089</v>
      </c>
      <c r="N53" s="6">
        <v>39</v>
      </c>
      <c r="O53" s="6">
        <f t="shared" si="12"/>
        <v>39</v>
      </c>
      <c r="P53" s="20">
        <f t="shared" si="7"/>
        <v>98829.022043653327</v>
      </c>
      <c r="Q53" s="20">
        <f t="shared" si="8"/>
        <v>98829.022043653327</v>
      </c>
      <c r="R53" s="5">
        <f t="shared" si="9"/>
        <v>98829.022043653327</v>
      </c>
      <c r="S53" s="5">
        <f t="shared" si="19"/>
        <v>4511929416.0491028</v>
      </c>
      <c r="T53" s="20">
        <f>SUM(S53:$S$127)</f>
        <v>120564438359.77612</v>
      </c>
      <c r="U53" s="6">
        <f t="shared" si="20"/>
        <v>26.721259851921413</v>
      </c>
    </row>
    <row r="54" spans="1:21" x14ac:dyDescent="0.2">
      <c r="A54" s="21">
        <v>40</v>
      </c>
      <c r="B54" s="17">
        <f>Absterbeordnung!C48</f>
        <v>98759.519409112967</v>
      </c>
      <c r="C54" s="18">
        <f t="shared" si="13"/>
        <v>0.45289041518523643</v>
      </c>
      <c r="D54" s="17">
        <f t="shared" si="14"/>
        <v>44727.239748687585</v>
      </c>
      <c r="E54" s="17">
        <f>SUM(D54:$D$136)</f>
        <v>1298084.5113640656</v>
      </c>
      <c r="F54" s="19">
        <f t="shared" si="15"/>
        <v>29.022236083820818</v>
      </c>
      <c r="G54" s="5"/>
      <c r="H54" s="17">
        <f>Absterbeordnung!C48</f>
        <v>98759.519409112967</v>
      </c>
      <c r="I54" s="18">
        <f t="shared" si="16"/>
        <v>0.45289041518523643</v>
      </c>
      <c r="J54" s="17">
        <f t="shared" si="17"/>
        <v>44727.239748687585</v>
      </c>
      <c r="K54" s="17">
        <f>SUM($J54:J$136)</f>
        <v>1298084.5113640656</v>
      </c>
      <c r="L54" s="19">
        <f t="shared" si="18"/>
        <v>29.022236083820818</v>
      </c>
      <c r="N54" s="6">
        <v>40</v>
      </c>
      <c r="O54" s="6">
        <f t="shared" si="12"/>
        <v>40</v>
      </c>
      <c r="P54" s="20">
        <f t="shared" si="7"/>
        <v>98759.519409112967</v>
      </c>
      <c r="Q54" s="20">
        <f t="shared" si="8"/>
        <v>98759.519409112967</v>
      </c>
      <c r="R54" s="5">
        <f t="shared" si="9"/>
        <v>98759.519409112967</v>
      </c>
      <c r="S54" s="5">
        <f t="shared" si="19"/>
        <v>4417240702.076561</v>
      </c>
      <c r="T54" s="20">
        <f>SUM(S54:$S$127)</f>
        <v>116052508943.72702</v>
      </c>
      <c r="U54" s="6">
        <f t="shared" si="20"/>
        <v>26.272625100364195</v>
      </c>
    </row>
    <row r="55" spans="1:21" x14ac:dyDescent="0.2">
      <c r="A55" s="21">
        <v>41</v>
      </c>
      <c r="B55" s="17">
        <f>Absterbeordnung!C49</f>
        <v>98689.124236032294</v>
      </c>
      <c r="C55" s="18">
        <f t="shared" si="13"/>
        <v>0.44401021096591808</v>
      </c>
      <c r="D55" s="17">
        <f t="shared" si="14"/>
        <v>43818.9788720824</v>
      </c>
      <c r="E55" s="17">
        <f>SUM(D55:$D$136)</f>
        <v>1253357.2716153776</v>
      </c>
      <c r="F55" s="19">
        <f t="shared" si="15"/>
        <v>28.603068895653948</v>
      </c>
      <c r="G55" s="5"/>
      <c r="H55" s="17">
        <f>Absterbeordnung!C49</f>
        <v>98689.124236032294</v>
      </c>
      <c r="I55" s="18">
        <f t="shared" si="16"/>
        <v>0.44401021096591808</v>
      </c>
      <c r="J55" s="17">
        <f t="shared" si="17"/>
        <v>43818.9788720824</v>
      </c>
      <c r="K55" s="17">
        <f>SUM($J55:J$136)</f>
        <v>1253357.2716153776</v>
      </c>
      <c r="L55" s="19">
        <f t="shared" si="18"/>
        <v>28.603068895653948</v>
      </c>
      <c r="N55" s="6">
        <v>41</v>
      </c>
      <c r="O55" s="6">
        <f t="shared" si="12"/>
        <v>41</v>
      </c>
      <c r="P55" s="20">
        <f t="shared" si="7"/>
        <v>98689.124236032294</v>
      </c>
      <c r="Q55" s="20">
        <f t="shared" si="8"/>
        <v>98689.124236032294</v>
      </c>
      <c r="R55" s="5">
        <f t="shared" si="9"/>
        <v>98689.124236032294</v>
      </c>
      <c r="S55" s="5">
        <f t="shared" si="19"/>
        <v>4324456649.8030148</v>
      </c>
      <c r="T55" s="20">
        <f>SUM(S55:$S$127)</f>
        <v>111635268241.65045</v>
      </c>
      <c r="U55" s="6">
        <f t="shared" si="20"/>
        <v>25.814865839095784</v>
      </c>
    </row>
    <row r="56" spans="1:21" x14ac:dyDescent="0.2">
      <c r="A56" s="21">
        <v>42</v>
      </c>
      <c r="B56" s="17">
        <f>Absterbeordnung!C50</f>
        <v>98607.115724677948</v>
      </c>
      <c r="C56" s="18">
        <f t="shared" si="13"/>
        <v>0.4353041283979589</v>
      </c>
      <c r="D56" s="17">
        <f t="shared" si="14"/>
        <v>42924.0845643676</v>
      </c>
      <c r="E56" s="17">
        <f>SUM(D56:$D$136)</f>
        <v>1209538.292743295</v>
      </c>
      <c r="F56" s="19">
        <f t="shared" si="15"/>
        <v>28.178546031179991</v>
      </c>
      <c r="G56" s="5"/>
      <c r="H56" s="17">
        <f>Absterbeordnung!C50</f>
        <v>98607.115724677948</v>
      </c>
      <c r="I56" s="18">
        <f t="shared" si="16"/>
        <v>0.4353041283979589</v>
      </c>
      <c r="J56" s="17">
        <f t="shared" si="17"/>
        <v>42924.0845643676</v>
      </c>
      <c r="K56" s="17">
        <f>SUM($J56:J$136)</f>
        <v>1209538.292743295</v>
      </c>
      <c r="L56" s="19">
        <f t="shared" si="18"/>
        <v>28.178546031179991</v>
      </c>
      <c r="N56" s="6">
        <v>42</v>
      </c>
      <c r="O56" s="6">
        <f t="shared" si="12"/>
        <v>42</v>
      </c>
      <c r="P56" s="20">
        <f t="shared" si="7"/>
        <v>98607.115724677948</v>
      </c>
      <c r="Q56" s="20">
        <f t="shared" si="8"/>
        <v>98607.115724677948</v>
      </c>
      <c r="R56" s="5">
        <f t="shared" si="9"/>
        <v>98607.115724677948</v>
      </c>
      <c r="S56" s="5">
        <f t="shared" si="19"/>
        <v>4232620174.0144587</v>
      </c>
      <c r="T56" s="20">
        <f>SUM(S56:$S$127)</f>
        <v>107310811591.84743</v>
      </c>
      <c r="U56" s="6">
        <f t="shared" si="20"/>
        <v>25.353281697863224</v>
      </c>
    </row>
    <row r="57" spans="1:21" x14ac:dyDescent="0.2">
      <c r="A57" s="21">
        <v>43</v>
      </c>
      <c r="B57" s="17">
        <f>Absterbeordnung!C51</f>
        <v>98513.838637243083</v>
      </c>
      <c r="C57" s="18">
        <f t="shared" si="13"/>
        <v>0.4267687533313323</v>
      </c>
      <c r="D57" s="17">
        <f t="shared" si="14"/>
        <v>42042.628101100265</v>
      </c>
      <c r="E57" s="17">
        <f>SUM(D57:$D$136)</f>
        <v>1166614.2081789277</v>
      </c>
      <c r="F57" s="19">
        <f t="shared" si="15"/>
        <v>27.748365429809969</v>
      </c>
      <c r="G57" s="5"/>
      <c r="H57" s="17">
        <f>Absterbeordnung!C51</f>
        <v>98513.838637243083</v>
      </c>
      <c r="I57" s="18">
        <f t="shared" si="16"/>
        <v>0.4267687533313323</v>
      </c>
      <c r="J57" s="17">
        <f t="shared" si="17"/>
        <v>42042.628101100265</v>
      </c>
      <c r="K57" s="17">
        <f>SUM($J57:J$136)</f>
        <v>1166614.2081789277</v>
      </c>
      <c r="L57" s="19">
        <f t="shared" si="18"/>
        <v>27.748365429809969</v>
      </c>
      <c r="N57" s="6">
        <v>43</v>
      </c>
      <c r="O57" s="6">
        <f t="shared" si="12"/>
        <v>43</v>
      </c>
      <c r="P57" s="20">
        <f t="shared" si="7"/>
        <v>98513.838637243083</v>
      </c>
      <c r="Q57" s="20">
        <f t="shared" si="8"/>
        <v>98513.838637243083</v>
      </c>
      <c r="R57" s="5">
        <f t="shared" si="9"/>
        <v>98513.838637243083</v>
      </c>
      <c r="S57" s="5">
        <f t="shared" si="19"/>
        <v>4141780680.637413</v>
      </c>
      <c r="T57" s="20">
        <f>SUM(S57:$S$127)</f>
        <v>103078191417.83296</v>
      </c>
      <c r="U57" s="6">
        <f t="shared" si="20"/>
        <v>24.88740939367398</v>
      </c>
    </row>
    <row r="58" spans="1:21" x14ac:dyDescent="0.2">
      <c r="A58" s="21">
        <v>44</v>
      </c>
      <c r="B58" s="17">
        <f>Absterbeordnung!C52</f>
        <v>98409.852523546346</v>
      </c>
      <c r="C58" s="18">
        <f t="shared" si="13"/>
        <v>0.41840073856012966</v>
      </c>
      <c r="D58" s="17">
        <f t="shared" si="14"/>
        <v>41174.754977445227</v>
      </c>
      <c r="E58" s="17">
        <f>SUM(D58:$D$136)</f>
        <v>1124571.5800778274</v>
      </c>
      <c r="F58" s="19">
        <f t="shared" si="15"/>
        <v>27.312162044287746</v>
      </c>
      <c r="G58" s="5"/>
      <c r="H58" s="17">
        <f>Absterbeordnung!C52</f>
        <v>98409.852523546346</v>
      </c>
      <c r="I58" s="18">
        <f t="shared" si="16"/>
        <v>0.41840073856012966</v>
      </c>
      <c r="J58" s="17">
        <f t="shared" si="17"/>
        <v>41174.754977445227</v>
      </c>
      <c r="K58" s="17">
        <f>SUM($J58:J$136)</f>
        <v>1124571.5800778274</v>
      </c>
      <c r="L58" s="19">
        <f t="shared" si="18"/>
        <v>27.312162044287746</v>
      </c>
      <c r="N58" s="6">
        <v>44</v>
      </c>
      <c r="O58" s="6">
        <f t="shared" si="12"/>
        <v>44</v>
      </c>
      <c r="P58" s="20">
        <f t="shared" si="7"/>
        <v>98409.852523546346</v>
      </c>
      <c r="Q58" s="20">
        <f t="shared" si="8"/>
        <v>98409.852523546346</v>
      </c>
      <c r="R58" s="5">
        <f t="shared" si="9"/>
        <v>98409.852523546346</v>
      </c>
      <c r="S58" s="5">
        <f t="shared" si="19"/>
        <v>4052001565.023541</v>
      </c>
      <c r="T58" s="20">
        <f>SUM(S58:$S$127)</f>
        <v>98936410737.195541</v>
      </c>
      <c r="U58" s="6">
        <f t="shared" si="20"/>
        <v>24.416676338727118</v>
      </c>
    </row>
    <row r="59" spans="1:21" x14ac:dyDescent="0.2">
      <c r="A59" s="21">
        <v>45</v>
      </c>
      <c r="B59" s="17">
        <f>Absterbeordnung!C53</f>
        <v>98298.568431599153</v>
      </c>
      <c r="C59" s="18">
        <f t="shared" si="13"/>
        <v>0.41019680250993107</v>
      </c>
      <c r="D59" s="17">
        <f t="shared" si="14"/>
        <v>40321.758461945625</v>
      </c>
      <c r="E59" s="17">
        <f>SUM(D59:$D$136)</f>
        <v>1083396.8251003823</v>
      </c>
      <c r="F59" s="19">
        <f t="shared" si="15"/>
        <v>26.868789120962006</v>
      </c>
      <c r="G59" s="5"/>
      <c r="H59" s="17">
        <f>Absterbeordnung!C53</f>
        <v>98298.568431599153</v>
      </c>
      <c r="I59" s="18">
        <f t="shared" si="16"/>
        <v>0.41019680250993107</v>
      </c>
      <c r="J59" s="17">
        <f t="shared" si="17"/>
        <v>40321.758461945625</v>
      </c>
      <c r="K59" s="17">
        <f>SUM($J59:J$136)</f>
        <v>1083396.8251003823</v>
      </c>
      <c r="L59" s="19">
        <f t="shared" si="18"/>
        <v>26.868789120962006</v>
      </c>
      <c r="N59" s="6">
        <v>45</v>
      </c>
      <c r="O59" s="6">
        <f t="shared" si="12"/>
        <v>45</v>
      </c>
      <c r="P59" s="20">
        <f t="shared" si="7"/>
        <v>98298.568431599153</v>
      </c>
      <c r="Q59" s="20">
        <f t="shared" si="8"/>
        <v>98298.568431599153</v>
      </c>
      <c r="R59" s="5">
        <f t="shared" si="9"/>
        <v>98298.568431599153</v>
      </c>
      <c r="S59" s="5">
        <f t="shared" si="19"/>
        <v>3963571133.4539742</v>
      </c>
      <c r="T59" s="20">
        <f>SUM(S59:$S$127)</f>
        <v>94884409172.171997</v>
      </c>
      <c r="U59" s="6">
        <f t="shared" si="20"/>
        <v>23.939121054574564</v>
      </c>
    </row>
    <row r="60" spans="1:21" x14ac:dyDescent="0.2">
      <c r="A60" s="21">
        <v>46</v>
      </c>
      <c r="B60" s="17">
        <f>Absterbeordnung!C54</f>
        <v>98165.613244956199</v>
      </c>
      <c r="C60" s="18">
        <f t="shared" si="13"/>
        <v>0.40215372795091275</v>
      </c>
      <c r="D60" s="17">
        <f t="shared" si="14"/>
        <v>39477.667323046633</v>
      </c>
      <c r="E60" s="17">
        <f>SUM(D60:$D$136)</f>
        <v>1043075.0666384363</v>
      </c>
      <c r="F60" s="19">
        <f t="shared" si="15"/>
        <v>26.421902239130031</v>
      </c>
      <c r="G60" s="5"/>
      <c r="H60" s="17">
        <f>Absterbeordnung!C54</f>
        <v>98165.613244956199</v>
      </c>
      <c r="I60" s="18">
        <f t="shared" si="16"/>
        <v>0.40215372795091275</v>
      </c>
      <c r="J60" s="17">
        <f t="shared" si="17"/>
        <v>39477.667323046633</v>
      </c>
      <c r="K60" s="17">
        <f>SUM($J60:J$136)</f>
        <v>1043075.0666384363</v>
      </c>
      <c r="L60" s="19">
        <f t="shared" si="18"/>
        <v>26.421902239130031</v>
      </c>
      <c r="N60" s="6">
        <v>46</v>
      </c>
      <c r="O60" s="6">
        <f t="shared" si="12"/>
        <v>46</v>
      </c>
      <c r="P60" s="20">
        <f t="shared" si="7"/>
        <v>98165.613244956199</v>
      </c>
      <c r="Q60" s="20">
        <f t="shared" si="8"/>
        <v>98165.613244956199</v>
      </c>
      <c r="R60" s="5">
        <f t="shared" si="9"/>
        <v>98165.613244956199</v>
      </c>
      <c r="S60" s="5">
        <f t="shared" si="19"/>
        <v>3875349422.247241</v>
      </c>
      <c r="T60" s="20">
        <f>SUM(S60:$S$127)</f>
        <v>90920838038.718033</v>
      </c>
      <c r="U60" s="6">
        <f t="shared" si="20"/>
        <v>23.4613264849792</v>
      </c>
    </row>
    <row r="61" spans="1:21" x14ac:dyDescent="0.2">
      <c r="A61" s="21">
        <v>47</v>
      </c>
      <c r="B61" s="17">
        <f>Absterbeordnung!C55</f>
        <v>98013.366649385687</v>
      </c>
      <c r="C61" s="18">
        <f t="shared" si="13"/>
        <v>0.39426836073618909</v>
      </c>
      <c r="D61" s="17">
        <f t="shared" si="14"/>
        <v>38643.569399088359</v>
      </c>
      <c r="E61" s="17">
        <f>SUM(D61:$D$136)</f>
        <v>1003597.3993153897</v>
      </c>
      <c r="F61" s="19">
        <f t="shared" si="15"/>
        <v>25.970618525188968</v>
      </c>
      <c r="G61" s="5"/>
      <c r="H61" s="17">
        <f>Absterbeordnung!C55</f>
        <v>98013.366649385687</v>
      </c>
      <c r="I61" s="18">
        <f t="shared" si="16"/>
        <v>0.39426836073618909</v>
      </c>
      <c r="J61" s="17">
        <f t="shared" si="17"/>
        <v>38643.569399088359</v>
      </c>
      <c r="K61" s="17">
        <f>SUM($J61:J$136)</f>
        <v>1003597.3993153897</v>
      </c>
      <c r="L61" s="19">
        <f t="shared" si="18"/>
        <v>25.970618525188968</v>
      </c>
      <c r="N61" s="6">
        <v>47</v>
      </c>
      <c r="O61" s="6">
        <f t="shared" si="12"/>
        <v>47</v>
      </c>
      <c r="P61" s="20">
        <f t="shared" si="7"/>
        <v>98013.366649385687</v>
      </c>
      <c r="Q61" s="20">
        <f t="shared" si="8"/>
        <v>98013.366649385687</v>
      </c>
      <c r="R61" s="5">
        <f t="shared" si="9"/>
        <v>98013.366649385687</v>
      </c>
      <c r="S61" s="5">
        <f t="shared" si="19"/>
        <v>3787586336.1538286</v>
      </c>
      <c r="T61" s="20">
        <f>SUM(S61:$S$127)</f>
        <v>87045488616.470779</v>
      </c>
      <c r="U61" s="6">
        <f t="shared" si="20"/>
        <v>22.981783355165089</v>
      </c>
    </row>
    <row r="62" spans="1:21" x14ac:dyDescent="0.2">
      <c r="A62" s="21">
        <v>48</v>
      </c>
      <c r="B62" s="17">
        <f>Absterbeordnung!C56</f>
        <v>97843.272766034788</v>
      </c>
      <c r="C62" s="18">
        <f t="shared" si="13"/>
        <v>0.38653760856489122</v>
      </c>
      <c r="D62" s="17">
        <f t="shared" si="14"/>
        <v>37820.104669145439</v>
      </c>
      <c r="E62" s="17">
        <f>SUM(D62:$D$136)</f>
        <v>964953.8299163013</v>
      </c>
      <c r="F62" s="19">
        <f t="shared" si="15"/>
        <v>25.514308814262328</v>
      </c>
      <c r="G62" s="5"/>
      <c r="H62" s="17">
        <f>Absterbeordnung!C56</f>
        <v>97843.272766034788</v>
      </c>
      <c r="I62" s="18">
        <f t="shared" si="16"/>
        <v>0.38653760856489122</v>
      </c>
      <c r="J62" s="17">
        <f t="shared" si="17"/>
        <v>37820.104669145439</v>
      </c>
      <c r="K62" s="17">
        <f>SUM($J62:J$136)</f>
        <v>964953.8299163013</v>
      </c>
      <c r="L62" s="19">
        <f t="shared" si="18"/>
        <v>25.514308814262328</v>
      </c>
      <c r="N62" s="6">
        <v>48</v>
      </c>
      <c r="O62" s="6">
        <f t="shared" si="12"/>
        <v>48</v>
      </c>
      <c r="P62" s="20">
        <f t="shared" si="7"/>
        <v>97843.272766034788</v>
      </c>
      <c r="Q62" s="20">
        <f t="shared" si="8"/>
        <v>97843.272766034788</v>
      </c>
      <c r="R62" s="5">
        <f t="shared" si="9"/>
        <v>97843.272766034788</v>
      </c>
      <c r="S62" s="5">
        <f t="shared" si="19"/>
        <v>3700442817.1831832</v>
      </c>
      <c r="T62" s="20">
        <f>SUM(S62:$S$127)</f>
        <v>83257902280.316956</v>
      </c>
      <c r="U62" s="6">
        <f t="shared" si="20"/>
        <v>22.499443010902617</v>
      </c>
    </row>
    <row r="63" spans="1:21" x14ac:dyDescent="0.2">
      <c r="A63" s="21">
        <v>49</v>
      </c>
      <c r="B63" s="17">
        <f>Absterbeordnung!C57</f>
        <v>97661.97281649831</v>
      </c>
      <c r="C63" s="18">
        <f t="shared" si="13"/>
        <v>0.37895843976950117</v>
      </c>
      <c r="D63" s="17">
        <f t="shared" si="14"/>
        <v>37009.828843351635</v>
      </c>
      <c r="E63" s="17">
        <f>SUM(D63:$D$136)</f>
        <v>927133.72524715599</v>
      </c>
      <c r="F63" s="19">
        <f t="shared" si="15"/>
        <v>25.051013588075651</v>
      </c>
      <c r="G63" s="5"/>
      <c r="H63" s="17">
        <f>Absterbeordnung!C57</f>
        <v>97661.97281649831</v>
      </c>
      <c r="I63" s="18">
        <f t="shared" si="16"/>
        <v>0.37895843976950117</v>
      </c>
      <c r="J63" s="17">
        <f t="shared" si="17"/>
        <v>37009.828843351635</v>
      </c>
      <c r="K63" s="17">
        <f>SUM($J63:J$136)</f>
        <v>927133.72524715599</v>
      </c>
      <c r="L63" s="19">
        <f t="shared" si="18"/>
        <v>25.051013588075651</v>
      </c>
      <c r="N63" s="6">
        <v>49</v>
      </c>
      <c r="O63" s="6">
        <f t="shared" si="12"/>
        <v>49</v>
      </c>
      <c r="P63" s="20">
        <f t="shared" si="7"/>
        <v>97661.97281649831</v>
      </c>
      <c r="Q63" s="20">
        <f t="shared" si="8"/>
        <v>97661.97281649831</v>
      </c>
      <c r="R63" s="5">
        <f t="shared" si="9"/>
        <v>97661.97281649831</v>
      </c>
      <c r="S63" s="5">
        <f t="shared" si="19"/>
        <v>3614452898.4426627</v>
      </c>
      <c r="T63" s="20">
        <f>SUM(S63:$S$127)</f>
        <v>79557459463.133789</v>
      </c>
      <c r="U63" s="6">
        <f t="shared" si="20"/>
        <v>22.010927157859001</v>
      </c>
    </row>
    <row r="64" spans="1:21" x14ac:dyDescent="0.2">
      <c r="A64" s="21">
        <v>50</v>
      </c>
      <c r="B64" s="17">
        <f>Absterbeordnung!C58</f>
        <v>97457.656956228166</v>
      </c>
      <c r="C64" s="18">
        <f t="shared" si="13"/>
        <v>0.37152788212696192</v>
      </c>
      <c r="D64" s="17">
        <f t="shared" si="14"/>
        <v>36208.236886003426</v>
      </c>
      <c r="E64" s="17">
        <f>SUM(D64:$D$136)</f>
        <v>890123.89640380431</v>
      </c>
      <c r="F64" s="19">
        <f t="shared" si="15"/>
        <v>24.583464232357819</v>
      </c>
      <c r="G64" s="5"/>
      <c r="H64" s="17">
        <f>Absterbeordnung!C58</f>
        <v>97457.656956228166</v>
      </c>
      <c r="I64" s="18">
        <f t="shared" si="16"/>
        <v>0.37152788212696192</v>
      </c>
      <c r="J64" s="17">
        <f t="shared" si="17"/>
        <v>36208.236886003426</v>
      </c>
      <c r="K64" s="17">
        <f>SUM($J64:J$136)</f>
        <v>890123.89640380431</v>
      </c>
      <c r="L64" s="19">
        <f t="shared" si="18"/>
        <v>24.583464232357819</v>
      </c>
      <c r="N64" s="6">
        <v>50</v>
      </c>
      <c r="O64" s="6">
        <f t="shared" si="12"/>
        <v>50</v>
      </c>
      <c r="P64" s="20">
        <f t="shared" si="7"/>
        <v>97457.656956228166</v>
      </c>
      <c r="Q64" s="20">
        <f t="shared" si="8"/>
        <v>97457.656956228166</v>
      </c>
      <c r="R64" s="5">
        <f t="shared" si="9"/>
        <v>97457.656956228166</v>
      </c>
      <c r="S64" s="5">
        <f t="shared" si="19"/>
        <v>3528769929.4259691</v>
      </c>
      <c r="T64" s="20">
        <f>SUM(S64:$S$127)</f>
        <v>75943006564.691116</v>
      </c>
      <c r="U64" s="6">
        <f t="shared" si="20"/>
        <v>21.521098876810282</v>
      </c>
    </row>
    <row r="65" spans="1:21" x14ac:dyDescent="0.2">
      <c r="A65" s="21">
        <v>51</v>
      </c>
      <c r="B65" s="17">
        <f>Absterbeordnung!C59</f>
        <v>97229.950904299025</v>
      </c>
      <c r="C65" s="18">
        <f t="shared" si="13"/>
        <v>0.36424302169309997</v>
      </c>
      <c r="D65" s="17">
        <f t="shared" si="14"/>
        <v>35415.331116453635</v>
      </c>
      <c r="E65" s="17">
        <f>SUM(D65:$D$136)</f>
        <v>853915.65951780078</v>
      </c>
      <c r="F65" s="19">
        <f t="shared" si="15"/>
        <v>24.111469033282013</v>
      </c>
      <c r="G65" s="5"/>
      <c r="H65" s="17">
        <f>Absterbeordnung!C59</f>
        <v>97229.950904299025</v>
      </c>
      <c r="I65" s="18">
        <f t="shared" si="16"/>
        <v>0.36424302169309997</v>
      </c>
      <c r="J65" s="17">
        <f t="shared" si="17"/>
        <v>35415.331116453635</v>
      </c>
      <c r="K65" s="17">
        <f>SUM($J65:J$136)</f>
        <v>853915.65951780078</v>
      </c>
      <c r="L65" s="19">
        <f t="shared" si="18"/>
        <v>24.111469033282013</v>
      </c>
      <c r="N65" s="6">
        <v>51</v>
      </c>
      <c r="O65" s="6">
        <f t="shared" si="12"/>
        <v>51</v>
      </c>
      <c r="P65" s="20">
        <f t="shared" si="7"/>
        <v>97229.950904299025</v>
      </c>
      <c r="Q65" s="20">
        <f t="shared" si="8"/>
        <v>97229.950904299025</v>
      </c>
      <c r="R65" s="5">
        <f t="shared" si="9"/>
        <v>97229.950904299025</v>
      </c>
      <c r="S65" s="5">
        <f t="shared" si="19"/>
        <v>3443430905.7122803</v>
      </c>
      <c r="T65" s="20">
        <f>SUM(S65:$S$127)</f>
        <v>72414236635.265152</v>
      </c>
      <c r="U65" s="6">
        <f t="shared" si="20"/>
        <v>21.029676104474103</v>
      </c>
    </row>
    <row r="66" spans="1:21" x14ac:dyDescent="0.2">
      <c r="A66" s="21">
        <v>52</v>
      </c>
      <c r="B66" s="17">
        <f>Absterbeordnung!C60</f>
        <v>96987.771770243053</v>
      </c>
      <c r="C66" s="18">
        <f t="shared" si="13"/>
        <v>0.35710100165990188</v>
      </c>
      <c r="D66" s="17">
        <f t="shared" si="14"/>
        <v>34634.430447915751</v>
      </c>
      <c r="E66" s="17">
        <f>SUM(D66:$D$136)</f>
        <v>818500.32840134727</v>
      </c>
      <c r="F66" s="19">
        <f t="shared" si="15"/>
        <v>23.632562101237134</v>
      </c>
      <c r="G66" s="5"/>
      <c r="H66" s="17">
        <f>Absterbeordnung!C60</f>
        <v>96987.771770243053</v>
      </c>
      <c r="I66" s="18">
        <f t="shared" si="16"/>
        <v>0.35710100165990188</v>
      </c>
      <c r="J66" s="17">
        <f t="shared" si="17"/>
        <v>34634.430447915751</v>
      </c>
      <c r="K66" s="17">
        <f>SUM($J66:J$136)</f>
        <v>818500.32840134727</v>
      </c>
      <c r="L66" s="19">
        <f t="shared" si="18"/>
        <v>23.632562101237134</v>
      </c>
      <c r="N66" s="6">
        <v>52</v>
      </c>
      <c r="O66" s="6">
        <f t="shared" si="12"/>
        <v>52</v>
      </c>
      <c r="P66" s="20">
        <f t="shared" si="7"/>
        <v>96987.771770243053</v>
      </c>
      <c r="Q66" s="20">
        <f t="shared" si="8"/>
        <v>96987.771770243053</v>
      </c>
      <c r="R66" s="5">
        <f t="shared" si="9"/>
        <v>96987.771770243053</v>
      </c>
      <c r="S66" s="5">
        <f t="shared" si="19"/>
        <v>3359116235.6748095</v>
      </c>
      <c r="T66" s="20">
        <f>SUM(S66:$S$127)</f>
        <v>68970805729.552856</v>
      </c>
      <c r="U66" s="6">
        <f t="shared" si="20"/>
        <v>20.532426058098991</v>
      </c>
    </row>
    <row r="67" spans="1:21" x14ac:dyDescent="0.2">
      <c r="A67" s="21">
        <v>53</v>
      </c>
      <c r="B67" s="17">
        <f>Absterbeordnung!C61</f>
        <v>96719.034495515094</v>
      </c>
      <c r="C67" s="18">
        <f t="shared" si="13"/>
        <v>0.35009902123519798</v>
      </c>
      <c r="D67" s="17">
        <f t="shared" si="14"/>
        <v>33861.239311693185</v>
      </c>
      <c r="E67" s="17">
        <f>SUM(D67:$D$136)</f>
        <v>783865.89795343147</v>
      </c>
      <c r="F67" s="19">
        <f t="shared" si="15"/>
        <v>23.149356428981669</v>
      </c>
      <c r="G67" s="5"/>
      <c r="H67" s="17">
        <f>Absterbeordnung!C61</f>
        <v>96719.034495515094</v>
      </c>
      <c r="I67" s="18">
        <f t="shared" si="16"/>
        <v>0.35009902123519798</v>
      </c>
      <c r="J67" s="17">
        <f t="shared" si="17"/>
        <v>33861.239311693185</v>
      </c>
      <c r="K67" s="17">
        <f>SUM($J67:J$136)</f>
        <v>783865.89795343147</v>
      </c>
      <c r="L67" s="19">
        <f t="shared" si="18"/>
        <v>23.149356428981669</v>
      </c>
      <c r="N67" s="6">
        <v>53</v>
      </c>
      <c r="O67" s="6">
        <f t="shared" si="12"/>
        <v>53</v>
      </c>
      <c r="P67" s="20">
        <f t="shared" si="7"/>
        <v>96719.034495515094</v>
      </c>
      <c r="Q67" s="20">
        <f t="shared" si="8"/>
        <v>96719.034495515094</v>
      </c>
      <c r="R67" s="5">
        <f t="shared" si="9"/>
        <v>96719.034495515094</v>
      </c>
      <c r="S67" s="5">
        <f t="shared" si="19"/>
        <v>3275026373.0485449</v>
      </c>
      <c r="T67" s="20">
        <f>SUM(S67:$S$127)</f>
        <v>65611689493.878006</v>
      </c>
      <c r="U67" s="6">
        <f t="shared" si="20"/>
        <v>20.033942332135673</v>
      </c>
    </row>
    <row r="68" spans="1:21" x14ac:dyDescent="0.2">
      <c r="A68" s="21">
        <v>54</v>
      </c>
      <c r="B68" s="17">
        <f>Absterbeordnung!C62</f>
        <v>96425.087453678556</v>
      </c>
      <c r="C68" s="18">
        <f t="shared" si="13"/>
        <v>0.34323433454431168</v>
      </c>
      <c r="D68" s="17">
        <f t="shared" si="14"/>
        <v>33096.400725540414</v>
      </c>
      <c r="E68" s="17">
        <f>SUM(D68:$D$136)</f>
        <v>750004.65864173824</v>
      </c>
      <c r="F68" s="19">
        <f t="shared" si="15"/>
        <v>22.66121518352784</v>
      </c>
      <c r="G68" s="5"/>
      <c r="H68" s="17">
        <f>Absterbeordnung!C62</f>
        <v>96425.087453678556</v>
      </c>
      <c r="I68" s="18">
        <f t="shared" si="16"/>
        <v>0.34323433454431168</v>
      </c>
      <c r="J68" s="17">
        <f t="shared" si="17"/>
        <v>33096.400725540414</v>
      </c>
      <c r="K68" s="17">
        <f>SUM($J68:J$136)</f>
        <v>750004.65864173824</v>
      </c>
      <c r="L68" s="19">
        <f t="shared" si="18"/>
        <v>22.66121518352784</v>
      </c>
      <c r="N68" s="6">
        <v>54</v>
      </c>
      <c r="O68" s="6">
        <f t="shared" si="12"/>
        <v>54</v>
      </c>
      <c r="P68" s="20">
        <f t="shared" si="7"/>
        <v>96425.087453678556</v>
      </c>
      <c r="Q68" s="20">
        <f t="shared" si="8"/>
        <v>96425.087453678556</v>
      </c>
      <c r="R68" s="5">
        <f t="shared" si="9"/>
        <v>96425.087453678556</v>
      </c>
      <c r="S68" s="5">
        <f t="shared" si="19"/>
        <v>3191323334.3622251</v>
      </c>
      <c r="T68" s="20">
        <f>SUM(S68:$S$127)</f>
        <v>62336663120.82946</v>
      </c>
      <c r="U68" s="6">
        <f t="shared" si="20"/>
        <v>19.533170597170852</v>
      </c>
    </row>
    <row r="69" spans="1:21" x14ac:dyDescent="0.2">
      <c r="A69" s="21">
        <v>55</v>
      </c>
      <c r="B69" s="17">
        <f>Absterbeordnung!C63</f>
        <v>96117.862546035743</v>
      </c>
      <c r="C69" s="18">
        <f t="shared" si="13"/>
        <v>0.33650424955324687</v>
      </c>
      <c r="D69" s="17">
        <f t="shared" si="14"/>
        <v>32344.069204715892</v>
      </c>
      <c r="E69" s="17">
        <f>SUM(D69:$D$136)</f>
        <v>716908.257916198</v>
      </c>
      <c r="F69" s="19">
        <f t="shared" si="15"/>
        <v>22.16506072191034</v>
      </c>
      <c r="G69" s="5"/>
      <c r="H69" s="17">
        <f>Absterbeordnung!C63</f>
        <v>96117.862546035743</v>
      </c>
      <c r="I69" s="18">
        <f t="shared" si="16"/>
        <v>0.33650424955324687</v>
      </c>
      <c r="J69" s="17">
        <f t="shared" si="17"/>
        <v>32344.069204715892</v>
      </c>
      <c r="K69" s="17">
        <f>SUM($J69:J$136)</f>
        <v>716908.257916198</v>
      </c>
      <c r="L69" s="19">
        <f t="shared" si="18"/>
        <v>22.16506072191034</v>
      </c>
      <c r="N69" s="6">
        <v>55</v>
      </c>
      <c r="O69" s="6">
        <f t="shared" si="12"/>
        <v>55</v>
      </c>
      <c r="P69" s="20">
        <f t="shared" si="7"/>
        <v>96117.862546035743</v>
      </c>
      <c r="Q69" s="20">
        <f t="shared" si="8"/>
        <v>96117.862546035743</v>
      </c>
      <c r="R69" s="5">
        <f t="shared" si="9"/>
        <v>96117.862546035743</v>
      </c>
      <c r="S69" s="5">
        <f t="shared" si="19"/>
        <v>3108842797.9983497</v>
      </c>
      <c r="T69" s="20">
        <f>SUM(S69:$S$127)</f>
        <v>59145339786.467239</v>
      </c>
      <c r="U69" s="6">
        <f t="shared" si="20"/>
        <v>19.024873121454831</v>
      </c>
    </row>
    <row r="70" spans="1:21" x14ac:dyDescent="0.2">
      <c r="A70" s="21">
        <v>56</v>
      </c>
      <c r="B70" s="17">
        <f>Absterbeordnung!C64</f>
        <v>95772.075137604581</v>
      </c>
      <c r="C70" s="18">
        <f t="shared" si="13"/>
        <v>0.3299061270129871</v>
      </c>
      <c r="D70" s="17">
        <f t="shared" si="14"/>
        <v>31595.794384643923</v>
      </c>
      <c r="E70" s="17">
        <f>SUM(D70:$D$136)</f>
        <v>684564.18871148222</v>
      </c>
      <c r="F70" s="19">
        <f t="shared" si="15"/>
        <v>21.666307242592758</v>
      </c>
      <c r="G70" s="5"/>
      <c r="H70" s="17">
        <f>Absterbeordnung!C64</f>
        <v>95772.075137604581</v>
      </c>
      <c r="I70" s="18">
        <f t="shared" si="16"/>
        <v>0.3299061270129871</v>
      </c>
      <c r="J70" s="17">
        <f t="shared" si="17"/>
        <v>31595.794384643923</v>
      </c>
      <c r="K70" s="17">
        <f>SUM($J70:J$136)</f>
        <v>684564.18871148222</v>
      </c>
      <c r="L70" s="19">
        <f t="shared" si="18"/>
        <v>21.666307242592758</v>
      </c>
      <c r="N70" s="6">
        <v>56</v>
      </c>
      <c r="O70" s="6">
        <f t="shared" si="12"/>
        <v>56</v>
      </c>
      <c r="P70" s="20">
        <f t="shared" si="7"/>
        <v>95772.075137604581</v>
      </c>
      <c r="Q70" s="20">
        <f t="shared" si="8"/>
        <v>95772.075137604581</v>
      </c>
      <c r="R70" s="5">
        <f t="shared" si="9"/>
        <v>95772.075137604581</v>
      </c>
      <c r="S70" s="5">
        <f t="shared" si="19"/>
        <v>3025994793.8384223</v>
      </c>
      <c r="T70" s="20">
        <f>SUM(S70:$S$127)</f>
        <v>56036496988.468887</v>
      </c>
      <c r="U70" s="6">
        <f t="shared" si="20"/>
        <v>18.518371909486188</v>
      </c>
    </row>
    <row r="71" spans="1:21" x14ac:dyDescent="0.2">
      <c r="A71" s="21">
        <v>57</v>
      </c>
      <c r="B71" s="17">
        <f>Absterbeordnung!C65</f>
        <v>95408.822124883169</v>
      </c>
      <c r="C71" s="18">
        <f t="shared" si="13"/>
        <v>0.32343737942449713</v>
      </c>
      <c r="D71" s="17">
        <f t="shared" si="14"/>
        <v>30858.779402050193</v>
      </c>
      <c r="E71" s="17">
        <f>SUM(D71:$D$136)</f>
        <v>652968.39432683808</v>
      </c>
      <c r="F71" s="19">
        <f t="shared" si="15"/>
        <v>21.159890539398852</v>
      </c>
      <c r="G71" s="5"/>
      <c r="H71" s="17">
        <f>Absterbeordnung!C65</f>
        <v>95408.822124883169</v>
      </c>
      <c r="I71" s="18">
        <f t="shared" si="16"/>
        <v>0.32343737942449713</v>
      </c>
      <c r="J71" s="17">
        <f t="shared" si="17"/>
        <v>30858.779402050193</v>
      </c>
      <c r="K71" s="17">
        <f>SUM($J71:J$136)</f>
        <v>652968.39432683808</v>
      </c>
      <c r="L71" s="19">
        <f t="shared" si="18"/>
        <v>21.159890539398852</v>
      </c>
      <c r="N71" s="6">
        <v>57</v>
      </c>
      <c r="O71" s="6">
        <f t="shared" si="12"/>
        <v>57</v>
      </c>
      <c r="P71" s="20">
        <f t="shared" si="7"/>
        <v>95408.822124883169</v>
      </c>
      <c r="Q71" s="20">
        <f t="shared" si="8"/>
        <v>95408.822124883169</v>
      </c>
      <c r="R71" s="5">
        <f t="shared" si="9"/>
        <v>95408.822124883169</v>
      </c>
      <c r="S71" s="5">
        <f t="shared" si="19"/>
        <v>2944199794.961216</v>
      </c>
      <c r="T71" s="20">
        <f>SUM(S71:$S$127)</f>
        <v>53010502194.630455</v>
      </c>
      <c r="U71" s="6">
        <f t="shared" si="20"/>
        <v>18.005062796809536</v>
      </c>
    </row>
    <row r="72" spans="1:21" x14ac:dyDescent="0.2">
      <c r="A72" s="21">
        <v>58</v>
      </c>
      <c r="B72" s="17">
        <f>Absterbeordnung!C66</f>
        <v>95015.138840966785</v>
      </c>
      <c r="C72" s="18">
        <f t="shared" si="13"/>
        <v>0.31709547002401678</v>
      </c>
      <c r="D72" s="17">
        <f t="shared" si="14"/>
        <v>30128.870110173575</v>
      </c>
      <c r="E72" s="17">
        <f>SUM(D72:$D$136)</f>
        <v>622109.61492478789</v>
      </c>
      <c r="F72" s="19">
        <f t="shared" si="15"/>
        <v>20.648288921884294</v>
      </c>
      <c r="G72" s="5"/>
      <c r="H72" s="17">
        <f>Absterbeordnung!C66</f>
        <v>95015.138840966785</v>
      </c>
      <c r="I72" s="18">
        <f t="shared" si="16"/>
        <v>0.31709547002401678</v>
      </c>
      <c r="J72" s="17">
        <f t="shared" si="17"/>
        <v>30128.870110173575</v>
      </c>
      <c r="K72" s="17">
        <f>SUM($J72:J$136)</f>
        <v>622109.61492478789</v>
      </c>
      <c r="L72" s="19">
        <f t="shared" si="18"/>
        <v>20.648288921884294</v>
      </c>
      <c r="N72" s="6">
        <v>58</v>
      </c>
      <c r="O72" s="6">
        <f t="shared" si="12"/>
        <v>58</v>
      </c>
      <c r="P72" s="20">
        <f t="shared" si="7"/>
        <v>95015.138840966785</v>
      </c>
      <c r="Q72" s="20">
        <f t="shared" si="8"/>
        <v>95015.138840966785</v>
      </c>
      <c r="R72" s="5">
        <f t="shared" si="9"/>
        <v>95015.138840966785</v>
      </c>
      <c r="S72" s="5">
        <f t="shared" si="19"/>
        <v>2862698776.6395965</v>
      </c>
      <c r="T72" s="20">
        <f>SUM(S72:$S$127)</f>
        <v>50066302399.669243</v>
      </c>
      <c r="U72" s="6">
        <f t="shared" si="20"/>
        <v>17.489196840486304</v>
      </c>
    </row>
    <row r="73" spans="1:21" x14ac:dyDescent="0.2">
      <c r="A73" s="21">
        <v>59</v>
      </c>
      <c r="B73" s="17">
        <f>Absterbeordnung!C67</f>
        <v>94581.903381053795</v>
      </c>
      <c r="C73" s="18">
        <f t="shared" si="13"/>
        <v>0.3108779117882518</v>
      </c>
      <c r="D73" s="17">
        <f t="shared" si="14"/>
        <v>29403.424616060198</v>
      </c>
      <c r="E73" s="17">
        <f>SUM(D73:$D$136)</f>
        <v>591980.74481461442</v>
      </c>
      <c r="F73" s="19">
        <f t="shared" si="15"/>
        <v>20.133054314063592</v>
      </c>
      <c r="G73" s="5"/>
      <c r="H73" s="17">
        <f>Absterbeordnung!C67</f>
        <v>94581.903381053795</v>
      </c>
      <c r="I73" s="18">
        <f t="shared" si="16"/>
        <v>0.3108779117882518</v>
      </c>
      <c r="J73" s="17">
        <f t="shared" si="17"/>
        <v>29403.424616060198</v>
      </c>
      <c r="K73" s="17">
        <f>SUM($J73:J$136)</f>
        <v>591980.74481461442</v>
      </c>
      <c r="L73" s="19">
        <f t="shared" si="18"/>
        <v>20.133054314063592</v>
      </c>
      <c r="N73" s="6">
        <v>59</v>
      </c>
      <c r="O73" s="6">
        <f t="shared" si="12"/>
        <v>59</v>
      </c>
      <c r="P73" s="20">
        <f t="shared" si="7"/>
        <v>94581.903381053795</v>
      </c>
      <c r="Q73" s="20">
        <f t="shared" si="8"/>
        <v>94581.903381053795</v>
      </c>
      <c r="R73" s="5">
        <f t="shared" si="9"/>
        <v>94581.903381053795</v>
      </c>
      <c r="S73" s="5">
        <f t="shared" si="19"/>
        <v>2781031866.108304</v>
      </c>
      <c r="T73" s="20">
        <f>SUM(S73:$S$127)</f>
        <v>47203603623.02964</v>
      </c>
      <c r="U73" s="6">
        <f t="shared" si="20"/>
        <v>16.973413429125859</v>
      </c>
    </row>
    <row r="74" spans="1:21" x14ac:dyDescent="0.2">
      <c r="A74" s="21">
        <v>60</v>
      </c>
      <c r="B74" s="17">
        <f>Absterbeordnung!C68</f>
        <v>94129.957761518366</v>
      </c>
      <c r="C74" s="18">
        <f t="shared" si="13"/>
        <v>0.30478226645907031</v>
      </c>
      <c r="D74" s="17">
        <f t="shared" si="14"/>
        <v>28689.141868252125</v>
      </c>
      <c r="E74" s="17">
        <f>SUM(D74:$D$136)</f>
        <v>562577.32019855396</v>
      </c>
      <c r="F74" s="19">
        <f t="shared" si="15"/>
        <v>19.609416091357939</v>
      </c>
      <c r="G74" s="5"/>
      <c r="H74" s="17">
        <f>Absterbeordnung!C68</f>
        <v>94129.957761518366</v>
      </c>
      <c r="I74" s="18">
        <f t="shared" si="16"/>
        <v>0.30478226645907031</v>
      </c>
      <c r="J74" s="17">
        <f t="shared" si="17"/>
        <v>28689.141868252125</v>
      </c>
      <c r="K74" s="17">
        <f>SUM($J74:J$136)</f>
        <v>562577.32019855396</v>
      </c>
      <c r="L74" s="19">
        <f t="shared" si="18"/>
        <v>19.609416091357939</v>
      </c>
      <c r="N74" s="6">
        <v>60</v>
      </c>
      <c r="O74" s="6">
        <f t="shared" si="12"/>
        <v>60</v>
      </c>
      <c r="P74" s="20">
        <f t="shared" si="7"/>
        <v>94129.957761518366</v>
      </c>
      <c r="Q74" s="20">
        <f t="shared" si="8"/>
        <v>94129.957761518366</v>
      </c>
      <c r="R74" s="5">
        <f t="shared" si="9"/>
        <v>94129.957761518366</v>
      </c>
      <c r="S74" s="5">
        <f t="shared" si="19"/>
        <v>2700507712.2727804</v>
      </c>
      <c r="T74" s="20">
        <f>SUM(S74:$S$127)</f>
        <v>44422571756.921341</v>
      </c>
      <c r="U74" s="6">
        <f t="shared" si="20"/>
        <v>16.449711124703569</v>
      </c>
    </row>
    <row r="75" spans="1:21" x14ac:dyDescent="0.2">
      <c r="A75" s="21">
        <v>61</v>
      </c>
      <c r="B75" s="17">
        <f>Absterbeordnung!C69</f>
        <v>93615.266577614122</v>
      </c>
      <c r="C75" s="18">
        <f t="shared" si="13"/>
        <v>0.29880614358732388</v>
      </c>
      <c r="D75" s="17">
        <f t="shared" si="14"/>
        <v>27972.816786956169</v>
      </c>
      <c r="E75" s="17">
        <f>SUM(D75:$D$136)</f>
        <v>533888.17833030201</v>
      </c>
      <c r="F75" s="19">
        <f t="shared" si="15"/>
        <v>19.085964148567836</v>
      </c>
      <c r="G75" s="5"/>
      <c r="H75" s="17">
        <f>Absterbeordnung!C69</f>
        <v>93615.266577614122</v>
      </c>
      <c r="I75" s="18">
        <f t="shared" si="16"/>
        <v>0.29880614358732388</v>
      </c>
      <c r="J75" s="17">
        <f t="shared" si="17"/>
        <v>27972.816786956169</v>
      </c>
      <c r="K75" s="17">
        <f>SUM($J75:J$136)</f>
        <v>533888.17833030201</v>
      </c>
      <c r="L75" s="19">
        <f t="shared" si="18"/>
        <v>19.085964148567836</v>
      </c>
      <c r="N75" s="6">
        <v>61</v>
      </c>
      <c r="O75" s="6">
        <f t="shared" si="12"/>
        <v>61</v>
      </c>
      <c r="P75" s="20">
        <f t="shared" si="7"/>
        <v>93615.266577614122</v>
      </c>
      <c r="Q75" s="20">
        <f t="shared" si="8"/>
        <v>93615.266577614122</v>
      </c>
      <c r="R75" s="5">
        <f t="shared" si="9"/>
        <v>93615.266577614122</v>
      </c>
      <c r="S75" s="5">
        <f t="shared" si="19"/>
        <v>2618682700.4376612</v>
      </c>
      <c r="T75" s="20">
        <f>SUM(S75:$S$127)</f>
        <v>41722064044.64856</v>
      </c>
      <c r="U75" s="6">
        <f t="shared" si="20"/>
        <v>15.932462546025732</v>
      </c>
    </row>
    <row r="76" spans="1:21" x14ac:dyDescent="0.2">
      <c r="A76" s="21">
        <v>62</v>
      </c>
      <c r="B76" s="17">
        <f>Absterbeordnung!C70</f>
        <v>93083.020044832185</v>
      </c>
      <c r="C76" s="18">
        <f t="shared" si="13"/>
        <v>0.29294719959541554</v>
      </c>
      <c r="D76" s="17">
        <f t="shared" si="14"/>
        <v>27268.41005201752</v>
      </c>
      <c r="E76" s="17">
        <f>SUM(D76:$D$136)</f>
        <v>505915.36154334631</v>
      </c>
      <c r="F76" s="19">
        <f t="shared" si="15"/>
        <v>18.553166854182425</v>
      </c>
      <c r="G76" s="5"/>
      <c r="H76" s="17">
        <f>Absterbeordnung!C70</f>
        <v>93083.020044832185</v>
      </c>
      <c r="I76" s="18">
        <f t="shared" si="16"/>
        <v>0.29294719959541554</v>
      </c>
      <c r="J76" s="17">
        <f t="shared" si="17"/>
        <v>27268.41005201752</v>
      </c>
      <c r="K76" s="17">
        <f>SUM($J76:J$136)</f>
        <v>505915.36154334631</v>
      </c>
      <c r="L76" s="19">
        <f t="shared" si="18"/>
        <v>18.553166854182425</v>
      </c>
      <c r="N76" s="6">
        <v>62</v>
      </c>
      <c r="O76" s="6">
        <f t="shared" si="12"/>
        <v>62</v>
      </c>
      <c r="P76" s="20">
        <f t="shared" si="7"/>
        <v>93083.020044832185</v>
      </c>
      <c r="Q76" s="20">
        <f t="shared" si="8"/>
        <v>93083.020044832185</v>
      </c>
      <c r="R76" s="5">
        <f t="shared" si="9"/>
        <v>93083.020044832185</v>
      </c>
      <c r="S76" s="5">
        <f t="shared" si="19"/>
        <v>2538225959.4626503</v>
      </c>
      <c r="T76" s="20">
        <f>SUM(S76:$S$127)</f>
        <v>39103381344.210907</v>
      </c>
      <c r="U76" s="6">
        <f t="shared" si="20"/>
        <v>15.405792064505244</v>
      </c>
    </row>
    <row r="77" spans="1:21" x14ac:dyDescent="0.2">
      <c r="A77" s="21">
        <v>63</v>
      </c>
      <c r="B77" s="17">
        <f>Absterbeordnung!C71</f>
        <v>92498.944615955523</v>
      </c>
      <c r="C77" s="18">
        <f t="shared" si="13"/>
        <v>0.28720313685825061</v>
      </c>
      <c r="D77" s="17">
        <f t="shared" si="14"/>
        <v>26565.987049780018</v>
      </c>
      <c r="E77" s="17">
        <f>SUM(D77:$D$136)</f>
        <v>478646.95149132871</v>
      </c>
      <c r="F77" s="19">
        <f t="shared" si="15"/>
        <v>18.017284680385785</v>
      </c>
      <c r="G77" s="5"/>
      <c r="H77" s="17">
        <f>Absterbeordnung!C71</f>
        <v>92498.944615955523</v>
      </c>
      <c r="I77" s="18">
        <f t="shared" si="16"/>
        <v>0.28720313685825061</v>
      </c>
      <c r="J77" s="17">
        <f t="shared" si="17"/>
        <v>26565.987049780018</v>
      </c>
      <c r="K77" s="17">
        <f>SUM($J77:J$136)</f>
        <v>478646.95149132871</v>
      </c>
      <c r="L77" s="19">
        <f t="shared" si="18"/>
        <v>18.017284680385785</v>
      </c>
      <c r="N77" s="6">
        <v>63</v>
      </c>
      <c r="O77" s="6">
        <f t="shared" si="12"/>
        <v>63</v>
      </c>
      <c r="P77" s="20">
        <f t="shared" si="7"/>
        <v>92498.944615955523</v>
      </c>
      <c r="Q77" s="20">
        <f t="shared" si="8"/>
        <v>92498.944615955523</v>
      </c>
      <c r="R77" s="5">
        <f t="shared" si="9"/>
        <v>92498.944615955523</v>
      </c>
      <c r="S77" s="5">
        <f t="shared" si="19"/>
        <v>2457325764.7857933</v>
      </c>
      <c r="T77" s="20">
        <f>SUM(S77:$S$127)</f>
        <v>36565155384.748253</v>
      </c>
      <c r="U77" s="6">
        <f t="shared" si="20"/>
        <v>14.880060230001968</v>
      </c>
    </row>
    <row r="78" spans="1:21" x14ac:dyDescent="0.2">
      <c r="A78" s="21">
        <v>64</v>
      </c>
      <c r="B78" s="17">
        <f>Absterbeordnung!C72</f>
        <v>91882.102931213027</v>
      </c>
      <c r="C78" s="18">
        <f t="shared" si="13"/>
        <v>0.28157170280220639</v>
      </c>
      <c r="D78" s="17">
        <f t="shared" si="14"/>
        <v>25871.400179389249</v>
      </c>
      <c r="E78" s="17">
        <f>SUM(D78:$D$136)</f>
        <v>452080.96444154874</v>
      </c>
      <c r="F78" s="19">
        <f t="shared" si="15"/>
        <v>17.474159160573933</v>
      </c>
      <c r="G78" s="5"/>
      <c r="H78" s="17">
        <f>Absterbeordnung!C72</f>
        <v>91882.102931213027</v>
      </c>
      <c r="I78" s="18">
        <f t="shared" si="16"/>
        <v>0.28157170280220639</v>
      </c>
      <c r="J78" s="17">
        <f t="shared" si="17"/>
        <v>25871.400179389249</v>
      </c>
      <c r="K78" s="17">
        <f>SUM($J78:J$136)</f>
        <v>452080.96444154874</v>
      </c>
      <c r="L78" s="19">
        <f t="shared" si="18"/>
        <v>17.474159160573933</v>
      </c>
      <c r="N78" s="6">
        <v>64</v>
      </c>
      <c r="O78" s="6">
        <f t="shared" ref="O78:O109" si="21">N78+$B$3</f>
        <v>64</v>
      </c>
      <c r="P78" s="20">
        <f t="shared" si="7"/>
        <v>91882.102931213027</v>
      </c>
      <c r="Q78" s="20">
        <f t="shared" si="8"/>
        <v>91882.102931213027</v>
      </c>
      <c r="R78" s="5">
        <f t="shared" si="9"/>
        <v>91882.102931213027</v>
      </c>
      <c r="S78" s="5">
        <f t="shared" si="19"/>
        <v>2377118654.257246</v>
      </c>
      <c r="T78" s="20">
        <f>SUM(S78:$S$127)</f>
        <v>34107829619.962482</v>
      </c>
      <c r="U78" s="6">
        <f t="shared" si="20"/>
        <v>14.34839172158186</v>
      </c>
    </row>
    <row r="79" spans="1:21" x14ac:dyDescent="0.2">
      <c r="A79" s="21">
        <v>65</v>
      </c>
      <c r="B79" s="17">
        <f>Absterbeordnung!C73</f>
        <v>91220.936424634478</v>
      </c>
      <c r="C79" s="18">
        <f t="shared" ref="C79:C110" si="22">1/(((1+($B$5/100))^A79))</f>
        <v>0.27605068902177099</v>
      </c>
      <c r="D79" s="17">
        <f t="shared" ref="D79:D110" si="23">B79*C79</f>
        <v>25181.602353231516</v>
      </c>
      <c r="E79" s="17">
        <f>SUM(D79:$D$136)</f>
        <v>426209.56426215946</v>
      </c>
      <c r="F79" s="19">
        <f t="shared" ref="F79:F110" si="24">E79/D79</f>
        <v>16.925434620226408</v>
      </c>
      <c r="G79" s="5"/>
      <c r="H79" s="17">
        <f>Absterbeordnung!C73</f>
        <v>91220.936424634478</v>
      </c>
      <c r="I79" s="18">
        <f t="shared" ref="I79:I110" si="25">1/(((1+($B$5/100))^A79))</f>
        <v>0.27605068902177099</v>
      </c>
      <c r="J79" s="17">
        <f t="shared" ref="J79:J110" si="26">H79*I79</f>
        <v>25181.602353231516</v>
      </c>
      <c r="K79" s="17">
        <f>SUM($J79:J$136)</f>
        <v>426209.56426215946</v>
      </c>
      <c r="L79" s="19">
        <f t="shared" ref="L79:L110" si="27">K79/J79</f>
        <v>16.925434620226408</v>
      </c>
      <c r="N79" s="6">
        <v>65</v>
      </c>
      <c r="O79" s="6">
        <f t="shared" si="21"/>
        <v>65</v>
      </c>
      <c r="P79" s="20">
        <f t="shared" ref="P79:P127" si="28">B79</f>
        <v>91220.936424634478</v>
      </c>
      <c r="Q79" s="20">
        <f t="shared" ref="Q79:Q127" si="29">B79</f>
        <v>91220.936424634478</v>
      </c>
      <c r="R79" s="5">
        <f t="shared" ref="R79:R136" si="30">LOOKUP(N79,$O$14:$O$136,$Q$14:$Q$136)</f>
        <v>91220.936424634478</v>
      </c>
      <c r="S79" s="5">
        <f t="shared" ref="S79:S110" si="31">P79*R79*I79</f>
        <v>2297089347.334558</v>
      </c>
      <c r="T79" s="20">
        <f>SUM(S79:$S$136)</f>
        <v>31730710965.705235</v>
      </c>
      <c r="U79" s="6">
        <f t="shared" ref="U79:U110" si="32">T79/S79</f>
        <v>13.813442216570358</v>
      </c>
    </row>
    <row r="80" spans="1:21" x14ac:dyDescent="0.2">
      <c r="A80" s="21">
        <v>66</v>
      </c>
      <c r="B80" s="17">
        <f>Absterbeordnung!C74</f>
        <v>90514.664330466883</v>
      </c>
      <c r="C80" s="18">
        <f t="shared" si="22"/>
        <v>0.27063793041350098</v>
      </c>
      <c r="D80" s="17">
        <f t="shared" si="23"/>
        <v>24496.701426470296</v>
      </c>
      <c r="E80" s="17">
        <f>SUM(D80:$D$136)</f>
        <v>401027.96190892794</v>
      </c>
      <c r="F80" s="19">
        <f t="shared" si="24"/>
        <v>16.370692320052154</v>
      </c>
      <c r="G80" s="5"/>
      <c r="H80" s="17">
        <f>Absterbeordnung!C74</f>
        <v>90514.664330466883</v>
      </c>
      <c r="I80" s="18">
        <f t="shared" si="25"/>
        <v>0.27063793041350098</v>
      </c>
      <c r="J80" s="17">
        <f t="shared" si="26"/>
        <v>24496.701426470296</v>
      </c>
      <c r="K80" s="17">
        <f>SUM($J80:J$136)</f>
        <v>401027.96190892794</v>
      </c>
      <c r="L80" s="19">
        <f t="shared" si="27"/>
        <v>16.370692320052154</v>
      </c>
      <c r="N80" s="6">
        <v>66</v>
      </c>
      <c r="O80" s="6">
        <f t="shared" si="21"/>
        <v>66</v>
      </c>
      <c r="P80" s="20">
        <f t="shared" si="28"/>
        <v>90514.664330466883</v>
      </c>
      <c r="Q80" s="20">
        <f t="shared" si="29"/>
        <v>90514.664330466883</v>
      </c>
      <c r="R80" s="5">
        <f t="shared" si="30"/>
        <v>90514.664330466883</v>
      </c>
      <c r="S80" s="5">
        <f t="shared" si="31"/>
        <v>2217310706.8206282</v>
      </c>
      <c r="T80" s="20">
        <f>SUM(S80:$S$136)</f>
        <v>29433621618.37067</v>
      </c>
      <c r="U80" s="6">
        <f t="shared" si="32"/>
        <v>13.274468719169784</v>
      </c>
    </row>
    <row r="81" spans="1:21" x14ac:dyDescent="0.2">
      <c r="A81" s="21">
        <v>67</v>
      </c>
      <c r="B81" s="17">
        <f>Absterbeordnung!C75</f>
        <v>89770.655464472919</v>
      </c>
      <c r="C81" s="18">
        <f t="shared" si="22"/>
        <v>0.26533130432696173</v>
      </c>
      <c r="D81" s="17">
        <f t="shared" si="23"/>
        <v>23818.965104674895</v>
      </c>
      <c r="E81" s="17">
        <f>SUM(D81:$D$136)</f>
        <v>376531.2604824577</v>
      </c>
      <c r="F81" s="19">
        <f t="shared" si="24"/>
        <v>15.808044506877284</v>
      </c>
      <c r="G81" s="5"/>
      <c r="H81" s="17">
        <f>Absterbeordnung!C75</f>
        <v>89770.655464472919</v>
      </c>
      <c r="I81" s="18">
        <f t="shared" si="25"/>
        <v>0.26533130432696173</v>
      </c>
      <c r="J81" s="17">
        <f t="shared" si="26"/>
        <v>23818.965104674895</v>
      </c>
      <c r="K81" s="17">
        <f>SUM($J81:J$136)</f>
        <v>376531.2604824577</v>
      </c>
      <c r="L81" s="19">
        <f t="shared" si="27"/>
        <v>15.808044506877284</v>
      </c>
      <c r="N81" s="6">
        <v>67</v>
      </c>
      <c r="O81" s="6">
        <f t="shared" si="21"/>
        <v>67</v>
      </c>
      <c r="P81" s="20">
        <f t="shared" si="28"/>
        <v>89770.655464472919</v>
      </c>
      <c r="Q81" s="20">
        <f t="shared" si="29"/>
        <v>89770.655464472919</v>
      </c>
      <c r="R81" s="5">
        <f t="shared" si="30"/>
        <v>89770.655464472919</v>
      </c>
      <c r="S81" s="5">
        <f t="shared" si="31"/>
        <v>2138244109.9320729</v>
      </c>
      <c r="T81" s="20">
        <f>SUM(S81:$S$136)</f>
        <v>27216310911.550045</v>
      </c>
      <c r="U81" s="6">
        <f t="shared" si="32"/>
        <v>12.728346022388736</v>
      </c>
    </row>
    <row r="82" spans="1:21" x14ac:dyDescent="0.2">
      <c r="A82" s="21">
        <v>68</v>
      </c>
      <c r="B82" s="17">
        <f>Absterbeordnung!C76</f>
        <v>88960.957310670594</v>
      </c>
      <c r="C82" s="18">
        <f t="shared" si="22"/>
        <v>0.26012872973231543</v>
      </c>
      <c r="D82" s="17">
        <f t="shared" si="23"/>
        <v>23141.300820995482</v>
      </c>
      <c r="E82" s="17">
        <f>SUM(D82:$D$136)</f>
        <v>352712.29537778284</v>
      </c>
      <c r="F82" s="19">
        <f t="shared" si="24"/>
        <v>15.241679718271344</v>
      </c>
      <c r="G82" s="5"/>
      <c r="H82" s="17">
        <f>Absterbeordnung!C76</f>
        <v>88960.957310670594</v>
      </c>
      <c r="I82" s="18">
        <f t="shared" si="25"/>
        <v>0.26012872973231543</v>
      </c>
      <c r="J82" s="17">
        <f t="shared" si="26"/>
        <v>23141.300820995482</v>
      </c>
      <c r="K82" s="17">
        <f>SUM($J82:J$136)</f>
        <v>352712.29537778284</v>
      </c>
      <c r="L82" s="19">
        <f t="shared" si="27"/>
        <v>15.241679718271344</v>
      </c>
      <c r="N82" s="6">
        <v>68</v>
      </c>
      <c r="O82" s="6">
        <f t="shared" si="21"/>
        <v>68</v>
      </c>
      <c r="P82" s="20">
        <f t="shared" si="28"/>
        <v>88960.957310670594</v>
      </c>
      <c r="Q82" s="20">
        <f t="shared" si="29"/>
        <v>88960.957310670594</v>
      </c>
      <c r="R82" s="5">
        <f t="shared" si="30"/>
        <v>88960.957310670594</v>
      </c>
      <c r="S82" s="5">
        <f t="shared" si="31"/>
        <v>2058672274.4499655</v>
      </c>
      <c r="T82" s="20">
        <f>SUM(S82:$S$136)</f>
        <v>25078066801.61797</v>
      </c>
      <c r="U82" s="6">
        <f t="shared" si="32"/>
        <v>12.181670250704819</v>
      </c>
    </row>
    <row r="83" spans="1:21" x14ac:dyDescent="0.2">
      <c r="A83" s="21">
        <v>69</v>
      </c>
      <c r="B83" s="17">
        <f>Absterbeordnung!C77</f>
        <v>88089.572147477593</v>
      </c>
      <c r="C83" s="18">
        <f t="shared" si="22"/>
        <v>0.25502816640423082</v>
      </c>
      <c r="D83" s="17">
        <f t="shared" si="23"/>
        <v>22465.32206410441</v>
      </c>
      <c r="E83" s="17">
        <f>SUM(D83:$D$136)</f>
        <v>329570.99455678731</v>
      </c>
      <c r="F83" s="19">
        <f t="shared" si="24"/>
        <v>14.670210096092196</v>
      </c>
      <c r="G83" s="5"/>
      <c r="H83" s="17">
        <f>Absterbeordnung!C77</f>
        <v>88089.572147477593</v>
      </c>
      <c r="I83" s="18">
        <f t="shared" si="25"/>
        <v>0.25502816640423082</v>
      </c>
      <c r="J83" s="17">
        <f t="shared" si="26"/>
        <v>22465.32206410441</v>
      </c>
      <c r="K83" s="17">
        <f>SUM($J83:J$136)</f>
        <v>329570.99455678731</v>
      </c>
      <c r="L83" s="19">
        <f t="shared" si="27"/>
        <v>14.670210096092196</v>
      </c>
      <c r="N83" s="6">
        <v>69</v>
      </c>
      <c r="O83" s="6">
        <f t="shared" si="21"/>
        <v>69</v>
      </c>
      <c r="P83" s="20">
        <f t="shared" si="28"/>
        <v>88089.572147477593</v>
      </c>
      <c r="Q83" s="20">
        <f t="shared" si="29"/>
        <v>88089.572147477593</v>
      </c>
      <c r="R83" s="5">
        <f t="shared" si="30"/>
        <v>88089.572147477593</v>
      </c>
      <c r="S83" s="5">
        <f t="shared" si="31"/>
        <v>1978960608.7822459</v>
      </c>
      <c r="T83" s="20">
        <f>SUM(S83:$S$136)</f>
        <v>23019394527.168003</v>
      </c>
      <c r="U83" s="6">
        <f t="shared" si="32"/>
        <v>11.632063025919953</v>
      </c>
    </row>
    <row r="84" spans="1:21" x14ac:dyDescent="0.2">
      <c r="A84" s="21">
        <v>70</v>
      </c>
      <c r="B84" s="17">
        <f>Absterbeordnung!C78</f>
        <v>87123.435635229645</v>
      </c>
      <c r="C84" s="18">
        <f t="shared" si="22"/>
        <v>0.25002761412179492</v>
      </c>
      <c r="D84" s="17">
        <f t="shared" si="23"/>
        <v>21783.264745970235</v>
      </c>
      <c r="E84" s="17">
        <f>SUM(D84:$D$136)</f>
        <v>307105.67249268299</v>
      </c>
      <c r="F84" s="19">
        <f t="shared" si="24"/>
        <v>14.098238995580109</v>
      </c>
      <c r="G84" s="5"/>
      <c r="H84" s="17">
        <f>Absterbeordnung!C78</f>
        <v>87123.435635229645</v>
      </c>
      <c r="I84" s="18">
        <f t="shared" si="25"/>
        <v>0.25002761412179492</v>
      </c>
      <c r="J84" s="17">
        <f t="shared" si="26"/>
        <v>21783.264745970235</v>
      </c>
      <c r="K84" s="17">
        <f>SUM($J84:J$136)</f>
        <v>307105.67249268299</v>
      </c>
      <c r="L84" s="19">
        <f t="shared" si="27"/>
        <v>14.098238995580109</v>
      </c>
      <c r="N84" s="6">
        <v>70</v>
      </c>
      <c r="O84" s="6">
        <f t="shared" si="21"/>
        <v>70</v>
      </c>
      <c r="P84" s="20">
        <f t="shared" si="28"/>
        <v>87123.435635229645</v>
      </c>
      <c r="Q84" s="20">
        <f t="shared" si="29"/>
        <v>87123.435635229645</v>
      </c>
      <c r="R84" s="5">
        <f t="shared" si="30"/>
        <v>87123.435635229645</v>
      </c>
      <c r="S84" s="5">
        <f t="shared" si="31"/>
        <v>1897832864.0207047</v>
      </c>
      <c r="T84" s="20">
        <f>SUM(S84:$S$136)</f>
        <v>21040433918.385754</v>
      </c>
      <c r="U84" s="6">
        <f t="shared" si="32"/>
        <v>11.086557893096012</v>
      </c>
    </row>
    <row r="85" spans="1:21" x14ac:dyDescent="0.2">
      <c r="A85" s="21">
        <v>71</v>
      </c>
      <c r="B85" s="17">
        <f>Absterbeordnung!C79</f>
        <v>86082.466378583864</v>
      </c>
      <c r="C85" s="18">
        <f t="shared" si="22"/>
        <v>0.24512511188411268</v>
      </c>
      <c r="D85" s="17">
        <f t="shared" si="23"/>
        <v>21100.974202310739</v>
      </c>
      <c r="E85" s="17">
        <f>SUM(D85:$D$136)</f>
        <v>285322.40774671268</v>
      </c>
      <c r="F85" s="19">
        <f t="shared" si="24"/>
        <v>13.521764683048017</v>
      </c>
      <c r="G85" s="5"/>
      <c r="H85" s="17">
        <f>Absterbeordnung!C79</f>
        <v>86082.466378583864</v>
      </c>
      <c r="I85" s="18">
        <f t="shared" si="25"/>
        <v>0.24512511188411268</v>
      </c>
      <c r="J85" s="17">
        <f t="shared" si="26"/>
        <v>21100.974202310739</v>
      </c>
      <c r="K85" s="17">
        <f>SUM($J85:J$136)</f>
        <v>285322.40774671268</v>
      </c>
      <c r="L85" s="19">
        <f t="shared" si="27"/>
        <v>13.521764683048017</v>
      </c>
      <c r="N85" s="6">
        <v>71</v>
      </c>
      <c r="O85" s="6">
        <f t="shared" si="21"/>
        <v>71</v>
      </c>
      <c r="P85" s="20">
        <f t="shared" si="28"/>
        <v>86082.466378583864</v>
      </c>
      <c r="Q85" s="20">
        <f t="shared" si="29"/>
        <v>86082.466378583864</v>
      </c>
      <c r="R85" s="5">
        <f t="shared" si="30"/>
        <v>86082.466378583864</v>
      </c>
      <c r="S85" s="5">
        <f t="shared" si="31"/>
        <v>1816423902.3257797</v>
      </c>
      <c r="T85" s="20">
        <f>SUM(S85:$S$136)</f>
        <v>19142601054.365051</v>
      </c>
      <c r="U85" s="6">
        <f t="shared" si="32"/>
        <v>10.5386198837477</v>
      </c>
    </row>
    <row r="86" spans="1:21" x14ac:dyDescent="0.2">
      <c r="A86" s="21">
        <v>72</v>
      </c>
      <c r="B86" s="17">
        <f>Absterbeordnung!C80</f>
        <v>84933.86842399725</v>
      </c>
      <c r="C86" s="18">
        <f t="shared" si="22"/>
        <v>0.24031873714128693</v>
      </c>
      <c r="D86" s="17">
        <f t="shared" si="23"/>
        <v>20411.200000179244</v>
      </c>
      <c r="E86" s="17">
        <f>SUM(D86:$D$136)</f>
        <v>264221.43354440201</v>
      </c>
      <c r="F86" s="19">
        <f t="shared" si="24"/>
        <v>12.94492403886502</v>
      </c>
      <c r="G86" s="5"/>
      <c r="H86" s="17">
        <f>Absterbeordnung!C80</f>
        <v>84933.86842399725</v>
      </c>
      <c r="I86" s="18">
        <f t="shared" si="25"/>
        <v>0.24031873714128693</v>
      </c>
      <c r="J86" s="17">
        <f t="shared" si="26"/>
        <v>20411.200000179244</v>
      </c>
      <c r="K86" s="17">
        <f>SUM($J86:J$136)</f>
        <v>264221.43354440201</v>
      </c>
      <c r="L86" s="19">
        <f t="shared" si="27"/>
        <v>12.94492403886502</v>
      </c>
      <c r="N86" s="6">
        <v>72</v>
      </c>
      <c r="O86" s="6">
        <f t="shared" si="21"/>
        <v>72</v>
      </c>
      <c r="P86" s="20">
        <f t="shared" si="28"/>
        <v>84933.86842399725</v>
      </c>
      <c r="Q86" s="20">
        <f t="shared" si="29"/>
        <v>84933.86842399725</v>
      </c>
      <c r="R86" s="5">
        <f t="shared" si="30"/>
        <v>84933.86842399725</v>
      </c>
      <c r="S86" s="5">
        <f t="shared" si="31"/>
        <v>1733602175.1911166</v>
      </c>
      <c r="T86" s="20">
        <f>SUM(S86:$S$136)</f>
        <v>17326177152.039276</v>
      </c>
      <c r="U86" s="6">
        <f t="shared" si="32"/>
        <v>9.9943213039226801</v>
      </c>
    </row>
    <row r="87" spans="1:21" x14ac:dyDescent="0.2">
      <c r="A87" s="21">
        <v>73</v>
      </c>
      <c r="B87" s="17">
        <f>Absterbeordnung!C81</f>
        <v>83619.50448194897</v>
      </c>
      <c r="C87" s="18">
        <f t="shared" si="22"/>
        <v>0.2356066050404774</v>
      </c>
      <c r="D87" s="17">
        <f t="shared" si="23"/>
        <v>19701.307566158979</v>
      </c>
      <c r="E87" s="17">
        <f>SUM(D87:$D$136)</f>
        <v>243810.23354422254</v>
      </c>
      <c r="F87" s="19">
        <f t="shared" si="24"/>
        <v>12.375332587722067</v>
      </c>
      <c r="G87" s="5"/>
      <c r="H87" s="17">
        <f>Absterbeordnung!C81</f>
        <v>83619.50448194897</v>
      </c>
      <c r="I87" s="18">
        <f t="shared" si="25"/>
        <v>0.2356066050404774</v>
      </c>
      <c r="J87" s="17">
        <f t="shared" si="26"/>
        <v>19701.307566158979</v>
      </c>
      <c r="K87" s="17">
        <f>SUM($J87:J$136)</f>
        <v>243810.23354422254</v>
      </c>
      <c r="L87" s="19">
        <f t="shared" si="27"/>
        <v>12.375332587722067</v>
      </c>
      <c r="N87" s="6">
        <v>73</v>
      </c>
      <c r="O87" s="6">
        <f t="shared" si="21"/>
        <v>73</v>
      </c>
      <c r="P87" s="20">
        <f t="shared" si="28"/>
        <v>83619.50448194897</v>
      </c>
      <c r="Q87" s="20">
        <f t="shared" si="29"/>
        <v>83619.50448194897</v>
      </c>
      <c r="R87" s="5">
        <f t="shared" si="30"/>
        <v>83619.50448194897</v>
      </c>
      <c r="S87" s="5">
        <f t="shared" si="31"/>
        <v>1647413576.328686</v>
      </c>
      <c r="T87" s="20">
        <f>SUM(S87:$S$136)</f>
        <v>15592574976.84816</v>
      </c>
      <c r="U87" s="6">
        <f t="shared" si="32"/>
        <v>9.4648819221198313</v>
      </c>
    </row>
    <row r="88" spans="1:21" x14ac:dyDescent="0.2">
      <c r="A88" s="21">
        <v>74</v>
      </c>
      <c r="B88" s="17">
        <f>Absterbeordnung!C82</f>
        <v>82169.926283793699</v>
      </c>
      <c r="C88" s="18">
        <f t="shared" si="22"/>
        <v>0.23098686768674251</v>
      </c>
      <c r="D88" s="17">
        <f t="shared" si="23"/>
        <v>18980.173890344042</v>
      </c>
      <c r="E88" s="17">
        <f>SUM(D88:$D$136)</f>
        <v>224108.92597806358</v>
      </c>
      <c r="F88" s="19">
        <f t="shared" si="24"/>
        <v>11.807527542836505</v>
      </c>
      <c r="G88" s="5"/>
      <c r="H88" s="17">
        <f>Absterbeordnung!C82</f>
        <v>82169.926283793699</v>
      </c>
      <c r="I88" s="18">
        <f t="shared" si="25"/>
        <v>0.23098686768674251</v>
      </c>
      <c r="J88" s="17">
        <f t="shared" si="26"/>
        <v>18980.173890344042</v>
      </c>
      <c r="K88" s="17">
        <f>SUM($J88:J$136)</f>
        <v>224108.92597806358</v>
      </c>
      <c r="L88" s="19">
        <f t="shared" si="27"/>
        <v>11.807527542836505</v>
      </c>
      <c r="N88" s="6">
        <v>74</v>
      </c>
      <c r="O88" s="6">
        <f t="shared" si="21"/>
        <v>74</v>
      </c>
      <c r="P88" s="20">
        <f t="shared" si="28"/>
        <v>82169.926283793699</v>
      </c>
      <c r="Q88" s="20">
        <f t="shared" si="29"/>
        <v>82169.926283793699</v>
      </c>
      <c r="R88" s="5">
        <f t="shared" si="30"/>
        <v>82169.926283793699</v>
      </c>
      <c r="S88" s="5">
        <f t="shared" si="31"/>
        <v>1559599489.4231558</v>
      </c>
      <c r="T88" s="20">
        <f>SUM(S88:$S$136)</f>
        <v>13945161400.519474</v>
      </c>
      <c r="U88" s="6">
        <f t="shared" si="32"/>
        <v>8.9415016451931049</v>
      </c>
    </row>
    <row r="89" spans="1:21" x14ac:dyDescent="0.2">
      <c r="A89" s="21">
        <v>75</v>
      </c>
      <c r="B89" s="17">
        <f>Absterbeordnung!C83</f>
        <v>80582.068783936877</v>
      </c>
      <c r="C89" s="18">
        <f t="shared" si="22"/>
        <v>0.22645771341837509</v>
      </c>
      <c r="D89" s="17">
        <f t="shared" si="23"/>
        <v>18248.431039332565</v>
      </c>
      <c r="E89" s="17">
        <f>SUM(D89:$D$136)</f>
        <v>205128.75208771953</v>
      </c>
      <c r="F89" s="19">
        <f t="shared" si="24"/>
        <v>11.240898006277153</v>
      </c>
      <c r="G89" s="5"/>
      <c r="H89" s="17">
        <f>Absterbeordnung!C83</f>
        <v>80582.068783936877</v>
      </c>
      <c r="I89" s="18">
        <f t="shared" si="25"/>
        <v>0.22645771341837509</v>
      </c>
      <c r="J89" s="17">
        <f t="shared" si="26"/>
        <v>18248.431039332565</v>
      </c>
      <c r="K89" s="17">
        <f>SUM($J89:J$136)</f>
        <v>205128.75208771953</v>
      </c>
      <c r="L89" s="19">
        <f t="shared" si="27"/>
        <v>11.240898006277153</v>
      </c>
      <c r="N89" s="6">
        <v>75</v>
      </c>
      <c r="O89" s="6">
        <f t="shared" si="21"/>
        <v>75</v>
      </c>
      <c r="P89" s="20">
        <f t="shared" si="28"/>
        <v>80582.068783936877</v>
      </c>
      <c r="Q89" s="20">
        <f t="shared" si="29"/>
        <v>80582.068783936877</v>
      </c>
      <c r="R89" s="5">
        <f t="shared" si="30"/>
        <v>80582.068783936877</v>
      </c>
      <c r="S89" s="5">
        <f t="shared" si="31"/>
        <v>1470496325.2104256</v>
      </c>
      <c r="T89" s="20">
        <f>SUM(S89:$S$136)</f>
        <v>12385561911.096319</v>
      </c>
      <c r="U89" s="6">
        <f t="shared" si="32"/>
        <v>8.4227085091994134</v>
      </c>
    </row>
    <row r="90" spans="1:21" x14ac:dyDescent="0.2">
      <c r="A90" s="21">
        <v>76</v>
      </c>
      <c r="B90" s="17">
        <f>Absterbeordnung!C84</f>
        <v>78786.606398428514</v>
      </c>
      <c r="C90" s="18">
        <f t="shared" si="22"/>
        <v>0.22201736609644609</v>
      </c>
      <c r="D90" s="17">
        <f t="shared" si="23"/>
        <v>17491.994836256505</v>
      </c>
      <c r="E90" s="17">
        <f>SUM(D90:$D$136)</f>
        <v>186880.32104838698</v>
      </c>
      <c r="F90" s="19">
        <f t="shared" si="24"/>
        <v>10.683762646729754</v>
      </c>
      <c r="G90" s="5"/>
      <c r="H90" s="17">
        <f>Absterbeordnung!C84</f>
        <v>78786.606398428514</v>
      </c>
      <c r="I90" s="18">
        <f t="shared" si="25"/>
        <v>0.22201736609644609</v>
      </c>
      <c r="J90" s="17">
        <f t="shared" si="26"/>
        <v>17491.994836256505</v>
      </c>
      <c r="K90" s="17">
        <f>SUM($J90:J$136)</f>
        <v>186880.32104838698</v>
      </c>
      <c r="L90" s="19">
        <f t="shared" si="27"/>
        <v>10.683762646729754</v>
      </c>
      <c r="N90" s="6">
        <v>76</v>
      </c>
      <c r="O90" s="6">
        <f t="shared" si="21"/>
        <v>76</v>
      </c>
      <c r="P90" s="20">
        <f t="shared" si="28"/>
        <v>78786.606398428514</v>
      </c>
      <c r="Q90" s="20">
        <f t="shared" si="29"/>
        <v>78786.606398428514</v>
      </c>
      <c r="R90" s="5">
        <f t="shared" si="30"/>
        <v>78786.606398428514</v>
      </c>
      <c r="S90" s="5">
        <f t="shared" si="31"/>
        <v>1378134912.2874854</v>
      </c>
      <c r="T90" s="20">
        <f>SUM(S90:$S$136)</f>
        <v>10915065585.885893</v>
      </c>
      <c r="U90" s="6">
        <f t="shared" si="32"/>
        <v>7.9201720300145473</v>
      </c>
    </row>
    <row r="91" spans="1:21" x14ac:dyDescent="0.2">
      <c r="A91" s="21">
        <v>77</v>
      </c>
      <c r="B91" s="17">
        <f>Absterbeordnung!C85</f>
        <v>76789.548927119817</v>
      </c>
      <c r="C91" s="18">
        <f t="shared" si="22"/>
        <v>0.2176640844082805</v>
      </c>
      <c r="D91" s="17">
        <f t="shared" si="23"/>
        <v>16714.326859346394</v>
      </c>
      <c r="E91" s="17">
        <f>SUM(D91:$D$136)</f>
        <v>169388.32621213049</v>
      </c>
      <c r="F91" s="19">
        <f t="shared" si="24"/>
        <v>10.134319355936919</v>
      </c>
      <c r="G91" s="5"/>
      <c r="H91" s="17">
        <f>Absterbeordnung!C85</f>
        <v>76789.548927119817</v>
      </c>
      <c r="I91" s="18">
        <f t="shared" si="25"/>
        <v>0.2176640844082805</v>
      </c>
      <c r="J91" s="17">
        <f t="shared" si="26"/>
        <v>16714.326859346394</v>
      </c>
      <c r="K91" s="17">
        <f>SUM($J91:J$136)</f>
        <v>169388.32621213049</v>
      </c>
      <c r="L91" s="19">
        <f t="shared" si="27"/>
        <v>10.134319355936919</v>
      </c>
      <c r="N91" s="6">
        <v>77</v>
      </c>
      <c r="O91" s="6">
        <f t="shared" si="21"/>
        <v>77</v>
      </c>
      <c r="P91" s="20">
        <f t="shared" si="28"/>
        <v>76789.548927119817</v>
      </c>
      <c r="Q91" s="20">
        <f t="shared" si="29"/>
        <v>76789.548927119817</v>
      </c>
      <c r="R91" s="5">
        <f t="shared" si="30"/>
        <v>76789.548927119817</v>
      </c>
      <c r="S91" s="5">
        <f t="shared" si="31"/>
        <v>1283485620.149653</v>
      </c>
      <c r="T91" s="20">
        <f>SUM(S91:$S$136)</f>
        <v>9536930673.5984058</v>
      </c>
      <c r="U91" s="6">
        <f t="shared" si="32"/>
        <v>7.4304928110424884</v>
      </c>
    </row>
    <row r="92" spans="1:21" x14ac:dyDescent="0.2">
      <c r="A92" s="21">
        <v>78</v>
      </c>
      <c r="B92" s="17">
        <f>Absterbeordnung!C86</f>
        <v>74566.162736241095</v>
      </c>
      <c r="C92" s="18">
        <f t="shared" si="22"/>
        <v>0.21339616118458871</v>
      </c>
      <c r="D92" s="17">
        <f t="shared" si="23"/>
        <v>15912.132882179176</v>
      </c>
      <c r="E92" s="17">
        <f>SUM(D92:$D$136)</f>
        <v>152673.99935278407</v>
      </c>
      <c r="F92" s="19">
        <f t="shared" si="24"/>
        <v>9.5948167654992123</v>
      </c>
      <c r="G92" s="5"/>
      <c r="H92" s="17">
        <f>Absterbeordnung!C86</f>
        <v>74566.162736241095</v>
      </c>
      <c r="I92" s="18">
        <f t="shared" si="25"/>
        <v>0.21339616118458871</v>
      </c>
      <c r="J92" s="17">
        <f t="shared" si="26"/>
        <v>15912.132882179176</v>
      </c>
      <c r="K92" s="17">
        <f>SUM($J92:J$136)</f>
        <v>152673.99935278407</v>
      </c>
      <c r="L92" s="19">
        <f t="shared" si="27"/>
        <v>9.5948167654992123</v>
      </c>
      <c r="N92" s="6">
        <v>78</v>
      </c>
      <c r="O92" s="6">
        <f t="shared" si="21"/>
        <v>78</v>
      </c>
      <c r="P92" s="20">
        <f t="shared" si="28"/>
        <v>74566.162736241095</v>
      </c>
      <c r="Q92" s="20">
        <f t="shared" si="29"/>
        <v>74566.162736241095</v>
      </c>
      <c r="R92" s="5">
        <f t="shared" si="30"/>
        <v>74566.162736241095</v>
      </c>
      <c r="S92" s="5">
        <f t="shared" si="31"/>
        <v>1186506689.9732656</v>
      </c>
      <c r="T92" s="20">
        <f>SUM(S92:$S$136)</f>
        <v>8253445053.4487514</v>
      </c>
      <c r="U92" s="6">
        <f t="shared" si="32"/>
        <v>6.9560880888372552</v>
      </c>
    </row>
    <row r="93" spans="1:21" x14ac:dyDescent="0.2">
      <c r="A93" s="21">
        <v>79</v>
      </c>
      <c r="B93" s="17">
        <f>Absterbeordnung!C87</f>
        <v>72086.233234987565</v>
      </c>
      <c r="C93" s="18">
        <f t="shared" si="22"/>
        <v>0.20921192272998898</v>
      </c>
      <c r="D93" s="17">
        <f t="shared" si="23"/>
        <v>15081.299457454183</v>
      </c>
      <c r="E93" s="17">
        <f>SUM(D93:$D$136)</f>
        <v>136761.86647060487</v>
      </c>
      <c r="F93" s="19">
        <f t="shared" si="24"/>
        <v>9.0683078640818344</v>
      </c>
      <c r="G93" s="5"/>
      <c r="H93" s="17">
        <f>Absterbeordnung!C87</f>
        <v>72086.233234987565</v>
      </c>
      <c r="I93" s="18">
        <f t="shared" si="25"/>
        <v>0.20921192272998898</v>
      </c>
      <c r="J93" s="17">
        <f t="shared" si="26"/>
        <v>15081.299457454183</v>
      </c>
      <c r="K93" s="17">
        <f>SUM($J93:J$136)</f>
        <v>136761.86647060487</v>
      </c>
      <c r="L93" s="19">
        <f t="shared" si="27"/>
        <v>9.0683078640818344</v>
      </c>
      <c r="N93" s="6">
        <v>79</v>
      </c>
      <c r="O93" s="6">
        <f t="shared" si="21"/>
        <v>79</v>
      </c>
      <c r="P93" s="20">
        <f t="shared" si="28"/>
        <v>72086.233234987565</v>
      </c>
      <c r="Q93" s="20">
        <f t="shared" si="29"/>
        <v>72086.233234987565</v>
      </c>
      <c r="R93" s="5">
        <f t="shared" si="30"/>
        <v>72086.233234987565</v>
      </c>
      <c r="S93" s="5">
        <f t="shared" si="31"/>
        <v>1087154070.1767335</v>
      </c>
      <c r="T93" s="20">
        <f>SUM(S93:$S$136)</f>
        <v>7066938363.4754858</v>
      </c>
      <c r="U93" s="6">
        <f t="shared" si="32"/>
        <v>6.5004018817007667</v>
      </c>
    </row>
    <row r="94" spans="1:21" x14ac:dyDescent="0.2">
      <c r="A94" s="21">
        <v>80</v>
      </c>
      <c r="B94" s="17">
        <f>Absterbeordnung!C88</f>
        <v>69379.349364048147</v>
      </c>
      <c r="C94" s="18">
        <f t="shared" si="22"/>
        <v>0.20510972816665585</v>
      </c>
      <c r="D94" s="17">
        <f t="shared" si="23"/>
        <v>14230.379488439363</v>
      </c>
      <c r="E94" s="17">
        <f>SUM(D94:$D$136)</f>
        <v>121680.56701315074</v>
      </c>
      <c r="F94" s="19">
        <f t="shared" si="24"/>
        <v>8.5507605128874449</v>
      </c>
      <c r="G94" s="5"/>
      <c r="H94" s="17">
        <f>Absterbeordnung!C88</f>
        <v>69379.349364048147</v>
      </c>
      <c r="I94" s="18">
        <f t="shared" si="25"/>
        <v>0.20510972816665585</v>
      </c>
      <c r="J94" s="17">
        <f t="shared" si="26"/>
        <v>14230.379488439363</v>
      </c>
      <c r="K94" s="17">
        <f>SUM($J94:J$136)</f>
        <v>121680.56701315074</v>
      </c>
      <c r="L94" s="19">
        <f t="shared" si="27"/>
        <v>8.5507605128874449</v>
      </c>
      <c r="N94" s="6">
        <v>80</v>
      </c>
      <c r="O94" s="6">
        <f t="shared" si="21"/>
        <v>80</v>
      </c>
      <c r="P94" s="20">
        <f t="shared" si="28"/>
        <v>69379.349364048147</v>
      </c>
      <c r="Q94" s="20">
        <f t="shared" si="29"/>
        <v>69379.349364048147</v>
      </c>
      <c r="R94" s="5">
        <f t="shared" si="30"/>
        <v>69379.349364048147</v>
      </c>
      <c r="S94" s="5">
        <f t="shared" si="31"/>
        <v>987294470.11141932</v>
      </c>
      <c r="T94" s="20">
        <f>SUM(S94:$S$136)</f>
        <v>5979784293.2987528</v>
      </c>
      <c r="U94" s="6">
        <f t="shared" si="32"/>
        <v>6.0567383636048477</v>
      </c>
    </row>
    <row r="95" spans="1:21" x14ac:dyDescent="0.2">
      <c r="A95" s="21">
        <v>81</v>
      </c>
      <c r="B95" s="17">
        <f>Absterbeordnung!C89</f>
        <v>66370.145752263226</v>
      </c>
      <c r="C95" s="18">
        <f t="shared" si="22"/>
        <v>0.20108796879083907</v>
      </c>
      <c r="D95" s="17">
        <f t="shared" si="23"/>
        <v>13346.237797674548</v>
      </c>
      <c r="E95" s="17">
        <f>SUM(D95:$D$136)</f>
        <v>107450.18752471138</v>
      </c>
      <c r="F95" s="19">
        <f t="shared" si="24"/>
        <v>8.0509720532203861</v>
      </c>
      <c r="G95" s="5"/>
      <c r="H95" s="17">
        <f>Absterbeordnung!C89</f>
        <v>66370.145752263226</v>
      </c>
      <c r="I95" s="18">
        <f t="shared" si="25"/>
        <v>0.20108796879083907</v>
      </c>
      <c r="J95" s="17">
        <f t="shared" si="26"/>
        <v>13346.237797674548</v>
      </c>
      <c r="K95" s="17">
        <f>SUM($J95:J$136)</f>
        <v>107450.18752471138</v>
      </c>
      <c r="L95" s="19">
        <f t="shared" si="27"/>
        <v>8.0509720532203861</v>
      </c>
      <c r="N95" s="6">
        <v>81</v>
      </c>
      <c r="O95" s="6">
        <f t="shared" si="21"/>
        <v>81</v>
      </c>
      <c r="P95" s="20">
        <f t="shared" si="28"/>
        <v>66370.145752263226</v>
      </c>
      <c r="Q95" s="20">
        <f t="shared" si="29"/>
        <v>66370.145752263226</v>
      </c>
      <c r="R95" s="5">
        <f t="shared" si="30"/>
        <v>66370.145752263226</v>
      </c>
      <c r="S95" s="5">
        <f t="shared" si="31"/>
        <v>885791747.87602425</v>
      </c>
      <c r="T95" s="20">
        <f>SUM(S95:$S$136)</f>
        <v>4992489823.1873341</v>
      </c>
      <c r="U95" s="6">
        <f t="shared" si="32"/>
        <v>5.6361891326696858</v>
      </c>
    </row>
    <row r="96" spans="1:21" x14ac:dyDescent="0.2">
      <c r="A96" s="21">
        <v>82</v>
      </c>
      <c r="B96" s="17">
        <f>Absterbeordnung!C90</f>
        <v>63085.10340495922</v>
      </c>
      <c r="C96" s="18">
        <f t="shared" si="22"/>
        <v>0.19714506744199911</v>
      </c>
      <c r="D96" s="17">
        <f t="shared" si="23"/>
        <v>12436.916965356173</v>
      </c>
      <c r="E96" s="17">
        <f>SUM(D96:$D$136)</f>
        <v>94103.94972703683</v>
      </c>
      <c r="F96" s="19">
        <f t="shared" si="24"/>
        <v>7.566501407798202</v>
      </c>
      <c r="G96" s="5"/>
      <c r="H96" s="17">
        <f>Absterbeordnung!C90</f>
        <v>63085.10340495922</v>
      </c>
      <c r="I96" s="18">
        <f t="shared" si="25"/>
        <v>0.19714506744199911</v>
      </c>
      <c r="J96" s="17">
        <f t="shared" si="26"/>
        <v>12436.916965356173</v>
      </c>
      <c r="K96" s="17">
        <f>SUM($J96:J$136)</f>
        <v>94103.94972703683</v>
      </c>
      <c r="L96" s="19">
        <f t="shared" si="27"/>
        <v>7.566501407798202</v>
      </c>
      <c r="N96" s="6">
        <v>82</v>
      </c>
      <c r="O96" s="6">
        <f t="shared" si="21"/>
        <v>82</v>
      </c>
      <c r="P96" s="20">
        <f t="shared" si="28"/>
        <v>63085.10340495922</v>
      </c>
      <c r="Q96" s="20">
        <f t="shared" si="29"/>
        <v>63085.10340495922</v>
      </c>
      <c r="R96" s="5">
        <f t="shared" si="30"/>
        <v>63085.10340495922</v>
      </c>
      <c r="S96" s="5">
        <f t="shared" si="31"/>
        <v>784584192.79838586</v>
      </c>
      <c r="T96" s="20">
        <f>SUM(S96:$S$136)</f>
        <v>4106698075.3113127</v>
      </c>
      <c r="U96" s="6">
        <f t="shared" si="32"/>
        <v>5.2342350419575796</v>
      </c>
    </row>
    <row r="97" spans="1:21" x14ac:dyDescent="0.2">
      <c r="A97" s="21">
        <v>83</v>
      </c>
      <c r="B97" s="17">
        <f>Absterbeordnung!C91</f>
        <v>59497.591298780557</v>
      </c>
      <c r="C97" s="18">
        <f t="shared" si="22"/>
        <v>0.19327947788431285</v>
      </c>
      <c r="D97" s="17">
        <f t="shared" si="23"/>
        <v>11499.663381602541</v>
      </c>
      <c r="E97" s="17">
        <f>SUM(D97:$D$136)</f>
        <v>81667.032761680661</v>
      </c>
      <c r="F97" s="19">
        <f t="shared" si="24"/>
        <v>7.1016889844213784</v>
      </c>
      <c r="G97" s="5"/>
      <c r="H97" s="17">
        <f>Absterbeordnung!C91</f>
        <v>59497.591298780557</v>
      </c>
      <c r="I97" s="18">
        <f t="shared" si="25"/>
        <v>0.19327947788431285</v>
      </c>
      <c r="J97" s="17">
        <f t="shared" si="26"/>
        <v>11499.663381602541</v>
      </c>
      <c r="K97" s="17">
        <f>SUM($J97:J$136)</f>
        <v>81667.032761680661</v>
      </c>
      <c r="L97" s="19">
        <f t="shared" si="27"/>
        <v>7.1016889844213784</v>
      </c>
      <c r="N97" s="6">
        <v>83</v>
      </c>
      <c r="O97" s="6">
        <f t="shared" si="21"/>
        <v>83</v>
      </c>
      <c r="P97" s="20">
        <f t="shared" si="28"/>
        <v>59497.591298780557</v>
      </c>
      <c r="Q97" s="20">
        <f t="shared" si="29"/>
        <v>59497.591298780557</v>
      </c>
      <c r="R97" s="5">
        <f t="shared" si="30"/>
        <v>59497.591298780557</v>
      </c>
      <c r="S97" s="5">
        <f t="shared" si="31"/>
        <v>684202271.95214069</v>
      </c>
      <c r="T97" s="20">
        <f>SUM(S97:$S$136)</f>
        <v>3322113882.5129261</v>
      </c>
      <c r="U97" s="6">
        <f t="shared" si="32"/>
        <v>4.8554557894617822</v>
      </c>
    </row>
    <row r="98" spans="1:21" x14ac:dyDescent="0.2">
      <c r="A98" s="21">
        <v>84</v>
      </c>
      <c r="B98" s="17">
        <f>Absterbeordnung!C92</f>
        <v>55632.681940662093</v>
      </c>
      <c r="C98" s="18">
        <f t="shared" si="22"/>
        <v>0.18948968420030671</v>
      </c>
      <c r="D98" s="17">
        <f t="shared" si="23"/>
        <v>10541.819332152167</v>
      </c>
      <c r="E98" s="17">
        <f>SUM(D98:$D$136)</f>
        <v>70167.369380078118</v>
      </c>
      <c r="F98" s="19">
        <f t="shared" si="24"/>
        <v>6.6560967485062266</v>
      </c>
      <c r="G98" s="5"/>
      <c r="H98" s="17">
        <f>Absterbeordnung!C92</f>
        <v>55632.681940662093</v>
      </c>
      <c r="I98" s="18">
        <f t="shared" si="25"/>
        <v>0.18948968420030671</v>
      </c>
      <c r="J98" s="17">
        <f t="shared" si="26"/>
        <v>10541.819332152167</v>
      </c>
      <c r="K98" s="17">
        <f>SUM($J98:J$136)</f>
        <v>70167.369380078118</v>
      </c>
      <c r="L98" s="19">
        <f t="shared" si="27"/>
        <v>6.6560967485062266</v>
      </c>
      <c r="N98" s="6">
        <v>84</v>
      </c>
      <c r="O98" s="6">
        <f t="shared" si="21"/>
        <v>84</v>
      </c>
      <c r="P98" s="20">
        <f t="shared" si="28"/>
        <v>55632.681940662093</v>
      </c>
      <c r="Q98" s="20">
        <f t="shared" si="29"/>
        <v>55632.681940662093</v>
      </c>
      <c r="R98" s="5">
        <f t="shared" si="30"/>
        <v>55632.681940662093</v>
      </c>
      <c r="S98" s="5">
        <f t="shared" si="31"/>
        <v>586469681.98154438</v>
      </c>
      <c r="T98" s="20">
        <f>SUM(S98:$S$136)</f>
        <v>2637911610.5607858</v>
      </c>
      <c r="U98" s="6">
        <f t="shared" si="32"/>
        <v>4.4979505191946103</v>
      </c>
    </row>
    <row r="99" spans="1:21" x14ac:dyDescent="0.2">
      <c r="A99" s="21">
        <v>85</v>
      </c>
      <c r="B99" s="17">
        <f>Absterbeordnung!C93</f>
        <v>51516.653258043181</v>
      </c>
      <c r="C99" s="18">
        <f t="shared" si="22"/>
        <v>0.18577420019637911</v>
      </c>
      <c r="D99" s="17">
        <f t="shared" si="23"/>
        <v>9570.4650558071608</v>
      </c>
      <c r="E99" s="17">
        <f>SUM(D99:$D$136)</f>
        <v>59625.550047925928</v>
      </c>
      <c r="F99" s="19">
        <f t="shared" si="24"/>
        <v>6.2301622439702005</v>
      </c>
      <c r="G99" s="5"/>
      <c r="H99" s="17">
        <f>Absterbeordnung!C93</f>
        <v>51516.653258043181</v>
      </c>
      <c r="I99" s="18">
        <f t="shared" si="25"/>
        <v>0.18577420019637911</v>
      </c>
      <c r="J99" s="17">
        <f t="shared" si="26"/>
        <v>9570.4650558071608</v>
      </c>
      <c r="K99" s="17">
        <f>SUM($J99:J$136)</f>
        <v>59625.550047925928</v>
      </c>
      <c r="L99" s="19">
        <f t="shared" si="27"/>
        <v>6.2301622439702005</v>
      </c>
      <c r="N99" s="6">
        <v>85</v>
      </c>
      <c r="O99" s="6">
        <f t="shared" si="21"/>
        <v>85</v>
      </c>
      <c r="P99" s="20">
        <f t="shared" si="28"/>
        <v>51516.653258043181</v>
      </c>
      <c r="Q99" s="20">
        <f t="shared" si="29"/>
        <v>51516.653258043181</v>
      </c>
      <c r="R99" s="5">
        <f t="shared" si="30"/>
        <v>51516.653258043181</v>
      </c>
      <c r="S99" s="5">
        <f t="shared" si="31"/>
        <v>493038329.79823631</v>
      </c>
      <c r="T99" s="20">
        <f>SUM(S99:$S$136)</f>
        <v>2051441928.5792401</v>
      </c>
      <c r="U99" s="6">
        <f t="shared" si="32"/>
        <v>4.1608163191262264</v>
      </c>
    </row>
    <row r="100" spans="1:21" x14ac:dyDescent="0.2">
      <c r="A100" s="13">
        <v>86</v>
      </c>
      <c r="B100" s="17">
        <f>Absterbeordnung!C94</f>
        <v>47122.518675520521</v>
      </c>
      <c r="C100" s="18">
        <f t="shared" si="22"/>
        <v>0.18213156881997952</v>
      </c>
      <c r="D100" s="17">
        <f t="shared" si="23"/>
        <v>8582.4982531213354</v>
      </c>
      <c r="E100" s="17">
        <f>SUM(D100:$D$136)</f>
        <v>50055.084992118762</v>
      </c>
      <c r="F100" s="19">
        <f t="shared" si="24"/>
        <v>5.8322278101151284</v>
      </c>
      <c r="G100" s="5"/>
      <c r="H100" s="17">
        <f>Absterbeordnung!C94</f>
        <v>47122.518675520521</v>
      </c>
      <c r="I100" s="18">
        <f t="shared" si="25"/>
        <v>0.18213156881997952</v>
      </c>
      <c r="J100" s="17">
        <f t="shared" si="26"/>
        <v>8582.4982531213354</v>
      </c>
      <c r="K100" s="17">
        <f>SUM($J100:J$136)</f>
        <v>50055.084992118762</v>
      </c>
      <c r="L100" s="19">
        <f t="shared" si="27"/>
        <v>5.8322278101151284</v>
      </c>
      <c r="N100" s="20">
        <v>86</v>
      </c>
      <c r="O100" s="6">
        <f t="shared" si="21"/>
        <v>86</v>
      </c>
      <c r="P100" s="20">
        <f t="shared" si="28"/>
        <v>47122.518675520521</v>
      </c>
      <c r="Q100" s="20">
        <f t="shared" si="29"/>
        <v>47122.518675520521</v>
      </c>
      <c r="R100" s="5">
        <f t="shared" si="30"/>
        <v>47122.518675520521</v>
      </c>
      <c r="S100" s="5">
        <f t="shared" si="31"/>
        <v>404428934.21533245</v>
      </c>
      <c r="T100" s="20">
        <f>SUM(S100:$S$136)</f>
        <v>1558403598.7810037</v>
      </c>
      <c r="U100" s="6">
        <f t="shared" si="32"/>
        <v>3.8533434849427808</v>
      </c>
    </row>
    <row r="101" spans="1:21" x14ac:dyDescent="0.2">
      <c r="A101" s="13">
        <v>87</v>
      </c>
      <c r="B101" s="17">
        <f>Absterbeordnung!C95</f>
        <v>42568.19399654663</v>
      </c>
      <c r="C101" s="18">
        <f t="shared" si="22"/>
        <v>0.17856036158821526</v>
      </c>
      <c r="D101" s="17">
        <f t="shared" si="23"/>
        <v>7600.9921121806601</v>
      </c>
      <c r="E101" s="17">
        <f>SUM(D101:$D$136)</f>
        <v>41472.586738997437</v>
      </c>
      <c r="F101" s="19">
        <f t="shared" si="24"/>
        <v>5.4562070486216179</v>
      </c>
      <c r="G101" s="5"/>
      <c r="H101" s="17">
        <f>Absterbeordnung!C95</f>
        <v>42568.19399654663</v>
      </c>
      <c r="I101" s="18">
        <f t="shared" si="25"/>
        <v>0.17856036158821526</v>
      </c>
      <c r="J101" s="17">
        <f t="shared" si="26"/>
        <v>7600.9921121806601</v>
      </c>
      <c r="K101" s="17">
        <f>SUM($J101:J$136)</f>
        <v>41472.586738997437</v>
      </c>
      <c r="L101" s="19">
        <f t="shared" si="27"/>
        <v>5.4562070486216179</v>
      </c>
      <c r="N101" s="20">
        <v>87</v>
      </c>
      <c r="O101" s="6">
        <f t="shared" si="21"/>
        <v>87</v>
      </c>
      <c r="P101" s="20">
        <f t="shared" si="28"/>
        <v>42568.19399654663</v>
      </c>
      <c r="Q101" s="20">
        <f t="shared" si="29"/>
        <v>42568.19399654663</v>
      </c>
      <c r="R101" s="5">
        <f t="shared" si="30"/>
        <v>42568.19399654663</v>
      </c>
      <c r="S101" s="5">
        <f t="shared" si="31"/>
        <v>323560506.79752707</v>
      </c>
      <c r="T101" s="20">
        <f>SUM(S101:$S$136)</f>
        <v>1153974664.5656712</v>
      </c>
      <c r="U101" s="6">
        <f t="shared" si="32"/>
        <v>3.5664879993768475</v>
      </c>
    </row>
    <row r="102" spans="1:21" x14ac:dyDescent="0.2">
      <c r="A102" s="13">
        <v>88</v>
      </c>
      <c r="B102" s="17">
        <f>Absterbeordnung!C96</f>
        <v>37687.259389744955</v>
      </c>
      <c r="C102" s="18">
        <f t="shared" si="22"/>
        <v>0.17505917802766199</v>
      </c>
      <c r="D102" s="17">
        <f t="shared" si="23"/>
        <v>6597.5006508840379</v>
      </c>
      <c r="E102" s="17">
        <f>SUM(D102:$D$136)</f>
        <v>33871.594626816768</v>
      </c>
      <c r="F102" s="19">
        <f t="shared" si="24"/>
        <v>5.1340039841114855</v>
      </c>
      <c r="G102" s="5"/>
      <c r="H102" s="17">
        <f>Absterbeordnung!C96</f>
        <v>37687.259389744955</v>
      </c>
      <c r="I102" s="18">
        <f t="shared" si="25"/>
        <v>0.17505917802766199</v>
      </c>
      <c r="J102" s="17">
        <f t="shared" si="26"/>
        <v>6597.5006508840379</v>
      </c>
      <c r="K102" s="17">
        <f>SUM($J102:J$136)</f>
        <v>33871.594626816768</v>
      </c>
      <c r="L102" s="19">
        <f t="shared" si="27"/>
        <v>5.1340039841114855</v>
      </c>
      <c r="N102" s="20">
        <v>88</v>
      </c>
      <c r="O102" s="6">
        <f t="shared" si="21"/>
        <v>88</v>
      </c>
      <c r="P102" s="20">
        <f t="shared" si="28"/>
        <v>37687.259389744955</v>
      </c>
      <c r="Q102" s="20">
        <f t="shared" si="29"/>
        <v>37687.259389744955</v>
      </c>
      <c r="R102" s="5">
        <f t="shared" si="30"/>
        <v>37687.259389744955</v>
      </c>
      <c r="S102" s="5">
        <f t="shared" si="31"/>
        <v>248641718.35387793</v>
      </c>
      <c r="T102" s="20">
        <f>SUM(S102:$S$136)</f>
        <v>830414157.76814425</v>
      </c>
      <c r="U102" s="6">
        <f t="shared" si="32"/>
        <v>3.3398021991879174</v>
      </c>
    </row>
    <row r="103" spans="1:21" x14ac:dyDescent="0.2">
      <c r="A103" s="13">
        <v>89</v>
      </c>
      <c r="B103" s="17">
        <f>Absterbeordnung!C97</f>
        <v>32958.938676162157</v>
      </c>
      <c r="C103" s="18">
        <f t="shared" si="22"/>
        <v>0.17162664512515882</v>
      </c>
      <c r="D103" s="17">
        <f t="shared" si="23"/>
        <v>5656.6320718755542</v>
      </c>
      <c r="E103" s="17">
        <f>SUM(D103:$D$136)</f>
        <v>27274.09397593273</v>
      </c>
      <c r="F103" s="19">
        <f t="shared" si="24"/>
        <v>4.8216135731255951</v>
      </c>
      <c r="G103" s="5"/>
      <c r="H103" s="17">
        <f>Absterbeordnung!C97</f>
        <v>32958.938676162157</v>
      </c>
      <c r="I103" s="18">
        <f t="shared" si="25"/>
        <v>0.17162664512515882</v>
      </c>
      <c r="J103" s="17">
        <f t="shared" si="26"/>
        <v>5656.6320718755542</v>
      </c>
      <c r="K103" s="17">
        <f>SUM($J103:J$136)</f>
        <v>27274.09397593273</v>
      </c>
      <c r="L103" s="19">
        <f t="shared" si="27"/>
        <v>4.8216135731255951</v>
      </c>
      <c r="N103" s="20">
        <v>89</v>
      </c>
      <c r="O103" s="6">
        <f t="shared" si="21"/>
        <v>89</v>
      </c>
      <c r="P103" s="20">
        <f t="shared" si="28"/>
        <v>32958.938676162157</v>
      </c>
      <c r="Q103" s="20">
        <f t="shared" si="29"/>
        <v>32958.938676162157</v>
      </c>
      <c r="R103" s="5">
        <f t="shared" si="30"/>
        <v>32958.938676162157</v>
      </c>
      <c r="S103" s="5">
        <f t="shared" si="31"/>
        <v>186436589.57055852</v>
      </c>
      <c r="T103" s="20">
        <f>SUM(S103:$S$136)</f>
        <v>581772439.41426623</v>
      </c>
      <c r="U103" s="6">
        <f t="shared" si="32"/>
        <v>3.120484239463571</v>
      </c>
    </row>
    <row r="104" spans="1:21" x14ac:dyDescent="0.2">
      <c r="A104" s="13">
        <v>90</v>
      </c>
      <c r="B104" s="17">
        <f>Absterbeordnung!C98</f>
        <v>28352.30913213229</v>
      </c>
      <c r="C104" s="18">
        <f t="shared" si="22"/>
        <v>0.16826141678937137</v>
      </c>
      <c r="D104" s="17">
        <f t="shared" si="23"/>
        <v>4770.5997038228115</v>
      </c>
      <c r="E104" s="17">
        <f>SUM(D104:$D$136)</f>
        <v>21617.461904057178</v>
      </c>
      <c r="F104" s="19">
        <f t="shared" si="24"/>
        <v>4.5313929581504224</v>
      </c>
      <c r="G104" s="5"/>
      <c r="H104" s="17">
        <f>Absterbeordnung!C98</f>
        <v>28352.30913213229</v>
      </c>
      <c r="I104" s="18">
        <f t="shared" si="25"/>
        <v>0.16826141678937137</v>
      </c>
      <c r="J104" s="17">
        <f t="shared" si="26"/>
        <v>4770.5997038228115</v>
      </c>
      <c r="K104" s="17">
        <f>SUM($J104:J$136)</f>
        <v>21617.461904057178</v>
      </c>
      <c r="L104" s="19">
        <f t="shared" si="27"/>
        <v>4.5313929581504224</v>
      </c>
      <c r="N104" s="20">
        <v>90</v>
      </c>
      <c r="O104" s="6">
        <f t="shared" si="21"/>
        <v>90</v>
      </c>
      <c r="P104" s="20">
        <f t="shared" si="28"/>
        <v>28352.30913213229</v>
      </c>
      <c r="Q104" s="20">
        <f t="shared" si="29"/>
        <v>28352.30913213229</v>
      </c>
      <c r="R104" s="5">
        <f t="shared" si="30"/>
        <v>28352.30913213229</v>
      </c>
      <c r="S104" s="5">
        <f t="shared" si="31"/>
        <v>135257517.54844311</v>
      </c>
      <c r="T104" s="20">
        <f>SUM(S104:$S$136)</f>
        <v>395335849.84370762</v>
      </c>
      <c r="U104" s="6">
        <f t="shared" si="32"/>
        <v>2.9228382792262635</v>
      </c>
    </row>
    <row r="105" spans="1:21" x14ac:dyDescent="0.2">
      <c r="A105" s="13">
        <v>91</v>
      </c>
      <c r="B105" s="17">
        <f>Absterbeordnung!C99</f>
        <v>24150.594176234441</v>
      </c>
      <c r="C105" s="18">
        <f t="shared" si="22"/>
        <v>0.16496217332291313</v>
      </c>
      <c r="D105" s="17">
        <f t="shared" si="23"/>
        <v>3983.9345023513224</v>
      </c>
      <c r="E105" s="17">
        <f>SUM(D105:$D$136)</f>
        <v>16846.862200234369</v>
      </c>
      <c r="F105" s="19">
        <f t="shared" si="24"/>
        <v>4.2286995908922025</v>
      </c>
      <c r="G105" s="5"/>
      <c r="H105" s="17">
        <f>Absterbeordnung!C99</f>
        <v>24150.594176234441</v>
      </c>
      <c r="I105" s="18">
        <f t="shared" si="25"/>
        <v>0.16496217332291313</v>
      </c>
      <c r="J105" s="17">
        <f t="shared" si="26"/>
        <v>3983.9345023513224</v>
      </c>
      <c r="K105" s="17">
        <f>SUM($J105:J$136)</f>
        <v>16846.862200234369</v>
      </c>
      <c r="L105" s="19">
        <f t="shared" si="27"/>
        <v>4.2286995908922025</v>
      </c>
      <c r="N105" s="20">
        <v>91</v>
      </c>
      <c r="O105" s="6">
        <f t="shared" si="21"/>
        <v>91</v>
      </c>
      <c r="P105" s="20">
        <f t="shared" si="28"/>
        <v>24150.594176234441</v>
      </c>
      <c r="Q105" s="20">
        <f t="shared" si="29"/>
        <v>24150.594176234441</v>
      </c>
      <c r="R105" s="5">
        <f t="shared" si="30"/>
        <v>24150.594176234441</v>
      </c>
      <c r="S105" s="5">
        <f t="shared" si="31"/>
        <v>96214385.390985295</v>
      </c>
      <c r="T105" s="20">
        <f>SUM(S105:$S$136)</f>
        <v>260078332.29526463</v>
      </c>
      <c r="U105" s="6">
        <f t="shared" si="32"/>
        <v>2.7031127542766842</v>
      </c>
    </row>
    <row r="106" spans="1:21" x14ac:dyDescent="0.2">
      <c r="A106" s="13">
        <v>92</v>
      </c>
      <c r="B106" s="17">
        <f>Absterbeordnung!C100</f>
        <v>19969.058617806804</v>
      </c>
      <c r="C106" s="18">
        <f t="shared" si="22"/>
        <v>0.16172762090481677</v>
      </c>
      <c r="D106" s="17">
        <f t="shared" si="23"/>
        <v>3229.548341966723</v>
      </c>
      <c r="E106" s="17">
        <f>SUM(D106:$D$136)</f>
        <v>12862.927697883049</v>
      </c>
      <c r="F106" s="19">
        <f t="shared" si="24"/>
        <v>3.9828874925742133</v>
      </c>
      <c r="G106" s="5"/>
      <c r="H106" s="17">
        <f>Absterbeordnung!C100</f>
        <v>19969.058617806804</v>
      </c>
      <c r="I106" s="18">
        <f t="shared" si="25"/>
        <v>0.16172762090481677</v>
      </c>
      <c r="J106" s="17">
        <f t="shared" si="26"/>
        <v>3229.548341966723</v>
      </c>
      <c r="K106" s="17">
        <f>SUM($J106:J$136)</f>
        <v>12862.927697883049</v>
      </c>
      <c r="L106" s="19">
        <f t="shared" si="27"/>
        <v>3.9828874925742133</v>
      </c>
      <c r="N106" s="20">
        <v>92</v>
      </c>
      <c r="O106" s="6">
        <f t="shared" si="21"/>
        <v>92</v>
      </c>
      <c r="P106" s="20">
        <f t="shared" si="28"/>
        <v>19969.058617806804</v>
      </c>
      <c r="Q106" s="20">
        <f t="shared" si="29"/>
        <v>19969.058617806804</v>
      </c>
      <c r="R106" s="5">
        <f t="shared" si="30"/>
        <v>19969.058617806804</v>
      </c>
      <c r="S106" s="5">
        <f t="shared" si="31"/>
        <v>64491040.149774268</v>
      </c>
      <c r="T106" s="20">
        <f>SUM(S106:$S$136)</f>
        <v>163863946.90427935</v>
      </c>
      <c r="U106" s="6">
        <f t="shared" si="32"/>
        <v>2.5408792682475121</v>
      </c>
    </row>
    <row r="107" spans="1:21" x14ac:dyDescent="0.2">
      <c r="A107" s="13">
        <v>93</v>
      </c>
      <c r="B107" s="17">
        <f>Absterbeordnung!C101</f>
        <v>16195.240004960693</v>
      </c>
      <c r="C107" s="18">
        <f t="shared" si="22"/>
        <v>0.15855649108315373</v>
      </c>
      <c r="D107" s="17">
        <f t="shared" si="23"/>
        <v>2567.8604274360846</v>
      </c>
      <c r="E107" s="17">
        <f>SUM(D107:$D$136)</f>
        <v>9633.3793559163278</v>
      </c>
      <c r="F107" s="19">
        <f t="shared" si="24"/>
        <v>3.7515198462460466</v>
      </c>
      <c r="G107" s="5"/>
      <c r="H107" s="17">
        <f>Absterbeordnung!C101</f>
        <v>16195.240004960693</v>
      </c>
      <c r="I107" s="18">
        <f t="shared" si="25"/>
        <v>0.15855649108315373</v>
      </c>
      <c r="J107" s="17">
        <f t="shared" si="26"/>
        <v>2567.8604274360846</v>
      </c>
      <c r="K107" s="17">
        <f>SUM($J107:J$136)</f>
        <v>9633.3793559163278</v>
      </c>
      <c r="L107" s="19">
        <f t="shared" si="27"/>
        <v>3.7515198462460466</v>
      </c>
      <c r="N107" s="20">
        <v>93</v>
      </c>
      <c r="O107" s="6">
        <f t="shared" si="21"/>
        <v>93</v>
      </c>
      <c r="P107" s="20">
        <f t="shared" si="28"/>
        <v>16195.240004960693</v>
      </c>
      <c r="Q107" s="20">
        <f t="shared" si="29"/>
        <v>16195.240004960693</v>
      </c>
      <c r="R107" s="5">
        <f t="shared" si="30"/>
        <v>16195.240004960693</v>
      </c>
      <c r="S107" s="5">
        <f t="shared" si="31"/>
        <v>41587115.921568342</v>
      </c>
      <c r="T107" s="20">
        <f>SUM(S107:$S$136)</f>
        <v>99372906.754505083</v>
      </c>
      <c r="U107" s="6">
        <f t="shared" si="32"/>
        <v>2.3895118608830308</v>
      </c>
    </row>
    <row r="108" spans="1:21" x14ac:dyDescent="0.2">
      <c r="A108" s="13">
        <v>94</v>
      </c>
      <c r="B108" s="17">
        <f>Absterbeordnung!C102</f>
        <v>12844.721317923202</v>
      </c>
      <c r="C108" s="18">
        <f t="shared" si="22"/>
        <v>0.15544754027760166</v>
      </c>
      <c r="D108" s="17">
        <f t="shared" si="23"/>
        <v>1996.6803344224356</v>
      </c>
      <c r="E108" s="17">
        <f>SUM(D108:$D$136)</f>
        <v>7065.5189284802373</v>
      </c>
      <c r="F108" s="19">
        <f t="shared" si="24"/>
        <v>3.5386330033265065</v>
      </c>
      <c r="G108" s="5"/>
      <c r="H108" s="17">
        <f>Absterbeordnung!C102</f>
        <v>12844.721317923202</v>
      </c>
      <c r="I108" s="18">
        <f t="shared" si="25"/>
        <v>0.15544754027760166</v>
      </c>
      <c r="J108" s="17">
        <f t="shared" si="26"/>
        <v>1996.6803344224356</v>
      </c>
      <c r="K108" s="17">
        <f>SUM($J108:J$136)</f>
        <v>7065.5189284802373</v>
      </c>
      <c r="L108" s="19">
        <f t="shared" si="27"/>
        <v>3.5386330033265065</v>
      </c>
      <c r="N108" s="20">
        <v>94</v>
      </c>
      <c r="O108" s="6">
        <f t="shared" si="21"/>
        <v>94</v>
      </c>
      <c r="P108" s="20">
        <f t="shared" si="28"/>
        <v>12844.721317923202</v>
      </c>
      <c r="Q108" s="20">
        <f t="shared" si="29"/>
        <v>12844.721317923202</v>
      </c>
      <c r="R108" s="5">
        <f t="shared" si="30"/>
        <v>12844.721317923202</v>
      </c>
      <c r="S108" s="5">
        <f t="shared" si="31"/>
        <v>25646802.456633888</v>
      </c>
      <c r="T108" s="20">
        <f>SUM(S108:$S$136)</f>
        <v>57785790.832936704</v>
      </c>
      <c r="U108" s="6">
        <f t="shared" si="32"/>
        <v>2.2531382198871204</v>
      </c>
    </row>
    <row r="109" spans="1:21" x14ac:dyDescent="0.2">
      <c r="A109" s="13">
        <v>95</v>
      </c>
      <c r="B109" s="17">
        <f>Absterbeordnung!C103</f>
        <v>9949.6264425654244</v>
      </c>
      <c r="C109" s="18">
        <f t="shared" si="22"/>
        <v>0.15239954929176638</v>
      </c>
      <c r="D109" s="17">
        <f t="shared" si="23"/>
        <v>1516.3185854684116</v>
      </c>
      <c r="E109" s="17">
        <f>SUM(D109:$D$136)</f>
        <v>5068.8385940578028</v>
      </c>
      <c r="F109" s="19">
        <f t="shared" si="24"/>
        <v>3.3428585804031208</v>
      </c>
      <c r="G109" s="5"/>
      <c r="H109" s="17">
        <f>Absterbeordnung!C103</f>
        <v>9949.6264425654244</v>
      </c>
      <c r="I109" s="18">
        <f t="shared" si="25"/>
        <v>0.15239954929176638</v>
      </c>
      <c r="J109" s="17">
        <f t="shared" si="26"/>
        <v>1516.3185854684116</v>
      </c>
      <c r="K109" s="17">
        <f>SUM($J109:J$136)</f>
        <v>5068.8385940578028</v>
      </c>
      <c r="L109" s="19">
        <f t="shared" si="27"/>
        <v>3.3428585804031208</v>
      </c>
      <c r="N109" s="20">
        <v>95</v>
      </c>
      <c r="O109" s="6">
        <f t="shared" si="21"/>
        <v>95</v>
      </c>
      <c r="P109" s="20">
        <f t="shared" si="28"/>
        <v>9949.6264425654244</v>
      </c>
      <c r="Q109" s="20">
        <f t="shared" si="29"/>
        <v>9949.6264425654244</v>
      </c>
      <c r="R109" s="5">
        <f t="shared" si="30"/>
        <v>9949.6264425654244</v>
      </c>
      <c r="S109" s="5">
        <f t="shared" si="31"/>
        <v>15086803.493329909</v>
      </c>
      <c r="T109" s="20">
        <f>SUM(S109:$S$136)</f>
        <v>32138988.376302827</v>
      </c>
      <c r="U109" s="6">
        <f t="shared" si="32"/>
        <v>2.1302715575576983</v>
      </c>
    </row>
    <row r="110" spans="1:21" x14ac:dyDescent="0.2">
      <c r="A110" s="13">
        <v>96</v>
      </c>
      <c r="B110" s="17">
        <f>Absterbeordnung!C104</f>
        <v>7517.4569030148541</v>
      </c>
      <c r="C110" s="18">
        <f t="shared" si="22"/>
        <v>0.14941132283506506</v>
      </c>
      <c r="D110" s="17">
        <f t="shared" si="23"/>
        <v>1123.1931802350407</v>
      </c>
      <c r="E110" s="17">
        <f>SUM(D110:$D$136)</f>
        <v>3552.520008589393</v>
      </c>
      <c r="F110" s="19">
        <f t="shared" si="24"/>
        <v>3.1628753371223182</v>
      </c>
      <c r="G110" s="5"/>
      <c r="H110" s="17">
        <f>Absterbeordnung!C104</f>
        <v>7517.4569030148541</v>
      </c>
      <c r="I110" s="18">
        <f t="shared" si="25"/>
        <v>0.14941132283506506</v>
      </c>
      <c r="J110" s="17">
        <f t="shared" si="26"/>
        <v>1123.1931802350407</v>
      </c>
      <c r="K110" s="17">
        <f>SUM($J110:J$136)</f>
        <v>3552.520008589393</v>
      </c>
      <c r="L110" s="19">
        <f t="shared" si="27"/>
        <v>3.1628753371223182</v>
      </c>
      <c r="N110" s="20">
        <v>96</v>
      </c>
      <c r="O110" s="6">
        <f t="shared" ref="O110:O136" si="33">N110+$B$3</f>
        <v>96</v>
      </c>
      <c r="P110" s="20">
        <f t="shared" si="28"/>
        <v>7517.4569030148541</v>
      </c>
      <c r="Q110" s="20">
        <f t="shared" si="29"/>
        <v>7517.4569030148541</v>
      </c>
      <c r="R110" s="5">
        <f t="shared" si="30"/>
        <v>7517.4569030148541</v>
      </c>
      <c r="S110" s="5">
        <f t="shared" si="31"/>
        <v>8443556.3261771146</v>
      </c>
      <c r="T110" s="20">
        <f>SUM(S110:$S$136)</f>
        <v>17052184.882972922</v>
      </c>
      <c r="U110" s="6">
        <f t="shared" si="32"/>
        <v>2.0195500834295292</v>
      </c>
    </row>
    <row r="111" spans="1:21" x14ac:dyDescent="0.2">
      <c r="A111" s="13">
        <v>97</v>
      </c>
      <c r="B111" s="17">
        <f>Absterbeordnung!C105</f>
        <v>5532.9212770583599</v>
      </c>
      <c r="C111" s="18">
        <f t="shared" ref="C111:C127" si="34">1/(((1+($B$5/100))^A111))</f>
        <v>0.14648168905398534</v>
      </c>
      <c r="D111" s="17">
        <f t="shared" ref="D111:D127" si="35">B111*C111</f>
        <v>810.47165406624219</v>
      </c>
      <c r="E111" s="17">
        <f>SUM(D111:$D$136)</f>
        <v>2429.3268283543521</v>
      </c>
      <c r="F111" s="19">
        <f t="shared" ref="F111:F127" si="36">E111/D111</f>
        <v>2.9974235572164702</v>
      </c>
      <c r="G111" s="5"/>
      <c r="H111" s="17">
        <f>Absterbeordnung!C105</f>
        <v>5532.9212770583599</v>
      </c>
      <c r="I111" s="18">
        <f t="shared" ref="I111:I127" si="37">1/(((1+($B$5/100))^A111))</f>
        <v>0.14648168905398534</v>
      </c>
      <c r="J111" s="17">
        <f t="shared" ref="J111:J127" si="38">H111*I111</f>
        <v>810.47165406624219</v>
      </c>
      <c r="K111" s="17">
        <f>SUM($J111:J$136)</f>
        <v>2429.3268283543521</v>
      </c>
      <c r="L111" s="19">
        <f t="shared" ref="L111:L127" si="39">K111/J111</f>
        <v>2.9974235572164702</v>
      </c>
      <c r="N111" s="20">
        <v>97</v>
      </c>
      <c r="O111" s="6">
        <f t="shared" si="33"/>
        <v>97</v>
      </c>
      <c r="P111" s="20">
        <f t="shared" si="28"/>
        <v>5532.9212770583599</v>
      </c>
      <c r="Q111" s="20">
        <f t="shared" si="29"/>
        <v>5532.9212770583599</v>
      </c>
      <c r="R111" s="5">
        <f t="shared" si="30"/>
        <v>5532.9212770583599</v>
      </c>
      <c r="S111" s="5">
        <f t="shared" ref="S111:S136" si="40">P111*R111*I111</f>
        <v>4484275.8592357943</v>
      </c>
      <c r="T111" s="20">
        <f>SUM(S111:$S$136)</f>
        <v>8608628.5567958057</v>
      </c>
      <c r="U111" s="6">
        <f t="shared" ref="U111:U127" si="41">T111/S111</f>
        <v>1.9197366145674364</v>
      </c>
    </row>
    <row r="112" spans="1:21" x14ac:dyDescent="0.2">
      <c r="A112" s="13">
        <v>98</v>
      </c>
      <c r="B112" s="17">
        <f>Absterbeordnung!C106</f>
        <v>3961.8196182207294</v>
      </c>
      <c r="C112" s="18">
        <f t="shared" si="34"/>
        <v>0.14360949907253467</v>
      </c>
      <c r="D112" s="17">
        <f t="shared" si="35"/>
        <v>568.95493078841946</v>
      </c>
      <c r="E112" s="17">
        <f>SUM(D112:$D$136)</f>
        <v>1618.85517428811</v>
      </c>
      <c r="F112" s="19">
        <f t="shared" si="36"/>
        <v>2.8453135506617535</v>
      </c>
      <c r="G112" s="5"/>
      <c r="H112" s="17">
        <f>Absterbeordnung!C106</f>
        <v>3961.8196182207294</v>
      </c>
      <c r="I112" s="18">
        <f t="shared" si="37"/>
        <v>0.14360949907253467</v>
      </c>
      <c r="J112" s="17">
        <f t="shared" si="38"/>
        <v>568.95493078841946</v>
      </c>
      <c r="K112" s="17">
        <f>SUM($J112:J$136)</f>
        <v>1618.85517428811</v>
      </c>
      <c r="L112" s="19">
        <f t="shared" si="39"/>
        <v>2.8453135506617535</v>
      </c>
      <c r="N112" s="20">
        <v>98</v>
      </c>
      <c r="O112" s="6">
        <f t="shared" si="33"/>
        <v>98</v>
      </c>
      <c r="P112" s="20">
        <f t="shared" si="28"/>
        <v>3961.8196182207294</v>
      </c>
      <c r="Q112" s="20">
        <f t="shared" si="29"/>
        <v>3961.8196182207294</v>
      </c>
      <c r="R112" s="5">
        <f t="shared" si="30"/>
        <v>3961.8196182207294</v>
      </c>
      <c r="S112" s="5">
        <f t="shared" si="40"/>
        <v>2254096.8066809778</v>
      </c>
      <c r="T112" s="20">
        <f>SUM(S112:$S$136)</f>
        <v>4124352.6975600086</v>
      </c>
      <c r="U112" s="6">
        <f t="shared" si="41"/>
        <v>1.8297140945037185</v>
      </c>
    </row>
    <row r="113" spans="1:21" x14ac:dyDescent="0.2">
      <c r="A113" s="13">
        <v>99</v>
      </c>
      <c r="B113" s="17">
        <f>Absterbeordnung!C107</f>
        <v>2756.3150655898753</v>
      </c>
      <c r="C113" s="18">
        <f t="shared" si="34"/>
        <v>0.14079362654170063</v>
      </c>
      <c r="D113" s="17">
        <f t="shared" si="35"/>
        <v>388.07159397592397</v>
      </c>
      <c r="E113" s="17">
        <f>SUM(D113:$D$136)</f>
        <v>1049.9002434996905</v>
      </c>
      <c r="F113" s="19">
        <f t="shared" si="36"/>
        <v>2.7054292553162922</v>
      </c>
      <c r="G113" s="5"/>
      <c r="H113" s="17">
        <f>Absterbeordnung!C107</f>
        <v>2756.3150655898753</v>
      </c>
      <c r="I113" s="18">
        <f t="shared" si="37"/>
        <v>0.14079362654170063</v>
      </c>
      <c r="J113" s="17">
        <f t="shared" si="38"/>
        <v>388.07159397592397</v>
      </c>
      <c r="K113" s="17">
        <f>SUM($J113:J$136)</f>
        <v>1049.9002434996905</v>
      </c>
      <c r="L113" s="19">
        <f t="shared" si="39"/>
        <v>2.7054292553162922</v>
      </c>
      <c r="N113" s="20">
        <v>99</v>
      </c>
      <c r="O113" s="6">
        <f t="shared" si="33"/>
        <v>99</v>
      </c>
      <c r="P113" s="20">
        <f t="shared" si="28"/>
        <v>2756.3150655898753</v>
      </c>
      <c r="Q113" s="20">
        <f t="shared" si="29"/>
        <v>2756.3150655898753</v>
      </c>
      <c r="R113" s="5">
        <f t="shared" si="30"/>
        <v>2756.3150655898753</v>
      </c>
      <c r="S113" s="5">
        <f t="shared" si="40"/>
        <v>1069647.5810033164</v>
      </c>
      <c r="T113" s="20">
        <f>SUM(S113:$S$136)</f>
        <v>1870255.890879031</v>
      </c>
      <c r="U113" s="6">
        <f t="shared" si="41"/>
        <v>1.7484785868676052</v>
      </c>
    </row>
    <row r="114" spans="1:21" x14ac:dyDescent="0.2">
      <c r="A114" s="13">
        <v>100</v>
      </c>
      <c r="B114" s="17">
        <f>Absterbeordnung!C108</f>
        <v>1860.7767182535349</v>
      </c>
      <c r="C114" s="18">
        <f t="shared" si="34"/>
        <v>0.13803296719774574</v>
      </c>
      <c r="D114" s="17">
        <f t="shared" si="35"/>
        <v>256.84853171301916</v>
      </c>
      <c r="E114" s="17">
        <f>SUM(D114:$D$136)</f>
        <v>661.82864952376644</v>
      </c>
      <c r="F114" s="19">
        <f t="shared" si="36"/>
        <v>2.5767274008139469</v>
      </c>
      <c r="G114" s="5"/>
      <c r="H114" s="17">
        <f>Absterbeordnung!C108</f>
        <v>1860.7767182535349</v>
      </c>
      <c r="I114" s="18">
        <f t="shared" si="37"/>
        <v>0.13803296719774574</v>
      </c>
      <c r="J114" s="17">
        <f t="shared" si="38"/>
        <v>256.84853171301916</v>
      </c>
      <c r="K114" s="17">
        <f>SUM($J114:J$136)</f>
        <v>661.82864952376644</v>
      </c>
      <c r="L114" s="19">
        <f t="shared" si="39"/>
        <v>2.5767274008139469</v>
      </c>
      <c r="N114" s="20">
        <v>100</v>
      </c>
      <c r="O114" s="6">
        <f t="shared" si="33"/>
        <v>100</v>
      </c>
      <c r="P114" s="20">
        <f t="shared" si="28"/>
        <v>1860.7767182535349</v>
      </c>
      <c r="Q114" s="20">
        <f t="shared" si="29"/>
        <v>1860.7767182535349</v>
      </c>
      <c r="R114" s="5">
        <f t="shared" si="30"/>
        <v>1860.7767182535349</v>
      </c>
      <c r="S114" s="5">
        <f t="shared" si="40"/>
        <v>477937.76792919077</v>
      </c>
      <c r="T114" s="20">
        <f>SUM(S114:$S$136)</f>
        <v>800608.30987571471</v>
      </c>
      <c r="U114" s="6">
        <f t="shared" si="41"/>
        <v>1.6751308718383802</v>
      </c>
    </row>
    <row r="115" spans="1:21" x14ac:dyDescent="0.2">
      <c r="A115" s="13">
        <v>101</v>
      </c>
      <c r="B115" s="17">
        <f>Absterbeordnung!C109</f>
        <v>1217.385719012814</v>
      </c>
      <c r="C115" s="18">
        <f t="shared" si="34"/>
        <v>0.13532643842916248</v>
      </c>
      <c r="D115" s="17">
        <f t="shared" si="35"/>
        <v>164.74447354852927</v>
      </c>
      <c r="E115" s="17">
        <f>SUM(D115:$D$136)</f>
        <v>404.98011781074717</v>
      </c>
      <c r="F115" s="19">
        <f t="shared" si="36"/>
        <v>2.4582318853412159</v>
      </c>
      <c r="G115" s="5"/>
      <c r="H115" s="17">
        <f>Absterbeordnung!C109</f>
        <v>1217.385719012814</v>
      </c>
      <c r="I115" s="18">
        <f t="shared" si="37"/>
        <v>0.13532643842916248</v>
      </c>
      <c r="J115" s="17">
        <f t="shared" si="38"/>
        <v>164.74447354852927</v>
      </c>
      <c r="K115" s="17">
        <f>SUM($J115:J$136)</f>
        <v>404.98011781074717</v>
      </c>
      <c r="L115" s="19">
        <f t="shared" si="39"/>
        <v>2.4582318853412159</v>
      </c>
      <c r="N115" s="20">
        <v>101</v>
      </c>
      <c r="O115" s="6">
        <f t="shared" si="33"/>
        <v>101</v>
      </c>
      <c r="P115" s="20">
        <f t="shared" si="28"/>
        <v>1217.385719012814</v>
      </c>
      <c r="Q115" s="20">
        <f t="shared" si="29"/>
        <v>1217.385719012814</v>
      </c>
      <c r="R115" s="5">
        <f t="shared" si="30"/>
        <v>1217.385719012814</v>
      </c>
      <c r="S115" s="5">
        <f t="shared" si="40"/>
        <v>200557.56938426383</v>
      </c>
      <c r="T115" s="20">
        <f>SUM(S115:$S$136)</f>
        <v>322670.54194652382</v>
      </c>
      <c r="U115" s="6">
        <f t="shared" si="41"/>
        <v>1.608867433611016</v>
      </c>
    </row>
    <row r="116" spans="1:21" x14ac:dyDescent="0.2">
      <c r="A116" s="21">
        <v>102</v>
      </c>
      <c r="B116" s="17">
        <f>Absterbeordnung!C110</f>
        <v>770.84661027906031</v>
      </c>
      <c r="C116" s="18">
        <f t="shared" si="34"/>
        <v>0.13267297885212007</v>
      </c>
      <c r="D116" s="17">
        <f t="shared" si="35"/>
        <v>102.27051602378221</v>
      </c>
      <c r="E116" s="17">
        <f>SUM(D116:$D$136)</f>
        <v>240.23564426221785</v>
      </c>
      <c r="F116" s="19">
        <f t="shared" si="36"/>
        <v>2.3490215323285639</v>
      </c>
      <c r="G116" s="5"/>
      <c r="H116" s="17">
        <f>Absterbeordnung!C110</f>
        <v>770.84661027906031</v>
      </c>
      <c r="I116" s="18">
        <f t="shared" si="37"/>
        <v>0.13267297885212007</v>
      </c>
      <c r="J116" s="17">
        <f t="shared" si="38"/>
        <v>102.27051602378221</v>
      </c>
      <c r="K116" s="17">
        <f>SUM($J116:J$136)</f>
        <v>240.23564426221785</v>
      </c>
      <c r="L116" s="19">
        <f t="shared" si="39"/>
        <v>2.3490215323285639</v>
      </c>
      <c r="N116" s="6">
        <v>102</v>
      </c>
      <c r="O116" s="6">
        <f t="shared" si="33"/>
        <v>102</v>
      </c>
      <c r="P116" s="20">
        <f t="shared" si="28"/>
        <v>770.84661027906031</v>
      </c>
      <c r="Q116" s="20">
        <f t="shared" si="29"/>
        <v>770.84661027906031</v>
      </c>
      <c r="R116" s="5">
        <f t="shared" si="30"/>
        <v>770.84661027906031</v>
      </c>
      <c r="S116" s="5">
        <f t="shared" si="40"/>
        <v>78834.880608422842</v>
      </c>
      <c r="T116" s="20">
        <f>SUM(S116:$S$136)</f>
        <v>122112.97256226002</v>
      </c>
      <c r="U116" s="6">
        <f t="shared" si="41"/>
        <v>1.5489713641960319</v>
      </c>
    </row>
    <row r="117" spans="1:21" x14ac:dyDescent="0.2">
      <c r="A117" s="21">
        <v>103</v>
      </c>
      <c r="B117" s="17">
        <f>Absterbeordnung!C111</f>
        <v>471.7922978453272</v>
      </c>
      <c r="C117" s="18">
        <f t="shared" si="34"/>
        <v>0.13007154789423539</v>
      </c>
      <c r="D117" s="17">
        <f t="shared" si="35"/>
        <v>61.366754465319843</v>
      </c>
      <c r="E117" s="17">
        <f>SUM(D117:$D$136)</f>
        <v>137.96512823843565</v>
      </c>
      <c r="F117" s="19">
        <f t="shared" si="36"/>
        <v>2.2482063690756826</v>
      </c>
      <c r="G117" s="5"/>
      <c r="H117" s="17">
        <f>Absterbeordnung!C111</f>
        <v>471.7922978453272</v>
      </c>
      <c r="I117" s="18">
        <f t="shared" si="37"/>
        <v>0.13007154789423539</v>
      </c>
      <c r="J117" s="17">
        <f t="shared" si="38"/>
        <v>61.366754465319843</v>
      </c>
      <c r="K117" s="17">
        <f>SUM($J117:J$136)</f>
        <v>137.96512823843565</v>
      </c>
      <c r="L117" s="19">
        <f t="shared" si="39"/>
        <v>2.2482063690756826</v>
      </c>
      <c r="N117" s="6">
        <v>103</v>
      </c>
      <c r="O117" s="6">
        <f t="shared" si="33"/>
        <v>103</v>
      </c>
      <c r="P117" s="20">
        <f t="shared" si="28"/>
        <v>471.7922978453272</v>
      </c>
      <c r="Q117" s="20">
        <f t="shared" si="29"/>
        <v>471.7922978453272</v>
      </c>
      <c r="R117" s="5">
        <f t="shared" si="30"/>
        <v>471.7922978453272</v>
      </c>
      <c r="S117" s="5">
        <f t="shared" si="40"/>
        <v>28952.362100503244</v>
      </c>
      <c r="T117" s="20">
        <f>SUM(S117:$S$136)</f>
        <v>43278.091953837182</v>
      </c>
      <c r="U117" s="6">
        <f t="shared" si="41"/>
        <v>1.4948034914596806</v>
      </c>
    </row>
    <row r="118" spans="1:21" x14ac:dyDescent="0.2">
      <c r="A118" s="21">
        <v>104</v>
      </c>
      <c r="B118" s="17">
        <f>Absterbeordnung!C112</f>
        <v>278.74952255200367</v>
      </c>
      <c r="C118" s="18">
        <f t="shared" si="34"/>
        <v>0.12752112538650526</v>
      </c>
      <c r="D118" s="17">
        <f t="shared" si="35"/>
        <v>35.546452816782534</v>
      </c>
      <c r="E118" s="17">
        <f>SUM(D118:$D$136)</f>
        <v>76.598373773115839</v>
      </c>
      <c r="F118" s="19">
        <f t="shared" si="36"/>
        <v>2.1548809431964329</v>
      </c>
      <c r="G118" s="5"/>
      <c r="H118" s="17">
        <f>Absterbeordnung!C112</f>
        <v>278.74952255200367</v>
      </c>
      <c r="I118" s="18">
        <f t="shared" si="37"/>
        <v>0.12752112538650526</v>
      </c>
      <c r="J118" s="17">
        <f t="shared" si="38"/>
        <v>35.546452816782534</v>
      </c>
      <c r="K118" s="17">
        <f>SUM($J118:J$136)</f>
        <v>76.598373773115839</v>
      </c>
      <c r="L118" s="19">
        <f t="shared" si="39"/>
        <v>2.1548809431964329</v>
      </c>
      <c r="N118" s="6">
        <v>104</v>
      </c>
      <c r="O118" s="6">
        <f t="shared" si="33"/>
        <v>104</v>
      </c>
      <c r="P118" s="20">
        <f t="shared" si="28"/>
        <v>278.74952255200367</v>
      </c>
      <c r="Q118" s="20">
        <f t="shared" si="29"/>
        <v>278.74952255200367</v>
      </c>
      <c r="R118" s="5">
        <f t="shared" si="30"/>
        <v>278.74952255200367</v>
      </c>
      <c r="S118" s="5">
        <f t="shared" si="40"/>
        <v>9908.556751095457</v>
      </c>
      <c r="T118" s="20">
        <f>SUM(S118:$S$136)</f>
        <v>14325.729853333942</v>
      </c>
      <c r="U118" s="6">
        <f t="shared" si="41"/>
        <v>1.4457937935058138</v>
      </c>
    </row>
    <row r="119" spans="1:21" x14ac:dyDescent="0.2">
      <c r="A119" s="21">
        <v>105</v>
      </c>
      <c r="B119" s="17">
        <f>Absterbeordnung!C113</f>
        <v>158.77975013302046</v>
      </c>
      <c r="C119" s="18">
        <f t="shared" si="34"/>
        <v>0.12502071116324046</v>
      </c>
      <c r="D119" s="17">
        <f t="shared" si="35"/>
        <v>19.850757279951839</v>
      </c>
      <c r="E119" s="17">
        <f>SUM(D119:$D$136)</f>
        <v>41.051920956333305</v>
      </c>
      <c r="F119" s="19">
        <f t="shared" si="36"/>
        <v>2.0680279536636852</v>
      </c>
      <c r="G119" s="5"/>
      <c r="H119" s="17">
        <f>Absterbeordnung!C113</f>
        <v>158.77975013302046</v>
      </c>
      <c r="I119" s="18">
        <f t="shared" si="37"/>
        <v>0.12502071116324046</v>
      </c>
      <c r="J119" s="17">
        <f t="shared" si="38"/>
        <v>19.850757279951839</v>
      </c>
      <c r="K119" s="17">
        <f>SUM($J119:J$136)</f>
        <v>41.051920956333305</v>
      </c>
      <c r="L119" s="19">
        <f t="shared" si="39"/>
        <v>2.0680279536636852</v>
      </c>
      <c r="N119" s="6">
        <v>105</v>
      </c>
      <c r="O119" s="6">
        <f t="shared" si="33"/>
        <v>105</v>
      </c>
      <c r="P119" s="20">
        <f t="shared" si="28"/>
        <v>158.77975013302046</v>
      </c>
      <c r="Q119" s="20">
        <f t="shared" si="29"/>
        <v>158.77975013302046</v>
      </c>
      <c r="R119" s="5">
        <f t="shared" si="30"/>
        <v>158.77975013302046</v>
      </c>
      <c r="S119" s="5">
        <f t="shared" si="40"/>
        <v>3151.8982808619899</v>
      </c>
      <c r="T119" s="20">
        <f>SUM(S119:$S$136)</f>
        <v>4417.1731022384838</v>
      </c>
      <c r="U119" s="6">
        <f t="shared" si="41"/>
        <v>1.4014326315855798</v>
      </c>
    </row>
    <row r="120" spans="1:21" x14ac:dyDescent="0.2">
      <c r="A120" s="21">
        <v>106</v>
      </c>
      <c r="B120" s="17">
        <f>Absterbeordnung!C114</f>
        <v>87.082539019355792</v>
      </c>
      <c r="C120" s="18">
        <f t="shared" si="34"/>
        <v>0.12256932466984359</v>
      </c>
      <c r="D120" s="17">
        <f t="shared" si="35"/>
        <v>10.673647998137742</v>
      </c>
      <c r="E120" s="17">
        <f>SUM(D120:$D$136)</f>
        <v>21.201163676381466</v>
      </c>
      <c r="F120" s="19">
        <f t="shared" si="36"/>
        <v>1.9863090557305698</v>
      </c>
      <c r="G120" s="5"/>
      <c r="H120" s="17">
        <f>Absterbeordnung!C114</f>
        <v>87.082539019355792</v>
      </c>
      <c r="I120" s="18">
        <f t="shared" si="37"/>
        <v>0.12256932466984359</v>
      </c>
      <c r="J120" s="17">
        <f t="shared" si="38"/>
        <v>10.673647998137742</v>
      </c>
      <c r="K120" s="17">
        <f>SUM($J120:J$136)</f>
        <v>21.201163676381466</v>
      </c>
      <c r="L120" s="19">
        <f t="shared" si="39"/>
        <v>1.9863090557305698</v>
      </c>
      <c r="N120" s="6">
        <v>106</v>
      </c>
      <c r="O120" s="6">
        <f t="shared" si="33"/>
        <v>106</v>
      </c>
      <c r="P120" s="20">
        <f t="shared" si="28"/>
        <v>87.082539019355792</v>
      </c>
      <c r="Q120" s="20">
        <f t="shared" si="29"/>
        <v>87.082539019355792</v>
      </c>
      <c r="R120" s="5">
        <f t="shared" si="30"/>
        <v>87.082539019355792</v>
      </c>
      <c r="S120" s="5">
        <f t="shared" si="40"/>
        <v>929.48836827669891</v>
      </c>
      <c r="T120" s="20">
        <f>SUM(S120:$S$136)</f>
        <v>1265.2748213764939</v>
      </c>
      <c r="U120" s="6">
        <f t="shared" si="41"/>
        <v>1.361259446121261</v>
      </c>
    </row>
    <row r="121" spans="1:21" x14ac:dyDescent="0.2">
      <c r="A121" s="21">
        <v>107</v>
      </c>
      <c r="B121" s="17">
        <f>Absterbeordnung!C115</f>
        <v>45.926074850211023</v>
      </c>
      <c r="C121" s="18">
        <f t="shared" si="34"/>
        <v>0.12016600457827803</v>
      </c>
      <c r="D121" s="17">
        <f t="shared" si="35"/>
        <v>5.5187529207127977</v>
      </c>
      <c r="E121" s="17">
        <f>SUM(D121:$D$136)</f>
        <v>10.527515678243722</v>
      </c>
      <c r="F121" s="19">
        <f t="shared" si="36"/>
        <v>1.9075896003120931</v>
      </c>
      <c r="G121" s="5"/>
      <c r="H121" s="17">
        <f>Absterbeordnung!C115</f>
        <v>45.926074850211023</v>
      </c>
      <c r="I121" s="18">
        <f t="shared" si="37"/>
        <v>0.12016600457827803</v>
      </c>
      <c r="J121" s="17">
        <f t="shared" si="38"/>
        <v>5.5187529207127977</v>
      </c>
      <c r="K121" s="17">
        <f>SUM($J121:J$136)</f>
        <v>10.527515678243722</v>
      </c>
      <c r="L121" s="19">
        <f t="shared" si="39"/>
        <v>1.9075896003120931</v>
      </c>
      <c r="N121" s="6">
        <v>107</v>
      </c>
      <c r="O121" s="6">
        <f t="shared" si="33"/>
        <v>107</v>
      </c>
      <c r="P121" s="20">
        <f t="shared" si="28"/>
        <v>45.926074850211023</v>
      </c>
      <c r="Q121" s="20">
        <f t="shared" si="29"/>
        <v>45.926074850211023</v>
      </c>
      <c r="R121" s="5">
        <f t="shared" si="30"/>
        <v>45.926074850211023</v>
      </c>
      <c r="S121" s="5">
        <f t="shared" si="40"/>
        <v>253.45465971647664</v>
      </c>
      <c r="T121" s="20">
        <f>SUM(S121:$S$136)</f>
        <v>335.78645309979532</v>
      </c>
      <c r="U121" s="6">
        <f t="shared" si="41"/>
        <v>1.3248383496891236</v>
      </c>
    </row>
    <row r="122" spans="1:21" x14ac:dyDescent="0.2">
      <c r="A122" s="21">
        <v>108</v>
      </c>
      <c r="B122" s="17">
        <f>Absterbeordnung!C116</f>
        <v>23.260398100308205</v>
      </c>
      <c r="C122" s="18">
        <f t="shared" si="34"/>
        <v>0.11780980841007649</v>
      </c>
      <c r="D122" s="17">
        <f t="shared" si="35"/>
        <v>2.7403030437394169</v>
      </c>
      <c r="E122" s="17">
        <f>SUM(D122:$D$136)</f>
        <v>5.0087627575309259</v>
      </c>
      <c r="F122" s="19">
        <f t="shared" si="36"/>
        <v>1.827813448944672</v>
      </c>
      <c r="G122" s="5"/>
      <c r="H122" s="17">
        <f>Absterbeordnung!C116</f>
        <v>23.260398100308205</v>
      </c>
      <c r="I122" s="18">
        <f t="shared" si="37"/>
        <v>0.11780980841007649</v>
      </c>
      <c r="J122" s="17">
        <f t="shared" si="38"/>
        <v>2.7403030437394169</v>
      </c>
      <c r="K122" s="17">
        <f>SUM($J122:J$136)</f>
        <v>5.0087627575309259</v>
      </c>
      <c r="L122" s="19">
        <f t="shared" si="39"/>
        <v>1.827813448944672</v>
      </c>
      <c r="N122" s="6">
        <v>108</v>
      </c>
      <c r="O122" s="6">
        <f t="shared" si="33"/>
        <v>108</v>
      </c>
      <c r="P122" s="20">
        <f t="shared" si="28"/>
        <v>23.260398100308205</v>
      </c>
      <c r="Q122" s="20">
        <f t="shared" si="29"/>
        <v>23.260398100308205</v>
      </c>
      <c r="R122" s="5">
        <f t="shared" si="30"/>
        <v>23.260398100308205</v>
      </c>
      <c r="S122" s="5">
        <f t="shared" si="40"/>
        <v>63.740539712865115</v>
      </c>
      <c r="T122" s="20">
        <f>SUM(S122:$S$136)</f>
        <v>82.33179338331864</v>
      </c>
      <c r="U122" s="6">
        <f t="shared" si="41"/>
        <v>1.2916707915276899</v>
      </c>
    </row>
    <row r="123" spans="1:21" x14ac:dyDescent="0.2">
      <c r="A123" s="21">
        <v>109</v>
      </c>
      <c r="B123" s="17">
        <f>Absterbeordnung!C117</f>
        <v>11.299047016580875</v>
      </c>
      <c r="C123" s="18">
        <f t="shared" si="34"/>
        <v>0.11549981216674166</v>
      </c>
      <c r="D123" s="17">
        <f t="shared" si="35"/>
        <v>1.3050378080782739</v>
      </c>
      <c r="E123" s="17">
        <f>SUM(D123:$D$136)</f>
        <v>2.268459713791509</v>
      </c>
      <c r="F123" s="19">
        <f t="shared" si="36"/>
        <v>1.7382329460109027</v>
      </c>
      <c r="G123" s="5"/>
      <c r="H123" s="17">
        <f>Absterbeordnung!C117</f>
        <v>11.299047016580875</v>
      </c>
      <c r="I123" s="18">
        <f t="shared" si="37"/>
        <v>0.11549981216674166</v>
      </c>
      <c r="J123" s="17">
        <f t="shared" si="38"/>
        <v>1.3050378080782739</v>
      </c>
      <c r="K123" s="17">
        <f>SUM($J123:J$136)</f>
        <v>2.268459713791509</v>
      </c>
      <c r="L123" s="19">
        <f t="shared" si="39"/>
        <v>1.7382329460109027</v>
      </c>
      <c r="N123" s="6">
        <v>109</v>
      </c>
      <c r="O123" s="6">
        <f t="shared" si="33"/>
        <v>109</v>
      </c>
      <c r="P123" s="20">
        <f t="shared" si="28"/>
        <v>11.299047016580875</v>
      </c>
      <c r="Q123" s="20">
        <f t="shared" si="29"/>
        <v>11.299047016580875</v>
      </c>
      <c r="R123" s="5">
        <f t="shared" si="30"/>
        <v>11.299047016580875</v>
      </c>
      <c r="S123" s="5">
        <f t="shared" si="40"/>
        <v>14.745683551892064</v>
      </c>
      <c r="T123" s="20">
        <f>SUM(S123:$S$136)</f>
        <v>18.591253670453526</v>
      </c>
      <c r="U123" s="6">
        <f t="shared" si="41"/>
        <v>1.2607929367959361</v>
      </c>
    </row>
    <row r="124" spans="1:21" x14ac:dyDescent="0.2">
      <c r="A124" s="21">
        <v>110</v>
      </c>
      <c r="B124" s="17">
        <f>Absterbeordnung!C118</f>
        <v>5.2573953539343572</v>
      </c>
      <c r="C124" s="18">
        <f t="shared" si="34"/>
        <v>0.11323510996739378</v>
      </c>
      <c r="D124" s="17">
        <f t="shared" si="35"/>
        <v>0.59532174104482205</v>
      </c>
      <c r="E124" s="17">
        <f>SUM(D124:$D$136)</f>
        <v>0.96342190571323527</v>
      </c>
      <c r="F124" s="19">
        <f t="shared" si="36"/>
        <v>1.6183213870576563</v>
      </c>
      <c r="G124" s="5"/>
      <c r="H124" s="17">
        <f>Absterbeordnung!C118</f>
        <v>5.2573953539343572</v>
      </c>
      <c r="I124" s="18">
        <f t="shared" si="37"/>
        <v>0.11323510996739378</v>
      </c>
      <c r="J124" s="17">
        <f t="shared" si="38"/>
        <v>0.59532174104482205</v>
      </c>
      <c r="K124" s="17">
        <f>SUM($J124:J$136)</f>
        <v>0.96342190571323527</v>
      </c>
      <c r="L124" s="19">
        <f t="shared" si="39"/>
        <v>1.6183213870576563</v>
      </c>
      <c r="N124" s="6">
        <v>110</v>
      </c>
      <c r="O124" s="6">
        <f t="shared" si="33"/>
        <v>110</v>
      </c>
      <c r="P124" s="20">
        <f t="shared" si="28"/>
        <v>5.2573953539343572</v>
      </c>
      <c r="Q124" s="20">
        <f t="shared" si="29"/>
        <v>5.2573953539343572</v>
      </c>
      <c r="R124" s="5">
        <f t="shared" si="30"/>
        <v>5.2573953539343572</v>
      </c>
      <c r="S124" s="5">
        <f t="shared" si="40"/>
        <v>3.1298417554651601</v>
      </c>
      <c r="T124" s="20">
        <f>SUM(S124:$S$136)</f>
        <v>3.8455701185614615</v>
      </c>
      <c r="U124" s="6">
        <f t="shared" si="41"/>
        <v>1.2286787700517239</v>
      </c>
    </row>
    <row r="125" spans="1:21" x14ac:dyDescent="0.2">
      <c r="A125" s="21">
        <v>111</v>
      </c>
      <c r="B125" s="17">
        <f>Absterbeordnung!C119</f>
        <v>2.3401349211603786</v>
      </c>
      <c r="C125" s="18">
        <f t="shared" si="34"/>
        <v>0.11101481369352335</v>
      </c>
      <c r="D125" s="17">
        <f t="shared" si="35"/>
        <v>0.25978964229032742</v>
      </c>
      <c r="E125" s="17">
        <f>SUM(D125:$D$136)</f>
        <v>0.36810016466841322</v>
      </c>
      <c r="F125" s="19">
        <f t="shared" si="36"/>
        <v>1.4169162458641964</v>
      </c>
      <c r="G125" s="25"/>
      <c r="H125" s="17">
        <f>Absterbeordnung!C119</f>
        <v>2.3401349211603786</v>
      </c>
      <c r="I125" s="18">
        <f t="shared" si="37"/>
        <v>0.11101481369352335</v>
      </c>
      <c r="J125" s="17">
        <f t="shared" si="38"/>
        <v>0.25978964229032742</v>
      </c>
      <c r="K125" s="17">
        <f>SUM($J125:J$136)</f>
        <v>0.36810016466841322</v>
      </c>
      <c r="L125" s="19">
        <f t="shared" si="39"/>
        <v>1.4169162458641964</v>
      </c>
      <c r="N125" s="6">
        <v>111</v>
      </c>
      <c r="O125" s="6">
        <f t="shared" si="33"/>
        <v>111</v>
      </c>
      <c r="P125" s="20">
        <f t="shared" si="28"/>
        <v>2.3401349211603786</v>
      </c>
      <c r="Q125" s="20">
        <f t="shared" si="29"/>
        <v>2.3401349211603786</v>
      </c>
      <c r="R125" s="5">
        <f t="shared" si="30"/>
        <v>2.3401349211603786</v>
      </c>
      <c r="S125" s="5">
        <f t="shared" si="40"/>
        <v>0.60794281407935824</v>
      </c>
      <c r="T125" s="20">
        <f>SUM(S125:$S$136)</f>
        <v>0.71572836309630161</v>
      </c>
      <c r="U125" s="6">
        <f t="shared" si="41"/>
        <v>1.177295539186805</v>
      </c>
    </row>
    <row r="126" spans="1:21" x14ac:dyDescent="0.2">
      <c r="A126" s="21">
        <v>112</v>
      </c>
      <c r="B126" s="17">
        <f>Absterbeordnung!C120</f>
        <v>0.99515307146881038</v>
      </c>
      <c r="C126" s="18">
        <f t="shared" si="34"/>
        <v>0.10883805264070914</v>
      </c>
      <c r="D126" s="17">
        <f t="shared" si="35"/>
        <v>0.10831052237808578</v>
      </c>
      <c r="E126" s="17">
        <f>SUM(D126:$D$136)</f>
        <v>0.10831052237808578</v>
      </c>
      <c r="F126" s="19">
        <f t="shared" si="36"/>
        <v>1</v>
      </c>
      <c r="G126" s="5"/>
      <c r="H126" s="17">
        <f>Absterbeordnung!C120</f>
        <v>0.99515307146881038</v>
      </c>
      <c r="I126" s="18">
        <f t="shared" si="37"/>
        <v>0.10883805264070914</v>
      </c>
      <c r="J126" s="17">
        <f t="shared" si="38"/>
        <v>0.10831052237808578</v>
      </c>
      <c r="K126" s="17">
        <f>SUM($J126:J$136)</f>
        <v>0.10831052237808578</v>
      </c>
      <c r="L126" s="19">
        <f t="shared" si="39"/>
        <v>1</v>
      </c>
      <c r="N126" s="6">
        <v>112</v>
      </c>
      <c r="O126" s="6">
        <f t="shared" si="33"/>
        <v>112</v>
      </c>
      <c r="P126" s="20">
        <f t="shared" si="28"/>
        <v>0.99515307146881038</v>
      </c>
      <c r="Q126" s="20">
        <f t="shared" si="29"/>
        <v>0.99515307146881038</v>
      </c>
      <c r="R126" s="5">
        <f t="shared" si="30"/>
        <v>0.99515307146881038</v>
      </c>
      <c r="S126" s="5">
        <f t="shared" si="40"/>
        <v>0.10778554901694339</v>
      </c>
      <c r="T126" s="20">
        <f>SUM(S126:$S$136)</f>
        <v>0.10778554901694339</v>
      </c>
      <c r="U126" s="6">
        <f t="shared" si="41"/>
        <v>1</v>
      </c>
    </row>
    <row r="127" spans="1:21" x14ac:dyDescent="0.2">
      <c r="A127" s="21">
        <v>113</v>
      </c>
      <c r="B127" s="17">
        <f>Absterbeordnung!C121</f>
        <v>0</v>
      </c>
      <c r="C127" s="18">
        <f t="shared" si="34"/>
        <v>0.10670397317716583</v>
      </c>
      <c r="D127" s="17">
        <f t="shared" si="35"/>
        <v>0</v>
      </c>
      <c r="E127" s="17">
        <f>SUM(D127:$D$136)</f>
        <v>0</v>
      </c>
      <c r="F127" s="19" t="e">
        <f t="shared" si="36"/>
        <v>#DIV/0!</v>
      </c>
      <c r="G127" s="27"/>
      <c r="H127" s="17">
        <f>Absterbeordnung!C121</f>
        <v>0</v>
      </c>
      <c r="I127" s="18">
        <f t="shared" si="37"/>
        <v>0.10670397317716583</v>
      </c>
      <c r="J127" s="17">
        <f t="shared" si="38"/>
        <v>0</v>
      </c>
      <c r="K127" s="17">
        <f>SUM($J127:J$136)</f>
        <v>0</v>
      </c>
      <c r="L127" s="19" t="e">
        <f t="shared" si="39"/>
        <v>#DIV/0!</v>
      </c>
      <c r="N127" s="6">
        <v>113</v>
      </c>
      <c r="O127" s="6">
        <f t="shared" si="33"/>
        <v>113</v>
      </c>
      <c r="P127" s="20">
        <f t="shared" si="28"/>
        <v>0</v>
      </c>
      <c r="Q127" s="20">
        <f t="shared" si="29"/>
        <v>0</v>
      </c>
      <c r="R127" s="5">
        <f t="shared" si="30"/>
        <v>0</v>
      </c>
      <c r="S127" s="5">
        <f t="shared" si="40"/>
        <v>0</v>
      </c>
      <c r="T127" s="20">
        <f>SUM(S127:$S$136)</f>
        <v>0</v>
      </c>
      <c r="U127" s="6" t="e">
        <f t="shared" si="41"/>
        <v>#DIV/0!</v>
      </c>
    </row>
    <row r="128" spans="1:21" x14ac:dyDescent="0.2">
      <c r="A128" s="21">
        <v>114</v>
      </c>
      <c r="B128" s="17">
        <f>Absterbeordnung!C122</f>
        <v>0</v>
      </c>
      <c r="C128" s="18">
        <f t="shared" ref="C128:C134" si="42">1/(((1+($B$5/100))^A128))</f>
        <v>0.10461173840898609</v>
      </c>
      <c r="D128" s="17">
        <f t="shared" ref="D128:D134" si="43">B128*C128</f>
        <v>0</v>
      </c>
      <c r="E128" s="17">
        <f>SUM(D128:$D$136)</f>
        <v>0</v>
      </c>
      <c r="F128" s="19" t="e">
        <f t="shared" ref="F128:F134" si="44">E128/D128</f>
        <v>#DIV/0!</v>
      </c>
      <c r="G128" s="27"/>
      <c r="H128" s="17">
        <f>Absterbeordnung!C122</f>
        <v>0</v>
      </c>
      <c r="I128" s="18">
        <f t="shared" ref="I128:I134" si="45">1/(((1+($B$5/100))^A128))</f>
        <v>0.10461173840898609</v>
      </c>
      <c r="J128" s="17">
        <f t="shared" ref="J128:J134" si="46">H128*I128</f>
        <v>0</v>
      </c>
      <c r="K128" s="17">
        <f>SUM($J128:J$136)</f>
        <v>0</v>
      </c>
      <c r="L128" s="19" t="e">
        <f t="shared" ref="L128:L134" si="47">K128/J128</f>
        <v>#DIV/0!</v>
      </c>
      <c r="N128" s="6">
        <v>114</v>
      </c>
      <c r="O128" s="6">
        <f t="shared" si="33"/>
        <v>114</v>
      </c>
      <c r="P128" s="20">
        <f t="shared" ref="P128:P134" si="48">B128</f>
        <v>0</v>
      </c>
      <c r="Q128" s="20">
        <f t="shared" ref="Q128:Q134" si="49">B128</f>
        <v>0</v>
      </c>
      <c r="R128" s="5">
        <f t="shared" si="30"/>
        <v>0</v>
      </c>
      <c r="S128" s="5">
        <f t="shared" si="40"/>
        <v>0</v>
      </c>
      <c r="T128" s="20">
        <f>SUM(S128:$S$136)</f>
        <v>0</v>
      </c>
      <c r="U128" s="6" t="e">
        <f t="shared" ref="U128:U134" si="50">T128/S128</f>
        <v>#DIV/0!</v>
      </c>
    </row>
    <row r="129" spans="1:21" x14ac:dyDescent="0.2">
      <c r="A129" s="21">
        <v>115</v>
      </c>
      <c r="B129" s="17">
        <f>Absterbeordnung!C123</f>
        <v>0</v>
      </c>
      <c r="C129" s="18">
        <f t="shared" si="42"/>
        <v>0.10256052785194716</v>
      </c>
      <c r="D129" s="17">
        <f t="shared" si="43"/>
        <v>0</v>
      </c>
      <c r="E129" s="17">
        <f>SUM(D129:$D$136)</f>
        <v>0</v>
      </c>
      <c r="F129" s="19" t="e">
        <f t="shared" si="44"/>
        <v>#DIV/0!</v>
      </c>
      <c r="G129" s="27"/>
      <c r="H129" s="17">
        <f>Absterbeordnung!C123</f>
        <v>0</v>
      </c>
      <c r="I129" s="18">
        <f t="shared" si="45"/>
        <v>0.10256052785194716</v>
      </c>
      <c r="J129" s="17">
        <f t="shared" si="46"/>
        <v>0</v>
      </c>
      <c r="K129" s="17">
        <f>SUM($J129:J$136)</f>
        <v>0</v>
      </c>
      <c r="L129" s="19" t="e">
        <f t="shared" si="47"/>
        <v>#DIV/0!</v>
      </c>
      <c r="N129" s="6">
        <v>115</v>
      </c>
      <c r="O129" s="6">
        <f t="shared" si="33"/>
        <v>115</v>
      </c>
      <c r="P129" s="20">
        <f t="shared" si="48"/>
        <v>0</v>
      </c>
      <c r="Q129" s="20">
        <f t="shared" si="49"/>
        <v>0</v>
      </c>
      <c r="R129" s="5">
        <f t="shared" si="30"/>
        <v>0</v>
      </c>
      <c r="S129" s="5">
        <f t="shared" si="40"/>
        <v>0</v>
      </c>
      <c r="T129" s="20">
        <f>SUM(S129:$S$136)</f>
        <v>0</v>
      </c>
      <c r="U129" s="6" t="e">
        <f t="shared" si="50"/>
        <v>#DIV/0!</v>
      </c>
    </row>
    <row r="130" spans="1:21" x14ac:dyDescent="0.2">
      <c r="A130" s="21">
        <v>116</v>
      </c>
      <c r="B130" s="17">
        <f>Absterbeordnung!C124</f>
        <v>0</v>
      </c>
      <c r="C130" s="18">
        <f t="shared" si="42"/>
        <v>0.1005495371097521</v>
      </c>
      <c r="D130" s="17">
        <f t="shared" si="43"/>
        <v>0</v>
      </c>
      <c r="E130" s="17">
        <f>SUM(D130:$D$136)</f>
        <v>0</v>
      </c>
      <c r="F130" s="19" t="e">
        <f t="shared" si="44"/>
        <v>#DIV/0!</v>
      </c>
      <c r="G130" s="27"/>
      <c r="H130" s="17">
        <f>Absterbeordnung!C124</f>
        <v>0</v>
      </c>
      <c r="I130" s="18">
        <f t="shared" si="45"/>
        <v>0.1005495371097521</v>
      </c>
      <c r="J130" s="17">
        <f t="shared" si="46"/>
        <v>0</v>
      </c>
      <c r="K130" s="17">
        <f>SUM($J130:J$136)</f>
        <v>0</v>
      </c>
      <c r="L130" s="19" t="e">
        <f t="shared" si="47"/>
        <v>#DIV/0!</v>
      </c>
      <c r="N130" s="6">
        <v>116</v>
      </c>
      <c r="O130" s="6">
        <f t="shared" si="33"/>
        <v>116</v>
      </c>
      <c r="P130" s="20">
        <f t="shared" si="48"/>
        <v>0</v>
      </c>
      <c r="Q130" s="20">
        <f t="shared" si="49"/>
        <v>0</v>
      </c>
      <c r="R130" s="5">
        <f t="shared" si="30"/>
        <v>0</v>
      </c>
      <c r="S130" s="5">
        <f t="shared" si="40"/>
        <v>0</v>
      </c>
      <c r="T130" s="20">
        <f>SUM(S130:$S$136)</f>
        <v>0</v>
      </c>
      <c r="U130" s="6" t="e">
        <f t="shared" si="50"/>
        <v>#DIV/0!</v>
      </c>
    </row>
    <row r="131" spans="1:21" x14ac:dyDescent="0.2">
      <c r="A131" s="21">
        <v>117</v>
      </c>
      <c r="B131" s="17">
        <f>Absterbeordnung!C125</f>
        <v>0</v>
      </c>
      <c r="C131" s="18">
        <f t="shared" si="42"/>
        <v>9.8577977558580526E-2</v>
      </c>
      <c r="D131" s="17">
        <f t="shared" si="43"/>
        <v>0</v>
      </c>
      <c r="E131" s="17">
        <f>SUM(D131:$D$136)</f>
        <v>0</v>
      </c>
      <c r="F131" s="19" t="e">
        <f t="shared" si="44"/>
        <v>#DIV/0!</v>
      </c>
      <c r="G131" s="27"/>
      <c r="H131" s="17">
        <f>Absterbeordnung!C125</f>
        <v>0</v>
      </c>
      <c r="I131" s="18">
        <f t="shared" si="45"/>
        <v>9.8577977558580526E-2</v>
      </c>
      <c r="J131" s="17">
        <f t="shared" si="46"/>
        <v>0</v>
      </c>
      <c r="K131" s="17">
        <f>SUM($J131:J$136)</f>
        <v>0</v>
      </c>
      <c r="L131" s="19" t="e">
        <f t="shared" si="47"/>
        <v>#DIV/0!</v>
      </c>
      <c r="N131" s="6">
        <v>117</v>
      </c>
      <c r="O131" s="6">
        <f t="shared" si="33"/>
        <v>117</v>
      </c>
      <c r="P131" s="20">
        <f t="shared" si="48"/>
        <v>0</v>
      </c>
      <c r="Q131" s="20">
        <f t="shared" si="49"/>
        <v>0</v>
      </c>
      <c r="R131" s="5">
        <f t="shared" si="30"/>
        <v>0</v>
      </c>
      <c r="S131" s="5">
        <f t="shared" si="40"/>
        <v>0</v>
      </c>
      <c r="T131" s="20">
        <f>SUM(S131:$S$136)</f>
        <v>0</v>
      </c>
      <c r="U131" s="6" t="e">
        <f t="shared" si="50"/>
        <v>#DIV/0!</v>
      </c>
    </row>
    <row r="132" spans="1:21" x14ac:dyDescent="0.2">
      <c r="A132" s="21">
        <v>118</v>
      </c>
      <c r="B132" s="17">
        <f>Absterbeordnung!C126</f>
        <v>0</v>
      </c>
      <c r="C132" s="18">
        <f t="shared" si="42"/>
        <v>9.6645076037824032E-2</v>
      </c>
      <c r="D132" s="17">
        <f t="shared" si="43"/>
        <v>0</v>
      </c>
      <c r="E132" s="17">
        <f>SUM(D132:$D$136)</f>
        <v>0</v>
      </c>
      <c r="F132" s="19" t="e">
        <f t="shared" si="44"/>
        <v>#DIV/0!</v>
      </c>
      <c r="G132" s="27"/>
      <c r="H132" s="17">
        <f>Absterbeordnung!C126</f>
        <v>0</v>
      </c>
      <c r="I132" s="18">
        <f t="shared" si="45"/>
        <v>9.6645076037824032E-2</v>
      </c>
      <c r="J132" s="17">
        <f t="shared" si="46"/>
        <v>0</v>
      </c>
      <c r="K132" s="17">
        <f>SUM($J132:J$136)</f>
        <v>0</v>
      </c>
      <c r="L132" s="19" t="e">
        <f t="shared" si="47"/>
        <v>#DIV/0!</v>
      </c>
      <c r="N132" s="6">
        <v>118</v>
      </c>
      <c r="O132" s="6">
        <f t="shared" si="33"/>
        <v>118</v>
      </c>
      <c r="P132" s="20">
        <f t="shared" si="48"/>
        <v>0</v>
      </c>
      <c r="Q132" s="20">
        <f t="shared" si="49"/>
        <v>0</v>
      </c>
      <c r="R132" s="5">
        <f t="shared" si="30"/>
        <v>0</v>
      </c>
      <c r="S132" s="5">
        <f t="shared" si="40"/>
        <v>0</v>
      </c>
      <c r="T132" s="20">
        <f>SUM(S132:$S$136)</f>
        <v>0</v>
      </c>
      <c r="U132" s="6" t="e">
        <f t="shared" si="50"/>
        <v>#DIV/0!</v>
      </c>
    </row>
    <row r="133" spans="1:21" x14ac:dyDescent="0.2">
      <c r="A133" s="21">
        <v>119</v>
      </c>
      <c r="B133" s="17">
        <f>Absterbeordnung!C127</f>
        <v>0</v>
      </c>
      <c r="C133" s="18">
        <f t="shared" si="42"/>
        <v>9.4750074546886331E-2</v>
      </c>
      <c r="D133" s="17">
        <f t="shared" si="43"/>
        <v>0</v>
      </c>
      <c r="E133" s="17">
        <f>SUM(D133:$D$136)</f>
        <v>0</v>
      </c>
      <c r="F133" s="19" t="e">
        <f t="shared" si="44"/>
        <v>#DIV/0!</v>
      </c>
      <c r="G133" s="27"/>
      <c r="H133" s="17">
        <f>Absterbeordnung!C127</f>
        <v>0</v>
      </c>
      <c r="I133" s="18">
        <f t="shared" si="45"/>
        <v>9.4750074546886331E-2</v>
      </c>
      <c r="J133" s="17">
        <f t="shared" si="46"/>
        <v>0</v>
      </c>
      <c r="K133" s="17">
        <f>SUM($J133:J$136)</f>
        <v>0</v>
      </c>
      <c r="L133" s="19" t="e">
        <f t="shared" si="47"/>
        <v>#DIV/0!</v>
      </c>
      <c r="N133" s="6">
        <v>119</v>
      </c>
      <c r="O133" s="6">
        <f t="shared" si="33"/>
        <v>119</v>
      </c>
      <c r="P133" s="20">
        <f t="shared" si="48"/>
        <v>0</v>
      </c>
      <c r="Q133" s="20">
        <f t="shared" si="49"/>
        <v>0</v>
      </c>
      <c r="R133" s="5">
        <f t="shared" si="30"/>
        <v>0</v>
      </c>
      <c r="S133" s="5">
        <f t="shared" si="40"/>
        <v>0</v>
      </c>
      <c r="T133" s="20">
        <f>SUM(S133:$S$136)</f>
        <v>0</v>
      </c>
      <c r="U133" s="6" t="e">
        <f t="shared" si="50"/>
        <v>#DIV/0!</v>
      </c>
    </row>
    <row r="134" spans="1:21" x14ac:dyDescent="0.2">
      <c r="A134" s="21">
        <v>120</v>
      </c>
      <c r="B134" s="17">
        <f>Absterbeordnung!C128</f>
        <v>0</v>
      </c>
      <c r="C134" s="18">
        <f t="shared" si="42"/>
        <v>9.2892229947927757E-2</v>
      </c>
      <c r="D134" s="17">
        <f t="shared" si="43"/>
        <v>0</v>
      </c>
      <c r="E134" s="17">
        <f>SUM(D134:$D$136)</f>
        <v>0</v>
      </c>
      <c r="F134" s="19" t="e">
        <f t="shared" si="44"/>
        <v>#DIV/0!</v>
      </c>
      <c r="G134" s="27"/>
      <c r="H134" s="17">
        <f>Absterbeordnung!C128</f>
        <v>0</v>
      </c>
      <c r="I134" s="18">
        <f t="shared" si="45"/>
        <v>9.2892229947927757E-2</v>
      </c>
      <c r="J134" s="17">
        <f t="shared" si="46"/>
        <v>0</v>
      </c>
      <c r="K134" s="17">
        <f>SUM($J134:J$136)</f>
        <v>0</v>
      </c>
      <c r="L134" s="19" t="e">
        <f t="shared" si="47"/>
        <v>#DIV/0!</v>
      </c>
      <c r="N134" s="6">
        <v>120</v>
      </c>
      <c r="O134" s="6">
        <f t="shared" si="33"/>
        <v>120</v>
      </c>
      <c r="P134" s="20">
        <f t="shared" si="48"/>
        <v>0</v>
      </c>
      <c r="Q134" s="20">
        <f t="shared" si="49"/>
        <v>0</v>
      </c>
      <c r="R134" s="5">
        <f t="shared" si="30"/>
        <v>0</v>
      </c>
      <c r="S134" s="5">
        <f t="shared" si="40"/>
        <v>0</v>
      </c>
      <c r="T134" s="20">
        <f>SUM(S134:$S$136)</f>
        <v>0</v>
      </c>
      <c r="U134" s="6" t="e">
        <f t="shared" si="50"/>
        <v>#DIV/0!</v>
      </c>
    </row>
    <row r="135" spans="1:21" x14ac:dyDescent="0.2">
      <c r="A135" s="21">
        <v>121</v>
      </c>
      <c r="B135" s="17">
        <f>Absterbeordnung!C129</f>
        <v>0</v>
      </c>
      <c r="C135" s="18">
        <f>1/(((1+($B$5/100))^A135))</f>
        <v>9.1070813674438977E-2</v>
      </c>
      <c r="D135" s="17">
        <f>B135*C135</f>
        <v>0</v>
      </c>
      <c r="E135" s="17">
        <f>SUM(D135:$D$136)</f>
        <v>0</v>
      </c>
      <c r="F135" s="19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6">
        <v>121</v>
      </c>
      <c r="O135" s="6">
        <f t="shared" si="33"/>
        <v>121</v>
      </c>
      <c r="P135" s="20">
        <f>B135</f>
        <v>0</v>
      </c>
      <c r="Q135" s="20">
        <f>B135</f>
        <v>0</v>
      </c>
      <c r="R135" s="5">
        <f t="shared" si="30"/>
        <v>0</v>
      </c>
      <c r="S135" s="5">
        <f t="shared" si="40"/>
        <v>0</v>
      </c>
      <c r="T135" s="20">
        <f>SUM(S135:$S$136)</f>
        <v>0</v>
      </c>
      <c r="U135" s="6" t="e">
        <f>T135/S135</f>
        <v>#DIV/0!</v>
      </c>
    </row>
    <row r="136" spans="1:21" x14ac:dyDescent="0.2">
      <c r="A136" s="21">
        <v>122</v>
      </c>
      <c r="B136" s="17">
        <f>Absterbeordnung!C130</f>
        <v>0</v>
      </c>
      <c r="C136" s="18">
        <f>1/(((1+($B$5/100))^A136))</f>
        <v>8.9285111445528406E-2</v>
      </c>
      <c r="D136" s="17">
        <f>B136*C136</f>
        <v>0</v>
      </c>
      <c r="E136" s="17">
        <f>SUM(D136:$D$136)</f>
        <v>0</v>
      </c>
      <c r="F136" s="19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33"/>
        <v>122</v>
      </c>
      <c r="P136" s="20">
        <f>B136</f>
        <v>0</v>
      </c>
      <c r="Q136" s="20">
        <f>B136</f>
        <v>0</v>
      </c>
      <c r="R136" s="5">
        <f t="shared" si="30"/>
        <v>0</v>
      </c>
      <c r="S136" s="5">
        <f t="shared" si="40"/>
        <v>0</v>
      </c>
      <c r="T136" s="20">
        <f>SUM(S136:$S$136)</f>
        <v>0</v>
      </c>
      <c r="U136" s="6" t="e">
        <f>T136/S136</f>
        <v>#DIV/0!</v>
      </c>
    </row>
    <row r="137" spans="1:21" x14ac:dyDescent="0.2">
      <c r="B137" s="29"/>
      <c r="D137" s="29"/>
      <c r="E137" s="29"/>
      <c r="G137" s="29"/>
      <c r="H137" s="29"/>
      <c r="J137" s="29"/>
      <c r="K137" s="29"/>
    </row>
    <row r="138" spans="1:21" x14ac:dyDescent="0.2">
      <c r="B138" s="29"/>
      <c r="D138" s="29"/>
      <c r="E138" s="29"/>
      <c r="G138" s="29"/>
      <c r="H138" s="29"/>
      <c r="J138" s="29"/>
      <c r="K138" s="29"/>
    </row>
    <row r="139" spans="1:21" x14ac:dyDescent="0.2">
      <c r="B139" s="29"/>
      <c r="D139" s="29"/>
      <c r="E139" s="29"/>
      <c r="G139" s="29"/>
      <c r="H139" s="29"/>
      <c r="J139" s="29"/>
      <c r="K139" s="29"/>
    </row>
    <row r="140" spans="1:21" x14ac:dyDescent="0.2">
      <c r="B140" s="29"/>
      <c r="D140" s="29"/>
      <c r="E140" s="29"/>
      <c r="G140" s="29"/>
      <c r="H140" s="29"/>
      <c r="J140" s="29"/>
      <c r="K140" s="29"/>
    </row>
    <row r="141" spans="1:21" x14ac:dyDescent="0.2">
      <c r="B141" s="29"/>
      <c r="D141" s="29"/>
      <c r="E141" s="29"/>
      <c r="G141" s="29"/>
      <c r="H141" s="29"/>
      <c r="J141" s="29"/>
      <c r="K141" s="29"/>
    </row>
    <row r="142" spans="1:21" x14ac:dyDescent="0.2">
      <c r="B142" s="29"/>
      <c r="D142" s="29"/>
      <c r="E142" s="29"/>
      <c r="G142" s="29"/>
      <c r="H142" s="29"/>
      <c r="J142" s="29"/>
      <c r="K142" s="29"/>
    </row>
    <row r="143" spans="1:21" x14ac:dyDescent="0.2">
      <c r="B143" s="29"/>
      <c r="D143" s="29"/>
      <c r="E143" s="29"/>
      <c r="G143" s="29"/>
      <c r="H143" s="29"/>
      <c r="J143" s="29"/>
      <c r="K143" s="29"/>
    </row>
    <row r="144" spans="1:21" x14ac:dyDescent="0.2">
      <c r="B144" s="29"/>
      <c r="D144" s="29"/>
      <c r="E144" s="29"/>
      <c r="G144" s="29"/>
      <c r="H144" s="29"/>
      <c r="J144" s="29"/>
      <c r="K144" s="29"/>
    </row>
    <row r="145" spans="2:11" x14ac:dyDescent="0.2">
      <c r="B145" s="29"/>
      <c r="D145" s="29"/>
      <c r="E145" s="29"/>
      <c r="G145" s="29"/>
      <c r="H145" s="29"/>
      <c r="J145" s="29"/>
      <c r="K145" s="29"/>
    </row>
    <row r="146" spans="2:11" x14ac:dyDescent="0.2">
      <c r="B146" s="29"/>
      <c r="D146" s="29"/>
      <c r="E146" s="29"/>
      <c r="G146" s="29"/>
      <c r="H146" s="29"/>
      <c r="J146" s="29"/>
      <c r="K146" s="29"/>
    </row>
    <row r="147" spans="2:11" x14ac:dyDescent="0.2">
      <c r="B147" s="29"/>
      <c r="D147" s="29"/>
      <c r="E147" s="29"/>
      <c r="G147" s="29"/>
      <c r="H147" s="29"/>
      <c r="J147" s="29"/>
      <c r="K147" s="29"/>
    </row>
    <row r="148" spans="2:11" x14ac:dyDescent="0.2">
      <c r="B148" s="29"/>
      <c r="D148" s="29"/>
      <c r="E148" s="29"/>
      <c r="G148" s="29"/>
      <c r="H148" s="29"/>
      <c r="J148" s="29"/>
      <c r="K148" s="29"/>
    </row>
    <row r="149" spans="2:11" x14ac:dyDescent="0.2">
      <c r="B149" s="29"/>
      <c r="D149" s="29"/>
      <c r="E149" s="29"/>
      <c r="G149" s="29"/>
      <c r="H149" s="29"/>
      <c r="J149" s="29"/>
      <c r="K149" s="29"/>
    </row>
    <row r="150" spans="2:11" x14ac:dyDescent="0.2">
      <c r="B150" s="29"/>
      <c r="D150" s="29"/>
      <c r="E150" s="29"/>
      <c r="G150" s="29"/>
      <c r="H150" s="29"/>
      <c r="J150" s="29"/>
      <c r="K150" s="29"/>
    </row>
    <row r="151" spans="2:11" x14ac:dyDescent="0.2">
      <c r="B151" s="29"/>
      <c r="D151" s="29"/>
      <c r="E151" s="29"/>
      <c r="G151" s="29"/>
      <c r="H151" s="29"/>
      <c r="J151" s="29"/>
      <c r="K151" s="29"/>
    </row>
    <row r="152" spans="2:11" x14ac:dyDescent="0.2">
      <c r="B152" s="29"/>
      <c r="D152" s="29"/>
      <c r="E152" s="29"/>
      <c r="G152" s="29"/>
      <c r="H152" s="29"/>
      <c r="J152" s="29"/>
      <c r="K152" s="29"/>
    </row>
    <row r="153" spans="2:11" x14ac:dyDescent="0.2">
      <c r="B153" s="29"/>
      <c r="D153" s="29"/>
      <c r="E153" s="29"/>
      <c r="G153" s="29"/>
      <c r="H153" s="29"/>
      <c r="J153" s="29"/>
      <c r="K153" s="29"/>
    </row>
    <row r="154" spans="2:11" x14ac:dyDescent="0.2">
      <c r="B154" s="29"/>
      <c r="D154" s="29"/>
      <c r="E154" s="29"/>
      <c r="G154" s="29"/>
      <c r="H154" s="29"/>
      <c r="J154" s="29"/>
      <c r="K154" s="29"/>
    </row>
    <row r="155" spans="2:11" x14ac:dyDescent="0.2">
      <c r="B155" s="29"/>
      <c r="D155" s="29"/>
      <c r="E155" s="29"/>
      <c r="G155" s="29"/>
      <c r="H155" s="29"/>
      <c r="J155" s="29"/>
      <c r="K155" s="29"/>
    </row>
    <row r="156" spans="2:11" x14ac:dyDescent="0.2">
      <c r="B156" s="29"/>
      <c r="D156" s="29"/>
      <c r="E156" s="29"/>
      <c r="G156" s="29"/>
      <c r="H156" s="29"/>
      <c r="J156" s="29"/>
      <c r="K156" s="29"/>
    </row>
    <row r="157" spans="2:11" x14ac:dyDescent="0.2">
      <c r="B157" s="29"/>
      <c r="D157" s="29"/>
      <c r="E157" s="29"/>
      <c r="G157" s="29"/>
      <c r="H157" s="29"/>
      <c r="J157" s="29"/>
      <c r="K157" s="29"/>
    </row>
    <row r="158" spans="2:11" x14ac:dyDescent="0.2">
      <c r="B158" s="29"/>
      <c r="D158" s="29"/>
      <c r="E158" s="29"/>
      <c r="G158" s="29"/>
      <c r="H158" s="29"/>
      <c r="J158" s="29"/>
      <c r="K158" s="29"/>
    </row>
    <row r="159" spans="2:11" x14ac:dyDescent="0.2">
      <c r="B159" s="29"/>
      <c r="D159" s="29"/>
      <c r="E159" s="29"/>
      <c r="G159" s="29"/>
      <c r="H159" s="29"/>
      <c r="J159" s="29"/>
      <c r="K159" s="29"/>
    </row>
    <row r="160" spans="2:11" x14ac:dyDescent="0.2">
      <c r="B160" s="29"/>
      <c r="D160" s="29"/>
      <c r="E160" s="29"/>
      <c r="G160" s="29"/>
      <c r="H160" s="29"/>
      <c r="J160" s="29"/>
      <c r="K160" s="29"/>
    </row>
    <row r="161" spans="2:11" x14ac:dyDescent="0.2">
      <c r="B161" s="29"/>
      <c r="D161" s="29"/>
      <c r="E161" s="29"/>
      <c r="G161" s="29"/>
      <c r="H161" s="29"/>
      <c r="J161" s="29"/>
      <c r="K161" s="29"/>
    </row>
    <row r="162" spans="2:11" x14ac:dyDescent="0.2">
      <c r="B162" s="29"/>
      <c r="D162" s="29"/>
      <c r="E162" s="29"/>
      <c r="G162" s="29"/>
      <c r="H162" s="29"/>
      <c r="J162" s="29"/>
      <c r="K162" s="29"/>
    </row>
    <row r="163" spans="2:11" x14ac:dyDescent="0.2">
      <c r="B163" s="29"/>
      <c r="D163" s="29"/>
      <c r="E163" s="29"/>
      <c r="G163" s="29"/>
      <c r="H163" s="29"/>
      <c r="J163" s="29"/>
      <c r="K163" s="29"/>
    </row>
    <row r="164" spans="2:11" x14ac:dyDescent="0.2">
      <c r="B164" s="29"/>
      <c r="D164" s="29"/>
      <c r="E164" s="29"/>
      <c r="G164" s="29"/>
      <c r="H164" s="29"/>
      <c r="J164" s="29"/>
      <c r="K164" s="29"/>
    </row>
    <row r="165" spans="2:11" x14ac:dyDescent="0.2">
      <c r="B165" s="29"/>
      <c r="D165" s="29"/>
      <c r="E165" s="29"/>
      <c r="G165" s="29"/>
      <c r="H165" s="29"/>
      <c r="J165" s="29"/>
      <c r="K165" s="29"/>
    </row>
    <row r="166" spans="2:11" x14ac:dyDescent="0.2">
      <c r="B166" s="29"/>
      <c r="D166" s="29"/>
      <c r="E166" s="29"/>
      <c r="G166" s="29"/>
      <c r="H166" s="29"/>
      <c r="J166" s="29"/>
      <c r="K166" s="29"/>
    </row>
    <row r="167" spans="2:11" x14ac:dyDescent="0.2">
      <c r="B167" s="29"/>
      <c r="D167" s="29"/>
      <c r="E167" s="29"/>
      <c r="G167" s="29"/>
      <c r="H167" s="29"/>
      <c r="J167" s="29"/>
      <c r="K167" s="29"/>
    </row>
    <row r="168" spans="2:11" x14ac:dyDescent="0.2">
      <c r="B168" s="29"/>
      <c r="D168" s="29"/>
      <c r="E168" s="29"/>
      <c r="G168" s="29"/>
      <c r="H168" s="29"/>
      <c r="J168" s="29"/>
      <c r="K168" s="29"/>
    </row>
    <row r="169" spans="2:11" x14ac:dyDescent="0.2">
      <c r="B169" s="29"/>
      <c r="D169" s="29"/>
      <c r="E169" s="29"/>
      <c r="G169" s="29"/>
      <c r="H169" s="29"/>
      <c r="J169" s="29"/>
      <c r="K169" s="29"/>
    </row>
    <row r="170" spans="2:11" x14ac:dyDescent="0.2">
      <c r="B170" s="29"/>
      <c r="D170" s="29"/>
      <c r="E170" s="29"/>
      <c r="G170" s="29"/>
      <c r="H170" s="29"/>
      <c r="J170" s="29"/>
      <c r="K170" s="29"/>
    </row>
    <row r="171" spans="2:11" x14ac:dyDescent="0.2">
      <c r="B171" s="29"/>
      <c r="D171" s="29"/>
      <c r="E171" s="29"/>
      <c r="G171" s="29"/>
      <c r="H171" s="29"/>
      <c r="J171" s="29"/>
      <c r="K171" s="29"/>
    </row>
    <row r="172" spans="2:11" x14ac:dyDescent="0.2">
      <c r="B172" s="29"/>
      <c r="D172" s="29"/>
      <c r="E172" s="29"/>
      <c r="G172" s="29"/>
      <c r="H172" s="29"/>
      <c r="J172" s="29"/>
      <c r="K172" s="29"/>
    </row>
    <row r="173" spans="2:11" x14ac:dyDescent="0.2">
      <c r="B173" s="29"/>
      <c r="D173" s="29"/>
      <c r="E173" s="29"/>
      <c r="G173" s="29"/>
      <c r="H173" s="29"/>
      <c r="J173" s="29"/>
      <c r="K173" s="29"/>
    </row>
    <row r="174" spans="2:11" x14ac:dyDescent="0.2">
      <c r="B174" s="29"/>
      <c r="D174" s="29"/>
      <c r="E174" s="29"/>
      <c r="G174" s="29"/>
      <c r="H174" s="29"/>
      <c r="J174" s="29"/>
      <c r="K174" s="29"/>
    </row>
    <row r="175" spans="2:11" x14ac:dyDescent="0.2">
      <c r="B175" s="29"/>
      <c r="D175" s="29"/>
      <c r="E175" s="29"/>
      <c r="G175" s="29"/>
      <c r="H175" s="29"/>
      <c r="J175" s="29"/>
      <c r="K175" s="29"/>
    </row>
    <row r="176" spans="2:11" x14ac:dyDescent="0.2">
      <c r="B176" s="29"/>
      <c r="D176" s="29"/>
      <c r="E176" s="29"/>
      <c r="G176" s="29"/>
      <c r="H176" s="29"/>
      <c r="J176" s="29"/>
      <c r="K176" s="29"/>
    </row>
    <row r="177" spans="2:11" x14ac:dyDescent="0.2">
      <c r="B177" s="29"/>
      <c r="D177" s="29"/>
      <c r="E177" s="29"/>
      <c r="G177" s="29"/>
      <c r="H177" s="29"/>
      <c r="J177" s="29"/>
      <c r="K177" s="29"/>
    </row>
    <row r="178" spans="2:11" x14ac:dyDescent="0.2">
      <c r="B178" s="29"/>
      <c r="D178" s="29"/>
      <c r="E178" s="29"/>
      <c r="G178" s="29"/>
      <c r="H178" s="29"/>
      <c r="J178" s="29"/>
      <c r="K178" s="29"/>
    </row>
    <row r="179" spans="2:11" x14ac:dyDescent="0.2">
      <c r="B179" s="29"/>
      <c r="D179" s="29"/>
      <c r="E179" s="29"/>
      <c r="G179" s="29"/>
      <c r="H179" s="29"/>
      <c r="J179" s="29"/>
      <c r="K179" s="29"/>
    </row>
    <row r="180" spans="2:11" x14ac:dyDescent="0.2">
      <c r="B180" s="29"/>
      <c r="D180" s="29"/>
      <c r="E180" s="29"/>
      <c r="G180" s="29"/>
      <c r="H180" s="29"/>
      <c r="J180" s="29"/>
      <c r="K180" s="29"/>
    </row>
    <row r="181" spans="2:11" x14ac:dyDescent="0.2">
      <c r="B181" s="29"/>
      <c r="D181" s="29"/>
      <c r="E181" s="29"/>
      <c r="G181" s="29"/>
      <c r="H181" s="29"/>
      <c r="J181" s="29"/>
      <c r="K181" s="29"/>
    </row>
    <row r="182" spans="2:11" x14ac:dyDescent="0.2">
      <c r="B182" s="29"/>
      <c r="D182" s="29"/>
      <c r="E182" s="29"/>
      <c r="G182" s="29"/>
      <c r="H182" s="29"/>
      <c r="J182" s="29"/>
      <c r="K182" s="29"/>
    </row>
    <row r="183" spans="2:11" x14ac:dyDescent="0.2">
      <c r="B183" s="29"/>
      <c r="D183" s="29"/>
      <c r="E183" s="29"/>
      <c r="G183" s="29"/>
      <c r="H183" s="29"/>
      <c r="J183" s="29"/>
      <c r="K183" s="29"/>
    </row>
    <row r="184" spans="2:11" x14ac:dyDescent="0.2">
      <c r="B184" s="29"/>
      <c r="D184" s="29"/>
      <c r="E184" s="29"/>
      <c r="G184" s="29"/>
      <c r="H184" s="29"/>
      <c r="J184" s="29"/>
      <c r="K184" s="29"/>
    </row>
    <row r="185" spans="2:11" x14ac:dyDescent="0.2">
      <c r="B185" s="29"/>
      <c r="D185" s="29"/>
      <c r="E185" s="29"/>
      <c r="G185" s="29"/>
      <c r="H185" s="29"/>
      <c r="J185" s="29"/>
      <c r="K185" s="29"/>
    </row>
    <row r="186" spans="2:11" x14ac:dyDescent="0.2">
      <c r="B186" s="29"/>
      <c r="D186" s="29"/>
      <c r="E186" s="29"/>
      <c r="G186" s="29"/>
      <c r="H186" s="29"/>
      <c r="J186" s="29"/>
      <c r="K186" s="29"/>
    </row>
    <row r="187" spans="2:11" x14ac:dyDescent="0.2">
      <c r="B187" s="29"/>
      <c r="D187" s="29"/>
      <c r="E187" s="29"/>
      <c r="G187" s="29"/>
      <c r="H187" s="29"/>
      <c r="J187" s="29"/>
      <c r="K187" s="29"/>
    </row>
    <row r="188" spans="2:11" x14ac:dyDescent="0.2">
      <c r="B188" s="29"/>
      <c r="D188" s="29"/>
      <c r="E188" s="29"/>
      <c r="G188" s="29"/>
      <c r="H188" s="29"/>
      <c r="J188" s="29"/>
      <c r="K188" s="29"/>
    </row>
    <row r="189" spans="2:11" x14ac:dyDescent="0.2">
      <c r="B189" s="29"/>
      <c r="D189" s="29"/>
      <c r="E189" s="29"/>
      <c r="G189" s="29"/>
      <c r="H189" s="29"/>
      <c r="J189" s="29"/>
      <c r="K189" s="29"/>
    </row>
    <row r="190" spans="2:11" x14ac:dyDescent="0.2">
      <c r="B190" s="29"/>
      <c r="D190" s="29"/>
      <c r="E190" s="29"/>
      <c r="G190" s="29"/>
      <c r="H190" s="29"/>
      <c r="J190" s="29"/>
      <c r="K190" s="29"/>
    </row>
    <row r="191" spans="2:11" x14ac:dyDescent="0.2">
      <c r="B191" s="29"/>
      <c r="D191" s="29"/>
      <c r="E191" s="29"/>
      <c r="G191" s="29"/>
      <c r="H191" s="29"/>
      <c r="J191" s="29"/>
      <c r="K191" s="29"/>
    </row>
    <row r="192" spans="2:11" x14ac:dyDescent="0.2">
      <c r="B192" s="29"/>
      <c r="D192" s="29"/>
      <c r="E192" s="29"/>
      <c r="G192" s="29"/>
      <c r="H192" s="29"/>
      <c r="J192" s="29"/>
      <c r="K192" s="29"/>
    </row>
    <row r="193" spans="2:11" x14ac:dyDescent="0.2">
      <c r="B193" s="29"/>
      <c r="D193" s="29"/>
      <c r="E193" s="29"/>
      <c r="G193" s="29"/>
      <c r="H193" s="29"/>
      <c r="J193" s="29"/>
      <c r="K193" s="29"/>
    </row>
    <row r="194" spans="2:11" x14ac:dyDescent="0.2">
      <c r="B194" s="29"/>
      <c r="D194" s="29"/>
      <c r="E194" s="29"/>
      <c r="G194" s="29"/>
      <c r="H194" s="29"/>
      <c r="J194" s="29"/>
      <c r="K194" s="29"/>
    </row>
    <row r="195" spans="2:11" x14ac:dyDescent="0.2">
      <c r="B195" s="29"/>
      <c r="D195" s="29"/>
      <c r="E195" s="29"/>
      <c r="G195" s="29"/>
      <c r="H195" s="29"/>
      <c r="J195" s="29"/>
      <c r="K195" s="29"/>
    </row>
    <row r="196" spans="2:11" x14ac:dyDescent="0.2">
      <c r="B196" s="29"/>
      <c r="D196" s="29"/>
      <c r="E196" s="29"/>
      <c r="G196" s="29"/>
      <c r="H196" s="29"/>
      <c r="J196" s="29"/>
      <c r="K196" s="29"/>
    </row>
    <row r="197" spans="2:11" x14ac:dyDescent="0.2">
      <c r="B197" s="29"/>
      <c r="D197" s="29"/>
      <c r="E197" s="29"/>
      <c r="G197" s="29"/>
      <c r="H197" s="29"/>
      <c r="J197" s="29"/>
      <c r="K197" s="29"/>
    </row>
    <row r="198" spans="2:11" x14ac:dyDescent="0.2">
      <c r="B198" s="29"/>
      <c r="D198" s="29"/>
      <c r="E198" s="29"/>
      <c r="G198" s="29"/>
      <c r="H198" s="29"/>
      <c r="J198" s="29"/>
      <c r="K198" s="29"/>
    </row>
    <row r="199" spans="2:11" x14ac:dyDescent="0.2">
      <c r="B199" s="29"/>
      <c r="D199" s="29"/>
      <c r="E199" s="29"/>
      <c r="G199" s="29"/>
      <c r="H199" s="29"/>
      <c r="J199" s="29"/>
      <c r="K199" s="29"/>
    </row>
    <row r="200" spans="2:11" x14ac:dyDescent="0.2">
      <c r="B200" s="29"/>
      <c r="D200" s="29"/>
      <c r="E200" s="29"/>
      <c r="G200" s="29"/>
      <c r="H200" s="29"/>
      <c r="J200" s="29"/>
      <c r="K200" s="29"/>
    </row>
    <row r="201" spans="2:11" x14ac:dyDescent="0.2">
      <c r="B201" s="29"/>
      <c r="D201" s="29"/>
      <c r="E201" s="29"/>
      <c r="G201" s="29"/>
      <c r="H201" s="29"/>
      <c r="J201" s="29"/>
      <c r="K201" s="29"/>
    </row>
    <row r="202" spans="2:11" x14ac:dyDescent="0.2">
      <c r="B202" s="29"/>
      <c r="D202" s="29"/>
      <c r="E202" s="29"/>
      <c r="G202" s="29"/>
      <c r="H202" s="29"/>
      <c r="J202" s="29"/>
      <c r="K202" s="29"/>
    </row>
    <row r="203" spans="2:11" x14ac:dyDescent="0.2">
      <c r="B203" s="29"/>
      <c r="D203" s="29"/>
      <c r="E203" s="29"/>
      <c r="G203" s="29"/>
      <c r="H203" s="29"/>
      <c r="J203" s="29"/>
      <c r="K203" s="29"/>
    </row>
    <row r="204" spans="2:11" x14ac:dyDescent="0.2">
      <c r="B204" s="29"/>
      <c r="D204" s="29"/>
      <c r="E204" s="29"/>
      <c r="G204" s="29"/>
      <c r="H204" s="29"/>
      <c r="J204" s="29"/>
      <c r="K204" s="29"/>
    </row>
    <row r="205" spans="2:11" x14ac:dyDescent="0.2">
      <c r="B205" s="29"/>
      <c r="D205" s="29"/>
      <c r="E205" s="29"/>
      <c r="G205" s="29"/>
      <c r="H205" s="29"/>
      <c r="J205" s="29"/>
      <c r="K205" s="29"/>
    </row>
    <row r="206" spans="2:11" x14ac:dyDescent="0.2">
      <c r="B206" s="29"/>
      <c r="D206" s="29"/>
      <c r="E206" s="29"/>
      <c r="G206" s="29"/>
      <c r="H206" s="29"/>
      <c r="J206" s="29"/>
      <c r="K206" s="29"/>
    </row>
    <row r="207" spans="2:11" x14ac:dyDescent="0.2">
      <c r="B207" s="29"/>
      <c r="D207" s="29"/>
      <c r="E207" s="29"/>
      <c r="G207" s="29"/>
      <c r="H207" s="29"/>
      <c r="J207" s="29"/>
      <c r="K207" s="29"/>
    </row>
    <row r="208" spans="2:11" x14ac:dyDescent="0.2">
      <c r="B208" s="29"/>
      <c r="D208" s="29"/>
      <c r="E208" s="29"/>
      <c r="G208" s="29"/>
      <c r="H208" s="29"/>
      <c r="J208" s="29"/>
      <c r="K208" s="29"/>
    </row>
    <row r="209" spans="2:11" x14ac:dyDescent="0.2">
      <c r="B209" s="29"/>
      <c r="D209" s="29"/>
      <c r="E209" s="29"/>
      <c r="G209" s="29"/>
      <c r="H209" s="29"/>
      <c r="J209" s="29"/>
      <c r="K209" s="29"/>
    </row>
    <row r="210" spans="2:11" x14ac:dyDescent="0.2">
      <c r="B210" s="29"/>
      <c r="D210" s="29"/>
      <c r="E210" s="29"/>
      <c r="G210" s="29"/>
      <c r="H210" s="29"/>
      <c r="J210" s="29"/>
      <c r="K210" s="29"/>
    </row>
    <row r="211" spans="2:11" x14ac:dyDescent="0.2">
      <c r="B211" s="29"/>
      <c r="D211" s="29"/>
      <c r="E211" s="29"/>
      <c r="G211" s="29"/>
      <c r="H211" s="29"/>
      <c r="J211" s="29"/>
      <c r="K211" s="29"/>
    </row>
    <row r="212" spans="2:11" x14ac:dyDescent="0.2">
      <c r="B212" s="29"/>
      <c r="D212" s="29"/>
      <c r="E212" s="29"/>
      <c r="G212" s="29"/>
      <c r="H212" s="29"/>
      <c r="J212" s="29"/>
      <c r="K212" s="29"/>
    </row>
    <row r="213" spans="2:11" x14ac:dyDescent="0.2">
      <c r="B213" s="29"/>
      <c r="D213" s="29"/>
      <c r="E213" s="29"/>
      <c r="G213" s="29"/>
      <c r="H213" s="29"/>
      <c r="J213" s="29"/>
      <c r="K213" s="29"/>
    </row>
    <row r="214" spans="2:11" x14ac:dyDescent="0.2">
      <c r="B214" s="29"/>
      <c r="D214" s="29"/>
      <c r="E214" s="29"/>
      <c r="G214" s="29"/>
      <c r="H214" s="29"/>
      <c r="J214" s="29"/>
      <c r="K214" s="29"/>
    </row>
    <row r="215" spans="2:11" x14ac:dyDescent="0.2">
      <c r="B215" s="29"/>
      <c r="D215" s="29"/>
      <c r="E215" s="29"/>
      <c r="G215" s="29"/>
      <c r="H215" s="29"/>
      <c r="J215" s="29"/>
      <c r="K215" s="29"/>
    </row>
    <row r="216" spans="2:11" x14ac:dyDescent="0.2">
      <c r="B216" s="29"/>
      <c r="D216" s="29"/>
      <c r="E216" s="29"/>
      <c r="G216" s="29"/>
      <c r="H216" s="29"/>
      <c r="J216" s="29"/>
      <c r="K216" s="29"/>
    </row>
    <row r="217" spans="2:11" x14ac:dyDescent="0.2">
      <c r="B217" s="29"/>
      <c r="D217" s="29"/>
      <c r="E217" s="29"/>
      <c r="G217" s="29"/>
      <c r="H217" s="29"/>
      <c r="J217" s="29"/>
      <c r="K217" s="29"/>
    </row>
    <row r="218" spans="2:11" x14ac:dyDescent="0.2">
      <c r="B218" s="29"/>
      <c r="D218" s="29"/>
      <c r="E218" s="29"/>
      <c r="G218" s="29"/>
      <c r="H218" s="29"/>
      <c r="J218" s="29"/>
      <c r="K218" s="29"/>
    </row>
    <row r="219" spans="2:11" x14ac:dyDescent="0.2">
      <c r="B219" s="29"/>
      <c r="D219" s="29"/>
      <c r="E219" s="29"/>
      <c r="G219" s="29"/>
      <c r="H219" s="29"/>
      <c r="J219" s="29"/>
      <c r="K219" s="29"/>
    </row>
    <row r="220" spans="2:11" x14ac:dyDescent="0.2">
      <c r="B220" s="29"/>
      <c r="D220" s="29"/>
      <c r="E220" s="29"/>
      <c r="G220" s="29"/>
      <c r="H220" s="29"/>
      <c r="J220" s="29"/>
      <c r="K220" s="29"/>
    </row>
    <row r="221" spans="2:11" x14ac:dyDescent="0.2">
      <c r="B221" s="29"/>
      <c r="D221" s="29"/>
      <c r="E221" s="29"/>
      <c r="G221" s="29"/>
      <c r="H221" s="29"/>
      <c r="J221" s="29"/>
      <c r="K221" s="29"/>
    </row>
    <row r="222" spans="2:11" x14ac:dyDescent="0.2">
      <c r="B222" s="29"/>
      <c r="D222" s="29"/>
      <c r="E222" s="29"/>
      <c r="G222" s="29"/>
      <c r="H222" s="29"/>
      <c r="J222" s="29"/>
      <c r="K222" s="29"/>
    </row>
    <row r="223" spans="2:11" x14ac:dyDescent="0.2">
      <c r="B223" s="29"/>
      <c r="D223" s="29"/>
      <c r="E223" s="29"/>
      <c r="G223" s="29"/>
      <c r="H223" s="29"/>
      <c r="J223" s="29"/>
      <c r="K223" s="29"/>
    </row>
    <row r="224" spans="2:11" x14ac:dyDescent="0.2">
      <c r="B224" s="29"/>
      <c r="D224" s="29"/>
      <c r="E224" s="29"/>
      <c r="G224" s="29"/>
      <c r="H224" s="29"/>
      <c r="J224" s="29"/>
      <c r="K224" s="29"/>
    </row>
    <row r="225" spans="2:11" x14ac:dyDescent="0.2">
      <c r="B225" s="29"/>
      <c r="D225" s="29"/>
      <c r="E225" s="29"/>
      <c r="G225" s="29"/>
      <c r="H225" s="29"/>
      <c r="J225" s="29"/>
      <c r="K225" s="29"/>
    </row>
    <row r="226" spans="2:11" x14ac:dyDescent="0.2">
      <c r="B226" s="29"/>
      <c r="D226" s="29"/>
      <c r="E226" s="29"/>
      <c r="G226" s="29"/>
      <c r="H226" s="29"/>
      <c r="J226" s="29"/>
      <c r="K226" s="29"/>
    </row>
    <row r="227" spans="2:11" x14ac:dyDescent="0.2">
      <c r="B227" s="29"/>
      <c r="D227" s="29"/>
      <c r="E227" s="29"/>
      <c r="G227" s="29"/>
      <c r="H227" s="29"/>
      <c r="J227" s="29"/>
      <c r="K227" s="29"/>
    </row>
    <row r="228" spans="2:11" x14ac:dyDescent="0.2">
      <c r="B228" s="29"/>
      <c r="D228" s="29"/>
      <c r="E228" s="29"/>
      <c r="G228" s="29"/>
      <c r="H228" s="29"/>
      <c r="J228" s="29"/>
      <c r="K228" s="29"/>
    </row>
    <row r="229" spans="2:11" x14ac:dyDescent="0.2">
      <c r="B229" s="29"/>
      <c r="D229" s="29"/>
      <c r="E229" s="29"/>
      <c r="G229" s="29"/>
      <c r="H229" s="29"/>
      <c r="J229" s="29"/>
      <c r="K229" s="29"/>
    </row>
    <row r="230" spans="2:11" x14ac:dyDescent="0.2">
      <c r="B230" s="29"/>
      <c r="D230" s="29"/>
      <c r="E230" s="29"/>
      <c r="G230" s="29"/>
      <c r="H230" s="29"/>
      <c r="J230" s="29"/>
      <c r="K230" s="29"/>
    </row>
    <row r="231" spans="2:11" x14ac:dyDescent="0.2">
      <c r="B231" s="29"/>
      <c r="D231" s="29"/>
      <c r="E231" s="29"/>
      <c r="G231" s="29"/>
      <c r="H231" s="29"/>
      <c r="J231" s="29"/>
      <c r="K231" s="29"/>
    </row>
    <row r="232" spans="2:11" x14ac:dyDescent="0.2">
      <c r="B232" s="29"/>
      <c r="D232" s="29"/>
      <c r="E232" s="29"/>
      <c r="G232" s="29"/>
      <c r="H232" s="29"/>
      <c r="J232" s="29"/>
      <c r="K232" s="29"/>
    </row>
    <row r="233" spans="2:11" x14ac:dyDescent="0.2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Mann</vt:lpstr>
      <vt:lpstr>Frau</vt:lpstr>
      <vt:lpstr>Mann-Frau</vt:lpstr>
      <vt:lpstr>2 Männer</vt:lpstr>
      <vt:lpstr>2 Frauen</vt:lpstr>
      <vt:lpstr>Absterbeordnung</vt:lpstr>
      <vt:lpstr>Daten (M)</vt:lpstr>
      <vt:lpstr>Daten</vt:lpstr>
      <vt:lpstr>Daten (F)</vt:lpstr>
      <vt:lpstr>Daten1M</vt:lpstr>
      <vt:lpstr>Daten1F</vt:lpstr>
      <vt:lpstr>'2 Frauen'!Druckbereich</vt:lpstr>
      <vt:lpstr>'2 Männer'!Druckbereich</vt:lpstr>
      <vt:lpstr>Frau!Druckbereich</vt:lpstr>
      <vt:lpstr>Mann!Druckbereich</vt:lpstr>
      <vt:lpstr>'Mann-Frau'!Druckbereich</vt:lpstr>
      <vt:lpstr>Mann!nachschüssig</vt:lpstr>
      <vt:lpstr>nachschüssig</vt:lpstr>
      <vt:lpstr>Mann!vorschüssig</vt:lpstr>
      <vt:lpstr>vorschüssig</vt:lpstr>
    </vt:vector>
  </TitlesOfParts>
  <Company>Stadtvermessungsamt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Leibrentenbarwertfaktoren</dc:title>
  <dc:creator>Plaga</dc:creator>
  <cp:lastModifiedBy>Kasten, Michael</cp:lastModifiedBy>
  <cp:lastPrinted>2014-10-15T06:18:16Z</cp:lastPrinted>
  <dcterms:created xsi:type="dcterms:W3CDTF">1999-01-27T13:43:55Z</dcterms:created>
  <dcterms:modified xsi:type="dcterms:W3CDTF">2022-02-01T13:00:47Z</dcterms:modified>
</cp:coreProperties>
</file>