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V:\64_6\Gutachterausschuß_Homepage\Web_Gut_2014\LBF 2014-10-18\12-2014 mit Schutz\"/>
    </mc:Choice>
  </mc:AlternateContent>
  <workbookProtection workbookPassword="851D" lockStructure="1"/>
  <bookViews>
    <workbookView showHorizontalScroll="0" showVerticalScroll="0" xWindow="120" yWindow="15" windowWidth="14685" windowHeight="8385" tabRatio="848" activeTab="2"/>
  </bookViews>
  <sheets>
    <sheet name="Mann" sheetId="1" r:id="rId1"/>
    <sheet name="Frau" sheetId="2" r:id="rId2"/>
    <sheet name="Mann-Frau" sheetId="3" r:id="rId3"/>
    <sheet name="2 Männer" sheetId="4" r:id="rId4"/>
    <sheet name="2 Frauen" sheetId="5" r:id="rId5"/>
    <sheet name="Absterbeordnung" sheetId="6" state="hidden" r:id="rId6"/>
    <sheet name="Daten (M)" sheetId="7" state="hidden" r:id="rId7"/>
    <sheet name="Daten" sheetId="9" state="hidden" r:id="rId8"/>
    <sheet name="Daten (F)" sheetId="10" state="hidden" r:id="rId9"/>
    <sheet name="Daten1M" sheetId="12" state="hidden" r:id="rId10"/>
    <sheet name="Daten1F" sheetId="13" state="hidden" r:id="rId11"/>
  </sheets>
  <definedNames>
    <definedName name="_xlnm.Print_Area" localSheetId="4">'2 Frauen'!$A$1:$F$24</definedName>
    <definedName name="_xlnm.Print_Area" localSheetId="3">'2 Männer'!$A$1:$F$24</definedName>
    <definedName name="_xlnm.Print_Area" localSheetId="1">Frau!$A$1:$F$15</definedName>
    <definedName name="_xlnm.Print_Area" localSheetId="0">Mann!$A$1:$F$15</definedName>
    <definedName name="_xlnm.Print_Area" localSheetId="2">'Mann-Frau'!$A$1:$F$24</definedName>
    <definedName name="nachschüssig" localSheetId="0">Mann!$D$10</definedName>
    <definedName name="nachschüssig">'Mann-Frau'!$D$10</definedName>
    <definedName name="vorschüssig" localSheetId="0">Mann!$D$10</definedName>
    <definedName name="vorschüssig">'Mann-Frau'!$D$10</definedName>
    <definedName name="Z_AAA317AB_9C4F_4A7B_BD58_62DAAE088BDA_.wvu.PrintArea" localSheetId="4" hidden="1">'2 Frauen'!$A$1:$F$24</definedName>
    <definedName name="Z_AAA317AB_9C4F_4A7B_BD58_62DAAE088BDA_.wvu.PrintArea" localSheetId="3" hidden="1">'2 Männer'!$A$1:$F$24</definedName>
    <definedName name="Z_AAA317AB_9C4F_4A7B_BD58_62DAAE088BDA_.wvu.PrintArea" localSheetId="1" hidden="1">Frau!$A$1:$F$15</definedName>
    <definedName name="Z_AAA317AB_9C4F_4A7B_BD58_62DAAE088BDA_.wvu.PrintArea" localSheetId="0" hidden="1">Mann!$A$1:$F$15</definedName>
    <definedName name="Z_AAA317AB_9C4F_4A7B_BD58_62DAAE088BDA_.wvu.PrintArea" localSheetId="2" hidden="1">'Mann-Frau'!$A$1:$F$24</definedName>
    <definedName name="Z_AC77A39F_ABA0_4848_B5DA_4147A1099D4C_.wvu.PrintArea" localSheetId="4" hidden="1">'2 Frauen'!$A$1:$F$24</definedName>
    <definedName name="Z_AC77A39F_ABA0_4848_B5DA_4147A1099D4C_.wvu.PrintArea" localSheetId="3" hidden="1">'2 Männer'!$A$1:$F$24</definedName>
    <definedName name="Z_AC77A39F_ABA0_4848_B5DA_4147A1099D4C_.wvu.PrintArea" localSheetId="1" hidden="1">Frau!$A$1:$F$15</definedName>
    <definedName name="Z_AC77A39F_ABA0_4848_B5DA_4147A1099D4C_.wvu.PrintArea" localSheetId="0" hidden="1">Mann!$A$1:$F$15</definedName>
    <definedName name="Z_AC77A39F_ABA0_4848_B5DA_4147A1099D4C_.wvu.PrintArea" localSheetId="2" hidden="1">'Mann-Frau'!$A$1:$F$24</definedName>
  </definedNames>
  <calcPr calcId="162913"/>
  <customWorkbookViews>
    <customWorkbookView name="GA-Kiel" guid="{AC77A39F-ABA0-4848-B5DA-4147A1099D4C}" includeHiddenRowCol="0" maximized="1" showHorizontalScroll="0" showVerticalScroll="0" xWindow="1" yWindow="1" windowWidth="1280" windowHeight="816" tabRatio="848" activeSheetId="2" showFormulaBar="0"/>
    <customWorkbookView name="GA-Kiel M" guid="{AAA317AB-9C4F-4A7B-BD58-62DAAE088BDA}" includeHiddenRowCol="0" maximized="1" showHorizontalScroll="0" showVerticalScroll="0" xWindow="1" yWindow="1" windowWidth="1280" windowHeight="816" tabRatio="848" activeSheetId="1" showFormulaBar="0"/>
  </customWorkbookViews>
</workbook>
</file>

<file path=xl/calcChain.xml><?xml version="1.0" encoding="utf-8"?>
<calcChain xmlns="http://schemas.openxmlformats.org/spreadsheetml/2006/main">
  <c r="A3" i="2" l="1"/>
  <c r="B43" i="5"/>
  <c r="B42" i="5"/>
  <c r="B42" i="4"/>
  <c r="B41" i="4"/>
  <c r="B46" i="3"/>
  <c r="B47" i="3"/>
  <c r="B48" i="3" s="1"/>
  <c r="E13" i="3" s="1"/>
  <c r="B38" i="2"/>
  <c r="B37" i="2"/>
  <c r="B48" i="1"/>
  <c r="B47" i="1"/>
  <c r="A3" i="5"/>
  <c r="F4" i="5"/>
  <c r="A3" i="4"/>
  <c r="F4" i="4"/>
  <c r="B1" i="9"/>
  <c r="B2" i="9"/>
  <c r="B5" i="9"/>
  <c r="B14" i="9"/>
  <c r="P14" i="9" s="1"/>
  <c r="H14" i="9"/>
  <c r="Q14" i="9" s="1"/>
  <c r="B15" i="9"/>
  <c r="P15" i="9"/>
  <c r="H15" i="9"/>
  <c r="B16" i="9"/>
  <c r="P16" i="9" s="1"/>
  <c r="H16" i="9"/>
  <c r="Q16" i="9" s="1"/>
  <c r="B17" i="9"/>
  <c r="P17" i="9"/>
  <c r="H17" i="9"/>
  <c r="Q17" i="9" s="1"/>
  <c r="B18" i="9"/>
  <c r="P18" i="9" s="1"/>
  <c r="H18" i="9"/>
  <c r="Q18" i="9" s="1"/>
  <c r="B19" i="9"/>
  <c r="P19" i="9"/>
  <c r="H19" i="9"/>
  <c r="Q19" i="9" s="1"/>
  <c r="B20" i="9"/>
  <c r="P20" i="9" s="1"/>
  <c r="H20" i="9"/>
  <c r="Q20" i="9" s="1"/>
  <c r="B21" i="9"/>
  <c r="P21" i="9"/>
  <c r="H21" i="9"/>
  <c r="Q21" i="9" s="1"/>
  <c r="B22" i="9"/>
  <c r="P22" i="9" s="1"/>
  <c r="H22" i="9"/>
  <c r="Q22" i="9" s="1"/>
  <c r="B23" i="9"/>
  <c r="P23" i="9"/>
  <c r="H23" i="9"/>
  <c r="Q23" i="9" s="1"/>
  <c r="B24" i="9"/>
  <c r="P24" i="9" s="1"/>
  <c r="H24" i="9"/>
  <c r="Q24" i="9" s="1"/>
  <c r="B25" i="9"/>
  <c r="H25" i="9"/>
  <c r="Q25" i="9" s="1"/>
  <c r="B26" i="9"/>
  <c r="P26" i="9"/>
  <c r="H26" i="9"/>
  <c r="Q26" i="9" s="1"/>
  <c r="B27" i="9"/>
  <c r="P27" i="9" s="1"/>
  <c r="H27" i="9"/>
  <c r="Q27" i="9" s="1"/>
  <c r="B28" i="9"/>
  <c r="P28" i="9" s="1"/>
  <c r="H28" i="9"/>
  <c r="Q28" i="9" s="1"/>
  <c r="B29" i="9"/>
  <c r="P29" i="9" s="1"/>
  <c r="H29" i="9"/>
  <c r="Q29" i="9" s="1"/>
  <c r="B30" i="9"/>
  <c r="P30" i="9"/>
  <c r="H30" i="9"/>
  <c r="Q30" i="9" s="1"/>
  <c r="B31" i="9"/>
  <c r="H31" i="9"/>
  <c r="Q31" i="9" s="1"/>
  <c r="B32" i="9"/>
  <c r="P32" i="9" s="1"/>
  <c r="H32" i="9"/>
  <c r="Q32" i="9" s="1"/>
  <c r="B33" i="9"/>
  <c r="H33" i="9"/>
  <c r="Q33" i="9" s="1"/>
  <c r="B34" i="9"/>
  <c r="P34" i="9"/>
  <c r="H34" i="9"/>
  <c r="Q34" i="9"/>
  <c r="B35" i="9"/>
  <c r="P35" i="9" s="1"/>
  <c r="H35" i="9"/>
  <c r="Q35" i="9" s="1"/>
  <c r="B36" i="9"/>
  <c r="P36" i="9" s="1"/>
  <c r="H36" i="9"/>
  <c r="Q36" i="9"/>
  <c r="B37" i="9"/>
  <c r="P37" i="9" s="1"/>
  <c r="H37" i="9"/>
  <c r="Q37" i="9" s="1"/>
  <c r="B38" i="9"/>
  <c r="P38" i="9" s="1"/>
  <c r="H38" i="9"/>
  <c r="Q38" i="9"/>
  <c r="B39" i="9"/>
  <c r="P39" i="9" s="1"/>
  <c r="H39" i="9"/>
  <c r="Q39" i="9" s="1"/>
  <c r="B40" i="9"/>
  <c r="P40" i="9" s="1"/>
  <c r="H40" i="9"/>
  <c r="Q40" i="9"/>
  <c r="B41" i="9"/>
  <c r="P41" i="9" s="1"/>
  <c r="H41" i="9"/>
  <c r="Q41" i="9" s="1"/>
  <c r="B42" i="9"/>
  <c r="P42" i="9" s="1"/>
  <c r="H42" i="9"/>
  <c r="Q42" i="9"/>
  <c r="B43" i="9"/>
  <c r="P43" i="9" s="1"/>
  <c r="H43" i="9"/>
  <c r="Q43" i="9" s="1"/>
  <c r="B44" i="9"/>
  <c r="P44" i="9" s="1"/>
  <c r="H44" i="9"/>
  <c r="Q44" i="9"/>
  <c r="B45" i="9"/>
  <c r="P45" i="9" s="1"/>
  <c r="H45" i="9"/>
  <c r="Q45" i="9" s="1"/>
  <c r="B46" i="9"/>
  <c r="P46" i="9" s="1"/>
  <c r="H46" i="9"/>
  <c r="Q46" i="9" s="1"/>
  <c r="B47" i="9"/>
  <c r="P47" i="9" s="1"/>
  <c r="H47" i="9"/>
  <c r="Q47" i="9" s="1"/>
  <c r="B48" i="9"/>
  <c r="P48" i="9" s="1"/>
  <c r="H48" i="9"/>
  <c r="Q48" i="9" s="1"/>
  <c r="B49" i="9"/>
  <c r="P49" i="9"/>
  <c r="H49" i="9"/>
  <c r="Q49" i="9" s="1"/>
  <c r="B50" i="9"/>
  <c r="P50" i="9" s="1"/>
  <c r="H50" i="9"/>
  <c r="Q50" i="9" s="1"/>
  <c r="B51" i="9"/>
  <c r="P51" i="9" s="1"/>
  <c r="H51" i="9"/>
  <c r="Q51" i="9" s="1"/>
  <c r="B52" i="9"/>
  <c r="P52" i="9" s="1"/>
  <c r="H52" i="9"/>
  <c r="Q52" i="9" s="1"/>
  <c r="I52" i="9"/>
  <c r="J52" i="9" s="1"/>
  <c r="B53" i="9"/>
  <c r="P53" i="9" s="1"/>
  <c r="H53" i="9"/>
  <c r="Q53" i="9" s="1"/>
  <c r="B54" i="9"/>
  <c r="P54" i="9" s="1"/>
  <c r="H54" i="9"/>
  <c r="Q54" i="9" s="1"/>
  <c r="B55" i="9"/>
  <c r="P55" i="9" s="1"/>
  <c r="H55" i="9"/>
  <c r="Q55" i="9" s="1"/>
  <c r="B56" i="9"/>
  <c r="P56" i="9" s="1"/>
  <c r="H56" i="9"/>
  <c r="Q56" i="9"/>
  <c r="B57" i="9"/>
  <c r="P57" i="9" s="1"/>
  <c r="H57" i="9"/>
  <c r="Q57" i="9" s="1"/>
  <c r="B58" i="9"/>
  <c r="H58" i="9"/>
  <c r="Q58" i="9"/>
  <c r="B59" i="9"/>
  <c r="P59" i="9" s="1"/>
  <c r="H59" i="9"/>
  <c r="Q59" i="9" s="1"/>
  <c r="B60" i="9"/>
  <c r="P60" i="9" s="1"/>
  <c r="H60" i="9"/>
  <c r="Q60" i="9"/>
  <c r="B61" i="9"/>
  <c r="P61" i="9" s="1"/>
  <c r="H61" i="9"/>
  <c r="Q61" i="9" s="1"/>
  <c r="B62" i="9"/>
  <c r="P62" i="9" s="1"/>
  <c r="H62" i="9"/>
  <c r="Q62" i="9" s="1"/>
  <c r="B63" i="9"/>
  <c r="P63" i="9"/>
  <c r="H63" i="9"/>
  <c r="Q63" i="9" s="1"/>
  <c r="B64" i="9"/>
  <c r="P64" i="9" s="1"/>
  <c r="C64" i="9"/>
  <c r="D64" i="9" s="1"/>
  <c r="H64" i="9"/>
  <c r="Q64" i="9" s="1"/>
  <c r="B65" i="9"/>
  <c r="P65" i="9" s="1"/>
  <c r="H65" i="9"/>
  <c r="Q65" i="9" s="1"/>
  <c r="B66" i="9"/>
  <c r="P66" i="9"/>
  <c r="H66" i="9"/>
  <c r="Q66" i="9" s="1"/>
  <c r="B67" i="9"/>
  <c r="P67" i="9" s="1"/>
  <c r="H67" i="9"/>
  <c r="Q67" i="9" s="1"/>
  <c r="B68" i="9"/>
  <c r="H68" i="9"/>
  <c r="B69" i="9"/>
  <c r="H69" i="9"/>
  <c r="Q69" i="9" s="1"/>
  <c r="B70" i="9"/>
  <c r="P70" i="9" s="1"/>
  <c r="H70" i="9"/>
  <c r="Q70" i="9" s="1"/>
  <c r="B71" i="9"/>
  <c r="P71" i="9" s="1"/>
  <c r="H71" i="9"/>
  <c r="B72" i="9"/>
  <c r="P72" i="9" s="1"/>
  <c r="H72" i="9"/>
  <c r="Q72" i="9"/>
  <c r="B73" i="9"/>
  <c r="H73" i="9"/>
  <c r="Q73" i="9" s="1"/>
  <c r="B74" i="9"/>
  <c r="P74" i="9" s="1"/>
  <c r="H74" i="9"/>
  <c r="Q74" i="9"/>
  <c r="B75" i="9"/>
  <c r="P75" i="9" s="1"/>
  <c r="H75" i="9"/>
  <c r="Q75" i="9" s="1"/>
  <c r="B76" i="9"/>
  <c r="P76" i="9" s="1"/>
  <c r="H76" i="9"/>
  <c r="Q76" i="9"/>
  <c r="B77" i="9"/>
  <c r="H77" i="9"/>
  <c r="Q77" i="9" s="1"/>
  <c r="B78" i="9"/>
  <c r="P78" i="9" s="1"/>
  <c r="H78" i="9"/>
  <c r="Q78" i="9"/>
  <c r="B79" i="9"/>
  <c r="P79" i="9" s="1"/>
  <c r="H79" i="9"/>
  <c r="Q79" i="9" s="1"/>
  <c r="B80" i="9"/>
  <c r="P80" i="9" s="1"/>
  <c r="H80" i="9"/>
  <c r="Q80" i="9" s="1"/>
  <c r="B81" i="9"/>
  <c r="P81" i="9"/>
  <c r="H81" i="9"/>
  <c r="Q81" i="9" s="1"/>
  <c r="B82" i="9"/>
  <c r="P82" i="9"/>
  <c r="H82" i="9"/>
  <c r="Q82" i="9" s="1"/>
  <c r="B83" i="9"/>
  <c r="P83" i="9" s="1"/>
  <c r="H83" i="9"/>
  <c r="Q83" i="9" s="1"/>
  <c r="B84" i="9"/>
  <c r="P84" i="9"/>
  <c r="H84" i="9"/>
  <c r="Q84" i="9" s="1"/>
  <c r="B85" i="9"/>
  <c r="H85" i="9"/>
  <c r="Q85" i="9" s="1"/>
  <c r="B86" i="9"/>
  <c r="P86" i="9"/>
  <c r="H86" i="9"/>
  <c r="Q86" i="9" s="1"/>
  <c r="B87" i="9"/>
  <c r="H87" i="9"/>
  <c r="Q87" i="9" s="1"/>
  <c r="P87" i="9"/>
  <c r="B88" i="9"/>
  <c r="P88" i="9" s="1"/>
  <c r="H88" i="9"/>
  <c r="Q88" i="9" s="1"/>
  <c r="B89" i="9"/>
  <c r="P89" i="9" s="1"/>
  <c r="C89" i="9"/>
  <c r="H89" i="9"/>
  <c r="B90" i="9"/>
  <c r="P90" i="9"/>
  <c r="H90" i="9"/>
  <c r="Q90" i="9" s="1"/>
  <c r="B91" i="9"/>
  <c r="P91" i="9"/>
  <c r="H91" i="9"/>
  <c r="Q91" i="9" s="1"/>
  <c r="B92" i="9"/>
  <c r="P92" i="9" s="1"/>
  <c r="H92" i="9"/>
  <c r="Q92" i="9" s="1"/>
  <c r="B93" i="9"/>
  <c r="P93" i="9"/>
  <c r="H93" i="9"/>
  <c r="B94" i="9"/>
  <c r="P94" i="9"/>
  <c r="H94" i="9"/>
  <c r="Q94" i="9" s="1"/>
  <c r="B95" i="9"/>
  <c r="H95" i="9"/>
  <c r="Q95" i="9"/>
  <c r="P95" i="9"/>
  <c r="B96" i="9"/>
  <c r="H96" i="9"/>
  <c r="Q96" i="9"/>
  <c r="B97" i="9"/>
  <c r="H97" i="9"/>
  <c r="B98" i="9"/>
  <c r="P98" i="9"/>
  <c r="H98" i="9"/>
  <c r="Q98" i="9" s="1"/>
  <c r="B99" i="9"/>
  <c r="P99" i="9"/>
  <c r="H99" i="9"/>
  <c r="Q99" i="9" s="1"/>
  <c r="B100" i="9"/>
  <c r="P100" i="9" s="1"/>
  <c r="H100" i="9"/>
  <c r="Q100" i="9" s="1"/>
  <c r="B101" i="9"/>
  <c r="P101" i="9"/>
  <c r="H101" i="9"/>
  <c r="Q101" i="9" s="1"/>
  <c r="B102" i="9"/>
  <c r="P102" i="9"/>
  <c r="H102" i="9"/>
  <c r="Q102" i="9" s="1"/>
  <c r="B103" i="9"/>
  <c r="P103" i="9" s="1"/>
  <c r="H103" i="9"/>
  <c r="B104" i="9"/>
  <c r="P104" i="9" s="1"/>
  <c r="H104" i="9"/>
  <c r="Q104" i="9" s="1"/>
  <c r="B105" i="9"/>
  <c r="H105" i="9"/>
  <c r="Q105" i="9" s="1"/>
  <c r="P105" i="9"/>
  <c r="B106" i="9"/>
  <c r="P106" i="9"/>
  <c r="H106" i="9"/>
  <c r="Q106" i="9" s="1"/>
  <c r="B107" i="9"/>
  <c r="P107" i="9" s="1"/>
  <c r="H107" i="9"/>
  <c r="Q107" i="9" s="1"/>
  <c r="B108" i="9"/>
  <c r="P108" i="9" s="1"/>
  <c r="H108" i="9"/>
  <c r="Q108" i="9" s="1"/>
  <c r="B109" i="9"/>
  <c r="P109" i="9"/>
  <c r="H109" i="9"/>
  <c r="B110" i="9"/>
  <c r="P110" i="9"/>
  <c r="H110" i="9"/>
  <c r="Q110" i="9" s="1"/>
  <c r="B111" i="9"/>
  <c r="P111" i="9" s="1"/>
  <c r="H111" i="9"/>
  <c r="B112" i="9"/>
  <c r="P112" i="9" s="1"/>
  <c r="H112" i="9"/>
  <c r="Q112" i="9"/>
  <c r="B113" i="9"/>
  <c r="P113" i="9" s="1"/>
  <c r="H113" i="9"/>
  <c r="Q113" i="9" s="1"/>
  <c r="B114" i="9"/>
  <c r="P114" i="9" s="1"/>
  <c r="H114" i="9"/>
  <c r="Q114" i="9" s="1"/>
  <c r="B115" i="9"/>
  <c r="P115" i="9"/>
  <c r="H115" i="9"/>
  <c r="Q115" i="9" s="1"/>
  <c r="B116" i="9"/>
  <c r="P116" i="9" s="1"/>
  <c r="H116" i="9"/>
  <c r="Q116" i="9" s="1"/>
  <c r="B117" i="9"/>
  <c r="P117" i="9" s="1"/>
  <c r="H117" i="9"/>
  <c r="Q117" i="9" s="1"/>
  <c r="B118" i="9"/>
  <c r="P118" i="9" s="1"/>
  <c r="H118" i="9"/>
  <c r="Q118" i="9" s="1"/>
  <c r="B119" i="9"/>
  <c r="P119" i="9" s="1"/>
  <c r="H119" i="9"/>
  <c r="Q119" i="9" s="1"/>
  <c r="B120" i="9"/>
  <c r="H120" i="9"/>
  <c r="Q120" i="9" s="1"/>
  <c r="B121" i="9"/>
  <c r="P121" i="9"/>
  <c r="H121" i="9"/>
  <c r="B122" i="9"/>
  <c r="P122" i="9" s="1"/>
  <c r="H122" i="9"/>
  <c r="Q122" i="9" s="1"/>
  <c r="B123" i="9"/>
  <c r="P123" i="9"/>
  <c r="H123" i="9"/>
  <c r="Q123" i="9" s="1"/>
  <c r="B124" i="9"/>
  <c r="P124" i="9" s="1"/>
  <c r="H124" i="9"/>
  <c r="Q124" i="9" s="1"/>
  <c r="B125" i="9"/>
  <c r="H125" i="9"/>
  <c r="Q125" i="9" s="1"/>
  <c r="B126" i="9"/>
  <c r="P126" i="9" s="1"/>
  <c r="H126" i="9"/>
  <c r="Q126" i="9" s="1"/>
  <c r="B127" i="9"/>
  <c r="P127" i="9" s="1"/>
  <c r="H127" i="9"/>
  <c r="Q127" i="9" s="1"/>
  <c r="B128" i="9"/>
  <c r="H128" i="9"/>
  <c r="Q128" i="9" s="1"/>
  <c r="B129" i="9"/>
  <c r="P129" i="9"/>
  <c r="H129" i="9"/>
  <c r="Q129" i="9" s="1"/>
  <c r="B130" i="9"/>
  <c r="P130" i="9" s="1"/>
  <c r="H130" i="9"/>
  <c r="Q130" i="9" s="1"/>
  <c r="B131" i="9"/>
  <c r="P131" i="9" s="1"/>
  <c r="H131" i="9"/>
  <c r="B132" i="9"/>
  <c r="P132" i="9" s="1"/>
  <c r="H132" i="9"/>
  <c r="Q132" i="9" s="1"/>
  <c r="B133" i="9"/>
  <c r="H133" i="9"/>
  <c r="Q133" i="9" s="1"/>
  <c r="B134" i="9"/>
  <c r="P134" i="9"/>
  <c r="H134" i="9"/>
  <c r="Q134" i="9" s="1"/>
  <c r="B135" i="9"/>
  <c r="P135" i="9" s="1"/>
  <c r="H135" i="9"/>
  <c r="Q135" i="9" s="1"/>
  <c r="B136" i="9"/>
  <c r="P136" i="9" s="1"/>
  <c r="H136" i="9"/>
  <c r="Q136" i="9" s="1"/>
  <c r="B1" i="10"/>
  <c r="B2" i="10"/>
  <c r="B5" i="10"/>
  <c r="C15" i="10" s="1"/>
  <c r="D15" i="10"/>
  <c r="B14" i="10"/>
  <c r="H14" i="10"/>
  <c r="B15" i="10"/>
  <c r="H15" i="10"/>
  <c r="B16" i="10"/>
  <c r="P16" i="10" s="1"/>
  <c r="H16" i="10"/>
  <c r="B17" i="10"/>
  <c r="P17" i="10"/>
  <c r="H17" i="10"/>
  <c r="B18" i="10"/>
  <c r="Q18" i="10"/>
  <c r="H18" i="10"/>
  <c r="B19" i="10"/>
  <c r="P19" i="10" s="1"/>
  <c r="H19" i="10"/>
  <c r="B20" i="10"/>
  <c r="P20" i="10" s="1"/>
  <c r="H20" i="10"/>
  <c r="B21" i="10"/>
  <c r="P21" i="10" s="1"/>
  <c r="H21" i="10"/>
  <c r="B22" i="10"/>
  <c r="H22" i="10"/>
  <c r="B23" i="10"/>
  <c r="H23" i="10"/>
  <c r="B24" i="10"/>
  <c r="P24" i="10" s="1"/>
  <c r="H24" i="10"/>
  <c r="B25" i="10"/>
  <c r="C25" i="10"/>
  <c r="H25" i="10"/>
  <c r="B26" i="10"/>
  <c r="Q26" i="10" s="1"/>
  <c r="H26" i="10"/>
  <c r="B27" i="10"/>
  <c r="H27" i="10"/>
  <c r="B28" i="10"/>
  <c r="P28" i="10" s="1"/>
  <c r="H28" i="10"/>
  <c r="B29" i="10"/>
  <c r="H29" i="10"/>
  <c r="B30" i="10"/>
  <c r="Q30" i="10"/>
  <c r="C30" i="10"/>
  <c r="H30" i="10"/>
  <c r="I30" i="10"/>
  <c r="B31" i="10"/>
  <c r="P31" i="10" s="1"/>
  <c r="H31" i="10"/>
  <c r="B32" i="10"/>
  <c r="P32" i="10"/>
  <c r="H32" i="10"/>
  <c r="B33" i="10"/>
  <c r="P33" i="10" s="1"/>
  <c r="H33" i="10"/>
  <c r="I33" i="10"/>
  <c r="B34" i="10"/>
  <c r="Q34" i="10" s="1"/>
  <c r="H34" i="10"/>
  <c r="B35" i="10"/>
  <c r="H35" i="10"/>
  <c r="B36" i="10"/>
  <c r="P36" i="10" s="1"/>
  <c r="C36" i="10"/>
  <c r="H36" i="10"/>
  <c r="I36" i="10"/>
  <c r="B37" i="10"/>
  <c r="H37" i="10"/>
  <c r="B38" i="10"/>
  <c r="P38" i="10" s="1"/>
  <c r="Q38" i="10"/>
  <c r="H38" i="10"/>
  <c r="B39" i="10"/>
  <c r="P39" i="10"/>
  <c r="H39" i="10"/>
  <c r="B40" i="10"/>
  <c r="H40" i="10"/>
  <c r="B41" i="10"/>
  <c r="H41" i="10"/>
  <c r="B42" i="10"/>
  <c r="Q42" i="10" s="1"/>
  <c r="H42" i="10"/>
  <c r="B43" i="10"/>
  <c r="P43" i="10" s="1"/>
  <c r="H43" i="10"/>
  <c r="B44" i="10"/>
  <c r="Q44" i="10" s="1"/>
  <c r="H44" i="10"/>
  <c r="B45" i="10"/>
  <c r="P45" i="10"/>
  <c r="H45" i="10"/>
  <c r="I45" i="10"/>
  <c r="B46" i="10"/>
  <c r="Q46" i="10"/>
  <c r="H46" i="10"/>
  <c r="B47" i="10"/>
  <c r="P47" i="10" s="1"/>
  <c r="H47" i="10"/>
  <c r="B48" i="10"/>
  <c r="Q48" i="10"/>
  <c r="H48" i="10"/>
  <c r="B49" i="10"/>
  <c r="H49" i="10"/>
  <c r="I49" i="10"/>
  <c r="B50" i="10"/>
  <c r="Q50" i="10"/>
  <c r="H50" i="10"/>
  <c r="B51" i="10"/>
  <c r="P51" i="10" s="1"/>
  <c r="H51" i="10"/>
  <c r="B52" i="10"/>
  <c r="Q52" i="10"/>
  <c r="H52" i="10"/>
  <c r="B53" i="10"/>
  <c r="H53" i="10"/>
  <c r="B54" i="10"/>
  <c r="P54" i="10" s="1"/>
  <c r="C54" i="10"/>
  <c r="H54" i="10"/>
  <c r="I54" i="10"/>
  <c r="B55" i="10"/>
  <c r="Q55" i="10" s="1"/>
  <c r="H55" i="10"/>
  <c r="B56" i="10"/>
  <c r="P56" i="10"/>
  <c r="C56" i="10"/>
  <c r="H56" i="10"/>
  <c r="I56" i="10"/>
  <c r="B57" i="10"/>
  <c r="Q57" i="10" s="1"/>
  <c r="H57" i="10"/>
  <c r="B58" i="10"/>
  <c r="P58" i="10"/>
  <c r="C58" i="10"/>
  <c r="H58" i="10"/>
  <c r="I58" i="10"/>
  <c r="B59" i="10"/>
  <c r="Q59" i="10" s="1"/>
  <c r="H59" i="10"/>
  <c r="B60" i="10"/>
  <c r="P60" i="10" s="1"/>
  <c r="C60" i="10"/>
  <c r="H60" i="10"/>
  <c r="I60" i="10"/>
  <c r="S60" i="10" s="1"/>
  <c r="B61" i="10"/>
  <c r="C61" i="10"/>
  <c r="H61" i="10"/>
  <c r="I61" i="10"/>
  <c r="J61" i="10" s="1"/>
  <c r="B62" i="10"/>
  <c r="P62" i="10" s="1"/>
  <c r="C62" i="10"/>
  <c r="D62" i="10" s="1"/>
  <c r="H62" i="10"/>
  <c r="I62" i="10"/>
  <c r="J62" i="10" s="1"/>
  <c r="B63" i="10"/>
  <c r="Q63" i="10"/>
  <c r="H63" i="10"/>
  <c r="B64" i="10"/>
  <c r="C64" i="10"/>
  <c r="H64" i="10"/>
  <c r="I64" i="10"/>
  <c r="B65" i="10"/>
  <c r="C65" i="10"/>
  <c r="H65" i="10"/>
  <c r="I65" i="10"/>
  <c r="B66" i="10"/>
  <c r="H66" i="10"/>
  <c r="B67" i="10"/>
  <c r="Q67" i="10" s="1"/>
  <c r="C67" i="10"/>
  <c r="H67" i="10"/>
  <c r="I67" i="10"/>
  <c r="J67" i="10" s="1"/>
  <c r="B68" i="10"/>
  <c r="P68" i="10"/>
  <c r="H68" i="10"/>
  <c r="B69" i="10"/>
  <c r="C69" i="10"/>
  <c r="H69" i="10"/>
  <c r="I69" i="10"/>
  <c r="B70" i="10"/>
  <c r="P70" i="10" s="1"/>
  <c r="H70" i="10"/>
  <c r="B71" i="10"/>
  <c r="Q71" i="10" s="1"/>
  <c r="C71" i="10"/>
  <c r="H71" i="10"/>
  <c r="I71" i="10"/>
  <c r="B72" i="10"/>
  <c r="P72" i="10" s="1"/>
  <c r="H72" i="10"/>
  <c r="B73" i="10"/>
  <c r="Q73" i="10"/>
  <c r="C73" i="10"/>
  <c r="H73" i="10"/>
  <c r="J73" i="10" s="1"/>
  <c r="I73" i="10"/>
  <c r="B74" i="10"/>
  <c r="H74" i="10"/>
  <c r="B75" i="10"/>
  <c r="Q75" i="10" s="1"/>
  <c r="C75" i="10"/>
  <c r="H75" i="10"/>
  <c r="I75" i="10"/>
  <c r="B76" i="10"/>
  <c r="H76" i="10"/>
  <c r="B77" i="10"/>
  <c r="H77" i="10"/>
  <c r="B78" i="10"/>
  <c r="H78" i="10"/>
  <c r="B79" i="10"/>
  <c r="H79" i="10"/>
  <c r="B80" i="10"/>
  <c r="H80" i="10"/>
  <c r="B81" i="10"/>
  <c r="H81" i="10"/>
  <c r="B82" i="10"/>
  <c r="H82" i="10"/>
  <c r="B83" i="10"/>
  <c r="Q83" i="10" s="1"/>
  <c r="C83" i="10"/>
  <c r="H83" i="10"/>
  <c r="I83" i="10"/>
  <c r="B84" i="10"/>
  <c r="H84" i="10"/>
  <c r="B85" i="10"/>
  <c r="H85" i="10"/>
  <c r="B86" i="10"/>
  <c r="H86" i="10"/>
  <c r="B87" i="10"/>
  <c r="Q87" i="10" s="1"/>
  <c r="C87" i="10"/>
  <c r="H87" i="10"/>
  <c r="I87" i="10"/>
  <c r="J87" i="10" s="1"/>
  <c r="B88" i="10"/>
  <c r="H88" i="10"/>
  <c r="B89" i="10"/>
  <c r="Q89" i="10"/>
  <c r="H89" i="10"/>
  <c r="B90" i="10"/>
  <c r="P90" i="10" s="1"/>
  <c r="C90" i="10"/>
  <c r="H90" i="10"/>
  <c r="J90" i="10" s="1"/>
  <c r="I90" i="10"/>
  <c r="B91" i="10"/>
  <c r="Q91" i="10" s="1"/>
  <c r="H91" i="10"/>
  <c r="B92" i="10"/>
  <c r="P92" i="10" s="1"/>
  <c r="C92" i="10"/>
  <c r="D92" i="10" s="1"/>
  <c r="H92" i="10"/>
  <c r="I92" i="10"/>
  <c r="B93" i="10"/>
  <c r="Q93" i="10" s="1"/>
  <c r="H93" i="10"/>
  <c r="J93" i="10" s="1"/>
  <c r="B94" i="10"/>
  <c r="P94" i="10"/>
  <c r="C94" i="10"/>
  <c r="D94" i="10"/>
  <c r="H94" i="10"/>
  <c r="I94" i="10"/>
  <c r="J94" i="10" s="1"/>
  <c r="B95" i="10"/>
  <c r="Q95" i="10" s="1"/>
  <c r="H95" i="10"/>
  <c r="J95" i="10" s="1"/>
  <c r="B96" i="10"/>
  <c r="Q96" i="10"/>
  <c r="H96" i="10"/>
  <c r="B97" i="10"/>
  <c r="C97" i="10"/>
  <c r="H97" i="10"/>
  <c r="I97" i="10"/>
  <c r="B98" i="10"/>
  <c r="C98" i="10"/>
  <c r="H98" i="10"/>
  <c r="I98" i="10"/>
  <c r="B99" i="10"/>
  <c r="P99" i="10" s="1"/>
  <c r="C99" i="10"/>
  <c r="D99" i="10" s="1"/>
  <c r="H99" i="10"/>
  <c r="I99" i="10"/>
  <c r="B100" i="10"/>
  <c r="P100" i="10"/>
  <c r="C100" i="10"/>
  <c r="H100" i="10"/>
  <c r="I100" i="10"/>
  <c r="B101" i="10"/>
  <c r="C101" i="10"/>
  <c r="H101" i="10"/>
  <c r="I101" i="10"/>
  <c r="B102" i="10"/>
  <c r="P102" i="10" s="1"/>
  <c r="C102" i="10"/>
  <c r="H102" i="10"/>
  <c r="I102" i="10"/>
  <c r="B103" i="10"/>
  <c r="P103" i="10" s="1"/>
  <c r="C103" i="10"/>
  <c r="H103" i="10"/>
  <c r="I103" i="10"/>
  <c r="B104" i="10"/>
  <c r="P104" i="10"/>
  <c r="C104" i="10"/>
  <c r="H104" i="10"/>
  <c r="I104" i="10"/>
  <c r="B105" i="10"/>
  <c r="Q105" i="10" s="1"/>
  <c r="C105" i="10"/>
  <c r="H105" i="10"/>
  <c r="I105" i="10"/>
  <c r="B106" i="10"/>
  <c r="P106" i="10" s="1"/>
  <c r="C106" i="10"/>
  <c r="H106" i="10"/>
  <c r="I106" i="10"/>
  <c r="B107" i="10"/>
  <c r="P107" i="10" s="1"/>
  <c r="C107" i="10"/>
  <c r="D107" i="10" s="1"/>
  <c r="H107" i="10"/>
  <c r="I107" i="10"/>
  <c r="B108" i="10"/>
  <c r="P108" i="10"/>
  <c r="C108" i="10"/>
  <c r="H108" i="10"/>
  <c r="I108" i="10"/>
  <c r="B109" i="10"/>
  <c r="C109" i="10"/>
  <c r="H109" i="10"/>
  <c r="I109" i="10"/>
  <c r="B110" i="10"/>
  <c r="P110" i="10" s="1"/>
  <c r="C110" i="10"/>
  <c r="D110" i="10" s="1"/>
  <c r="H110" i="10"/>
  <c r="I110" i="10"/>
  <c r="B111" i="10"/>
  <c r="Q111" i="10" s="1"/>
  <c r="H111" i="10"/>
  <c r="J111" i="10" s="1"/>
  <c r="B112" i="10"/>
  <c r="P112" i="10"/>
  <c r="C112" i="10"/>
  <c r="D112" i="10"/>
  <c r="H112" i="10"/>
  <c r="I112" i="10"/>
  <c r="J112" i="10" s="1"/>
  <c r="B113" i="10"/>
  <c r="Q113" i="10" s="1"/>
  <c r="C113" i="10"/>
  <c r="D113" i="10" s="1"/>
  <c r="H113" i="10"/>
  <c r="I113" i="10"/>
  <c r="B114" i="10"/>
  <c r="P114" i="10"/>
  <c r="C114" i="10"/>
  <c r="H114" i="10"/>
  <c r="J114" i="10" s="1"/>
  <c r="I114" i="10"/>
  <c r="B115" i="10"/>
  <c r="Q115" i="10" s="1"/>
  <c r="R115" i="10" s="1"/>
  <c r="H115" i="10"/>
  <c r="B116" i="10"/>
  <c r="P116" i="10" s="1"/>
  <c r="C116" i="10"/>
  <c r="D116" i="10" s="1"/>
  <c r="H116" i="10"/>
  <c r="I116" i="10"/>
  <c r="B117" i="10"/>
  <c r="Q117" i="10"/>
  <c r="C117" i="10"/>
  <c r="H117" i="10"/>
  <c r="I117" i="10"/>
  <c r="B118" i="10"/>
  <c r="C118" i="10"/>
  <c r="H118" i="10"/>
  <c r="I118" i="10"/>
  <c r="B119" i="10"/>
  <c r="Q119" i="10" s="1"/>
  <c r="H119" i="10"/>
  <c r="B120" i="10"/>
  <c r="P120" i="10" s="1"/>
  <c r="C120" i="10"/>
  <c r="H120" i="10"/>
  <c r="I120" i="10"/>
  <c r="B121" i="10"/>
  <c r="H121" i="10"/>
  <c r="B122" i="10"/>
  <c r="H122" i="10"/>
  <c r="B123" i="10"/>
  <c r="H123" i="10"/>
  <c r="B124" i="10"/>
  <c r="P124" i="10" s="1"/>
  <c r="C124" i="10"/>
  <c r="H124" i="10"/>
  <c r="I124" i="10"/>
  <c r="J124" i="10" s="1"/>
  <c r="B125" i="10"/>
  <c r="Q125" i="10"/>
  <c r="C125" i="10"/>
  <c r="H125" i="10"/>
  <c r="J125" i="10" s="1"/>
  <c r="I125" i="10"/>
  <c r="B126" i="10"/>
  <c r="H126" i="10"/>
  <c r="B127" i="10"/>
  <c r="C127" i="10"/>
  <c r="H127" i="10"/>
  <c r="I127" i="10"/>
  <c r="B128" i="10"/>
  <c r="H128" i="10"/>
  <c r="B129" i="10"/>
  <c r="H129" i="10"/>
  <c r="B130" i="10"/>
  <c r="Q130" i="10" s="1"/>
  <c r="H130" i="10"/>
  <c r="B131" i="10"/>
  <c r="C131" i="10"/>
  <c r="H131" i="10"/>
  <c r="I131" i="10"/>
  <c r="B132" i="10"/>
  <c r="H132" i="10"/>
  <c r="B133" i="10"/>
  <c r="H133" i="10"/>
  <c r="B134" i="10"/>
  <c r="H134" i="10"/>
  <c r="B135" i="10"/>
  <c r="C135" i="10"/>
  <c r="H135" i="10"/>
  <c r="I135" i="10"/>
  <c r="B136" i="10"/>
  <c r="H136" i="10"/>
  <c r="B1" i="7"/>
  <c r="B2" i="7"/>
  <c r="B5" i="7"/>
  <c r="B14" i="7"/>
  <c r="H14" i="7"/>
  <c r="P14" i="7"/>
  <c r="B15" i="7"/>
  <c r="Q15" i="7" s="1"/>
  <c r="B16" i="7"/>
  <c r="P16" i="7" s="1"/>
  <c r="B17" i="7"/>
  <c r="H17" i="7" s="1"/>
  <c r="B18" i="7"/>
  <c r="B19" i="7"/>
  <c r="H19" i="7" s="1"/>
  <c r="B20" i="7"/>
  <c r="P20" i="7"/>
  <c r="H20" i="7"/>
  <c r="B21" i="7"/>
  <c r="H21" i="7" s="1"/>
  <c r="B22" i="7"/>
  <c r="B23" i="7"/>
  <c r="B24" i="7"/>
  <c r="P24" i="7"/>
  <c r="B25" i="7"/>
  <c r="B26" i="7"/>
  <c r="B27" i="7"/>
  <c r="B28" i="7"/>
  <c r="P28" i="7" s="1"/>
  <c r="B29" i="7"/>
  <c r="H29" i="7"/>
  <c r="J29" i="7" s="1"/>
  <c r="B30" i="7"/>
  <c r="P30" i="7"/>
  <c r="B31" i="7"/>
  <c r="H31" i="7" s="1"/>
  <c r="B32" i="7"/>
  <c r="P32" i="7" s="1"/>
  <c r="B33" i="7"/>
  <c r="H33" i="7"/>
  <c r="Q33" i="7"/>
  <c r="B34" i="7"/>
  <c r="P34" i="7" s="1"/>
  <c r="B35" i="7"/>
  <c r="B36" i="7"/>
  <c r="B37" i="7"/>
  <c r="B38" i="7"/>
  <c r="B39" i="7"/>
  <c r="H39" i="7" s="1"/>
  <c r="B40" i="7"/>
  <c r="P40" i="7"/>
  <c r="B41" i="7"/>
  <c r="H41" i="7" s="1"/>
  <c r="J41" i="7" s="1"/>
  <c r="B42" i="7"/>
  <c r="P42" i="7"/>
  <c r="B43" i="7"/>
  <c r="H43" i="7" s="1"/>
  <c r="B44" i="7"/>
  <c r="P44" i="7"/>
  <c r="B45" i="7"/>
  <c r="H45" i="7" s="1"/>
  <c r="B46" i="7"/>
  <c r="I46" i="7"/>
  <c r="B47" i="7"/>
  <c r="H47" i="7" s="1"/>
  <c r="B48" i="7"/>
  <c r="P48" i="7"/>
  <c r="B49" i="7"/>
  <c r="I49" i="7"/>
  <c r="B50" i="7"/>
  <c r="P50" i="7" s="1"/>
  <c r="I50" i="7"/>
  <c r="B51" i="7"/>
  <c r="H51" i="7" s="1"/>
  <c r="I51" i="7"/>
  <c r="B52" i="7"/>
  <c r="P52" i="7"/>
  <c r="B53" i="7"/>
  <c r="B54" i="7"/>
  <c r="H54" i="7" s="1"/>
  <c r="B55" i="7"/>
  <c r="H55" i="7" s="1"/>
  <c r="B56" i="7"/>
  <c r="P56" i="7" s="1"/>
  <c r="C56" i="7"/>
  <c r="D56" i="7" s="1"/>
  <c r="B57" i="7"/>
  <c r="H57" i="7" s="1"/>
  <c r="C57" i="7"/>
  <c r="Q57" i="7"/>
  <c r="B58" i="7"/>
  <c r="B59" i="7"/>
  <c r="H59" i="7" s="1"/>
  <c r="B60" i="7"/>
  <c r="B61" i="7"/>
  <c r="B62" i="7"/>
  <c r="B63" i="7"/>
  <c r="B64" i="7"/>
  <c r="B65" i="7"/>
  <c r="H65" i="7"/>
  <c r="B66" i="7"/>
  <c r="C66" i="7"/>
  <c r="B67" i="7"/>
  <c r="H67" i="7" s="1"/>
  <c r="I67" i="7"/>
  <c r="B68" i="7"/>
  <c r="P68" i="7" s="1"/>
  <c r="C68" i="7"/>
  <c r="B69" i="7"/>
  <c r="B70" i="7"/>
  <c r="B71" i="7"/>
  <c r="B72" i="7"/>
  <c r="P72" i="7"/>
  <c r="B73" i="7"/>
  <c r="H73" i="7" s="1"/>
  <c r="B74" i="7"/>
  <c r="H74" i="7"/>
  <c r="B75" i="7"/>
  <c r="H75" i="7"/>
  <c r="B76" i="7"/>
  <c r="P76" i="7"/>
  <c r="B77" i="7"/>
  <c r="B78" i="7"/>
  <c r="B79" i="7"/>
  <c r="C79" i="7"/>
  <c r="B80" i="7"/>
  <c r="P80" i="7"/>
  <c r="B81" i="7"/>
  <c r="B82" i="7"/>
  <c r="B83" i="7"/>
  <c r="C83" i="7"/>
  <c r="D83" i="7" s="1"/>
  <c r="B84" i="7"/>
  <c r="P84" i="7" s="1"/>
  <c r="B85" i="7"/>
  <c r="B86" i="7"/>
  <c r="B87" i="7"/>
  <c r="I87" i="7"/>
  <c r="B88" i="7"/>
  <c r="B89" i="7"/>
  <c r="B90" i="7"/>
  <c r="B91" i="7"/>
  <c r="H91" i="7" s="1"/>
  <c r="B92" i="7"/>
  <c r="P92" i="7" s="1"/>
  <c r="B93" i="7"/>
  <c r="H93" i="7" s="1"/>
  <c r="I93" i="7"/>
  <c r="B94" i="7"/>
  <c r="B95" i="7"/>
  <c r="H95" i="7" s="1"/>
  <c r="B96" i="7"/>
  <c r="P96" i="7" s="1"/>
  <c r="I96" i="7"/>
  <c r="J96" i="7" s="1"/>
  <c r="B97" i="7"/>
  <c r="H97" i="7" s="1"/>
  <c r="Q97" i="7"/>
  <c r="B98" i="7"/>
  <c r="P98" i="7"/>
  <c r="B99" i="7"/>
  <c r="H99" i="7"/>
  <c r="B100" i="7"/>
  <c r="P100" i="7"/>
  <c r="B101" i="7"/>
  <c r="B102" i="7"/>
  <c r="P102" i="7" s="1"/>
  <c r="B103" i="7"/>
  <c r="H103" i="7"/>
  <c r="B104" i="7"/>
  <c r="P104" i="7"/>
  <c r="B105" i="7"/>
  <c r="Q105" i="7" s="1"/>
  <c r="H105" i="7"/>
  <c r="B106" i="7"/>
  <c r="B107" i="7"/>
  <c r="Q107" i="7" s="1"/>
  <c r="H107" i="7"/>
  <c r="B108" i="7"/>
  <c r="P108" i="7" s="1"/>
  <c r="B109" i="7"/>
  <c r="H109" i="7"/>
  <c r="B110" i="7"/>
  <c r="I110" i="7"/>
  <c r="B111" i="7"/>
  <c r="H111" i="7" s="1"/>
  <c r="B112" i="7"/>
  <c r="P112" i="7"/>
  <c r="B113" i="7"/>
  <c r="H113" i="7" s="1"/>
  <c r="I113" i="7"/>
  <c r="B114" i="7"/>
  <c r="P114" i="7" s="1"/>
  <c r="B115" i="7"/>
  <c r="B116" i="7"/>
  <c r="C116" i="7"/>
  <c r="B117" i="7"/>
  <c r="B118" i="7"/>
  <c r="P118" i="7" s="1"/>
  <c r="B119" i="7"/>
  <c r="B120" i="7"/>
  <c r="P120" i="7"/>
  <c r="C120" i="7"/>
  <c r="B121" i="7"/>
  <c r="B122" i="7"/>
  <c r="H122" i="7" s="1"/>
  <c r="P122" i="7"/>
  <c r="B123" i="7"/>
  <c r="B124" i="7"/>
  <c r="P124" i="7"/>
  <c r="B125" i="7"/>
  <c r="H125" i="7" s="1"/>
  <c r="B126" i="7"/>
  <c r="P126" i="7"/>
  <c r="C126" i="7"/>
  <c r="B127" i="7"/>
  <c r="H127" i="7"/>
  <c r="C127" i="7"/>
  <c r="B128" i="7"/>
  <c r="B129" i="7"/>
  <c r="B130" i="7"/>
  <c r="B131" i="7"/>
  <c r="B132" i="7"/>
  <c r="P132" i="7" s="1"/>
  <c r="B133" i="7"/>
  <c r="H133" i="7" s="1"/>
  <c r="B134" i="7"/>
  <c r="B135" i="7"/>
  <c r="H135" i="7"/>
  <c r="C135" i="7"/>
  <c r="Q135" i="7"/>
  <c r="B136" i="7"/>
  <c r="H136" i="7"/>
  <c r="I136" i="7"/>
  <c r="B1" i="13"/>
  <c r="B2" i="13"/>
  <c r="B5" i="13"/>
  <c r="C33" i="13" s="1"/>
  <c r="B14" i="13"/>
  <c r="P14" i="13" s="1"/>
  <c r="H14" i="13"/>
  <c r="B15" i="13"/>
  <c r="Q15" i="13" s="1"/>
  <c r="H15" i="13"/>
  <c r="B16" i="13"/>
  <c r="P16" i="13" s="1"/>
  <c r="H16" i="13"/>
  <c r="B17" i="13"/>
  <c r="H17" i="13"/>
  <c r="B18" i="13"/>
  <c r="P18" i="13"/>
  <c r="H18" i="13"/>
  <c r="B19" i="13"/>
  <c r="Q19" i="13" s="1"/>
  <c r="H19" i="13"/>
  <c r="B20" i="13"/>
  <c r="Q20" i="13"/>
  <c r="H20" i="13"/>
  <c r="B21" i="13"/>
  <c r="Q21" i="13" s="1"/>
  <c r="H21" i="13"/>
  <c r="B22" i="13"/>
  <c r="P22" i="13" s="1"/>
  <c r="H22" i="13"/>
  <c r="B23" i="13"/>
  <c r="Q23" i="13" s="1"/>
  <c r="H23" i="13"/>
  <c r="B24" i="13"/>
  <c r="P24" i="13"/>
  <c r="H24" i="13"/>
  <c r="I24" i="13"/>
  <c r="J24" i="13" s="1"/>
  <c r="B25" i="13"/>
  <c r="Q25" i="13"/>
  <c r="H25" i="13"/>
  <c r="I25" i="13"/>
  <c r="B26" i="13"/>
  <c r="P26" i="13"/>
  <c r="H26" i="13"/>
  <c r="B27" i="13"/>
  <c r="Q27" i="13" s="1"/>
  <c r="H27" i="13"/>
  <c r="B28" i="13"/>
  <c r="P28" i="13" s="1"/>
  <c r="H28" i="13"/>
  <c r="B29" i="13"/>
  <c r="H29" i="13"/>
  <c r="B30" i="13"/>
  <c r="P30" i="13" s="1"/>
  <c r="C30" i="13"/>
  <c r="H30" i="13"/>
  <c r="I30" i="13"/>
  <c r="J30" i="13" s="1"/>
  <c r="B31" i="13"/>
  <c r="Q31" i="13" s="1"/>
  <c r="H31" i="13"/>
  <c r="B32" i="13"/>
  <c r="P32" i="13"/>
  <c r="C32" i="13"/>
  <c r="H32" i="13"/>
  <c r="I32" i="13"/>
  <c r="B33" i="13"/>
  <c r="H33" i="13"/>
  <c r="I33" i="13"/>
  <c r="B34" i="13"/>
  <c r="P34" i="13" s="1"/>
  <c r="H34" i="13"/>
  <c r="B35" i="13"/>
  <c r="H35" i="13"/>
  <c r="I35" i="13"/>
  <c r="B36" i="13"/>
  <c r="P36" i="13"/>
  <c r="H36" i="13"/>
  <c r="B37" i="13"/>
  <c r="Q37" i="13" s="1"/>
  <c r="C37" i="13"/>
  <c r="D37" i="13" s="1"/>
  <c r="H37" i="13"/>
  <c r="I37" i="13"/>
  <c r="B38" i="13"/>
  <c r="P38" i="13"/>
  <c r="H38" i="13"/>
  <c r="B39" i="13"/>
  <c r="Q39" i="13" s="1"/>
  <c r="C39" i="13"/>
  <c r="H39" i="13"/>
  <c r="B40" i="13"/>
  <c r="P40" i="13" s="1"/>
  <c r="H40" i="13"/>
  <c r="B41" i="13"/>
  <c r="Q41" i="13"/>
  <c r="C41" i="13"/>
  <c r="H41" i="13"/>
  <c r="I41" i="13"/>
  <c r="B42" i="13"/>
  <c r="H42" i="13"/>
  <c r="B43" i="13"/>
  <c r="Q43" i="13" s="1"/>
  <c r="C43" i="13"/>
  <c r="H43" i="13"/>
  <c r="I43" i="13"/>
  <c r="J43" i="13" s="1"/>
  <c r="B44" i="13"/>
  <c r="P44" i="13" s="1"/>
  <c r="H44" i="13"/>
  <c r="B45" i="13"/>
  <c r="H45" i="13"/>
  <c r="I45" i="13"/>
  <c r="B46" i="13"/>
  <c r="P46" i="13" s="1"/>
  <c r="H46" i="13"/>
  <c r="B47" i="13"/>
  <c r="Q47" i="13" s="1"/>
  <c r="C47" i="13"/>
  <c r="H47" i="13"/>
  <c r="I47" i="13"/>
  <c r="B48" i="13"/>
  <c r="H48" i="13"/>
  <c r="B49" i="13"/>
  <c r="Q49" i="13"/>
  <c r="C49" i="13"/>
  <c r="D49" i="13" s="1"/>
  <c r="H49" i="13"/>
  <c r="B50" i="13"/>
  <c r="H50" i="13"/>
  <c r="B51" i="13"/>
  <c r="C51" i="13"/>
  <c r="H51" i="13"/>
  <c r="I51" i="13"/>
  <c r="B52" i="13"/>
  <c r="P52" i="13" s="1"/>
  <c r="H52" i="13"/>
  <c r="B53" i="13"/>
  <c r="Q53" i="13" s="1"/>
  <c r="C53" i="13"/>
  <c r="H53" i="13"/>
  <c r="B54" i="13"/>
  <c r="P54" i="13" s="1"/>
  <c r="H54" i="13"/>
  <c r="B55" i="13"/>
  <c r="Q55" i="13" s="1"/>
  <c r="R74" i="13" s="1"/>
  <c r="S74" i="13" s="1"/>
  <c r="C55" i="13"/>
  <c r="H55" i="13"/>
  <c r="J55" i="13" s="1"/>
  <c r="I55" i="13"/>
  <c r="B56" i="13"/>
  <c r="P56" i="13"/>
  <c r="H56" i="13"/>
  <c r="B57" i="13"/>
  <c r="Q57" i="13" s="1"/>
  <c r="C57" i="13"/>
  <c r="D57" i="13" s="1"/>
  <c r="H57" i="13"/>
  <c r="I57" i="13"/>
  <c r="B58" i="13"/>
  <c r="P58" i="13" s="1"/>
  <c r="H58" i="13"/>
  <c r="B59" i="13"/>
  <c r="Q59" i="13" s="1"/>
  <c r="C59" i="13"/>
  <c r="H59" i="13"/>
  <c r="I59" i="13"/>
  <c r="B60" i="13"/>
  <c r="H60" i="13"/>
  <c r="B61" i="13"/>
  <c r="C61" i="13"/>
  <c r="H61" i="13"/>
  <c r="I61" i="13"/>
  <c r="B62" i="13"/>
  <c r="H62" i="13"/>
  <c r="B63" i="13"/>
  <c r="Q63" i="13"/>
  <c r="C63" i="13"/>
  <c r="H63" i="13"/>
  <c r="I63" i="13"/>
  <c r="J63" i="13"/>
  <c r="B64" i="13"/>
  <c r="H64" i="13"/>
  <c r="B65" i="13"/>
  <c r="Q65" i="13" s="1"/>
  <c r="C65" i="13"/>
  <c r="H65" i="13"/>
  <c r="I65" i="13"/>
  <c r="B66" i="13"/>
  <c r="P66" i="13" s="1"/>
  <c r="H66" i="13"/>
  <c r="B67" i="13"/>
  <c r="C67" i="13"/>
  <c r="H67" i="13"/>
  <c r="I67" i="13"/>
  <c r="B68" i="13"/>
  <c r="H68" i="13"/>
  <c r="B69" i="13"/>
  <c r="Q69" i="13" s="1"/>
  <c r="C69" i="13"/>
  <c r="D69" i="13" s="1"/>
  <c r="H69" i="13"/>
  <c r="I69" i="13"/>
  <c r="B70" i="13"/>
  <c r="P70" i="13"/>
  <c r="H70" i="13"/>
  <c r="B71" i="13"/>
  <c r="Q71" i="13" s="1"/>
  <c r="C71" i="13"/>
  <c r="H71" i="13"/>
  <c r="J71" i="13" s="1"/>
  <c r="I71" i="13"/>
  <c r="B72" i="13"/>
  <c r="P72" i="13"/>
  <c r="H72" i="13"/>
  <c r="B73" i="13"/>
  <c r="Q73" i="13"/>
  <c r="C73" i="13"/>
  <c r="D73" i="13" s="1"/>
  <c r="H73" i="13"/>
  <c r="I73" i="13"/>
  <c r="B74" i="13"/>
  <c r="P74" i="13"/>
  <c r="H74" i="13"/>
  <c r="B75" i="13"/>
  <c r="Q75" i="13" s="1"/>
  <c r="C75" i="13"/>
  <c r="H75" i="13"/>
  <c r="J75" i="13" s="1"/>
  <c r="I75" i="13"/>
  <c r="B76" i="13"/>
  <c r="H76" i="13"/>
  <c r="J76" i="13" s="1"/>
  <c r="B77" i="13"/>
  <c r="H77" i="13"/>
  <c r="B78" i="13"/>
  <c r="P78" i="13"/>
  <c r="H78" i="13"/>
  <c r="B79" i="13"/>
  <c r="Q79" i="13" s="1"/>
  <c r="H79" i="13"/>
  <c r="B80" i="13"/>
  <c r="D80" i="13" s="1"/>
  <c r="C80" i="13"/>
  <c r="H80" i="13"/>
  <c r="I80" i="13"/>
  <c r="B81" i="13"/>
  <c r="C81" i="13"/>
  <c r="H81" i="13"/>
  <c r="I81" i="13"/>
  <c r="B82" i="13"/>
  <c r="P82" i="13" s="1"/>
  <c r="C82" i="13"/>
  <c r="H82" i="13"/>
  <c r="I82" i="13"/>
  <c r="B83" i="13"/>
  <c r="Q83" i="13"/>
  <c r="H83" i="13"/>
  <c r="B84" i="13"/>
  <c r="P84" i="13" s="1"/>
  <c r="H84" i="13"/>
  <c r="B85" i="13"/>
  <c r="P85" i="13" s="1"/>
  <c r="H85" i="13"/>
  <c r="B86" i="13"/>
  <c r="P86" i="13" s="1"/>
  <c r="H86" i="13"/>
  <c r="B87" i="13"/>
  <c r="Q87" i="13"/>
  <c r="H87" i="13"/>
  <c r="B88" i="13"/>
  <c r="P88" i="13"/>
  <c r="C88" i="13"/>
  <c r="H88" i="13"/>
  <c r="I88" i="13"/>
  <c r="B89" i="13"/>
  <c r="Q89" i="13"/>
  <c r="C89" i="13"/>
  <c r="H89" i="13"/>
  <c r="I89" i="13"/>
  <c r="B90" i="13"/>
  <c r="P90" i="13" s="1"/>
  <c r="H90" i="13"/>
  <c r="B91" i="13"/>
  <c r="H91" i="13"/>
  <c r="B92" i="13"/>
  <c r="P92" i="13" s="1"/>
  <c r="H92" i="13"/>
  <c r="B93" i="13"/>
  <c r="Q93" i="13" s="1"/>
  <c r="H93" i="13"/>
  <c r="B94" i="13"/>
  <c r="P94" i="13" s="1"/>
  <c r="C94" i="13"/>
  <c r="H94" i="13"/>
  <c r="I94" i="13"/>
  <c r="B95" i="13"/>
  <c r="Q95" i="13" s="1"/>
  <c r="C95" i="13"/>
  <c r="H95" i="13"/>
  <c r="I95" i="13"/>
  <c r="B96" i="13"/>
  <c r="P96" i="13"/>
  <c r="C96" i="13"/>
  <c r="H96" i="13"/>
  <c r="I96" i="13"/>
  <c r="B97" i="13"/>
  <c r="P97" i="13"/>
  <c r="H97" i="13"/>
  <c r="B98" i="13"/>
  <c r="P98" i="13"/>
  <c r="H98" i="13"/>
  <c r="B99" i="13"/>
  <c r="H99" i="13"/>
  <c r="B100" i="13"/>
  <c r="P100" i="13" s="1"/>
  <c r="H100" i="13"/>
  <c r="B101" i="13"/>
  <c r="C101" i="13"/>
  <c r="H101" i="13"/>
  <c r="I101" i="13"/>
  <c r="B102" i="13"/>
  <c r="P102" i="13"/>
  <c r="H102" i="13"/>
  <c r="B103" i="13"/>
  <c r="C103" i="13"/>
  <c r="H103" i="13"/>
  <c r="I103" i="13"/>
  <c r="B104" i="13"/>
  <c r="H104" i="13"/>
  <c r="B105" i="13"/>
  <c r="P105" i="13" s="1"/>
  <c r="H105" i="13"/>
  <c r="B106" i="13"/>
  <c r="H106" i="13"/>
  <c r="B107" i="13"/>
  <c r="H107" i="13"/>
  <c r="B108" i="13"/>
  <c r="P108" i="13"/>
  <c r="C108" i="13"/>
  <c r="H108" i="13"/>
  <c r="I108" i="13"/>
  <c r="B109" i="13"/>
  <c r="C109" i="13"/>
  <c r="H109" i="13"/>
  <c r="I109" i="13"/>
  <c r="B110" i="13"/>
  <c r="P110" i="13" s="1"/>
  <c r="C110" i="13"/>
  <c r="H110" i="13"/>
  <c r="I110" i="13"/>
  <c r="B111" i="13"/>
  <c r="Q111" i="13"/>
  <c r="C111" i="13"/>
  <c r="H111" i="13"/>
  <c r="I111" i="13"/>
  <c r="B112" i="13"/>
  <c r="P112" i="13"/>
  <c r="H112" i="13"/>
  <c r="B113" i="13"/>
  <c r="Q113" i="13"/>
  <c r="H113" i="13"/>
  <c r="B114" i="13"/>
  <c r="P114" i="13" s="1"/>
  <c r="C114" i="13"/>
  <c r="H114" i="13"/>
  <c r="I114" i="13"/>
  <c r="B115" i="13"/>
  <c r="Q115" i="13" s="1"/>
  <c r="C115" i="13"/>
  <c r="H115" i="13"/>
  <c r="I115" i="13"/>
  <c r="B116" i="13"/>
  <c r="P116" i="13" s="1"/>
  <c r="H116" i="13"/>
  <c r="B117" i="13"/>
  <c r="P117" i="13" s="1"/>
  <c r="H117" i="13"/>
  <c r="B118" i="13"/>
  <c r="P118" i="13"/>
  <c r="H118" i="13"/>
  <c r="B119" i="13"/>
  <c r="P119" i="13"/>
  <c r="H119" i="13"/>
  <c r="B120" i="13"/>
  <c r="P120" i="13" s="1"/>
  <c r="H120" i="13"/>
  <c r="B121" i="13"/>
  <c r="Q121" i="13" s="1"/>
  <c r="H121" i="13"/>
  <c r="B122" i="13"/>
  <c r="P122" i="13" s="1"/>
  <c r="C122" i="13"/>
  <c r="H122" i="13"/>
  <c r="I122" i="13"/>
  <c r="B123" i="13"/>
  <c r="C123" i="13"/>
  <c r="H123" i="13"/>
  <c r="I123" i="13"/>
  <c r="B124" i="13"/>
  <c r="P124" i="13" s="1"/>
  <c r="C124" i="13"/>
  <c r="H124" i="13"/>
  <c r="I124" i="13"/>
  <c r="B125" i="13"/>
  <c r="C125" i="13"/>
  <c r="H125" i="13"/>
  <c r="I125" i="13"/>
  <c r="B126" i="13"/>
  <c r="P126" i="13" s="1"/>
  <c r="H126" i="13"/>
  <c r="B127" i="13"/>
  <c r="Q127" i="13"/>
  <c r="H127" i="13"/>
  <c r="B128" i="13"/>
  <c r="P128" i="13"/>
  <c r="C128" i="13"/>
  <c r="D128" i="13" s="1"/>
  <c r="H128" i="13"/>
  <c r="I128" i="13"/>
  <c r="J128" i="13" s="1"/>
  <c r="B129" i="13"/>
  <c r="Q129" i="13" s="1"/>
  <c r="C129" i="13"/>
  <c r="H129" i="13"/>
  <c r="I129" i="13"/>
  <c r="J129" i="13" s="1"/>
  <c r="B130" i="13"/>
  <c r="P130" i="13" s="1"/>
  <c r="H130" i="13"/>
  <c r="J130" i="13" s="1"/>
  <c r="B131" i="13"/>
  <c r="Q131" i="13" s="1"/>
  <c r="H131" i="13"/>
  <c r="B132" i="13"/>
  <c r="P132" i="13"/>
  <c r="C132" i="13"/>
  <c r="H132" i="13"/>
  <c r="I132" i="13"/>
  <c r="B133" i="13"/>
  <c r="C133" i="13"/>
  <c r="H133" i="13"/>
  <c r="I133" i="13"/>
  <c r="B134" i="13"/>
  <c r="P134" i="13" s="1"/>
  <c r="C134" i="13"/>
  <c r="H134" i="13"/>
  <c r="I134" i="13"/>
  <c r="B135" i="13"/>
  <c r="C135" i="13"/>
  <c r="H135" i="13"/>
  <c r="I135" i="13"/>
  <c r="B136" i="13"/>
  <c r="P136" i="13" s="1"/>
  <c r="C136" i="13"/>
  <c r="H136" i="13"/>
  <c r="I136" i="13"/>
  <c r="B1" i="12"/>
  <c r="B2" i="12"/>
  <c r="B5" i="12"/>
  <c r="B14" i="12"/>
  <c r="B15" i="12"/>
  <c r="B16" i="12"/>
  <c r="P16" i="12"/>
  <c r="B17" i="12"/>
  <c r="B18" i="12"/>
  <c r="P18" i="12"/>
  <c r="B19" i="12"/>
  <c r="B20" i="12"/>
  <c r="B21" i="12"/>
  <c r="Q21" i="12" s="1"/>
  <c r="B22" i="12"/>
  <c r="P22" i="12"/>
  <c r="B23" i="12"/>
  <c r="B24" i="12"/>
  <c r="H24" i="12"/>
  <c r="B25" i="12"/>
  <c r="B26" i="12"/>
  <c r="P26" i="12" s="1"/>
  <c r="Q26" i="12"/>
  <c r="B27" i="12"/>
  <c r="B28" i="12"/>
  <c r="B29" i="12"/>
  <c r="Q29" i="12" s="1"/>
  <c r="B30" i="12"/>
  <c r="P30" i="12"/>
  <c r="B31" i="12"/>
  <c r="Q31" i="12" s="1"/>
  <c r="B32" i="12"/>
  <c r="B33" i="12"/>
  <c r="Q33" i="12" s="1"/>
  <c r="B34" i="12"/>
  <c r="B35" i="12"/>
  <c r="Q35" i="12"/>
  <c r="B36" i="12"/>
  <c r="B37" i="12"/>
  <c r="B38" i="12"/>
  <c r="H38" i="12"/>
  <c r="B39" i="12"/>
  <c r="B40" i="12"/>
  <c r="H40" i="12"/>
  <c r="P40" i="12"/>
  <c r="B41" i="12"/>
  <c r="B42" i="12"/>
  <c r="H42" i="12"/>
  <c r="B43" i="12"/>
  <c r="H43" i="12" s="1"/>
  <c r="B44" i="12"/>
  <c r="B45" i="12"/>
  <c r="Q45" i="12" s="1"/>
  <c r="B46" i="12"/>
  <c r="B47" i="12"/>
  <c r="Q47" i="12"/>
  <c r="B48" i="12"/>
  <c r="B49" i="12"/>
  <c r="Q49" i="12"/>
  <c r="B50" i="12"/>
  <c r="H50" i="12" s="1"/>
  <c r="B51" i="12"/>
  <c r="Q51" i="12"/>
  <c r="B52" i="12"/>
  <c r="B53" i="12"/>
  <c r="H53" i="12" s="1"/>
  <c r="B54" i="12"/>
  <c r="H54" i="12" s="1"/>
  <c r="B55" i="12"/>
  <c r="B56" i="12"/>
  <c r="B57" i="12"/>
  <c r="B58" i="12"/>
  <c r="H58" i="12" s="1"/>
  <c r="Q58" i="12"/>
  <c r="B59" i="12"/>
  <c r="H59" i="12" s="1"/>
  <c r="B60" i="12"/>
  <c r="Q60" i="12" s="1"/>
  <c r="H60" i="12"/>
  <c r="B61" i="12"/>
  <c r="H61" i="12" s="1"/>
  <c r="Q61" i="12"/>
  <c r="B62" i="12"/>
  <c r="P62" i="12" s="1"/>
  <c r="B63" i="12"/>
  <c r="B64" i="12"/>
  <c r="Q64" i="12"/>
  <c r="B65" i="12"/>
  <c r="P65" i="12" s="1"/>
  <c r="B66" i="12"/>
  <c r="H66" i="12" s="1"/>
  <c r="P66" i="12"/>
  <c r="Q66" i="12"/>
  <c r="B67" i="12"/>
  <c r="H67" i="12" s="1"/>
  <c r="B68" i="12"/>
  <c r="B69" i="12"/>
  <c r="B70" i="12"/>
  <c r="Q70" i="12"/>
  <c r="H70" i="12"/>
  <c r="P70" i="12"/>
  <c r="B71" i="12"/>
  <c r="H71" i="12"/>
  <c r="B72" i="12"/>
  <c r="B73" i="12"/>
  <c r="B74" i="12"/>
  <c r="Q74" i="12" s="1"/>
  <c r="H74" i="12"/>
  <c r="P74" i="12"/>
  <c r="B75" i="12"/>
  <c r="H75" i="12"/>
  <c r="B76" i="12"/>
  <c r="B77" i="12"/>
  <c r="P77" i="12" s="1"/>
  <c r="B78" i="12"/>
  <c r="H78" i="12"/>
  <c r="Q78" i="12"/>
  <c r="B79" i="12"/>
  <c r="B80" i="12"/>
  <c r="B81" i="12"/>
  <c r="B82" i="12"/>
  <c r="H82" i="12"/>
  <c r="Q82" i="12"/>
  <c r="B83" i="12"/>
  <c r="H83" i="12"/>
  <c r="B84" i="12"/>
  <c r="B85" i="12"/>
  <c r="B86" i="12"/>
  <c r="P86" i="12" s="1"/>
  <c r="Q86" i="12"/>
  <c r="B87" i="12"/>
  <c r="B88" i="12"/>
  <c r="Q88" i="12" s="1"/>
  <c r="H88" i="12"/>
  <c r="B89" i="12"/>
  <c r="H89" i="12"/>
  <c r="B90" i="12"/>
  <c r="B91" i="12"/>
  <c r="H91" i="12"/>
  <c r="B92" i="12"/>
  <c r="B93" i="12"/>
  <c r="B94" i="12"/>
  <c r="Q94" i="12"/>
  <c r="H94" i="12"/>
  <c r="P94" i="12"/>
  <c r="B95" i="12"/>
  <c r="H95" i="12"/>
  <c r="B96" i="12"/>
  <c r="B97" i="12"/>
  <c r="H97" i="12"/>
  <c r="B98" i="12"/>
  <c r="P98" i="12" s="1"/>
  <c r="B99" i="12"/>
  <c r="B100" i="12"/>
  <c r="Q100" i="12"/>
  <c r="H100" i="12"/>
  <c r="B101" i="12"/>
  <c r="H101" i="12" s="1"/>
  <c r="B102" i="12"/>
  <c r="Q102" i="12"/>
  <c r="H102" i="12"/>
  <c r="B103" i="12"/>
  <c r="H103" i="12" s="1"/>
  <c r="B104" i="12"/>
  <c r="P104" i="12" s="1"/>
  <c r="H104" i="12"/>
  <c r="J104" i="12" s="1"/>
  <c r="B105" i="12"/>
  <c r="H105" i="12" s="1"/>
  <c r="B106" i="12"/>
  <c r="B107" i="12"/>
  <c r="B108" i="12"/>
  <c r="H108" i="12" s="1"/>
  <c r="Q108" i="12"/>
  <c r="B109" i="12"/>
  <c r="B110" i="12"/>
  <c r="B111" i="12"/>
  <c r="H111" i="12"/>
  <c r="B112" i="12"/>
  <c r="B113" i="12"/>
  <c r="H113" i="12"/>
  <c r="B114" i="12"/>
  <c r="Q114" i="12" s="1"/>
  <c r="H114" i="12"/>
  <c r="B115" i="12"/>
  <c r="H115" i="12"/>
  <c r="P115" i="12"/>
  <c r="B116" i="12"/>
  <c r="B117" i="12"/>
  <c r="B118" i="12"/>
  <c r="Q118" i="12" s="1"/>
  <c r="H118" i="12"/>
  <c r="B119" i="12"/>
  <c r="H119" i="12" s="1"/>
  <c r="P119" i="12"/>
  <c r="B120" i="12"/>
  <c r="B121" i="12"/>
  <c r="B122" i="12"/>
  <c r="H122" i="12"/>
  <c r="B123" i="12"/>
  <c r="B124" i="12"/>
  <c r="H124" i="12"/>
  <c r="B125" i="12"/>
  <c r="B126" i="12"/>
  <c r="H126" i="12" s="1"/>
  <c r="B127" i="12"/>
  <c r="Q127" i="12" s="1"/>
  <c r="H127" i="12"/>
  <c r="B128" i="12"/>
  <c r="H128" i="12"/>
  <c r="B129" i="12"/>
  <c r="B130" i="12"/>
  <c r="H130" i="12"/>
  <c r="Q130" i="12"/>
  <c r="B131" i="12"/>
  <c r="H131" i="12"/>
  <c r="Q131" i="12"/>
  <c r="B132" i="12"/>
  <c r="B133" i="12"/>
  <c r="H133" i="12"/>
  <c r="Q133" i="12"/>
  <c r="B134" i="12"/>
  <c r="B135" i="12"/>
  <c r="P135" i="12" s="1"/>
  <c r="H135" i="12"/>
  <c r="B136" i="12"/>
  <c r="F4" i="2"/>
  <c r="A3" i="1"/>
  <c r="F4" i="1"/>
  <c r="I896" i="1"/>
  <c r="A3" i="3"/>
  <c r="F4" i="3"/>
  <c r="Q103" i="12"/>
  <c r="Q91" i="12"/>
  <c r="Q89" i="12"/>
  <c r="Q75" i="12"/>
  <c r="Q71" i="12"/>
  <c r="Q67" i="12"/>
  <c r="Q59" i="12"/>
  <c r="Q39" i="10"/>
  <c r="P35" i="10"/>
  <c r="Q35" i="10"/>
  <c r="Q31" i="10"/>
  <c r="P27" i="10"/>
  <c r="Q27" i="10"/>
  <c r="P23" i="10"/>
  <c r="Q23" i="10"/>
  <c r="Q19" i="10"/>
  <c r="P15" i="10"/>
  <c r="Q15" i="10"/>
  <c r="D61" i="13"/>
  <c r="Q128" i="7"/>
  <c r="Q124" i="7"/>
  <c r="Q120" i="7"/>
  <c r="Q112" i="7"/>
  <c r="Q104" i="7"/>
  <c r="Q96" i="7"/>
  <c r="Q88" i="7"/>
  <c r="Q84" i="7"/>
  <c r="Q80" i="7"/>
  <c r="Q76" i="7"/>
  <c r="Q72" i="7"/>
  <c r="Q64" i="7"/>
  <c r="Q56" i="7"/>
  <c r="Q48" i="7"/>
  <c r="Q40" i="7"/>
  <c r="Q32" i="7"/>
  <c r="Q28" i="7"/>
  <c r="Q24" i="7"/>
  <c r="Q20" i="7"/>
  <c r="Q16" i="7"/>
  <c r="Q36" i="10"/>
  <c r="Q28" i="10"/>
  <c r="Q24" i="10"/>
  <c r="Q20" i="10"/>
  <c r="Q16" i="10"/>
  <c r="D125" i="10"/>
  <c r="J92" i="10"/>
  <c r="D36" i="10"/>
  <c r="P51" i="12"/>
  <c r="P47" i="12"/>
  <c r="P35" i="12"/>
  <c r="H31" i="12"/>
  <c r="P31" i="12"/>
  <c r="P27" i="12"/>
  <c r="P23" i="12"/>
  <c r="P19" i="12"/>
  <c r="P107" i="12"/>
  <c r="P105" i="12"/>
  <c r="P101" i="12"/>
  <c r="P97" i="12"/>
  <c r="P95" i="12"/>
  <c r="P91" i="12"/>
  <c r="P89" i="12"/>
  <c r="P85" i="12"/>
  <c r="P75" i="12"/>
  <c r="P71" i="12"/>
  <c r="P67" i="12"/>
  <c r="P61" i="12"/>
  <c r="P59" i="12"/>
  <c r="H49" i="12"/>
  <c r="P49" i="12"/>
  <c r="H45" i="12"/>
  <c r="P45" i="12"/>
  <c r="P37" i="12"/>
  <c r="P33" i="12"/>
  <c r="P29" i="12"/>
  <c r="P21" i="12"/>
  <c r="P130" i="12"/>
  <c r="P128" i="12"/>
  <c r="P126" i="12"/>
  <c r="P122" i="12"/>
  <c r="P118" i="12"/>
  <c r="P114" i="12"/>
  <c r="P135" i="7"/>
  <c r="P133" i="7"/>
  <c r="P131" i="7"/>
  <c r="P129" i="7"/>
  <c r="P125" i="7"/>
  <c r="P121" i="7"/>
  <c r="P117" i="7"/>
  <c r="P113" i="7"/>
  <c r="P111" i="7"/>
  <c r="P109" i="7"/>
  <c r="P107" i="7"/>
  <c r="P105" i="7"/>
  <c r="P103" i="7"/>
  <c r="P101" i="7"/>
  <c r="P97" i="7"/>
  <c r="P93" i="7"/>
  <c r="P91" i="7"/>
  <c r="P89" i="7"/>
  <c r="P85" i="7"/>
  <c r="P81" i="7"/>
  <c r="P79" i="7"/>
  <c r="P77" i="7"/>
  <c r="P73" i="7"/>
  <c r="P69" i="7"/>
  <c r="P65" i="7"/>
  <c r="P63" i="7"/>
  <c r="P61" i="7"/>
  <c r="P57" i="7"/>
  <c r="P55" i="7"/>
  <c r="P49" i="7"/>
  <c r="P45" i="7"/>
  <c r="P41" i="7"/>
  <c r="P37" i="7"/>
  <c r="P35" i="7"/>
  <c r="P33" i="7"/>
  <c r="P31" i="7"/>
  <c r="P29" i="7"/>
  <c r="P27" i="7"/>
  <c r="P25" i="7"/>
  <c r="P21" i="7"/>
  <c r="P19" i="7"/>
  <c r="C19" i="7"/>
  <c r="D19" i="7" s="1"/>
  <c r="I18" i="7"/>
  <c r="P17" i="7"/>
  <c r="C17" i="7"/>
  <c r="I16" i="7"/>
  <c r="P15" i="7"/>
  <c r="I24" i="10"/>
  <c r="J24" i="10" s="1"/>
  <c r="I20" i="10"/>
  <c r="J20" i="10"/>
  <c r="I16" i="10"/>
  <c r="J16" i="10" s="1"/>
  <c r="P131" i="12"/>
  <c r="P127" i="12"/>
  <c r="Q126" i="12"/>
  <c r="Q124" i="12"/>
  <c r="P108" i="12"/>
  <c r="Q106" i="12"/>
  <c r="Q101" i="12"/>
  <c r="Q95" i="12"/>
  <c r="P96" i="10"/>
  <c r="H112" i="7"/>
  <c r="H104" i="7"/>
  <c r="H96" i="7"/>
  <c r="H88" i="7"/>
  <c r="H80" i="7"/>
  <c r="H72" i="7"/>
  <c r="H40" i="7"/>
  <c r="H32" i="7"/>
  <c r="H24" i="7"/>
  <c r="D114" i="10"/>
  <c r="P64" i="12"/>
  <c r="H64" i="12"/>
  <c r="H26" i="12"/>
  <c r="H18" i="12"/>
  <c r="H16" i="12"/>
  <c r="D136" i="13"/>
  <c r="E136" i="13" s="1"/>
  <c r="F136" i="13" s="1"/>
  <c r="Q112" i="13"/>
  <c r="P111" i="13"/>
  <c r="Q108" i="13"/>
  <c r="Q96" i="13"/>
  <c r="P95" i="13"/>
  <c r="P87" i="13"/>
  <c r="Q74" i="13"/>
  <c r="P73" i="13"/>
  <c r="Q72" i="13"/>
  <c r="P71" i="13"/>
  <c r="Q70" i="13"/>
  <c r="P69" i="13"/>
  <c r="Q66" i="13"/>
  <c r="P65" i="13"/>
  <c r="P63" i="13"/>
  <c r="P59" i="13"/>
  <c r="Q58" i="13"/>
  <c r="P55" i="13"/>
  <c r="Q54" i="13"/>
  <c r="Q44" i="13"/>
  <c r="Q40" i="13"/>
  <c r="Q36" i="13"/>
  <c r="Q32" i="13"/>
  <c r="Q18" i="13"/>
  <c r="Q16" i="13"/>
  <c r="H124" i="7"/>
  <c r="H108" i="7"/>
  <c r="H92" i="7"/>
  <c r="H84" i="7"/>
  <c r="H76" i="7"/>
  <c r="H60" i="7"/>
  <c r="H44" i="7"/>
  <c r="H36" i="7"/>
  <c r="H15" i="7"/>
  <c r="Q14" i="7"/>
  <c r="P73" i="10"/>
  <c r="Q72" i="10"/>
  <c r="P93" i="10"/>
  <c r="Q92" i="10"/>
  <c r="P89" i="10"/>
  <c r="P22" i="7"/>
  <c r="P134" i="10"/>
  <c r="Q134" i="10"/>
  <c r="Q133" i="10"/>
  <c r="P132" i="10"/>
  <c r="Q132" i="10"/>
  <c r="P126" i="10"/>
  <c r="Q126" i="10"/>
  <c r="P88" i="10"/>
  <c r="Q88" i="10"/>
  <c r="P82" i="10"/>
  <c r="Q82" i="10"/>
  <c r="Q81" i="10"/>
  <c r="P81" i="10"/>
  <c r="P80" i="10"/>
  <c r="Q80" i="10"/>
  <c r="P79" i="10"/>
  <c r="Q79" i="10"/>
  <c r="P78" i="10"/>
  <c r="Q78" i="10"/>
  <c r="Q77" i="10"/>
  <c r="P77" i="10"/>
  <c r="P76" i="10"/>
  <c r="Q76" i="10"/>
  <c r="C16" i="7"/>
  <c r="D16" i="7" s="1"/>
  <c r="I17" i="7"/>
  <c r="J17" i="7" s="1"/>
  <c r="C18" i="7"/>
  <c r="I19" i="7"/>
  <c r="C20" i="7"/>
  <c r="D20" i="7"/>
  <c r="I20" i="7"/>
  <c r="J20" i="7" s="1"/>
  <c r="C21" i="7"/>
  <c r="D21" i="7"/>
  <c r="I23" i="7"/>
  <c r="C24" i="7"/>
  <c r="D24" i="7" s="1"/>
  <c r="I29" i="7"/>
  <c r="C30" i="7"/>
  <c r="D30" i="7" s="1"/>
  <c r="C33" i="7"/>
  <c r="D33" i="7"/>
  <c r="C34" i="7"/>
  <c r="D34" i="7" s="1"/>
  <c r="I35" i="7"/>
  <c r="C36" i="7"/>
  <c r="D36" i="7" s="1"/>
  <c r="C37" i="7"/>
  <c r="D37" i="7"/>
  <c r="I39" i="7"/>
  <c r="C40" i="7"/>
  <c r="D40" i="7" s="1"/>
  <c r="P136" i="10"/>
  <c r="Q136" i="10"/>
  <c r="P130" i="10"/>
  <c r="Q129" i="10"/>
  <c r="P129" i="10"/>
  <c r="P86" i="10"/>
  <c r="Q86" i="10"/>
  <c r="Q85" i="10"/>
  <c r="P85" i="10"/>
  <c r="P84" i="10"/>
  <c r="Q84" i="10"/>
  <c r="P74" i="10"/>
  <c r="Q74" i="10"/>
  <c r="P66" i="10"/>
  <c r="Q66" i="10"/>
  <c r="P37" i="10"/>
  <c r="Q37" i="10"/>
  <c r="P29" i="10"/>
  <c r="Q29" i="10"/>
  <c r="Q14" i="10"/>
  <c r="P14" i="10"/>
  <c r="Q68" i="10"/>
  <c r="H52" i="7"/>
  <c r="H68" i="7"/>
  <c r="H100" i="7"/>
  <c r="H116" i="7"/>
  <c r="H132" i="7"/>
  <c r="Q136" i="7"/>
  <c r="P37" i="13"/>
  <c r="P41" i="13"/>
  <c r="P49" i="13"/>
  <c r="P79" i="13"/>
  <c r="Q88" i="13"/>
  <c r="Q92" i="13"/>
  <c r="Q100" i="13"/>
  <c r="Q24" i="12"/>
  <c r="P125" i="10"/>
  <c r="H48" i="7"/>
  <c r="H120" i="7"/>
  <c r="Q105" i="12"/>
  <c r="P125" i="12"/>
  <c r="P133" i="12"/>
  <c r="D17" i="7"/>
  <c r="P39" i="7"/>
  <c r="P43" i="7"/>
  <c r="P47" i="7"/>
  <c r="P51" i="7"/>
  <c r="P59" i="7"/>
  <c r="P67" i="7"/>
  <c r="P75" i="7"/>
  <c r="P95" i="7"/>
  <c r="P99" i="7"/>
  <c r="P127" i="7"/>
  <c r="P124" i="12"/>
  <c r="H21" i="12"/>
  <c r="H29" i="12"/>
  <c r="H33" i="12"/>
  <c r="P83" i="12"/>
  <c r="P103" i="12"/>
  <c r="P111" i="12"/>
  <c r="H35" i="12"/>
  <c r="H47" i="12"/>
  <c r="H51" i="12"/>
  <c r="Q32" i="10"/>
  <c r="Q44" i="7"/>
  <c r="Q52" i="7"/>
  <c r="Q60" i="7"/>
  <c r="Q68" i="7"/>
  <c r="Q92" i="7"/>
  <c r="Q100" i="7"/>
  <c r="Q108" i="7"/>
  <c r="Q116" i="7"/>
  <c r="D41" i="13"/>
  <c r="D65" i="13"/>
  <c r="Q83" i="12"/>
  <c r="Q111" i="12"/>
  <c r="Q115" i="12"/>
  <c r="Q104" i="12"/>
  <c r="P102" i="12"/>
  <c r="P100" i="12"/>
  <c r="P88" i="12"/>
  <c r="P84" i="12"/>
  <c r="P78" i="12"/>
  <c r="P60" i="12"/>
  <c r="P55" i="12"/>
  <c r="P54" i="12"/>
  <c r="P50" i="12"/>
  <c r="P42" i="12"/>
  <c r="P38" i="12"/>
  <c r="Q34" i="12"/>
  <c r="P28" i="12"/>
  <c r="P24" i="12"/>
  <c r="I131" i="13"/>
  <c r="J131" i="13" s="1"/>
  <c r="C131" i="13"/>
  <c r="D131" i="13" s="1"/>
  <c r="I130" i="13"/>
  <c r="C130" i="13"/>
  <c r="D130" i="13" s="1"/>
  <c r="I127" i="13"/>
  <c r="J127" i="13"/>
  <c r="C127" i="13"/>
  <c r="I126" i="13"/>
  <c r="J126" i="13" s="1"/>
  <c r="C126" i="13"/>
  <c r="D126" i="13" s="1"/>
  <c r="I121" i="13"/>
  <c r="J121" i="13" s="1"/>
  <c r="C121" i="13"/>
  <c r="D121" i="13" s="1"/>
  <c r="I120" i="13"/>
  <c r="C120" i="13"/>
  <c r="D120" i="13"/>
  <c r="I119" i="13"/>
  <c r="J119" i="13" s="1"/>
  <c r="C119" i="13"/>
  <c r="D119" i="13"/>
  <c r="I118" i="13"/>
  <c r="C118" i="13"/>
  <c r="D118" i="13"/>
  <c r="I117" i="13"/>
  <c r="J117" i="13" s="1"/>
  <c r="C117" i="13"/>
  <c r="D117" i="13"/>
  <c r="I116" i="13"/>
  <c r="J116" i="13" s="1"/>
  <c r="C116" i="13"/>
  <c r="D116" i="13"/>
  <c r="I113" i="13"/>
  <c r="C113" i="13"/>
  <c r="I112" i="13"/>
  <c r="J112" i="13" s="1"/>
  <c r="C112" i="13"/>
  <c r="D112" i="13" s="1"/>
  <c r="I107" i="13"/>
  <c r="C107" i="13"/>
  <c r="I106" i="13"/>
  <c r="J106" i="13" s="1"/>
  <c r="C106" i="13"/>
  <c r="I105" i="13"/>
  <c r="C105" i="13"/>
  <c r="D105" i="13" s="1"/>
  <c r="I104" i="13"/>
  <c r="J104" i="13" s="1"/>
  <c r="C104" i="13"/>
  <c r="I102" i="13"/>
  <c r="C102" i="13"/>
  <c r="D102" i="13" s="1"/>
  <c r="Q101" i="13"/>
  <c r="I100" i="13"/>
  <c r="J100" i="13" s="1"/>
  <c r="C100" i="13"/>
  <c r="D100" i="13"/>
  <c r="I99" i="13"/>
  <c r="J99" i="13" s="1"/>
  <c r="C99" i="13"/>
  <c r="I98" i="13"/>
  <c r="C98" i="13"/>
  <c r="D98" i="13"/>
  <c r="I97" i="13"/>
  <c r="C97" i="13"/>
  <c r="D97" i="13" s="1"/>
  <c r="Q94" i="13"/>
  <c r="I93" i="13"/>
  <c r="C93" i="13"/>
  <c r="D93" i="13" s="1"/>
  <c r="I92" i="13"/>
  <c r="J92" i="13" s="1"/>
  <c r="C92" i="13"/>
  <c r="D92" i="13" s="1"/>
  <c r="I91" i="13"/>
  <c r="J91" i="13" s="1"/>
  <c r="C91" i="13"/>
  <c r="I90" i="13"/>
  <c r="J90" i="13" s="1"/>
  <c r="C90" i="13"/>
  <c r="D90" i="13"/>
  <c r="I87" i="13"/>
  <c r="J87" i="13" s="1"/>
  <c r="C87" i="13"/>
  <c r="D87" i="13"/>
  <c r="I86" i="13"/>
  <c r="J86" i="13" s="1"/>
  <c r="C86" i="13"/>
  <c r="D86" i="13"/>
  <c r="I85" i="13"/>
  <c r="J85" i="13" s="1"/>
  <c r="C85" i="13"/>
  <c r="D85" i="13"/>
  <c r="I84" i="13"/>
  <c r="C84" i="13"/>
  <c r="D84" i="13" s="1"/>
  <c r="I83" i="13"/>
  <c r="J83" i="13" s="1"/>
  <c r="C83" i="13"/>
  <c r="D83" i="13" s="1"/>
  <c r="I79" i="13"/>
  <c r="J79" i="13" s="1"/>
  <c r="C79" i="13"/>
  <c r="D79" i="13" s="1"/>
  <c r="I78" i="13"/>
  <c r="J78" i="13" s="1"/>
  <c r="C78" i="13"/>
  <c r="D78" i="13" s="1"/>
  <c r="I77" i="13"/>
  <c r="J77" i="13" s="1"/>
  <c r="C77" i="13"/>
  <c r="D77" i="13" s="1"/>
  <c r="I76" i="13"/>
  <c r="C76" i="13"/>
  <c r="D76" i="13" s="1"/>
  <c r="P75" i="13"/>
  <c r="I74" i="13"/>
  <c r="J74" i="13" s="1"/>
  <c r="C74" i="13"/>
  <c r="D74" i="13" s="1"/>
  <c r="I72" i="13"/>
  <c r="J72" i="13" s="1"/>
  <c r="C72" i="13"/>
  <c r="D72" i="13" s="1"/>
  <c r="I70" i="13"/>
  <c r="C70" i="13"/>
  <c r="D70" i="13" s="1"/>
  <c r="I68" i="13"/>
  <c r="J68" i="13" s="1"/>
  <c r="C68" i="13"/>
  <c r="D68" i="13" s="1"/>
  <c r="I66" i="13"/>
  <c r="C66" i="13"/>
  <c r="D66" i="13" s="1"/>
  <c r="I64" i="13"/>
  <c r="C64" i="13"/>
  <c r="D64" i="13" s="1"/>
  <c r="I62" i="13"/>
  <c r="J62" i="13" s="1"/>
  <c r="C62" i="13"/>
  <c r="D62" i="13" s="1"/>
  <c r="I60" i="13"/>
  <c r="J60" i="13" s="1"/>
  <c r="C60" i="13"/>
  <c r="I58" i="13"/>
  <c r="J58" i="13" s="1"/>
  <c r="C58" i="13"/>
  <c r="D58" i="13" s="1"/>
  <c r="I56" i="13"/>
  <c r="C56" i="13"/>
  <c r="D56" i="13" s="1"/>
  <c r="I54" i="13"/>
  <c r="J54" i="13" s="1"/>
  <c r="C54" i="13"/>
  <c r="D54" i="13" s="1"/>
  <c r="I52" i="13"/>
  <c r="J52" i="13" s="1"/>
  <c r="C52" i="13"/>
  <c r="D52" i="13" s="1"/>
  <c r="I50" i="13"/>
  <c r="J50" i="13" s="1"/>
  <c r="C50" i="13"/>
  <c r="I48" i="13"/>
  <c r="J48" i="13" s="1"/>
  <c r="C48" i="13"/>
  <c r="I46" i="13"/>
  <c r="J46" i="13" s="1"/>
  <c r="C46" i="13"/>
  <c r="D46" i="13" s="1"/>
  <c r="I44" i="13"/>
  <c r="J44" i="13" s="1"/>
  <c r="C44" i="13"/>
  <c r="D44" i="13" s="1"/>
  <c r="I42" i="13"/>
  <c r="J42" i="13" s="1"/>
  <c r="C42" i="13"/>
  <c r="I40" i="13"/>
  <c r="J40" i="13" s="1"/>
  <c r="C40" i="13"/>
  <c r="D40" i="13" s="1"/>
  <c r="I38" i="13"/>
  <c r="J38" i="13" s="1"/>
  <c r="C38" i="13"/>
  <c r="D38" i="13" s="1"/>
  <c r="I36" i="13"/>
  <c r="C36" i="13"/>
  <c r="D36" i="13" s="1"/>
  <c r="I34" i="13"/>
  <c r="C34" i="13"/>
  <c r="D34" i="13" s="1"/>
  <c r="I31" i="13"/>
  <c r="J31" i="13" s="1"/>
  <c r="C31" i="13"/>
  <c r="D31" i="13" s="1"/>
  <c r="Q30" i="13"/>
  <c r="I29" i="13"/>
  <c r="J29" i="13" s="1"/>
  <c r="C29" i="13"/>
  <c r="I28" i="13"/>
  <c r="J28" i="13" s="1"/>
  <c r="C28" i="13"/>
  <c r="D28" i="13"/>
  <c r="I23" i="13"/>
  <c r="J23" i="13" s="1"/>
  <c r="C23" i="13"/>
  <c r="I22" i="13"/>
  <c r="J22" i="13" s="1"/>
  <c r="C22" i="13"/>
  <c r="D22" i="13" s="1"/>
  <c r="I21" i="13"/>
  <c r="J21" i="13" s="1"/>
  <c r="C21" i="13"/>
  <c r="D21" i="13" s="1"/>
  <c r="I20" i="13"/>
  <c r="J20" i="13" s="1"/>
  <c r="C20" i="13"/>
  <c r="D20" i="13" s="1"/>
  <c r="I18" i="13"/>
  <c r="J18" i="13" s="1"/>
  <c r="C18" i="13"/>
  <c r="D18" i="13" s="1"/>
  <c r="H130" i="7"/>
  <c r="Q127" i="7"/>
  <c r="D127" i="7"/>
  <c r="Q126" i="7"/>
  <c r="D126" i="7"/>
  <c r="Q125" i="7"/>
  <c r="D120" i="7"/>
  <c r="H118" i="7"/>
  <c r="Q114" i="7"/>
  <c r="Q99" i="7"/>
  <c r="Q94" i="7"/>
  <c r="H94" i="7"/>
  <c r="Q93" i="7"/>
  <c r="Q67" i="7"/>
  <c r="Q59" i="7"/>
  <c r="Q51" i="7"/>
  <c r="Q43" i="7"/>
  <c r="H42" i="7"/>
  <c r="Q41" i="7"/>
  <c r="Q21" i="10"/>
  <c r="B3" i="7"/>
  <c r="J135" i="10"/>
  <c r="J131" i="10"/>
  <c r="D131" i="10"/>
  <c r="J127" i="10"/>
  <c r="D124" i="10"/>
  <c r="J118" i="10"/>
  <c r="J117" i="10"/>
  <c r="D117" i="10"/>
  <c r="J116" i="10"/>
  <c r="J110" i="10"/>
  <c r="J109" i="10"/>
  <c r="J108" i="10"/>
  <c r="D108" i="10"/>
  <c r="J107" i="10"/>
  <c r="J106" i="10"/>
  <c r="D106" i="10"/>
  <c r="J105" i="10"/>
  <c r="D105" i="10"/>
  <c r="J104" i="10"/>
  <c r="D104" i="10"/>
  <c r="J103" i="10"/>
  <c r="D103" i="10"/>
  <c r="J102" i="10"/>
  <c r="D102" i="10"/>
  <c r="J101" i="10"/>
  <c r="J100" i="10"/>
  <c r="D100" i="10"/>
  <c r="J99" i="10"/>
  <c r="J98" i="10"/>
  <c r="J97" i="10"/>
  <c r="D87" i="10"/>
  <c r="J83" i="10"/>
  <c r="D83" i="10"/>
  <c r="J75" i="10"/>
  <c r="D75" i="10"/>
  <c r="D73" i="10"/>
  <c r="D67" i="10"/>
  <c r="J65" i="10"/>
  <c r="D65" i="10"/>
  <c r="J64" i="10"/>
  <c r="J58" i="10"/>
  <c r="D58" i="10"/>
  <c r="J56" i="10"/>
  <c r="D56" i="10"/>
  <c r="J36" i="10"/>
  <c r="J30" i="10"/>
  <c r="D30" i="10"/>
  <c r="D89" i="9"/>
  <c r="Q87" i="7"/>
  <c r="P86" i="7"/>
  <c r="Q86" i="7"/>
  <c r="H85" i="7"/>
  <c r="Q85" i="7"/>
  <c r="P82" i="7"/>
  <c r="H82" i="7"/>
  <c r="Q82" i="7"/>
  <c r="H77" i="7"/>
  <c r="Q77" i="7"/>
  <c r="H69" i="7"/>
  <c r="Q69" i="7"/>
  <c r="P66" i="7"/>
  <c r="H66" i="7"/>
  <c r="Q66" i="7"/>
  <c r="P64" i="7"/>
  <c r="H64" i="7"/>
  <c r="H63" i="7"/>
  <c r="Q63" i="7"/>
  <c r="H61" i="7"/>
  <c r="Q61" i="7"/>
  <c r="P58" i="12"/>
  <c r="Q54" i="12"/>
  <c r="Q50" i="12"/>
  <c r="Q48" i="12"/>
  <c r="Q46" i="12"/>
  <c r="Q44" i="12"/>
  <c r="Q42" i="12"/>
  <c r="Q40" i="12"/>
  <c r="Q38" i="12"/>
  <c r="Q30" i="12"/>
  <c r="Q22" i="12"/>
  <c r="Q18" i="12"/>
  <c r="Q16" i="12"/>
  <c r="Q136" i="13"/>
  <c r="Q134" i="13"/>
  <c r="Q132" i="13"/>
  <c r="Q130" i="13"/>
  <c r="D129" i="13"/>
  <c r="Q128" i="13"/>
  <c r="D127" i="13"/>
  <c r="Q126" i="13"/>
  <c r="J125" i="13"/>
  <c r="Q124" i="13"/>
  <c r="Q122" i="13"/>
  <c r="Q120" i="13"/>
  <c r="Q119" i="13"/>
  <c r="Q118" i="13"/>
  <c r="Q117" i="13"/>
  <c r="Q116" i="13"/>
  <c r="D115" i="13"/>
  <c r="Q114" i="13"/>
  <c r="D113" i="13"/>
  <c r="Q110" i="13"/>
  <c r="J108" i="13"/>
  <c r="Q105" i="13"/>
  <c r="H126" i="7"/>
  <c r="Q122" i="7"/>
  <c r="Q119" i="7"/>
  <c r="Q118" i="7"/>
  <c r="H114" i="7"/>
  <c r="Q111" i="7"/>
  <c r="Q91" i="7"/>
  <c r="D79" i="7"/>
  <c r="Q75" i="7"/>
  <c r="H79" i="7"/>
  <c r="Q79" i="7"/>
  <c r="P74" i="7"/>
  <c r="Q74" i="7"/>
  <c r="J97" i="13"/>
  <c r="J94" i="13"/>
  <c r="Q90" i="13"/>
  <c r="J89" i="13"/>
  <c r="D89" i="13"/>
  <c r="J88" i="13"/>
  <c r="Q86" i="13"/>
  <c r="Q85" i="13"/>
  <c r="Q84" i="13"/>
  <c r="P83" i="13"/>
  <c r="Q78" i="13"/>
  <c r="J32" i="13"/>
  <c r="Q28" i="13"/>
  <c r="Q26" i="13"/>
  <c r="P25" i="13"/>
  <c r="Q24" i="13"/>
  <c r="D23" i="13"/>
  <c r="Q22" i="13"/>
  <c r="P21" i="13"/>
  <c r="P20" i="13"/>
  <c r="P19" i="13"/>
  <c r="B3" i="13"/>
  <c r="O25" i="13" s="1"/>
  <c r="P136" i="7"/>
  <c r="Q102" i="7"/>
  <c r="Q101" i="7"/>
  <c r="Q98" i="7"/>
  <c r="H98" i="7"/>
  <c r="Q95" i="7"/>
  <c r="H86" i="7"/>
  <c r="D66" i="7"/>
  <c r="H56" i="7"/>
  <c r="Q55" i="7"/>
  <c r="Q54" i="7"/>
  <c r="Q50" i="7"/>
  <c r="H50" i="7"/>
  <c r="J50" i="7" s="1"/>
  <c r="Q47" i="7"/>
  <c r="Q46" i="7"/>
  <c r="H46" i="7"/>
  <c r="Q45" i="7"/>
  <c r="Q42" i="7"/>
  <c r="Q39" i="7"/>
  <c r="Q34" i="7"/>
  <c r="H34" i="7"/>
  <c r="Q31" i="7"/>
  <c r="Q30" i="7"/>
  <c r="H30" i="7"/>
  <c r="Q29" i="7"/>
  <c r="Q21" i="7"/>
  <c r="Q17" i="7"/>
  <c r="H16" i="7"/>
  <c r="J16" i="7" s="1"/>
  <c r="Q124" i="10"/>
  <c r="Q120" i="10"/>
  <c r="Q118" i="10"/>
  <c r="P117" i="10"/>
  <c r="Q116" i="10"/>
  <c r="Q114" i="10"/>
  <c r="P113" i="10"/>
  <c r="Q112" i="10"/>
  <c r="Q110" i="10"/>
  <c r="Q108" i="10"/>
  <c r="Q107" i="10"/>
  <c r="Q106" i="10"/>
  <c r="P105" i="10"/>
  <c r="Q104" i="10"/>
  <c r="Q103" i="10"/>
  <c r="Q102" i="10"/>
  <c r="Q100" i="10"/>
  <c r="Q99" i="10"/>
  <c r="Q94" i="10"/>
  <c r="Q90" i="10"/>
  <c r="Q62" i="10"/>
  <c r="P61" i="10"/>
  <c r="Q60" i="10"/>
  <c r="Q58" i="10"/>
  <c r="P57" i="10"/>
  <c r="Q56" i="10"/>
  <c r="Q54" i="10"/>
  <c r="Q51" i="10"/>
  <c r="Q47" i="10"/>
  <c r="Q45" i="10"/>
  <c r="Q43" i="10"/>
  <c r="Q33" i="10"/>
  <c r="Q17" i="10"/>
  <c r="B45" i="5"/>
  <c r="I18" i="10"/>
  <c r="J18" i="10" s="1"/>
  <c r="I22" i="10"/>
  <c r="J22" i="10" s="1"/>
  <c r="C17" i="10"/>
  <c r="D17" i="10" s="1"/>
  <c r="C19" i="10"/>
  <c r="D19" i="10" s="1"/>
  <c r="C21" i="10"/>
  <c r="D21" i="10" s="1"/>
  <c r="C23" i="10"/>
  <c r="D23" i="10" s="1"/>
  <c r="I136" i="10"/>
  <c r="J136" i="10" s="1"/>
  <c r="K136" i="10" s="1"/>
  <c r="L136" i="10" s="1"/>
  <c r="C136" i="10"/>
  <c r="D136" i="10" s="1"/>
  <c r="I134" i="10"/>
  <c r="J134" i="10"/>
  <c r="C134" i="10"/>
  <c r="D134" i="10" s="1"/>
  <c r="I133" i="10"/>
  <c r="J133" i="10"/>
  <c r="C133" i="10"/>
  <c r="I132" i="10"/>
  <c r="J132" i="10" s="1"/>
  <c r="C132" i="10"/>
  <c r="D132" i="10" s="1"/>
  <c r="I130" i="10"/>
  <c r="J130" i="10" s="1"/>
  <c r="C130" i="10"/>
  <c r="D130" i="10" s="1"/>
  <c r="I129" i="10"/>
  <c r="J129" i="10" s="1"/>
  <c r="C129" i="10"/>
  <c r="D129" i="10"/>
  <c r="I128" i="10"/>
  <c r="J128" i="10" s="1"/>
  <c r="C128" i="10"/>
  <c r="I126" i="10"/>
  <c r="J126" i="10" s="1"/>
  <c r="C126" i="10"/>
  <c r="D126" i="10"/>
  <c r="I123" i="10"/>
  <c r="J123" i="10" s="1"/>
  <c r="C123" i="10"/>
  <c r="D123" i="10"/>
  <c r="I122" i="10"/>
  <c r="J122" i="10" s="1"/>
  <c r="C122" i="10"/>
  <c r="D122" i="10"/>
  <c r="I121" i="10"/>
  <c r="J121" i="10" s="1"/>
  <c r="C121" i="10"/>
  <c r="D121" i="10"/>
  <c r="I119" i="10"/>
  <c r="J119" i="10" s="1"/>
  <c r="C119" i="10"/>
  <c r="D119" i="10"/>
  <c r="I115" i="10"/>
  <c r="J115" i="10" s="1"/>
  <c r="C115" i="10"/>
  <c r="D115" i="10"/>
  <c r="I111" i="10"/>
  <c r="C111" i="10"/>
  <c r="D111" i="10"/>
  <c r="I96" i="10"/>
  <c r="J96" i="10" s="1"/>
  <c r="C96" i="10"/>
  <c r="D96" i="10"/>
  <c r="I95" i="10"/>
  <c r="C95" i="10"/>
  <c r="D95" i="10"/>
  <c r="I93" i="10"/>
  <c r="C93" i="10"/>
  <c r="D93" i="10"/>
  <c r="I91" i="10"/>
  <c r="J91" i="10" s="1"/>
  <c r="C91" i="10"/>
  <c r="D91" i="10"/>
  <c r="I89" i="10"/>
  <c r="J89" i="10" s="1"/>
  <c r="C89" i="10"/>
  <c r="D89" i="10"/>
  <c r="I88" i="10"/>
  <c r="J88" i="10" s="1"/>
  <c r="C88" i="10"/>
  <c r="D88" i="10"/>
  <c r="I86" i="10"/>
  <c r="J86" i="10" s="1"/>
  <c r="C86" i="10"/>
  <c r="D86" i="10"/>
  <c r="I85" i="10"/>
  <c r="J85" i="10" s="1"/>
  <c r="C85" i="10"/>
  <c r="D85" i="10"/>
  <c r="I84" i="10"/>
  <c r="J84" i="10" s="1"/>
  <c r="C84" i="10"/>
  <c r="D84" i="10"/>
  <c r="I82" i="10"/>
  <c r="J82" i="10" s="1"/>
  <c r="C82" i="10"/>
  <c r="D82" i="10"/>
  <c r="I81" i="10"/>
  <c r="J81" i="10" s="1"/>
  <c r="C81" i="10"/>
  <c r="D81" i="10"/>
  <c r="I80" i="10"/>
  <c r="J80" i="10" s="1"/>
  <c r="C80" i="10"/>
  <c r="D80" i="10"/>
  <c r="I79" i="10"/>
  <c r="J79" i="10" s="1"/>
  <c r="C79" i="10"/>
  <c r="D79" i="10"/>
  <c r="I78" i="10"/>
  <c r="J78" i="10" s="1"/>
  <c r="C78" i="10"/>
  <c r="D78" i="10"/>
  <c r="I77" i="10"/>
  <c r="J77" i="10" s="1"/>
  <c r="C77" i="10"/>
  <c r="D77" i="10"/>
  <c r="I76" i="10"/>
  <c r="J76" i="10" s="1"/>
  <c r="C76" i="10"/>
  <c r="D76" i="10"/>
  <c r="I74" i="10"/>
  <c r="J74" i="10" s="1"/>
  <c r="C74" i="10"/>
  <c r="D74" i="10"/>
  <c r="I72" i="10"/>
  <c r="J72" i="10" s="1"/>
  <c r="C72" i="10"/>
  <c r="D72" i="10"/>
  <c r="I70" i="10"/>
  <c r="J70" i="10" s="1"/>
  <c r="C70" i="10"/>
  <c r="D70" i="10"/>
  <c r="I68" i="10"/>
  <c r="J68" i="10" s="1"/>
  <c r="C68" i="10"/>
  <c r="D68" i="10"/>
  <c r="I66" i="10"/>
  <c r="J66" i="10" s="1"/>
  <c r="C66" i="10"/>
  <c r="D66" i="10"/>
  <c r="I63" i="10"/>
  <c r="J63" i="10" s="1"/>
  <c r="C63" i="10"/>
  <c r="D63" i="10"/>
  <c r="I59" i="10"/>
  <c r="J59" i="10" s="1"/>
  <c r="C59" i="10"/>
  <c r="D59" i="10"/>
  <c r="I55" i="10"/>
  <c r="J55" i="10" s="1"/>
  <c r="C55" i="10"/>
  <c r="D55" i="10"/>
  <c r="I53" i="10"/>
  <c r="J53" i="10" s="1"/>
  <c r="C53" i="10"/>
  <c r="D53" i="10"/>
  <c r="I52" i="10"/>
  <c r="J52" i="10" s="1"/>
  <c r="C52" i="10"/>
  <c r="D52" i="10"/>
  <c r="I50" i="10"/>
  <c r="J50" i="10" s="1"/>
  <c r="C50" i="10"/>
  <c r="D50" i="10"/>
  <c r="I48" i="10"/>
  <c r="J48" i="10" s="1"/>
  <c r="C48" i="10"/>
  <c r="D48" i="10"/>
  <c r="I46" i="10"/>
  <c r="J46" i="10" s="1"/>
  <c r="C46" i="10"/>
  <c r="D46" i="10"/>
  <c r="I44" i="10"/>
  <c r="J44" i="10" s="1"/>
  <c r="C44" i="10"/>
  <c r="D44" i="10"/>
  <c r="I42" i="10"/>
  <c r="J42" i="10" s="1"/>
  <c r="C42" i="10"/>
  <c r="D42" i="10"/>
  <c r="I40" i="10"/>
  <c r="J40" i="10" s="1"/>
  <c r="C40" i="10"/>
  <c r="D40" i="10"/>
  <c r="I37" i="10"/>
  <c r="J37" i="10" s="1"/>
  <c r="C37" i="10"/>
  <c r="D37" i="10"/>
  <c r="I35" i="10"/>
  <c r="J35" i="10" s="1"/>
  <c r="C35" i="10"/>
  <c r="D35" i="10"/>
  <c r="I34" i="10"/>
  <c r="J34" i="10" s="1"/>
  <c r="C34" i="10"/>
  <c r="D34" i="10"/>
  <c r="I32" i="10"/>
  <c r="J32" i="10" s="1"/>
  <c r="C32" i="10"/>
  <c r="D32" i="10"/>
  <c r="I19" i="10"/>
  <c r="J19" i="10" s="1"/>
  <c r="C18" i="10"/>
  <c r="D18" i="10"/>
  <c r="B3" i="10"/>
  <c r="O45" i="10" s="1"/>
  <c r="O79" i="7"/>
  <c r="O15" i="7"/>
  <c r="O38" i="7"/>
  <c r="O54" i="7"/>
  <c r="O102" i="7"/>
  <c r="O118" i="7"/>
  <c r="O43" i="7"/>
  <c r="O59" i="7"/>
  <c r="O107" i="7"/>
  <c r="O123" i="7"/>
  <c r="C15" i="7"/>
  <c r="D15" i="7" s="1"/>
  <c r="I21" i="7"/>
  <c r="J21" i="7" s="1"/>
  <c r="C22" i="7"/>
  <c r="I22" i="7"/>
  <c r="C23" i="7"/>
  <c r="I24" i="7"/>
  <c r="C25" i="7"/>
  <c r="D25" i="7" s="1"/>
  <c r="I25" i="7"/>
  <c r="C26" i="7"/>
  <c r="D26" i="7" s="1"/>
  <c r="I26" i="7"/>
  <c r="C27" i="7"/>
  <c r="D27" i="7" s="1"/>
  <c r="I27" i="7"/>
  <c r="C28" i="7"/>
  <c r="D28" i="7" s="1"/>
  <c r="I28" i="7"/>
  <c r="C29" i="7"/>
  <c r="D29" i="7" s="1"/>
  <c r="I31" i="7"/>
  <c r="C32" i="7"/>
  <c r="D32" i="7" s="1"/>
  <c r="I36" i="7"/>
  <c r="I37" i="7"/>
  <c r="C38" i="7"/>
  <c r="I38" i="7"/>
  <c r="C39" i="7"/>
  <c r="D39" i="7" s="1"/>
  <c r="I40" i="7"/>
  <c r="C41" i="7"/>
  <c r="D41" i="7" s="1"/>
  <c r="I41" i="7"/>
  <c r="C42" i="7"/>
  <c r="D42" i="7" s="1"/>
  <c r="I42" i="7"/>
  <c r="J42" i="7"/>
  <c r="C43" i="7"/>
  <c r="D43" i="7" s="1"/>
  <c r="I43" i="7"/>
  <c r="C44" i="7"/>
  <c r="D44" i="7" s="1"/>
  <c r="C45" i="7"/>
  <c r="D45" i="7" s="1"/>
  <c r="I47" i="7"/>
  <c r="C48" i="7"/>
  <c r="D48" i="7"/>
  <c r="I52" i="7"/>
  <c r="J52" i="7" s="1"/>
  <c r="I53" i="7"/>
  <c r="C54" i="7"/>
  <c r="D54" i="7" s="1"/>
  <c r="I54" i="7"/>
  <c r="J54" i="7"/>
  <c r="C55" i="7"/>
  <c r="D55" i="7" s="1"/>
  <c r="I60" i="7"/>
  <c r="J60" i="7"/>
  <c r="I61" i="7"/>
  <c r="C62" i="7"/>
  <c r="I62" i="7"/>
  <c r="C63" i="7"/>
  <c r="D63" i="7"/>
  <c r="I68" i="7"/>
  <c r="J68" i="7"/>
  <c r="I69" i="7"/>
  <c r="C70" i="7"/>
  <c r="I70" i="7"/>
  <c r="C71" i="7"/>
  <c r="I72" i="7"/>
  <c r="J72" i="7" s="1"/>
  <c r="C73" i="7"/>
  <c r="D73" i="7" s="1"/>
  <c r="I73" i="7"/>
  <c r="J73" i="7" s="1"/>
  <c r="C74" i="7"/>
  <c r="D74" i="7" s="1"/>
  <c r="I74" i="7"/>
  <c r="C75" i="7"/>
  <c r="D75" i="7"/>
  <c r="I75" i="7"/>
  <c r="C76" i="7"/>
  <c r="D76" i="7" s="1"/>
  <c r="C77" i="7"/>
  <c r="D77" i="7" s="1"/>
  <c r="I79" i="7"/>
  <c r="C80" i="7"/>
  <c r="D80" i="7" s="1"/>
  <c r="I84" i="7"/>
  <c r="J84" i="7" s="1"/>
  <c r="I85" i="7"/>
  <c r="C86" i="7"/>
  <c r="D86" i="7" s="1"/>
  <c r="I86" i="7"/>
  <c r="C87" i="7"/>
  <c r="I88" i="7"/>
  <c r="J88" i="7" s="1"/>
  <c r="C89" i="7"/>
  <c r="I89" i="7"/>
  <c r="C90" i="7"/>
  <c r="I90" i="7"/>
  <c r="C91" i="7"/>
  <c r="D91" i="7"/>
  <c r="I91" i="7"/>
  <c r="J91" i="7"/>
  <c r="C92" i="7"/>
  <c r="D92" i="7"/>
  <c r="C93" i="7"/>
  <c r="D93" i="7"/>
  <c r="I95" i="7"/>
  <c r="J95" i="7"/>
  <c r="C96" i="7"/>
  <c r="D96" i="7"/>
  <c r="I100" i="7"/>
  <c r="J100" i="7"/>
  <c r="I101" i="7"/>
  <c r="C102" i="7"/>
  <c r="D102" i="7"/>
  <c r="I102" i="7"/>
  <c r="C103" i="7"/>
  <c r="D103" i="7" s="1"/>
  <c r="I103" i="7"/>
  <c r="I104" i="7"/>
  <c r="C105" i="7"/>
  <c r="D105" i="7" s="1"/>
  <c r="I105" i="7"/>
  <c r="J105" i="7" s="1"/>
  <c r="C106" i="7"/>
  <c r="I106" i="7"/>
  <c r="C107" i="7"/>
  <c r="D107" i="7" s="1"/>
  <c r="I107" i="7"/>
  <c r="C108" i="7"/>
  <c r="D108" i="7" s="1"/>
  <c r="C109" i="7"/>
  <c r="D109" i="7" s="1"/>
  <c r="I111" i="7"/>
  <c r="C112" i="7"/>
  <c r="D112" i="7" s="1"/>
  <c r="I116" i="7"/>
  <c r="I117" i="7"/>
  <c r="C118" i="7"/>
  <c r="D118" i="7" s="1"/>
  <c r="I118" i="7"/>
  <c r="J118" i="7" s="1"/>
  <c r="C119" i="7"/>
  <c r="I120" i="7"/>
  <c r="J120" i="7" s="1"/>
  <c r="C121" i="7"/>
  <c r="D121" i="7" s="1"/>
  <c r="I121" i="7"/>
  <c r="C122" i="7"/>
  <c r="D122" i="7" s="1"/>
  <c r="I122" i="7"/>
  <c r="J122" i="7" s="1"/>
  <c r="C123" i="7"/>
  <c r="I123" i="7"/>
  <c r="C124" i="7"/>
  <c r="D124" i="7" s="1"/>
  <c r="C125" i="7"/>
  <c r="D125" i="7" s="1"/>
  <c r="I128" i="7"/>
  <c r="C129" i="7"/>
  <c r="D129" i="7" s="1"/>
  <c r="I129" i="7"/>
  <c r="C130" i="7"/>
  <c r="I130" i="7"/>
  <c r="J130" i="7" s="1"/>
  <c r="C131" i="7"/>
  <c r="D131" i="7" s="1"/>
  <c r="I131" i="7"/>
  <c r="C132" i="7"/>
  <c r="D132" i="7"/>
  <c r="C133" i="7"/>
  <c r="D133" i="7" s="1"/>
  <c r="I133" i="7"/>
  <c r="C134" i="7"/>
  <c r="D134" i="7" s="1"/>
  <c r="I135" i="7"/>
  <c r="C136" i="7"/>
  <c r="D136" i="7"/>
  <c r="O103" i="7"/>
  <c r="O39" i="7"/>
  <c r="O23" i="7"/>
  <c r="O82" i="7"/>
  <c r="O66" i="7"/>
  <c r="C135" i="9"/>
  <c r="D135" i="9" s="1"/>
  <c r="I132" i="9"/>
  <c r="J132" i="9" s="1"/>
  <c r="I131" i="9"/>
  <c r="C121" i="9"/>
  <c r="D121" i="9" s="1"/>
  <c r="C117" i="9"/>
  <c r="D117" i="9" s="1"/>
  <c r="I116" i="9"/>
  <c r="J116" i="9"/>
  <c r="I115" i="9"/>
  <c r="J115" i="9" s="1"/>
  <c r="C109" i="9"/>
  <c r="D109" i="9" s="1"/>
  <c r="C108" i="9"/>
  <c r="I107" i="9"/>
  <c r="J107" i="9" s="1"/>
  <c r="C101" i="9"/>
  <c r="D101" i="9" s="1"/>
  <c r="C100" i="9"/>
  <c r="I99" i="9"/>
  <c r="J99" i="9" s="1"/>
  <c r="C93" i="9"/>
  <c r="D93" i="9"/>
  <c r="C92" i="9"/>
  <c r="D92" i="9" s="1"/>
  <c r="I91" i="9"/>
  <c r="J91" i="9"/>
  <c r="C85" i="9"/>
  <c r="C84" i="9"/>
  <c r="D84" i="9" s="1"/>
  <c r="I83" i="9"/>
  <c r="J83" i="9" s="1"/>
  <c r="C77" i="9"/>
  <c r="I76" i="9"/>
  <c r="J76" i="9" s="1"/>
  <c r="I75" i="9"/>
  <c r="J75" i="9"/>
  <c r="C50" i="9"/>
  <c r="D50" i="9" s="1"/>
  <c r="C46" i="9"/>
  <c r="D46" i="9" s="1"/>
  <c r="C42" i="9"/>
  <c r="D42" i="9" s="1"/>
  <c r="C36" i="9"/>
  <c r="D36" i="9" s="1"/>
  <c r="C32" i="9"/>
  <c r="D32" i="9" s="1"/>
  <c r="C27" i="9"/>
  <c r="D27" i="9"/>
  <c r="C19" i="9"/>
  <c r="D19" i="9" s="1"/>
  <c r="C136" i="9"/>
  <c r="D136" i="9"/>
  <c r="I135" i="9"/>
  <c r="J135" i="9" s="1"/>
  <c r="I130" i="9"/>
  <c r="J130" i="9" s="1"/>
  <c r="I128" i="9"/>
  <c r="J128" i="9"/>
  <c r="C126" i="9"/>
  <c r="D126" i="9" s="1"/>
  <c r="I124" i="9"/>
  <c r="J124" i="9"/>
  <c r="I122" i="9"/>
  <c r="J122" i="9" s="1"/>
  <c r="I121" i="9"/>
  <c r="C120" i="9"/>
  <c r="C119" i="9"/>
  <c r="D119" i="9" s="1"/>
  <c r="C118" i="9"/>
  <c r="D118" i="9" s="1"/>
  <c r="I117" i="9"/>
  <c r="J117" i="9"/>
  <c r="C115" i="9"/>
  <c r="D115" i="9" s="1"/>
  <c r="C114" i="9"/>
  <c r="D114" i="9"/>
  <c r="I113" i="9"/>
  <c r="J113" i="9" s="1"/>
  <c r="C111" i="9"/>
  <c r="D111" i="9" s="1"/>
  <c r="C110" i="9"/>
  <c r="D110" i="9" s="1"/>
  <c r="I109" i="9"/>
  <c r="C107" i="9"/>
  <c r="D107" i="9" s="1"/>
  <c r="C106" i="9"/>
  <c r="D106" i="9"/>
  <c r="I105" i="9"/>
  <c r="J105" i="9" s="1"/>
  <c r="C103" i="9"/>
  <c r="D103" i="9" s="1"/>
  <c r="C102" i="9"/>
  <c r="D102" i="9" s="1"/>
  <c r="I101" i="9"/>
  <c r="J101" i="9" s="1"/>
  <c r="C99" i="9"/>
  <c r="D99" i="9" s="1"/>
  <c r="C98" i="9"/>
  <c r="D98" i="9"/>
  <c r="I97" i="9"/>
  <c r="C95" i="9"/>
  <c r="D95" i="9"/>
  <c r="C94" i="9"/>
  <c r="D94" i="9" s="1"/>
  <c r="I93" i="9"/>
  <c r="C91" i="9"/>
  <c r="D91" i="9" s="1"/>
  <c r="C90" i="9"/>
  <c r="D90" i="9"/>
  <c r="I89" i="9"/>
  <c r="C87" i="9"/>
  <c r="D87" i="9"/>
  <c r="C86" i="9"/>
  <c r="D86" i="9" s="1"/>
  <c r="I85" i="9"/>
  <c r="J85" i="9" s="1"/>
  <c r="C83" i="9"/>
  <c r="D83" i="9" s="1"/>
  <c r="C82" i="9"/>
  <c r="D82" i="9" s="1"/>
  <c r="I81" i="9"/>
  <c r="J81" i="9" s="1"/>
  <c r="C79" i="9"/>
  <c r="D79" i="9"/>
  <c r="C78" i="9"/>
  <c r="I77" i="9"/>
  <c r="J77" i="9"/>
  <c r="I74" i="9"/>
  <c r="J74" i="9" s="1"/>
  <c r="C74" i="9"/>
  <c r="D74" i="9" s="1"/>
  <c r="I72" i="9"/>
  <c r="J72" i="9" s="1"/>
  <c r="C72" i="9"/>
  <c r="D72" i="9" s="1"/>
  <c r="I70" i="9"/>
  <c r="J70" i="9" s="1"/>
  <c r="C70" i="9"/>
  <c r="D70" i="9"/>
  <c r="I60" i="9"/>
  <c r="J60" i="9" s="1"/>
  <c r="C60" i="9"/>
  <c r="D60" i="9"/>
  <c r="I58" i="9"/>
  <c r="J58" i="9" s="1"/>
  <c r="C58" i="9"/>
  <c r="I56" i="9"/>
  <c r="J56" i="9" s="1"/>
  <c r="C56" i="9"/>
  <c r="D56" i="9" s="1"/>
  <c r="I54" i="9"/>
  <c r="J54" i="9" s="1"/>
  <c r="C54" i="9"/>
  <c r="D54" i="9"/>
  <c r="C51" i="9"/>
  <c r="D51" i="9" s="1"/>
  <c r="I49" i="9"/>
  <c r="J49" i="9"/>
  <c r="C47" i="9"/>
  <c r="D47" i="9" s="1"/>
  <c r="I45" i="9"/>
  <c r="J45" i="9" s="1"/>
  <c r="C43" i="9"/>
  <c r="D43" i="9" s="1"/>
  <c r="I41" i="9"/>
  <c r="J41" i="9" s="1"/>
  <c r="I40" i="9"/>
  <c r="J40" i="9" s="1"/>
  <c r="C39" i="9"/>
  <c r="D39" i="9"/>
  <c r="I37" i="9"/>
  <c r="J37" i="9" s="1"/>
  <c r="C35" i="9"/>
  <c r="D35" i="9"/>
  <c r="I33" i="9"/>
  <c r="J33" i="9" s="1"/>
  <c r="C31" i="9"/>
  <c r="I29" i="9"/>
  <c r="I25" i="9"/>
  <c r="J25" i="9" s="1"/>
  <c r="I21" i="9"/>
  <c r="J21" i="9" s="1"/>
  <c r="I17" i="9"/>
  <c r="J17" i="9"/>
  <c r="B3" i="9"/>
  <c r="C87" i="12"/>
  <c r="C75" i="12"/>
  <c r="D75" i="12" s="1"/>
  <c r="C52" i="12"/>
  <c r="D52" i="12" s="1"/>
  <c r="C23" i="12"/>
  <c r="B49" i="1"/>
  <c r="C47" i="12"/>
  <c r="D47" i="12" s="1"/>
  <c r="I110" i="12"/>
  <c r="I109" i="12"/>
  <c r="I94" i="12"/>
  <c r="C67" i="12"/>
  <c r="D67" i="12"/>
  <c r="I117" i="12"/>
  <c r="C90" i="12"/>
  <c r="D90" i="12" s="1"/>
  <c r="I66" i="12"/>
  <c r="J66" i="12" s="1"/>
  <c r="I55" i="12"/>
  <c r="I47" i="12"/>
  <c r="J47" i="12" s="1"/>
  <c r="I39" i="12"/>
  <c r="C34" i="12"/>
  <c r="D34" i="12"/>
  <c r="B3" i="12"/>
  <c r="O43" i="10"/>
  <c r="O65" i="10"/>
  <c r="O67" i="10"/>
  <c r="O69" i="10"/>
  <c r="R68" i="10" s="1"/>
  <c r="S68" i="10" s="1"/>
  <c r="O71" i="10"/>
  <c r="O73" i="10"/>
  <c r="O75" i="10"/>
  <c r="O81" i="10"/>
  <c r="O114" i="10"/>
  <c r="O116" i="10"/>
  <c r="O134" i="10"/>
  <c r="O136" i="10"/>
  <c r="O28" i="10"/>
  <c r="O44" i="10"/>
  <c r="O19" i="10"/>
  <c r="O35" i="10"/>
  <c r="O53" i="10"/>
  <c r="O55" i="10"/>
  <c r="O78" i="10"/>
  <c r="O87" i="10"/>
  <c r="O99" i="10"/>
  <c r="O130" i="10"/>
  <c r="O132" i="10"/>
  <c r="O24" i="10"/>
  <c r="R26" i="10" s="1"/>
  <c r="O40" i="10"/>
  <c r="O15" i="10"/>
  <c r="O31" i="10"/>
  <c r="I29" i="10"/>
  <c r="J29" i="10" s="1"/>
  <c r="C29" i="10"/>
  <c r="D29" i="10" s="1"/>
  <c r="I27" i="10"/>
  <c r="J27" i="10"/>
  <c r="C27" i="10"/>
  <c r="D27" i="10" s="1"/>
  <c r="I26" i="10"/>
  <c r="J26" i="10"/>
  <c r="C26" i="10"/>
  <c r="D26" i="10" s="1"/>
  <c r="I23" i="10"/>
  <c r="J23" i="10" s="1"/>
  <c r="C22" i="10"/>
  <c r="C20" i="10"/>
  <c r="D20" i="10" s="1"/>
  <c r="I17" i="10"/>
  <c r="J17" i="10" s="1"/>
  <c r="O16" i="7"/>
  <c r="O20" i="7"/>
  <c r="O32" i="7"/>
  <c r="O36" i="7"/>
  <c r="O48" i="7"/>
  <c r="O52" i="7"/>
  <c r="O64" i="7"/>
  <c r="O68" i="7"/>
  <c r="O80" i="7"/>
  <c r="O84" i="7"/>
  <c r="O96" i="7"/>
  <c r="O100" i="7"/>
  <c r="O112" i="7"/>
  <c r="O116" i="7"/>
  <c r="O128" i="7"/>
  <c r="O132" i="7"/>
  <c r="O21" i="7"/>
  <c r="O25" i="7"/>
  <c r="O37" i="7"/>
  <c r="O41" i="7"/>
  <c r="O53" i="7"/>
  <c r="O57" i="7"/>
  <c r="O69" i="7"/>
  <c r="O73" i="7"/>
  <c r="O85" i="7"/>
  <c r="O89" i="7"/>
  <c r="O101" i="7"/>
  <c r="O105" i="7"/>
  <c r="O117" i="7"/>
  <c r="O121" i="7"/>
  <c r="O133" i="7"/>
  <c r="O111" i="12"/>
  <c r="O46" i="9"/>
  <c r="O14" i="9"/>
  <c r="O41" i="10"/>
  <c r="O33" i="10"/>
  <c r="O25" i="10"/>
  <c r="O17" i="10"/>
  <c r="O48" i="10"/>
  <c r="O38" i="10"/>
  <c r="O30" i="10"/>
  <c r="O22" i="10"/>
  <c r="O14" i="10"/>
  <c r="O129" i="10"/>
  <c r="O123" i="10"/>
  <c r="O120" i="10"/>
  <c r="O118" i="10"/>
  <c r="O111" i="10"/>
  <c r="O105" i="10"/>
  <c r="O97" i="10"/>
  <c r="O84" i="10"/>
  <c r="O82" i="10"/>
  <c r="O77" i="10"/>
  <c r="O59" i="10"/>
  <c r="O47" i="10"/>
  <c r="O23" i="13"/>
  <c r="O73" i="13"/>
  <c r="O76" i="13"/>
  <c r="O80" i="13"/>
  <c r="O93" i="13"/>
  <c r="O98" i="13"/>
  <c r="O106" i="13"/>
  <c r="O113" i="13"/>
  <c r="O115" i="13"/>
  <c r="O120" i="13"/>
  <c r="O125" i="13"/>
  <c r="O19" i="13"/>
  <c r="O32" i="13"/>
  <c r="O36" i="13"/>
  <c r="O40" i="13"/>
  <c r="O44" i="13"/>
  <c r="O46" i="13"/>
  <c r="O48" i="13"/>
  <c r="O77" i="13"/>
  <c r="O86" i="13"/>
  <c r="O97" i="13"/>
  <c r="O105" i="13"/>
  <c r="O117" i="13"/>
  <c r="O128" i="13"/>
  <c r="O18" i="13"/>
  <c r="O128" i="10"/>
  <c r="O126" i="10"/>
  <c r="O117" i="10"/>
  <c r="O110" i="10"/>
  <c r="O106" i="10"/>
  <c r="O102" i="10"/>
  <c r="O98" i="10"/>
  <c r="O94" i="10"/>
  <c r="O92" i="10"/>
  <c r="O90" i="10"/>
  <c r="O85" i="10"/>
  <c r="O64" i="10"/>
  <c r="R63" i="10" s="1"/>
  <c r="O61" i="10"/>
  <c r="O49" i="10"/>
  <c r="B44" i="5"/>
  <c r="E13" i="5" s="1"/>
  <c r="O69" i="13"/>
  <c r="O65" i="13"/>
  <c r="O61" i="13"/>
  <c r="O55" i="13"/>
  <c r="O51" i="13"/>
  <c r="O24" i="13"/>
  <c r="C28" i="9"/>
  <c r="D28" i="9" s="1"/>
  <c r="C26" i="9"/>
  <c r="D26" i="9" s="1"/>
  <c r="C24" i="9"/>
  <c r="D24" i="9" s="1"/>
  <c r="C22" i="9"/>
  <c r="D22" i="9" s="1"/>
  <c r="C20" i="9"/>
  <c r="D20" i="9" s="1"/>
  <c r="C18" i="9"/>
  <c r="D18" i="9" s="1"/>
  <c r="C16" i="10"/>
  <c r="D16" i="10"/>
  <c r="I15" i="10"/>
  <c r="B49" i="3"/>
  <c r="B39" i="2"/>
  <c r="O75" i="9"/>
  <c r="O92" i="9"/>
  <c r="O96" i="9"/>
  <c r="O108" i="9"/>
  <c r="O126" i="9"/>
  <c r="O131" i="9"/>
  <c r="O58" i="9"/>
  <c r="O74" i="9"/>
  <c r="O83" i="9"/>
  <c r="O107" i="9"/>
  <c r="O135" i="9"/>
  <c r="R136" i="9" s="1"/>
  <c r="S136" i="9" s="1"/>
  <c r="T136" i="9" s="1"/>
  <c r="U136" i="9" s="1"/>
  <c r="O19" i="9"/>
  <c r="O43" i="9"/>
  <c r="O36" i="9"/>
  <c r="O44" i="9"/>
  <c r="O21" i="13"/>
  <c r="O14" i="13"/>
  <c r="O27" i="13"/>
  <c r="O29" i="13"/>
  <c r="O33" i="13"/>
  <c r="O37" i="13"/>
  <c r="O41" i="13"/>
  <c r="O50" i="13"/>
  <c r="O54" i="13"/>
  <c r="O58" i="13"/>
  <c r="O60" i="13"/>
  <c r="O64" i="13"/>
  <c r="O68" i="13"/>
  <c r="O72" i="13"/>
  <c r="O78" i="13"/>
  <c r="O83" i="13"/>
  <c r="O85" i="13"/>
  <c r="O88" i="13"/>
  <c r="O92" i="13"/>
  <c r="O96" i="13"/>
  <c r="O100" i="13"/>
  <c r="O104" i="13"/>
  <c r="O108" i="13"/>
  <c r="O112" i="13"/>
  <c r="O119" i="13"/>
  <c r="O124" i="13"/>
  <c r="O129" i="13"/>
  <c r="O132" i="13"/>
  <c r="O134" i="13"/>
  <c r="O136" i="13"/>
  <c r="O17" i="13"/>
  <c r="O50" i="9"/>
  <c r="O41" i="9"/>
  <c r="O109" i="9"/>
  <c r="O101" i="9"/>
  <c r="O77" i="9"/>
  <c r="C15" i="13"/>
  <c r="D15" i="13" s="1"/>
  <c r="C17" i="13"/>
  <c r="I17" i="13"/>
  <c r="J17" i="13"/>
  <c r="C19" i="13"/>
  <c r="D19" i="13" s="1"/>
  <c r="I19" i="13"/>
  <c r="J19" i="13" s="1"/>
  <c r="C15" i="9"/>
  <c r="D15" i="9" s="1"/>
  <c r="C16" i="9"/>
  <c r="D16" i="9" s="1"/>
  <c r="I16" i="9"/>
  <c r="J16" i="9" s="1"/>
  <c r="C17" i="9"/>
  <c r="D17" i="9" s="1"/>
  <c r="I18" i="9"/>
  <c r="J18" i="9" s="1"/>
  <c r="I19" i="9"/>
  <c r="J19" i="9" s="1"/>
  <c r="I20" i="9"/>
  <c r="J20" i="9" s="1"/>
  <c r="C21" i="9"/>
  <c r="D21" i="9" s="1"/>
  <c r="I22" i="9"/>
  <c r="J22" i="9" s="1"/>
  <c r="I23" i="9"/>
  <c r="J23" i="9"/>
  <c r="I24" i="9"/>
  <c r="J24" i="9" s="1"/>
  <c r="C25" i="9"/>
  <c r="I26" i="9"/>
  <c r="J26" i="9" s="1"/>
  <c r="I27" i="9"/>
  <c r="J27" i="9"/>
  <c r="I28" i="9"/>
  <c r="J28" i="9" s="1"/>
  <c r="C29" i="9"/>
  <c r="D29" i="9" s="1"/>
  <c r="I30" i="9"/>
  <c r="J30" i="9" s="1"/>
  <c r="I31" i="9"/>
  <c r="J31" i="9" s="1"/>
  <c r="I32" i="9"/>
  <c r="J32" i="9" s="1"/>
  <c r="C33" i="9"/>
  <c r="I34" i="9"/>
  <c r="J34" i="9" s="1"/>
  <c r="I35" i="9"/>
  <c r="J35" i="9" s="1"/>
  <c r="I36" i="9"/>
  <c r="J36" i="9" s="1"/>
  <c r="C37" i="9"/>
  <c r="D37" i="9" s="1"/>
  <c r="I38" i="9"/>
  <c r="J38" i="9" s="1"/>
  <c r="I39" i="9"/>
  <c r="J39" i="9"/>
  <c r="C40" i="9"/>
  <c r="D40" i="9" s="1"/>
  <c r="C41" i="9"/>
  <c r="D41" i="9" s="1"/>
  <c r="I42" i="9"/>
  <c r="J42" i="9" s="1"/>
  <c r="I43" i="9"/>
  <c r="J43" i="9"/>
  <c r="I44" i="9"/>
  <c r="J44" i="9" s="1"/>
  <c r="C45" i="9"/>
  <c r="D45" i="9" s="1"/>
  <c r="I46" i="9"/>
  <c r="J46" i="9" s="1"/>
  <c r="I47" i="9"/>
  <c r="J47" i="9" s="1"/>
  <c r="I48" i="9"/>
  <c r="J48" i="9" s="1"/>
  <c r="C49" i="9"/>
  <c r="D49" i="9" s="1"/>
  <c r="I50" i="9"/>
  <c r="J50" i="9" s="1"/>
  <c r="I51" i="9"/>
  <c r="J51" i="9" s="1"/>
  <c r="C53" i="9"/>
  <c r="D53" i="9" s="1"/>
  <c r="I53" i="9"/>
  <c r="J53" i="9" s="1"/>
  <c r="C55" i="9"/>
  <c r="D55" i="9" s="1"/>
  <c r="I55" i="9"/>
  <c r="J55" i="9"/>
  <c r="C57" i="9"/>
  <c r="D57" i="9" s="1"/>
  <c r="I57" i="9"/>
  <c r="J57" i="9" s="1"/>
  <c r="C59" i="9"/>
  <c r="D59" i="9" s="1"/>
  <c r="I59" i="9"/>
  <c r="C61" i="9"/>
  <c r="D61" i="9" s="1"/>
  <c r="I61" i="9"/>
  <c r="J61" i="9" s="1"/>
  <c r="C63" i="9"/>
  <c r="D63" i="9" s="1"/>
  <c r="I63" i="9"/>
  <c r="J63" i="9" s="1"/>
  <c r="C65" i="9"/>
  <c r="D65" i="9" s="1"/>
  <c r="I65" i="9"/>
  <c r="J65" i="9" s="1"/>
  <c r="C67" i="9"/>
  <c r="D67" i="9" s="1"/>
  <c r="I67" i="9"/>
  <c r="J67" i="9" s="1"/>
  <c r="C69" i="9"/>
  <c r="I69" i="9"/>
  <c r="J69" i="9" s="1"/>
  <c r="C71" i="9"/>
  <c r="D71" i="9" s="1"/>
  <c r="I71" i="9"/>
  <c r="C73" i="9"/>
  <c r="I73" i="9"/>
  <c r="J73" i="9" s="1"/>
  <c r="C75" i="9"/>
  <c r="D75" i="9" s="1"/>
  <c r="C76" i="9"/>
  <c r="D76" i="9"/>
  <c r="I78" i="9"/>
  <c r="J78" i="9" s="1"/>
  <c r="I80" i="9"/>
  <c r="J80" i="9" s="1"/>
  <c r="I82" i="9"/>
  <c r="J82" i="9" s="1"/>
  <c r="I84" i="9"/>
  <c r="J84" i="9" s="1"/>
  <c r="I86" i="9"/>
  <c r="J86" i="9" s="1"/>
  <c r="I88" i="9"/>
  <c r="J88" i="9" s="1"/>
  <c r="I90" i="9"/>
  <c r="J90" i="9" s="1"/>
  <c r="I92" i="9"/>
  <c r="J92" i="9" s="1"/>
  <c r="I94" i="9"/>
  <c r="I96" i="9"/>
  <c r="J96" i="9" s="1"/>
  <c r="I98" i="9"/>
  <c r="I100" i="9"/>
  <c r="J100" i="9"/>
  <c r="I102" i="9"/>
  <c r="J102" i="9" s="1"/>
  <c r="I104" i="9"/>
  <c r="J104" i="9" s="1"/>
  <c r="I106" i="9"/>
  <c r="J106" i="9" s="1"/>
  <c r="I108" i="9"/>
  <c r="J108" i="9"/>
  <c r="I110" i="9"/>
  <c r="J110" i="9" s="1"/>
  <c r="I112" i="9"/>
  <c r="J112" i="9" s="1"/>
  <c r="I114" i="9"/>
  <c r="J114" i="9" s="1"/>
  <c r="C116" i="9"/>
  <c r="D116" i="9" s="1"/>
  <c r="I118" i="9"/>
  <c r="J118" i="9" s="1"/>
  <c r="I119" i="9"/>
  <c r="J119" i="9" s="1"/>
  <c r="I120" i="9"/>
  <c r="J120" i="9" s="1"/>
  <c r="C122" i="9"/>
  <c r="D122" i="9" s="1"/>
  <c r="C123" i="9"/>
  <c r="D123" i="9" s="1"/>
  <c r="I123" i="9"/>
  <c r="J123" i="9" s="1"/>
  <c r="C124" i="9"/>
  <c r="D124" i="9" s="1"/>
  <c r="C125" i="9"/>
  <c r="I125" i="9"/>
  <c r="J125" i="9" s="1"/>
  <c r="I126" i="9"/>
  <c r="J126" i="9" s="1"/>
  <c r="C127" i="9"/>
  <c r="D127" i="9" s="1"/>
  <c r="I127" i="9"/>
  <c r="J127" i="9"/>
  <c r="C128" i="9"/>
  <c r="C129" i="9"/>
  <c r="D129" i="9" s="1"/>
  <c r="I129" i="9"/>
  <c r="J129" i="9" s="1"/>
  <c r="C130" i="9"/>
  <c r="D130" i="9" s="1"/>
  <c r="C131" i="9"/>
  <c r="D131" i="9" s="1"/>
  <c r="C132" i="9"/>
  <c r="D132" i="9" s="1"/>
  <c r="C133" i="9"/>
  <c r="I133" i="9"/>
  <c r="J133" i="9" s="1"/>
  <c r="C134" i="9"/>
  <c r="D134" i="9" s="1"/>
  <c r="I134" i="9"/>
  <c r="J134" i="9" s="1"/>
  <c r="K134" i="9" s="1"/>
  <c r="L134" i="9" s="1"/>
  <c r="I136" i="9"/>
  <c r="J136" i="9" s="1"/>
  <c r="B40" i="2"/>
  <c r="E13" i="2" s="1"/>
  <c r="I15" i="13"/>
  <c r="J15" i="13" s="1"/>
  <c r="C25" i="12"/>
  <c r="D25" i="12" s="1"/>
  <c r="C33" i="12"/>
  <c r="D33" i="12"/>
  <c r="C41" i="12"/>
  <c r="D41" i="12" s="1"/>
  <c r="C49" i="12"/>
  <c r="D49" i="12"/>
  <c r="I121" i="12"/>
  <c r="I119" i="12"/>
  <c r="I118" i="12"/>
  <c r="I111" i="12"/>
  <c r="J111" i="12" s="1"/>
  <c r="I106" i="12"/>
  <c r="I104" i="12"/>
  <c r="C101" i="12"/>
  <c r="D101" i="12" s="1"/>
  <c r="C30" i="12"/>
  <c r="D30" i="12" s="1"/>
  <c r="C17" i="12"/>
  <c r="I20" i="12"/>
  <c r="I26" i="12"/>
  <c r="I32" i="12"/>
  <c r="I36" i="12"/>
  <c r="I46" i="12"/>
  <c r="I50" i="12"/>
  <c r="C132" i="12"/>
  <c r="C130" i="12"/>
  <c r="D130" i="12"/>
  <c r="C129" i="12"/>
  <c r="D129" i="12" s="1"/>
  <c r="I127" i="12"/>
  <c r="J127" i="12" s="1"/>
  <c r="K127" i="12" s="1"/>
  <c r="I125" i="12"/>
  <c r="C123" i="12"/>
  <c r="D123" i="12" s="1"/>
  <c r="C121" i="12"/>
  <c r="C118" i="12"/>
  <c r="D118" i="12" s="1"/>
  <c r="I116" i="12"/>
  <c r="I102" i="12"/>
  <c r="I101" i="12"/>
  <c r="J101" i="12" s="1"/>
  <c r="C100" i="12"/>
  <c r="D100" i="12"/>
  <c r="I98" i="12"/>
  <c r="C97" i="12"/>
  <c r="D97" i="12"/>
  <c r="C93" i="12"/>
  <c r="D93" i="12" s="1"/>
  <c r="C89" i="12"/>
  <c r="D89" i="12" s="1"/>
  <c r="C88" i="12"/>
  <c r="D88" i="12" s="1"/>
  <c r="C86" i="12"/>
  <c r="D86" i="12" s="1"/>
  <c r="C83" i="12"/>
  <c r="D83" i="12" s="1"/>
  <c r="I74" i="12"/>
  <c r="J74" i="12"/>
  <c r="I73" i="12"/>
  <c r="I68" i="12"/>
  <c r="I67" i="12"/>
  <c r="J67" i="12" s="1"/>
  <c r="I60" i="12"/>
  <c r="J60" i="12" s="1"/>
  <c r="I19" i="12"/>
  <c r="B50" i="1"/>
  <c r="E13" i="1"/>
  <c r="K896" i="1" s="1"/>
  <c r="O42" i="7"/>
  <c r="O90" i="7"/>
  <c r="O95" i="7"/>
  <c r="O58" i="7"/>
  <c r="O122" i="7"/>
  <c r="O127" i="7"/>
  <c r="O61" i="9"/>
  <c r="O69" i="9"/>
  <c r="O76" i="9"/>
  <c r="O89" i="9"/>
  <c r="O97" i="9"/>
  <c r="O105" i="9"/>
  <c r="O128" i="9"/>
  <c r="O17" i="9"/>
  <c r="O33" i="9"/>
  <c r="O26" i="9"/>
  <c r="O42" i="9"/>
  <c r="O16" i="13"/>
  <c r="O135" i="13"/>
  <c r="O133" i="13"/>
  <c r="O130" i="13"/>
  <c r="O127" i="13"/>
  <c r="O121" i="13"/>
  <c r="O118" i="13"/>
  <c r="O111" i="13"/>
  <c r="O107" i="13"/>
  <c r="O103" i="13"/>
  <c r="O99" i="13"/>
  <c r="O95" i="13"/>
  <c r="O89" i="13"/>
  <c r="O87" i="13"/>
  <c r="O84" i="13"/>
  <c r="O82" i="13"/>
  <c r="O75" i="13"/>
  <c r="O71" i="13"/>
  <c r="O67" i="13"/>
  <c r="R91" i="13" s="1"/>
  <c r="O63" i="13"/>
  <c r="O59" i="13"/>
  <c r="O57" i="13"/>
  <c r="O53" i="13"/>
  <c r="O42" i="13"/>
  <c r="O38" i="13"/>
  <c r="O34" i="13"/>
  <c r="O30" i="13"/>
  <c r="O28" i="13"/>
  <c r="R38" i="13" s="1"/>
  <c r="S38" i="13" s="1"/>
  <c r="O22" i="13"/>
  <c r="O20" i="13"/>
  <c r="O48" i="9"/>
  <c r="O40" i="9"/>
  <c r="O32" i="9"/>
  <c r="O24" i="9"/>
  <c r="O47" i="9"/>
  <c r="O31" i="9"/>
  <c r="O23" i="9"/>
  <c r="O15" i="9"/>
  <c r="O130" i="9"/>
  <c r="O124" i="9"/>
  <c r="O117" i="9"/>
  <c r="O111" i="9"/>
  <c r="O103" i="9"/>
  <c r="O95" i="9"/>
  <c r="O87" i="9"/>
  <c r="O79" i="9"/>
  <c r="O71" i="9"/>
  <c r="O67" i="9"/>
  <c r="O63" i="9"/>
  <c r="O59" i="9"/>
  <c r="O55" i="9"/>
  <c r="O136" i="9"/>
  <c r="O133" i="9"/>
  <c r="O127" i="9"/>
  <c r="O123" i="9"/>
  <c r="O118" i="9"/>
  <c r="O114" i="9"/>
  <c r="O110" i="9"/>
  <c r="O106" i="9"/>
  <c r="R95" i="9" s="1"/>
  <c r="O102" i="9"/>
  <c r="O98" i="9"/>
  <c r="O94" i="9"/>
  <c r="O90" i="9"/>
  <c r="O86" i="9"/>
  <c r="O82" i="9"/>
  <c r="O78" i="9"/>
  <c r="O26" i="13"/>
  <c r="O52" i="13"/>
  <c r="R71" i="13" s="1"/>
  <c r="S71" i="13" s="1"/>
  <c r="O56" i="13"/>
  <c r="O62" i="13"/>
  <c r="O66" i="13"/>
  <c r="O70" i="13"/>
  <c r="O57" i="10"/>
  <c r="O63" i="10"/>
  <c r="O80" i="10"/>
  <c r="O89" i="10"/>
  <c r="O91" i="10"/>
  <c r="R90" i="10" s="1"/>
  <c r="O93" i="10"/>
  <c r="O95" i="10"/>
  <c r="O100" i="10"/>
  <c r="R99" i="10"/>
  <c r="S99" i="10" s="1"/>
  <c r="O104" i="10"/>
  <c r="R105" i="10" s="1"/>
  <c r="S105" i="10" s="1"/>
  <c r="O108" i="10"/>
  <c r="O113" i="10"/>
  <c r="O125" i="10"/>
  <c r="O127" i="10"/>
  <c r="O15" i="13"/>
  <c r="O131" i="13"/>
  <c r="O122" i="13"/>
  <c r="O109" i="13"/>
  <c r="O101" i="13"/>
  <c r="O91" i="13"/>
  <c r="O81" i="13"/>
  <c r="O49" i="13"/>
  <c r="O47" i="13"/>
  <c r="R66" i="13" s="1"/>
  <c r="S66" i="13" s="1"/>
  <c r="O45" i="13"/>
  <c r="O43" i="13"/>
  <c r="O39" i="13"/>
  <c r="O35" i="13"/>
  <c r="O31" i="13"/>
  <c r="O126" i="13"/>
  <c r="O123" i="13"/>
  <c r="O116" i="13"/>
  <c r="O114" i="13"/>
  <c r="O110" i="13"/>
  <c r="O102" i="13"/>
  <c r="O94" i="13"/>
  <c r="R115" i="13" s="1"/>
  <c r="O90" i="13"/>
  <c r="O79" i="13"/>
  <c r="O74" i="13"/>
  <c r="R44" i="10"/>
  <c r="O58" i="10"/>
  <c r="O60" i="10"/>
  <c r="R59" i="10"/>
  <c r="O79" i="10"/>
  <c r="R79" i="10" s="1"/>
  <c r="S79" i="10" s="1"/>
  <c r="O83" i="10"/>
  <c r="O96" i="10"/>
  <c r="O101" i="10"/>
  <c r="O109" i="10"/>
  <c r="O112" i="10"/>
  <c r="O119" i="10"/>
  <c r="O121" i="10"/>
  <c r="R114" i="10" s="1"/>
  <c r="O124" i="10"/>
  <c r="O133" i="10"/>
  <c r="O18" i="10"/>
  <c r="O26" i="10"/>
  <c r="O34" i="10"/>
  <c r="O42" i="10"/>
  <c r="O52" i="10"/>
  <c r="O21" i="10"/>
  <c r="O29" i="10"/>
  <c r="R28" i="10" s="1"/>
  <c r="S28" i="10" s="1"/>
  <c r="O37" i="10"/>
  <c r="O73" i="9"/>
  <c r="O37" i="9"/>
  <c r="O135" i="12"/>
  <c r="O39" i="10"/>
  <c r="O23" i="10"/>
  <c r="O46" i="10"/>
  <c r="O32" i="10"/>
  <c r="O16" i="10"/>
  <c r="O131" i="10"/>
  <c r="O107" i="10"/>
  <c r="O88" i="10"/>
  <c r="O86" i="10"/>
  <c r="O56" i="10"/>
  <c r="O54" i="10"/>
  <c r="O51" i="10"/>
  <c r="O27" i="10"/>
  <c r="O50" i="10"/>
  <c r="O36" i="10"/>
  <c r="O20" i="10"/>
  <c r="O135" i="10"/>
  <c r="O122" i="10"/>
  <c r="O115" i="10"/>
  <c r="O103" i="10"/>
  <c r="O76" i="10"/>
  <c r="R75" i="10"/>
  <c r="O74" i="10"/>
  <c r="O72" i="10"/>
  <c r="O70" i="10"/>
  <c r="O68" i="10"/>
  <c r="R67" i="10" s="1"/>
  <c r="O66" i="10"/>
  <c r="O62" i="10"/>
  <c r="R62" i="10" s="1"/>
  <c r="J85" i="7"/>
  <c r="J69" i="7"/>
  <c r="O57" i="9"/>
  <c r="O52" i="9"/>
  <c r="O68" i="9"/>
  <c r="O29" i="9"/>
  <c r="O22" i="9"/>
  <c r="O60" i="9"/>
  <c r="O121" i="9"/>
  <c r="O129" i="9"/>
  <c r="O45" i="9"/>
  <c r="O38" i="9"/>
  <c r="O26" i="12"/>
  <c r="O89" i="12"/>
  <c r="O43" i="12"/>
  <c r="O103" i="12"/>
  <c r="O29" i="12"/>
  <c r="O15" i="12"/>
  <c r="R119" i="10"/>
  <c r="R125" i="10"/>
  <c r="S90" i="10"/>
  <c r="R91" i="10"/>
  <c r="R104" i="10"/>
  <c r="S104" i="10" s="1"/>
  <c r="R57" i="10"/>
  <c r="S57" i="10" s="1"/>
  <c r="R60" i="10"/>
  <c r="J15" i="10"/>
  <c r="R94" i="13"/>
  <c r="S94" i="13" s="1"/>
  <c r="R136" i="13"/>
  <c r="S136" i="13" s="1"/>
  <c r="T136" i="13" s="1"/>
  <c r="U136" i="13" s="1"/>
  <c r="R132" i="13"/>
  <c r="S132" i="13" s="1"/>
  <c r="R127" i="13"/>
  <c r="R78" i="13"/>
  <c r="R73" i="13"/>
  <c r="S73" i="13" s="1"/>
  <c r="R89" i="13"/>
  <c r="R28" i="13"/>
  <c r="S28" i="13" s="1"/>
  <c r="T28" i="13" s="1"/>
  <c r="U28" i="13" s="1"/>
  <c r="R109" i="13"/>
  <c r="R58" i="10"/>
  <c r="S58" i="10" s="1"/>
  <c r="R126" i="10"/>
  <c r="S126" i="10" s="1"/>
  <c r="R117" i="10"/>
  <c r="S117" i="10" s="1"/>
  <c r="R50" i="10"/>
  <c r="R15" i="10"/>
  <c r="J79" i="7"/>
  <c r="H86" i="12"/>
  <c r="D134" i="13"/>
  <c r="E134" i="13" s="1"/>
  <c r="D124" i="13"/>
  <c r="D111" i="13"/>
  <c r="D67" i="13"/>
  <c r="D135" i="7"/>
  <c r="J31" i="7"/>
  <c r="J19" i="7"/>
  <c r="P135" i="10"/>
  <c r="P115" i="10"/>
  <c r="P91" i="10"/>
  <c r="P87" i="10"/>
  <c r="Q128" i="12"/>
  <c r="P82" i="12"/>
  <c r="Q98" i="13"/>
  <c r="R117" i="13" s="1"/>
  <c r="S117" i="13" s="1"/>
  <c r="Q97" i="13"/>
  <c r="R116" i="13"/>
  <c r="S116" i="13" s="1"/>
  <c r="D75" i="13"/>
  <c r="Q46" i="13"/>
  <c r="Q38" i="13"/>
  <c r="J113" i="7"/>
  <c r="H26" i="7"/>
  <c r="J26" i="7" s="1"/>
  <c r="P63" i="10"/>
  <c r="S63" i="10"/>
  <c r="P50" i="10"/>
  <c r="P46" i="10"/>
  <c r="P18" i="10"/>
  <c r="C38" i="9"/>
  <c r="D38" i="9" s="1"/>
  <c r="C30" i="9"/>
  <c r="D30" i="9"/>
  <c r="K135" i="10"/>
  <c r="L135" i="10" s="1"/>
  <c r="D135" i="13"/>
  <c r="D133" i="13"/>
  <c r="E129" i="13" s="1"/>
  <c r="F129" i="13" s="1"/>
  <c r="P129" i="13"/>
  <c r="P125" i="13"/>
  <c r="D123" i="13"/>
  <c r="P115" i="13"/>
  <c r="D110" i="13"/>
  <c r="Q102" i="13"/>
  <c r="R121" i="13" s="1"/>
  <c r="D96" i="13"/>
  <c r="D95" i="13"/>
  <c r="D94" i="13"/>
  <c r="P93" i="13"/>
  <c r="D71" i="13"/>
  <c r="D63" i="13"/>
  <c r="Q56" i="13"/>
  <c r="Q52" i="13"/>
  <c r="Q50" i="13"/>
  <c r="Q42" i="13"/>
  <c r="R61" i="13"/>
  <c r="Q34" i="13"/>
  <c r="Q83" i="7"/>
  <c r="Q65" i="7"/>
  <c r="D120" i="10"/>
  <c r="P119" i="10"/>
  <c r="P95" i="10"/>
  <c r="D90" i="10"/>
  <c r="P30" i="10"/>
  <c r="Q135" i="12"/>
  <c r="Q70" i="10"/>
  <c r="D60" i="10"/>
  <c r="P59" i="10"/>
  <c r="S59" i="10"/>
  <c r="D54" i="10"/>
  <c r="P48" i="10"/>
  <c r="P44" i="10"/>
  <c r="E135" i="13"/>
  <c r="F135" i="13" s="1"/>
  <c r="R37" i="10"/>
  <c r="J47" i="7"/>
  <c r="J75" i="7"/>
  <c r="J74" i="7"/>
  <c r="J43" i="7"/>
  <c r="Q122" i="12"/>
  <c r="Q97" i="12"/>
  <c r="H36" i="12"/>
  <c r="J36" i="12"/>
  <c r="H30" i="12"/>
  <c r="H22" i="12"/>
  <c r="J136" i="13"/>
  <c r="K136" i="13"/>
  <c r="L136" i="13" s="1"/>
  <c r="J132" i="13"/>
  <c r="D132" i="13"/>
  <c r="P127" i="13"/>
  <c r="J122" i="13"/>
  <c r="D122" i="13"/>
  <c r="J111" i="13"/>
  <c r="J103" i="13"/>
  <c r="J82" i="13"/>
  <c r="J73" i="13"/>
  <c r="J69" i="13"/>
  <c r="J65" i="13"/>
  <c r="J61" i="13"/>
  <c r="J57" i="13"/>
  <c r="P53" i="13"/>
  <c r="P51" i="13"/>
  <c r="P47" i="13"/>
  <c r="J41" i="13"/>
  <c r="J35" i="13"/>
  <c r="J33" i="13"/>
  <c r="P31" i="13"/>
  <c r="D30" i="13"/>
  <c r="J25" i="13"/>
  <c r="P17" i="13"/>
  <c r="P15" i="13"/>
  <c r="Q14" i="13"/>
  <c r="J136" i="7"/>
  <c r="Q134" i="7"/>
  <c r="Q133" i="7"/>
  <c r="Q130" i="7"/>
  <c r="Q117" i="7"/>
  <c r="Q113" i="7"/>
  <c r="Q109" i="7"/>
  <c r="H106" i="7"/>
  <c r="Q103" i="7"/>
  <c r="J51" i="7"/>
  <c r="C35" i="7"/>
  <c r="D35" i="7" s="1"/>
  <c r="I33" i="7"/>
  <c r="J33" i="7"/>
  <c r="C31" i="7"/>
  <c r="D31" i="7" s="1"/>
  <c r="H28" i="7"/>
  <c r="Q19" i="7"/>
  <c r="J113" i="10"/>
  <c r="P111" i="10"/>
  <c r="R73" i="10"/>
  <c r="S73" i="10" s="1"/>
  <c r="J71" i="10"/>
  <c r="P67" i="10"/>
  <c r="P52" i="10"/>
  <c r="J45" i="10"/>
  <c r="P42" i="10"/>
  <c r="F134" i="13"/>
  <c r="J111" i="7"/>
  <c r="J103" i="7"/>
  <c r="J135" i="13"/>
  <c r="K135" i="13"/>
  <c r="L135" i="13" s="1"/>
  <c r="P131" i="13"/>
  <c r="J123" i="13"/>
  <c r="P121" i="13"/>
  <c r="S121" i="13"/>
  <c r="P113" i="13"/>
  <c r="J110" i="13"/>
  <c r="J96" i="13"/>
  <c r="P81" i="13"/>
  <c r="D39" i="13"/>
  <c r="D71" i="10"/>
  <c r="J135" i="7"/>
  <c r="J133" i="7"/>
  <c r="P23" i="13"/>
  <c r="P26" i="10"/>
  <c r="I57" i="10"/>
  <c r="J57" i="10" s="1"/>
  <c r="C57" i="10"/>
  <c r="D57" i="10" s="1"/>
  <c r="I51" i="10"/>
  <c r="J51" i="10" s="1"/>
  <c r="C51" i="10"/>
  <c r="D51" i="10" s="1"/>
  <c r="C49" i="10"/>
  <c r="D49" i="10" s="1"/>
  <c r="I47" i="10"/>
  <c r="J47" i="10" s="1"/>
  <c r="C47" i="10"/>
  <c r="D47" i="10"/>
  <c r="C45" i="10"/>
  <c r="D45" i="10" s="1"/>
  <c r="I43" i="10"/>
  <c r="J43" i="10"/>
  <c r="C43" i="10"/>
  <c r="D43" i="10" s="1"/>
  <c r="I41" i="10"/>
  <c r="J41" i="10" s="1"/>
  <c r="C41" i="10"/>
  <c r="I39" i="10"/>
  <c r="J39" i="10" s="1"/>
  <c r="C39" i="10"/>
  <c r="D39" i="10" s="1"/>
  <c r="I38" i="10"/>
  <c r="C38" i="10"/>
  <c r="D38" i="10" s="1"/>
  <c r="C33" i="10"/>
  <c r="D33" i="10" s="1"/>
  <c r="I31" i="10"/>
  <c r="C31" i="10"/>
  <c r="D31" i="10" s="1"/>
  <c r="I28" i="10"/>
  <c r="C28" i="10"/>
  <c r="D28" i="10"/>
  <c r="I25" i="10"/>
  <c r="J25" i="10" s="1"/>
  <c r="I21" i="10"/>
  <c r="C18" i="12"/>
  <c r="D18" i="12"/>
  <c r="L127" i="12"/>
  <c r="I17" i="12"/>
  <c r="C16" i="12"/>
  <c r="D16" i="12" s="1"/>
  <c r="J28" i="10"/>
  <c r="J31" i="10"/>
  <c r="J21" i="10"/>
  <c r="J38" i="10"/>
  <c r="Q119" i="12"/>
  <c r="J39" i="7"/>
  <c r="D108" i="13"/>
  <c r="P89" i="13"/>
  <c r="S89" i="13" s="1"/>
  <c r="D88" i="13"/>
  <c r="D47" i="13"/>
  <c r="P43" i="13"/>
  <c r="D43" i="13"/>
  <c r="D33" i="13"/>
  <c r="D32" i="13"/>
  <c r="P27" i="13"/>
  <c r="P92" i="12"/>
  <c r="P90" i="12"/>
  <c r="Q132" i="7"/>
  <c r="P83" i="10"/>
  <c r="P75" i="10"/>
  <c r="S75" i="10" s="1"/>
  <c r="P71" i="10"/>
  <c r="P55" i="10"/>
  <c r="P34" i="10"/>
  <c r="Q15" i="9"/>
  <c r="K126" i="10"/>
  <c r="L126" i="10" s="1"/>
  <c r="K128" i="10"/>
  <c r="L128" i="10"/>
  <c r="K131" i="10"/>
  <c r="L131" i="10" s="1"/>
  <c r="E136" i="10"/>
  <c r="F136" i="10" s="1"/>
  <c r="E124" i="7"/>
  <c r="F124" i="7" s="1"/>
  <c r="K133" i="9"/>
  <c r="L133" i="9" s="1"/>
  <c r="E126" i="13"/>
  <c r="F126" i="13" s="1"/>
  <c r="I16" i="13"/>
  <c r="J16" i="13" s="1"/>
  <c r="J102" i="12"/>
  <c r="J26" i="12"/>
  <c r="J118" i="12"/>
  <c r="J94" i="12"/>
  <c r="C15" i="12"/>
  <c r="D15" i="12" s="1"/>
  <c r="C39" i="12"/>
  <c r="D39" i="12"/>
  <c r="I89" i="12"/>
  <c r="J89" i="12" s="1"/>
  <c r="C135" i="12"/>
  <c r="D135" i="12" s="1"/>
  <c r="C44" i="12"/>
  <c r="D44" i="12" s="1"/>
  <c r="C127" i="12"/>
  <c r="D127" i="12" s="1"/>
  <c r="I124" i="12"/>
  <c r="C99" i="12"/>
  <c r="D99" i="12" s="1"/>
  <c r="I97" i="12"/>
  <c r="C48" i="12"/>
  <c r="D48" i="12" s="1"/>
  <c r="C40" i="12"/>
  <c r="D40" i="12" s="1"/>
  <c r="I31" i="12"/>
  <c r="I16" i="12"/>
  <c r="C19" i="12"/>
  <c r="D19" i="12" s="1"/>
  <c r="C27" i="12"/>
  <c r="D27" i="12" s="1"/>
  <c r="C35" i="12"/>
  <c r="D35" i="12" s="1"/>
  <c r="C43" i="12"/>
  <c r="D43" i="12" s="1"/>
  <c r="C51" i="12"/>
  <c r="D51" i="12" s="1"/>
  <c r="C133" i="12"/>
  <c r="D133" i="12" s="1"/>
  <c r="I126" i="12"/>
  <c r="C125" i="12"/>
  <c r="D125" i="12"/>
  <c r="I122" i="12"/>
  <c r="C116" i="12"/>
  <c r="D116" i="12" s="1"/>
  <c r="C114" i="12"/>
  <c r="D114" i="12" s="1"/>
  <c r="I107" i="12"/>
  <c r="C103" i="12"/>
  <c r="D103" i="12" s="1"/>
  <c r="I93" i="12"/>
  <c r="C22" i="12"/>
  <c r="D22" i="12" s="1"/>
  <c r="I29" i="12"/>
  <c r="J29" i="12" s="1"/>
  <c r="C134" i="12"/>
  <c r="I132" i="12"/>
  <c r="I130" i="12"/>
  <c r="J130" i="12" s="1"/>
  <c r="C128" i="12"/>
  <c r="D128" i="12"/>
  <c r="I123" i="12"/>
  <c r="C96" i="12"/>
  <c r="D96" i="12" s="1"/>
  <c r="I95" i="12"/>
  <c r="I92" i="12"/>
  <c r="C92" i="12"/>
  <c r="D92" i="12" s="1"/>
  <c r="I91" i="12"/>
  <c r="J91" i="12" s="1"/>
  <c r="I84" i="12"/>
  <c r="C84" i="12"/>
  <c r="D84" i="12" s="1"/>
  <c r="I83" i="12"/>
  <c r="C81" i="12"/>
  <c r="I80" i="12"/>
  <c r="C80" i="12"/>
  <c r="D80" i="12" s="1"/>
  <c r="I79" i="12"/>
  <c r="C77" i="12"/>
  <c r="D77" i="12"/>
  <c r="I76" i="12"/>
  <c r="C76" i="12"/>
  <c r="D76" i="12" s="1"/>
  <c r="C73" i="12"/>
  <c r="D73" i="12" s="1"/>
  <c r="I72" i="12"/>
  <c r="C72" i="12"/>
  <c r="D72" i="12" s="1"/>
  <c r="C69" i="12"/>
  <c r="D69" i="12"/>
  <c r="C65" i="12"/>
  <c r="D65" i="12" s="1"/>
  <c r="I64" i="12"/>
  <c r="C63" i="12"/>
  <c r="D63" i="12" s="1"/>
  <c r="I62" i="12"/>
  <c r="C62" i="12"/>
  <c r="D62" i="12" s="1"/>
  <c r="I61" i="12"/>
  <c r="I58" i="12"/>
  <c r="C58" i="12"/>
  <c r="D58" i="12" s="1"/>
  <c r="I57" i="12"/>
  <c r="I54" i="12"/>
  <c r="J54" i="12" s="1"/>
  <c r="C54" i="12"/>
  <c r="D54" i="12" s="1"/>
  <c r="C28" i="12"/>
  <c r="D28" i="12" s="1"/>
  <c r="I21" i="12"/>
  <c r="J21" i="12" s="1"/>
  <c r="I22" i="12"/>
  <c r="J22" i="12" s="1"/>
  <c r="I30" i="12"/>
  <c r="I38" i="12"/>
  <c r="I40" i="12"/>
  <c r="J40" i="12" s="1"/>
  <c r="I42" i="12"/>
  <c r="J42" i="12" s="1"/>
  <c r="I52" i="12"/>
  <c r="C136" i="12"/>
  <c r="D136" i="12"/>
  <c r="I134" i="12"/>
  <c r="C115" i="12"/>
  <c r="D115" i="12" s="1"/>
  <c r="I114" i="12"/>
  <c r="J114" i="12" s="1"/>
  <c r="I113" i="12"/>
  <c r="I112" i="12"/>
  <c r="C111" i="12"/>
  <c r="D111" i="12"/>
  <c r="C109" i="12"/>
  <c r="D109" i="12" s="1"/>
  <c r="C108" i="12"/>
  <c r="D108" i="12" s="1"/>
  <c r="C107" i="12"/>
  <c r="D107" i="12" s="1"/>
  <c r="C106" i="12"/>
  <c r="D106" i="12" s="1"/>
  <c r="I105" i="12"/>
  <c r="I103" i="12"/>
  <c r="I86" i="12"/>
  <c r="J86" i="12" s="1"/>
  <c r="C82" i="12"/>
  <c r="D82" i="12" s="1"/>
  <c r="I81" i="12"/>
  <c r="C79" i="12"/>
  <c r="D79" i="12"/>
  <c r="I78" i="12"/>
  <c r="J78" i="12" s="1"/>
  <c r="C78" i="12"/>
  <c r="D78" i="12" s="1"/>
  <c r="I77" i="12"/>
  <c r="I71" i="12"/>
  <c r="J71" i="12" s="1"/>
  <c r="I70" i="12"/>
  <c r="C70" i="12"/>
  <c r="D70" i="12"/>
  <c r="I69" i="12"/>
  <c r="C64" i="12"/>
  <c r="D64" i="12" s="1"/>
  <c r="I63" i="12"/>
  <c r="C60" i="12"/>
  <c r="D60" i="12" s="1"/>
  <c r="C59" i="12"/>
  <c r="D59" i="12" s="1"/>
  <c r="C57" i="12"/>
  <c r="I56" i="12"/>
  <c r="C56" i="12"/>
  <c r="C55" i="12"/>
  <c r="D55" i="12" s="1"/>
  <c r="I53" i="12"/>
  <c r="C50" i="12"/>
  <c r="D50" i="12" s="1"/>
  <c r="I49" i="12"/>
  <c r="C46" i="12"/>
  <c r="D46" i="12"/>
  <c r="I45" i="12"/>
  <c r="J45" i="12" s="1"/>
  <c r="C42" i="12"/>
  <c r="D42" i="12" s="1"/>
  <c r="I41" i="12"/>
  <c r="C38" i="12"/>
  <c r="D38" i="12" s="1"/>
  <c r="I37" i="12"/>
  <c r="I33" i="12"/>
  <c r="J33" i="12" s="1"/>
  <c r="I27" i="12"/>
  <c r="C26" i="12"/>
  <c r="D26" i="12" s="1"/>
  <c r="I25" i="12"/>
  <c r="I15" i="12"/>
  <c r="J50" i="12"/>
  <c r="C20" i="12"/>
  <c r="C61" i="12"/>
  <c r="D61" i="12" s="1"/>
  <c r="I65" i="12"/>
  <c r="C68" i="12"/>
  <c r="D68" i="12" s="1"/>
  <c r="C74" i="12"/>
  <c r="D74" i="12" s="1"/>
  <c r="I75" i="12"/>
  <c r="I82" i="12"/>
  <c r="J82" i="12" s="1"/>
  <c r="C85" i="12"/>
  <c r="D85" i="12" s="1"/>
  <c r="I87" i="12"/>
  <c r="I88" i="12"/>
  <c r="C91" i="12"/>
  <c r="D91" i="12" s="1"/>
  <c r="C95" i="12"/>
  <c r="D95" i="12" s="1"/>
  <c r="C98" i="12"/>
  <c r="D98" i="12" s="1"/>
  <c r="I99" i="12"/>
  <c r="I100" i="12"/>
  <c r="C102" i="12"/>
  <c r="D102" i="12" s="1"/>
  <c r="I115" i="12"/>
  <c r="C117" i="12"/>
  <c r="I120" i="12"/>
  <c r="C122" i="12"/>
  <c r="D122" i="12" s="1"/>
  <c r="C124" i="12"/>
  <c r="D124" i="12"/>
  <c r="C126" i="12"/>
  <c r="D126" i="12" s="1"/>
  <c r="I128" i="12"/>
  <c r="I129" i="12"/>
  <c r="C131" i="12"/>
  <c r="D131" i="12" s="1"/>
  <c r="I133" i="12"/>
  <c r="I48" i="12"/>
  <c r="I44" i="12"/>
  <c r="I34" i="12"/>
  <c r="I28" i="12"/>
  <c r="I24" i="12"/>
  <c r="J24" i="12" s="1"/>
  <c r="I18" i="12"/>
  <c r="C32" i="12"/>
  <c r="I23" i="12"/>
  <c r="I96" i="12"/>
  <c r="C104" i="12"/>
  <c r="D104" i="12" s="1"/>
  <c r="C105" i="12"/>
  <c r="D105" i="12" s="1"/>
  <c r="I108" i="12"/>
  <c r="C112" i="12"/>
  <c r="D112" i="12" s="1"/>
  <c r="C119" i="12"/>
  <c r="D119" i="12" s="1"/>
  <c r="C120" i="12"/>
  <c r="I136" i="12"/>
  <c r="C45" i="12"/>
  <c r="D45" i="12" s="1"/>
  <c r="C37" i="12"/>
  <c r="D37" i="12" s="1"/>
  <c r="C29" i="12"/>
  <c r="D29" i="12" s="1"/>
  <c r="C21" i="12"/>
  <c r="D21" i="12" s="1"/>
  <c r="I35" i="12"/>
  <c r="I43" i="12"/>
  <c r="I51" i="12"/>
  <c r="J51" i="12" s="1"/>
  <c r="C66" i="12"/>
  <c r="D66" i="12" s="1"/>
  <c r="C71" i="12"/>
  <c r="D71" i="12" s="1"/>
  <c r="I90" i="12"/>
  <c r="I59" i="12"/>
  <c r="J59" i="12" s="1"/>
  <c r="C94" i="12"/>
  <c r="D94" i="12" s="1"/>
  <c r="C110" i="12"/>
  <c r="D110" i="12" s="1"/>
  <c r="C113" i="12"/>
  <c r="D113" i="12" s="1"/>
  <c r="I131" i="12"/>
  <c r="C31" i="12"/>
  <c r="D31" i="12" s="1"/>
  <c r="I135" i="12"/>
  <c r="J135" i="12" s="1"/>
  <c r="C24" i="12"/>
  <c r="D24" i="12" s="1"/>
  <c r="C53" i="12"/>
  <c r="D53" i="12"/>
  <c r="I85" i="12"/>
  <c r="C36" i="12"/>
  <c r="D36" i="12" s="1"/>
  <c r="J43" i="12"/>
  <c r="J131" i="12"/>
  <c r="J35" i="12"/>
  <c r="J128" i="12"/>
  <c r="J100" i="12"/>
  <c r="J49" i="12"/>
  <c r="J53" i="12"/>
  <c r="J103" i="12"/>
  <c r="J113" i="12"/>
  <c r="J38" i="12"/>
  <c r="J61" i="12"/>
  <c r="J64" i="12"/>
  <c r="J16" i="12"/>
  <c r="J97" i="12"/>
  <c r="J124" i="12"/>
  <c r="J18" i="12"/>
  <c r="J133" i="12"/>
  <c r="J75" i="12"/>
  <c r="J70" i="12"/>
  <c r="J30" i="12"/>
  <c r="J58" i="12"/>
  <c r="J83" i="12"/>
  <c r="J95" i="12"/>
  <c r="J122" i="12"/>
  <c r="J126" i="12"/>
  <c r="J31" i="12"/>
  <c r="K128" i="12"/>
  <c r="L128" i="12" s="1"/>
  <c r="K126" i="12"/>
  <c r="L126" i="12" s="1"/>
  <c r="E124" i="12" l="1"/>
  <c r="F124" i="12" s="1"/>
  <c r="S115" i="10"/>
  <c r="R108" i="10"/>
  <c r="S108" i="10" s="1"/>
  <c r="R107" i="10"/>
  <c r="S107" i="10" s="1"/>
  <c r="O17" i="12"/>
  <c r="O85" i="12"/>
  <c r="O116" i="12"/>
  <c r="O54" i="12"/>
  <c r="O128" i="12"/>
  <c r="O101" i="12"/>
  <c r="R111" i="12" s="1"/>
  <c r="S111" i="12" s="1"/>
  <c r="O72" i="12"/>
  <c r="O50" i="12"/>
  <c r="O18" i="12"/>
  <c r="O127" i="12"/>
  <c r="O113" i="12"/>
  <c r="O100" i="12"/>
  <c r="O87" i="12"/>
  <c r="O70" i="12"/>
  <c r="O59" i="12"/>
  <c r="O37" i="12"/>
  <c r="O45" i="12"/>
  <c r="O53" i="12"/>
  <c r="R63" i="12" s="1"/>
  <c r="O71" i="12"/>
  <c r="O83" i="12"/>
  <c r="O107" i="12"/>
  <c r="O125" i="12"/>
  <c r="O16" i="12"/>
  <c r="O48" i="12"/>
  <c r="O57" i="12"/>
  <c r="O74" i="12"/>
  <c r="O95" i="12"/>
  <c r="O117" i="12"/>
  <c r="O20" i="12"/>
  <c r="O52" i="12"/>
  <c r="R61" i="12" s="1"/>
  <c r="S61" i="12" s="1"/>
  <c r="O56" i="12"/>
  <c r="O90" i="12"/>
  <c r="O131" i="12"/>
  <c r="O38" i="12"/>
  <c r="R48" i="12" s="1"/>
  <c r="S48" i="12" s="1"/>
  <c r="O122" i="12"/>
  <c r="O92" i="12"/>
  <c r="O67" i="12"/>
  <c r="O42" i="12"/>
  <c r="R51" i="12" s="1"/>
  <c r="S51" i="12" s="1"/>
  <c r="O136" i="12"/>
  <c r="O123" i="12"/>
  <c r="O110" i="12"/>
  <c r="O97" i="12"/>
  <c r="O82" i="12"/>
  <c r="O68" i="12"/>
  <c r="O31" i="12"/>
  <c r="O39" i="12"/>
  <c r="O47" i="12"/>
  <c r="O55" i="12"/>
  <c r="O76" i="12"/>
  <c r="O84" i="12"/>
  <c r="R95" i="12" s="1"/>
  <c r="S95" i="12" s="1"/>
  <c r="O108" i="12"/>
  <c r="O130" i="12"/>
  <c r="O24" i="12"/>
  <c r="O27" i="12"/>
  <c r="R37" i="12" s="1"/>
  <c r="S37" i="12" s="1"/>
  <c r="O58" i="12"/>
  <c r="O86" i="12"/>
  <c r="O96" i="12"/>
  <c r="O118" i="12"/>
  <c r="R127" i="12" s="1"/>
  <c r="S127" i="12" s="1"/>
  <c r="O28" i="12"/>
  <c r="O33" i="12"/>
  <c r="O64" i="12"/>
  <c r="O104" i="12"/>
  <c r="R113" i="12" s="1"/>
  <c r="O14" i="12"/>
  <c r="O22" i="12"/>
  <c r="O114" i="12"/>
  <c r="O88" i="12"/>
  <c r="R99" i="12" s="1"/>
  <c r="O61" i="12"/>
  <c r="O34" i="12"/>
  <c r="O132" i="12"/>
  <c r="O120" i="12"/>
  <c r="R129" i="12" s="1"/>
  <c r="S129" i="12" s="1"/>
  <c r="O106" i="12"/>
  <c r="O91" i="12"/>
  <c r="O78" i="12"/>
  <c r="O66" i="12"/>
  <c r="R76" i="12" s="1"/>
  <c r="O21" i="12"/>
  <c r="O41" i="12"/>
  <c r="O49" i="12"/>
  <c r="O60" i="12"/>
  <c r="O79" i="12"/>
  <c r="O98" i="12"/>
  <c r="O121" i="12"/>
  <c r="O133" i="12"/>
  <c r="O32" i="12"/>
  <c r="O25" i="12"/>
  <c r="O65" i="12"/>
  <c r="O93" i="12"/>
  <c r="O105" i="12"/>
  <c r="O119" i="12"/>
  <c r="O36" i="12"/>
  <c r="O19" i="12"/>
  <c r="R28" i="12" s="1"/>
  <c r="S28" i="12" s="1"/>
  <c r="H134" i="12"/>
  <c r="J134" i="12" s="1"/>
  <c r="P134" i="12"/>
  <c r="Q134" i="12"/>
  <c r="Q81" i="12"/>
  <c r="H81" i="12"/>
  <c r="J81" i="12" s="1"/>
  <c r="P81" i="12"/>
  <c r="H56" i="12"/>
  <c r="J56" i="12" s="1"/>
  <c r="P56" i="12"/>
  <c r="Q56" i="12"/>
  <c r="H17" i="12"/>
  <c r="J17" i="12" s="1"/>
  <c r="P17" i="12"/>
  <c r="H62" i="7"/>
  <c r="J62" i="7" s="1"/>
  <c r="P62" i="7"/>
  <c r="Q62" i="7"/>
  <c r="D62" i="7"/>
  <c r="P58" i="7"/>
  <c r="Q58" i="7"/>
  <c r="H58" i="7"/>
  <c r="H53" i="7"/>
  <c r="J53" i="7" s="1"/>
  <c r="P53" i="7"/>
  <c r="Q53" i="7"/>
  <c r="P38" i="7"/>
  <c r="H38" i="7"/>
  <c r="J38" i="7" s="1"/>
  <c r="Q38" i="7"/>
  <c r="D38" i="7"/>
  <c r="H23" i="7"/>
  <c r="J23" i="7" s="1"/>
  <c r="P23" i="7"/>
  <c r="Q23" i="7"/>
  <c r="Q65" i="10"/>
  <c r="R65" i="10" s="1"/>
  <c r="S65" i="10" s="1"/>
  <c r="P65" i="10"/>
  <c r="P22" i="10"/>
  <c r="Q22" i="10"/>
  <c r="R22" i="10" s="1"/>
  <c r="S22" i="10" s="1"/>
  <c r="Q71" i="9"/>
  <c r="J71" i="9"/>
  <c r="P31" i="9"/>
  <c r="D31" i="9"/>
  <c r="J108" i="12"/>
  <c r="J88" i="12"/>
  <c r="D20" i="12"/>
  <c r="K112" i="10"/>
  <c r="L112" i="10" s="1"/>
  <c r="S37" i="10"/>
  <c r="R69" i="13"/>
  <c r="S69" i="13" s="1"/>
  <c r="R112" i="10"/>
  <c r="S112" i="10" s="1"/>
  <c r="O112" i="12"/>
  <c r="O40" i="12"/>
  <c r="O80" i="12"/>
  <c r="O35" i="12"/>
  <c r="R44" i="12" s="1"/>
  <c r="S44" i="12" s="1"/>
  <c r="O102" i="12"/>
  <c r="S62" i="10"/>
  <c r="R52" i="10"/>
  <c r="R45" i="10"/>
  <c r="S45" i="10" s="1"/>
  <c r="R56" i="10"/>
  <c r="S56" i="10" s="1"/>
  <c r="R55" i="10"/>
  <c r="R46" i="10"/>
  <c r="S46" i="10" s="1"/>
  <c r="R48" i="10"/>
  <c r="S48" i="10" s="1"/>
  <c r="O23" i="12"/>
  <c r="S114" i="10"/>
  <c r="J116" i="12"/>
  <c r="O77" i="12"/>
  <c r="J46" i="7"/>
  <c r="Q17" i="12"/>
  <c r="H132" i="12"/>
  <c r="J132" i="12" s="1"/>
  <c r="Q132" i="12"/>
  <c r="H120" i="12"/>
  <c r="J120" i="12" s="1"/>
  <c r="P120" i="12"/>
  <c r="Q120" i="12"/>
  <c r="H20" i="12"/>
  <c r="J20" i="12" s="1"/>
  <c r="P20" i="12"/>
  <c r="Q20" i="12"/>
  <c r="P104" i="13"/>
  <c r="Q104" i="13"/>
  <c r="R123" i="13" s="1"/>
  <c r="Q103" i="13"/>
  <c r="P103" i="13"/>
  <c r="D103" i="13"/>
  <c r="Q81" i="13"/>
  <c r="D81" i="13"/>
  <c r="H90" i="7"/>
  <c r="J90" i="7" s="1"/>
  <c r="Q90" i="7"/>
  <c r="P90" i="7"/>
  <c r="D78" i="7"/>
  <c r="P78" i="7"/>
  <c r="H78" i="7"/>
  <c r="Q78" i="7"/>
  <c r="H70" i="7"/>
  <c r="J70" i="7" s="1"/>
  <c r="P70" i="7"/>
  <c r="Q70" i="7"/>
  <c r="P98" i="10"/>
  <c r="Q98" i="10"/>
  <c r="R98" i="10" s="1"/>
  <c r="S98" i="10" s="1"/>
  <c r="D98" i="10"/>
  <c r="Q97" i="10"/>
  <c r="D97" i="10"/>
  <c r="P64" i="10"/>
  <c r="S64" i="10" s="1"/>
  <c r="D64" i="10"/>
  <c r="Q64" i="10"/>
  <c r="R64" i="10" s="1"/>
  <c r="P41" i="10"/>
  <c r="Q41" i="10"/>
  <c r="P125" i="9"/>
  <c r="D125" i="9"/>
  <c r="Q121" i="9"/>
  <c r="J121" i="9"/>
  <c r="P58" i="9"/>
  <c r="D58" i="9"/>
  <c r="J60" i="10"/>
  <c r="K56" i="10" s="1"/>
  <c r="L56" i="10" s="1"/>
  <c r="S91" i="10"/>
  <c r="R23" i="10"/>
  <c r="S23" i="10" s="1"/>
  <c r="S78" i="13"/>
  <c r="O94" i="12"/>
  <c r="R106" i="12" s="1"/>
  <c r="O134" i="12"/>
  <c r="O63" i="12"/>
  <c r="O62" i="12"/>
  <c r="O115" i="12"/>
  <c r="R66" i="10"/>
  <c r="S66" i="10" s="1"/>
  <c r="R29" i="10"/>
  <c r="S29" i="10" s="1"/>
  <c r="R36" i="10"/>
  <c r="S36" i="10" s="1"/>
  <c r="R30" i="10"/>
  <c r="S30" i="10" s="1"/>
  <c r="R43" i="10"/>
  <c r="S43" i="10" s="1"/>
  <c r="R33" i="10"/>
  <c r="S33" i="10" s="1"/>
  <c r="R35" i="10"/>
  <c r="S35" i="10" s="1"/>
  <c r="R31" i="10"/>
  <c r="R34" i="10"/>
  <c r="S34" i="10" s="1"/>
  <c r="R32" i="10"/>
  <c r="S32" i="10" s="1"/>
  <c r="O81" i="12"/>
  <c r="K132" i="9"/>
  <c r="L132" i="9" s="1"/>
  <c r="J59" i="9"/>
  <c r="P97" i="10"/>
  <c r="J129" i="12"/>
  <c r="K132" i="12" s="1"/>
  <c r="L132" i="12" s="1"/>
  <c r="R44" i="9"/>
  <c r="S44" i="9" s="1"/>
  <c r="R59" i="9"/>
  <c r="S59" i="9" s="1"/>
  <c r="D120" i="12"/>
  <c r="D56" i="12"/>
  <c r="D134" i="12"/>
  <c r="E135" i="12" s="1"/>
  <c r="F135" i="12" s="1"/>
  <c r="D41" i="10"/>
  <c r="Q82" i="13"/>
  <c r="R101" i="13" s="1"/>
  <c r="S101" i="13" s="1"/>
  <c r="S115" i="13"/>
  <c r="E132" i="13"/>
  <c r="F132" i="13" s="1"/>
  <c r="E133" i="13"/>
  <c r="F133" i="13" s="1"/>
  <c r="E128" i="13"/>
  <c r="F128" i="13" s="1"/>
  <c r="S50" i="10"/>
  <c r="R135" i="9"/>
  <c r="S135" i="9" s="1"/>
  <c r="T135" i="9" s="1"/>
  <c r="U135" i="9" s="1"/>
  <c r="O44" i="12"/>
  <c r="O73" i="12"/>
  <c r="O124" i="12"/>
  <c r="O51" i="12"/>
  <c r="O75" i="12"/>
  <c r="O129" i="12"/>
  <c r="O109" i="12"/>
  <c r="R19" i="13"/>
  <c r="S19" i="13" s="1"/>
  <c r="T19" i="13" s="1"/>
  <c r="U19" i="13" s="1"/>
  <c r="R29" i="13"/>
  <c r="R39" i="13"/>
  <c r="S39" i="13" s="1"/>
  <c r="R32" i="13"/>
  <c r="S32" i="13" s="1"/>
  <c r="T32" i="13" s="1"/>
  <c r="U32" i="13" s="1"/>
  <c r="R57" i="13"/>
  <c r="R45" i="13"/>
  <c r="R49" i="13"/>
  <c r="R59" i="13"/>
  <c r="S59" i="13" s="1"/>
  <c r="R20" i="13"/>
  <c r="S20" i="13" s="1"/>
  <c r="T20" i="13" s="1"/>
  <c r="U20" i="13" s="1"/>
  <c r="R44" i="13"/>
  <c r="S44" i="13" s="1"/>
  <c r="R24" i="13"/>
  <c r="S24" i="13" s="1"/>
  <c r="T24" i="13" s="1"/>
  <c r="U24" i="13" s="1"/>
  <c r="R62" i="13"/>
  <c r="R84" i="13"/>
  <c r="S84" i="13" s="1"/>
  <c r="R85" i="13"/>
  <c r="S85" i="13" s="1"/>
  <c r="R105" i="13"/>
  <c r="S105" i="13" s="1"/>
  <c r="R130" i="13"/>
  <c r="S130" i="13" s="1"/>
  <c r="R92" i="10"/>
  <c r="S92" i="10" s="1"/>
  <c r="R97" i="10"/>
  <c r="S97" i="10" s="1"/>
  <c r="R93" i="10"/>
  <c r="S93" i="10" s="1"/>
  <c r="R135" i="13"/>
  <c r="R133" i="13"/>
  <c r="R134" i="13"/>
  <c r="S134" i="13" s="1"/>
  <c r="R78" i="10"/>
  <c r="S78" i="10" s="1"/>
  <c r="R89" i="10"/>
  <c r="S89" i="10" s="1"/>
  <c r="R80" i="10"/>
  <c r="S80" i="10" s="1"/>
  <c r="R81" i="10"/>
  <c r="S81" i="10" s="1"/>
  <c r="R76" i="10"/>
  <c r="S76" i="10" s="1"/>
  <c r="R77" i="10"/>
  <c r="S77" i="10" s="1"/>
  <c r="R83" i="10"/>
  <c r="S83" i="10" s="1"/>
  <c r="O30" i="12"/>
  <c r="R39" i="12" s="1"/>
  <c r="K134" i="10"/>
  <c r="L134" i="10" s="1"/>
  <c r="K125" i="10"/>
  <c r="L125" i="10" s="1"/>
  <c r="K124" i="10"/>
  <c r="L124" i="10" s="1"/>
  <c r="K127" i="10"/>
  <c r="L127" i="10" s="1"/>
  <c r="K132" i="10"/>
  <c r="L132" i="10" s="1"/>
  <c r="R102" i="9"/>
  <c r="S102" i="9" s="1"/>
  <c r="J94" i="9"/>
  <c r="R111" i="13"/>
  <c r="S111" i="13" s="1"/>
  <c r="R106" i="9"/>
  <c r="S106" i="9" s="1"/>
  <c r="D22" i="10"/>
  <c r="J109" i="12"/>
  <c r="J29" i="9"/>
  <c r="J28" i="7"/>
  <c r="R47" i="10"/>
  <c r="S47" i="10" s="1"/>
  <c r="J98" i="7"/>
  <c r="S55" i="10"/>
  <c r="S31" i="10"/>
  <c r="S67" i="10"/>
  <c r="S127" i="13"/>
  <c r="S44" i="10"/>
  <c r="R65" i="13"/>
  <c r="S65" i="13" s="1"/>
  <c r="R120" i="10"/>
  <c r="S120" i="10" s="1"/>
  <c r="R133" i="10"/>
  <c r="R111" i="10"/>
  <c r="S111" i="10" s="1"/>
  <c r="R90" i="13"/>
  <c r="S90" i="13" s="1"/>
  <c r="R122" i="13"/>
  <c r="S122" i="13" s="1"/>
  <c r="R82" i="9"/>
  <c r="S82" i="9" s="1"/>
  <c r="R124" i="13"/>
  <c r="S124" i="13" s="1"/>
  <c r="R86" i="13"/>
  <c r="S86" i="13" s="1"/>
  <c r="R103" i="10"/>
  <c r="S103" i="10" s="1"/>
  <c r="R96" i="9"/>
  <c r="D132" i="12"/>
  <c r="D17" i="12"/>
  <c r="D108" i="9"/>
  <c r="D23" i="7"/>
  <c r="J61" i="7"/>
  <c r="D81" i="12"/>
  <c r="S26" i="10"/>
  <c r="S52" i="10"/>
  <c r="J106" i="7"/>
  <c r="S119" i="10"/>
  <c r="R116" i="10"/>
  <c r="S116" i="10" s="1"/>
  <c r="R132" i="10"/>
  <c r="S132" i="10" s="1"/>
  <c r="R93" i="13"/>
  <c r="S93" i="13" s="1"/>
  <c r="R67" i="9"/>
  <c r="S67" i="9" s="1"/>
  <c r="R38" i="10"/>
  <c r="S38" i="10" s="1"/>
  <c r="R42" i="10"/>
  <c r="S42" i="10" s="1"/>
  <c r="R82" i="10"/>
  <c r="S82" i="10" s="1"/>
  <c r="R86" i="9"/>
  <c r="S86" i="9" s="1"/>
  <c r="J98" i="9"/>
  <c r="D78" i="9"/>
  <c r="D100" i="9"/>
  <c r="D90" i="7"/>
  <c r="D70" i="7"/>
  <c r="E130" i="13"/>
  <c r="F130" i="13" s="1"/>
  <c r="H136" i="12"/>
  <c r="J136" i="12" s="1"/>
  <c r="P136" i="12"/>
  <c r="Q136" i="12"/>
  <c r="H125" i="12"/>
  <c r="J125" i="12" s="1"/>
  <c r="Q125" i="12"/>
  <c r="H93" i="12"/>
  <c r="J93" i="12" s="1"/>
  <c r="Q93" i="12"/>
  <c r="P93" i="12"/>
  <c r="H85" i="12"/>
  <c r="J85" i="12" s="1"/>
  <c r="Q85" i="12"/>
  <c r="H73" i="12"/>
  <c r="J73" i="12" s="1"/>
  <c r="Q73" i="12"/>
  <c r="P73" i="12"/>
  <c r="H69" i="12"/>
  <c r="J69" i="12" s="1"/>
  <c r="Q69" i="12"/>
  <c r="P69" i="12"/>
  <c r="H46" i="12"/>
  <c r="P46" i="12"/>
  <c r="Q25" i="12"/>
  <c r="H25" i="12"/>
  <c r="J25" i="12" s="1"/>
  <c r="P25" i="12"/>
  <c r="J113" i="13"/>
  <c r="P68" i="13"/>
  <c r="Q68" i="13"/>
  <c r="Q67" i="13"/>
  <c r="P67" i="13"/>
  <c r="P64" i="13"/>
  <c r="Q64" i="13"/>
  <c r="R83" i="13" s="1"/>
  <c r="S83" i="13" s="1"/>
  <c r="P62" i="13"/>
  <c r="Q62" i="13"/>
  <c r="J59" i="13"/>
  <c r="P134" i="7"/>
  <c r="H134" i="7"/>
  <c r="J107" i="7"/>
  <c r="J119" i="12"/>
  <c r="H116" i="12"/>
  <c r="Q116" i="12"/>
  <c r="P116" i="12"/>
  <c r="H109" i="12"/>
  <c r="Q109" i="12"/>
  <c r="P109" i="12"/>
  <c r="P96" i="12"/>
  <c r="Q96" i="12"/>
  <c r="H96" i="12"/>
  <c r="J96" i="12" s="1"/>
  <c r="H79" i="12"/>
  <c r="J79" i="12" s="1"/>
  <c r="Q79" i="12"/>
  <c r="R89" i="12" s="1"/>
  <c r="S89" i="12" s="1"/>
  <c r="P79" i="12"/>
  <c r="P48" i="12"/>
  <c r="H48" i="12"/>
  <c r="J48" i="12" s="1"/>
  <c r="H34" i="12"/>
  <c r="J34" i="12" s="1"/>
  <c r="P34" i="12"/>
  <c r="Q27" i="12"/>
  <c r="H27" i="12"/>
  <c r="J27" i="12" s="1"/>
  <c r="J118" i="13"/>
  <c r="K114" i="13" s="1"/>
  <c r="L114" i="13" s="1"/>
  <c r="J114" i="13"/>
  <c r="D104" i="13"/>
  <c r="P129" i="12"/>
  <c r="H129" i="12"/>
  <c r="Q129" i="12"/>
  <c r="J105" i="12"/>
  <c r="Q53" i="12"/>
  <c r="P53" i="12"/>
  <c r="H44" i="12"/>
  <c r="J44" i="12" s="1"/>
  <c r="P44" i="12"/>
  <c r="Q41" i="12"/>
  <c r="H41" i="12"/>
  <c r="J41" i="12" s="1"/>
  <c r="P41" i="12"/>
  <c r="Q15" i="12"/>
  <c r="H15" i="12"/>
  <c r="J15" i="12" s="1"/>
  <c r="P15" i="12"/>
  <c r="D101" i="13"/>
  <c r="P101" i="13"/>
  <c r="Q99" i="13"/>
  <c r="R118" i="13" s="1"/>
  <c r="S118" i="13" s="1"/>
  <c r="P99" i="13"/>
  <c r="J93" i="13"/>
  <c r="R115" i="12"/>
  <c r="S115" i="12" s="1"/>
  <c r="S125" i="10"/>
  <c r="J116" i="7"/>
  <c r="J124" i="13"/>
  <c r="K121" i="13" s="1"/>
  <c r="L121" i="13" s="1"/>
  <c r="J101" i="13"/>
  <c r="J95" i="13"/>
  <c r="R72" i="13"/>
  <c r="S72" i="13" s="1"/>
  <c r="Q129" i="7"/>
  <c r="H129" i="7"/>
  <c r="J129" i="7" s="1"/>
  <c r="J67" i="7"/>
  <c r="D46" i="7"/>
  <c r="P46" i="7"/>
  <c r="Q25" i="7"/>
  <c r="H25" i="7"/>
  <c r="J25" i="7" s="1"/>
  <c r="J40" i="7"/>
  <c r="S15" i="10"/>
  <c r="J115" i="12"/>
  <c r="J134" i="13"/>
  <c r="K134" i="13" s="1"/>
  <c r="L134" i="13" s="1"/>
  <c r="J133" i="13"/>
  <c r="K127" i="13" s="1"/>
  <c r="L127" i="13" s="1"/>
  <c r="D114" i="13"/>
  <c r="J84" i="13"/>
  <c r="D82" i="13"/>
  <c r="J81" i="13"/>
  <c r="J80" i="13"/>
  <c r="R98" i="13"/>
  <c r="S98" i="13" s="1"/>
  <c r="D59" i="13"/>
  <c r="J47" i="13"/>
  <c r="P39" i="13"/>
  <c r="D104" i="7"/>
  <c r="I32" i="7"/>
  <c r="J32" i="7" s="1"/>
  <c r="C46" i="7"/>
  <c r="C47" i="7"/>
  <c r="D47" i="7" s="1"/>
  <c r="I57" i="7"/>
  <c r="J57" i="7" s="1"/>
  <c r="C58" i="7"/>
  <c r="D58" i="7" s="1"/>
  <c r="C59" i="7"/>
  <c r="D59" i="7" s="1"/>
  <c r="I64" i="7"/>
  <c r="J64" i="7" s="1"/>
  <c r="I65" i="7"/>
  <c r="J65" i="7" s="1"/>
  <c r="I71" i="7"/>
  <c r="I78" i="7"/>
  <c r="I81" i="7"/>
  <c r="I82" i="7"/>
  <c r="J82" i="7" s="1"/>
  <c r="C88" i="7"/>
  <c r="I92" i="7"/>
  <c r="J92" i="7" s="1"/>
  <c r="C94" i="7"/>
  <c r="C95" i="7"/>
  <c r="D95" i="7" s="1"/>
  <c r="I98" i="7"/>
  <c r="I99" i="7"/>
  <c r="J99" i="7" s="1"/>
  <c r="I108" i="7"/>
  <c r="J108" i="7" s="1"/>
  <c r="C111" i="7"/>
  <c r="D111" i="7" s="1"/>
  <c r="C114" i="7"/>
  <c r="D114" i="7" s="1"/>
  <c r="I115" i="7"/>
  <c r="C117" i="7"/>
  <c r="I132" i="7"/>
  <c r="J132" i="7" s="1"/>
  <c r="I30" i="7"/>
  <c r="J30" i="7" s="1"/>
  <c r="I34" i="7"/>
  <c r="J34" i="7" s="1"/>
  <c r="I45" i="7"/>
  <c r="J45" i="7" s="1"/>
  <c r="C49" i="7"/>
  <c r="D49" i="7" s="1"/>
  <c r="C50" i="7"/>
  <c r="D50" i="7" s="1"/>
  <c r="C51" i="7"/>
  <c r="D51" i="7" s="1"/>
  <c r="C52" i="7"/>
  <c r="D52" i="7" s="1"/>
  <c r="I58" i="7"/>
  <c r="I59" i="7"/>
  <c r="C61" i="7"/>
  <c r="I63" i="7"/>
  <c r="J63" i="7" s="1"/>
  <c r="C67" i="7"/>
  <c r="D67" i="7" s="1"/>
  <c r="C69" i="7"/>
  <c r="D69" i="7" s="1"/>
  <c r="I77" i="7"/>
  <c r="J77" i="7" s="1"/>
  <c r="I80" i="7"/>
  <c r="J80" i="7" s="1"/>
  <c r="C84" i="7"/>
  <c r="D84" i="7" s="1"/>
  <c r="I94" i="7"/>
  <c r="J94" i="7" s="1"/>
  <c r="C97" i="7"/>
  <c r="D97" i="7" s="1"/>
  <c r="C101" i="7"/>
  <c r="C110" i="7"/>
  <c r="D110" i="7" s="1"/>
  <c r="C113" i="7"/>
  <c r="D113" i="7" s="1"/>
  <c r="I114" i="7"/>
  <c r="J114" i="7" s="1"/>
  <c r="I124" i="7"/>
  <c r="J124" i="7" s="1"/>
  <c r="C128" i="7"/>
  <c r="D128" i="7" s="1"/>
  <c r="E136" i="7" s="1"/>
  <c r="F136" i="7" s="1"/>
  <c r="I15" i="7"/>
  <c r="J15" i="7" s="1"/>
  <c r="I44" i="7"/>
  <c r="J44" i="7" s="1"/>
  <c r="I48" i="7"/>
  <c r="J48" i="7" s="1"/>
  <c r="C53" i="7"/>
  <c r="D53" i="7" s="1"/>
  <c r="I55" i="7"/>
  <c r="J55" i="7" s="1"/>
  <c r="I56" i="7"/>
  <c r="J56" i="7" s="1"/>
  <c r="C60" i="7"/>
  <c r="C64" i="7"/>
  <c r="C65" i="7"/>
  <c r="D65" i="7" s="1"/>
  <c r="I66" i="7"/>
  <c r="J66" i="7" s="1"/>
  <c r="C72" i="7"/>
  <c r="D72" i="7" s="1"/>
  <c r="I76" i="7"/>
  <c r="J76" i="7" s="1"/>
  <c r="C78" i="7"/>
  <c r="C81" i="7"/>
  <c r="D81" i="7" s="1"/>
  <c r="C82" i="7"/>
  <c r="D82" i="7" s="1"/>
  <c r="I83" i="7"/>
  <c r="C85" i="7"/>
  <c r="D85" i="7" s="1"/>
  <c r="I97" i="7"/>
  <c r="J97" i="7" s="1"/>
  <c r="C98" i="7"/>
  <c r="D98" i="7" s="1"/>
  <c r="C99" i="7"/>
  <c r="D99" i="7" s="1"/>
  <c r="C100" i="7"/>
  <c r="D100" i="7" s="1"/>
  <c r="C104" i="7"/>
  <c r="I109" i="7"/>
  <c r="J109" i="7" s="1"/>
  <c r="I112" i="7"/>
  <c r="J112" i="7" s="1"/>
  <c r="C115" i="7"/>
  <c r="I119" i="7"/>
  <c r="I125" i="7"/>
  <c r="J125" i="7" s="1"/>
  <c r="I126" i="7"/>
  <c r="J126" i="7" s="1"/>
  <c r="K126" i="7" s="1"/>
  <c r="L126" i="7" s="1"/>
  <c r="I127" i="7"/>
  <c r="I134" i="7"/>
  <c r="C52" i="9"/>
  <c r="D52" i="9" s="1"/>
  <c r="I62" i="9"/>
  <c r="J62" i="9" s="1"/>
  <c r="I64" i="9"/>
  <c r="J64" i="9" s="1"/>
  <c r="C80" i="9"/>
  <c r="D80" i="9" s="1"/>
  <c r="C81" i="9"/>
  <c r="D81" i="9" s="1"/>
  <c r="C48" i="9"/>
  <c r="D48" i="9" s="1"/>
  <c r="C66" i="9"/>
  <c r="D66" i="9" s="1"/>
  <c r="I79" i="9"/>
  <c r="J79" i="9" s="1"/>
  <c r="D99" i="13"/>
  <c r="J105" i="13"/>
  <c r="K105" i="13" s="1"/>
  <c r="L105" i="13" s="1"/>
  <c r="J107" i="13"/>
  <c r="K106" i="13" s="1"/>
  <c r="L106" i="13" s="1"/>
  <c r="E131" i="13"/>
  <c r="F131" i="13" s="1"/>
  <c r="J120" i="13"/>
  <c r="K119" i="13" s="1"/>
  <c r="L119" i="13" s="1"/>
  <c r="J115" i="13"/>
  <c r="J109" i="13"/>
  <c r="J70" i="13"/>
  <c r="D55" i="13"/>
  <c r="D53" i="13"/>
  <c r="H81" i="7"/>
  <c r="J81" i="7" s="1"/>
  <c r="Q81" i="7"/>
  <c r="J59" i="7"/>
  <c r="Q35" i="7"/>
  <c r="H35" i="7"/>
  <c r="J35" i="7" s="1"/>
  <c r="J49" i="10"/>
  <c r="K38" i="10" s="1"/>
  <c r="L38" i="10" s="1"/>
  <c r="D68" i="7"/>
  <c r="D57" i="7"/>
  <c r="J120" i="10"/>
  <c r="K95" i="10" s="1"/>
  <c r="L95" i="10" s="1"/>
  <c r="J37" i="13"/>
  <c r="J127" i="7"/>
  <c r="K127" i="7" s="1"/>
  <c r="L127" i="7" s="1"/>
  <c r="J93" i="7"/>
  <c r="P54" i="7"/>
  <c r="D61" i="7"/>
  <c r="J54" i="10"/>
  <c r="K47" i="10" s="1"/>
  <c r="L47" i="10" s="1"/>
  <c r="J33" i="10"/>
  <c r="E125" i="12"/>
  <c r="F125" i="12" s="1"/>
  <c r="E126" i="12"/>
  <c r="F126" i="12" s="1"/>
  <c r="E122" i="12"/>
  <c r="F122" i="12" s="1"/>
  <c r="E128" i="12"/>
  <c r="F128" i="12" s="1"/>
  <c r="E132" i="12"/>
  <c r="F132" i="12" s="1"/>
  <c r="E130" i="12"/>
  <c r="F130" i="12" s="1"/>
  <c r="E127" i="12"/>
  <c r="F127" i="12" s="1"/>
  <c r="E133" i="12"/>
  <c r="F133" i="12" s="1"/>
  <c r="E131" i="12"/>
  <c r="F131" i="12" s="1"/>
  <c r="E129" i="12"/>
  <c r="F129" i="12" s="1"/>
  <c r="E134" i="12"/>
  <c r="F134" i="12" s="1"/>
  <c r="E123" i="12"/>
  <c r="F123" i="12" s="1"/>
  <c r="K32" i="10"/>
  <c r="L32" i="10" s="1"/>
  <c r="K73" i="10"/>
  <c r="L73" i="10" s="1"/>
  <c r="K75" i="10"/>
  <c r="L75" i="10" s="1"/>
  <c r="K83" i="10"/>
  <c r="L83" i="10" s="1"/>
  <c r="K87" i="10"/>
  <c r="L87" i="10" s="1"/>
  <c r="K93" i="10"/>
  <c r="L93" i="10" s="1"/>
  <c r="K98" i="10"/>
  <c r="L98" i="10" s="1"/>
  <c r="K74" i="10"/>
  <c r="L74" i="10" s="1"/>
  <c r="K76" i="10"/>
  <c r="L76" i="10" s="1"/>
  <c r="K84" i="10"/>
  <c r="L84" i="10" s="1"/>
  <c r="K88" i="10"/>
  <c r="L88" i="10" s="1"/>
  <c r="K92" i="10"/>
  <c r="L92" i="10" s="1"/>
  <c r="K97" i="10"/>
  <c r="L97" i="10" s="1"/>
  <c r="K99" i="10"/>
  <c r="L99" i="10" s="1"/>
  <c r="K101" i="10"/>
  <c r="L101" i="10" s="1"/>
  <c r="K106" i="10"/>
  <c r="L106" i="10" s="1"/>
  <c r="K103" i="10"/>
  <c r="L103" i="10" s="1"/>
  <c r="K104" i="10"/>
  <c r="L104" i="10" s="1"/>
  <c r="K105" i="10"/>
  <c r="L105" i="10" s="1"/>
  <c r="K102" i="10"/>
  <c r="L102" i="10" s="1"/>
  <c r="K107" i="10"/>
  <c r="L107" i="10" s="1"/>
  <c r="K100" i="10"/>
  <c r="L100" i="10" s="1"/>
  <c r="K108" i="10"/>
  <c r="L108" i="10" s="1"/>
  <c r="K109" i="10"/>
  <c r="L109" i="10" s="1"/>
  <c r="K111" i="10"/>
  <c r="L111" i="10" s="1"/>
  <c r="K110" i="10"/>
  <c r="L110" i="10" s="1"/>
  <c r="K114" i="10"/>
  <c r="L114" i="10" s="1"/>
  <c r="K116" i="10"/>
  <c r="L116" i="10" s="1"/>
  <c r="K115" i="10"/>
  <c r="L115" i="10" s="1"/>
  <c r="K113" i="10"/>
  <c r="L113" i="10" s="1"/>
  <c r="E120" i="7"/>
  <c r="F120" i="7" s="1"/>
  <c r="E127" i="7"/>
  <c r="F127" i="7" s="1"/>
  <c r="Q121" i="12"/>
  <c r="R131" i="12" s="1"/>
  <c r="S131" i="12" s="1"/>
  <c r="H121" i="12"/>
  <c r="J121" i="12" s="1"/>
  <c r="D121" i="12"/>
  <c r="P121" i="12"/>
  <c r="H117" i="12"/>
  <c r="J117" i="12" s="1"/>
  <c r="Q117" i="12"/>
  <c r="P117" i="12"/>
  <c r="H87" i="12"/>
  <c r="J87" i="12" s="1"/>
  <c r="P87" i="12"/>
  <c r="D87" i="12"/>
  <c r="E77" i="12" s="1"/>
  <c r="F77" i="12" s="1"/>
  <c r="Q87" i="12"/>
  <c r="H57" i="12"/>
  <c r="J57" i="12" s="1"/>
  <c r="Q57" i="12"/>
  <c r="D57" i="12"/>
  <c r="E48" i="12" s="1"/>
  <c r="F48" i="12" s="1"/>
  <c r="H32" i="12"/>
  <c r="J32" i="12" s="1"/>
  <c r="Q32" i="12"/>
  <c r="R42" i="12" s="1"/>
  <c r="S42" i="12" s="1"/>
  <c r="P32" i="12"/>
  <c r="K133" i="13"/>
  <c r="L133" i="13" s="1"/>
  <c r="P109" i="13"/>
  <c r="S109" i="13" s="1"/>
  <c r="Q109" i="13"/>
  <c r="R128" i="13" s="1"/>
  <c r="S128" i="13" s="1"/>
  <c r="Q91" i="13"/>
  <c r="R110" i="13" s="1"/>
  <c r="S110" i="13" s="1"/>
  <c r="P91" i="13"/>
  <c r="S91" i="13" s="1"/>
  <c r="P60" i="13"/>
  <c r="D60" i="13"/>
  <c r="Q60" i="13"/>
  <c r="Q29" i="13"/>
  <c r="R48" i="13" s="1"/>
  <c r="D29" i="13"/>
  <c r="P29" i="13"/>
  <c r="S29" i="13" s="1"/>
  <c r="T29" i="13" s="1"/>
  <c r="U29" i="13" s="1"/>
  <c r="P71" i="7"/>
  <c r="H71" i="7"/>
  <c r="J71" i="7" s="1"/>
  <c r="D71" i="7"/>
  <c r="Q71" i="7"/>
  <c r="Q109" i="9"/>
  <c r="J109" i="9"/>
  <c r="Q97" i="9"/>
  <c r="J97" i="9"/>
  <c r="P96" i="9"/>
  <c r="S96" i="9" s="1"/>
  <c r="Q93" i="9"/>
  <c r="J93" i="9"/>
  <c r="Q89" i="9"/>
  <c r="J89" i="9"/>
  <c r="P85" i="9"/>
  <c r="D85" i="9"/>
  <c r="P77" i="9"/>
  <c r="D77" i="9"/>
  <c r="P73" i="9"/>
  <c r="D73" i="9"/>
  <c r="P69" i="9"/>
  <c r="D69" i="9"/>
  <c r="P33" i="9"/>
  <c r="D33" i="9"/>
  <c r="P25" i="9"/>
  <c r="D25" i="9"/>
  <c r="B44" i="4"/>
  <c r="B43" i="4"/>
  <c r="E13" i="4" s="1"/>
  <c r="D117" i="12"/>
  <c r="E109" i="12" s="1"/>
  <c r="F109" i="12" s="1"/>
  <c r="K131" i="13"/>
  <c r="L131" i="13" s="1"/>
  <c r="K118" i="13"/>
  <c r="L118" i="13" s="1"/>
  <c r="K112" i="13"/>
  <c r="L112" i="13" s="1"/>
  <c r="K94" i="10"/>
  <c r="L94" i="10" s="1"/>
  <c r="K90" i="10"/>
  <c r="L90" i="10" s="1"/>
  <c r="K91" i="10"/>
  <c r="L91" i="10" s="1"/>
  <c r="K82" i="10"/>
  <c r="L82" i="10" s="1"/>
  <c r="K78" i="10"/>
  <c r="L78" i="10" s="1"/>
  <c r="K18" i="10"/>
  <c r="L18" i="10" s="1"/>
  <c r="K71" i="10"/>
  <c r="L71" i="10" s="1"/>
  <c r="E136" i="9"/>
  <c r="F136" i="9" s="1"/>
  <c r="E134" i="9"/>
  <c r="F134" i="9" s="1"/>
  <c r="E135" i="9"/>
  <c r="F135" i="9" s="1"/>
  <c r="E125" i="7"/>
  <c r="F125" i="7" s="1"/>
  <c r="D91" i="13"/>
  <c r="P57" i="12"/>
  <c r="S57" i="12" s="1"/>
  <c r="D32" i="12"/>
  <c r="K126" i="13"/>
  <c r="L126" i="13" s="1"/>
  <c r="E127" i="13"/>
  <c r="F127" i="13" s="1"/>
  <c r="K96" i="10"/>
  <c r="L96" i="10" s="1"/>
  <c r="K86" i="10"/>
  <c r="L86" i="10" s="1"/>
  <c r="K80" i="10"/>
  <c r="L80" i="10" s="1"/>
  <c r="K72" i="10"/>
  <c r="L72" i="10" s="1"/>
  <c r="E128" i="7"/>
  <c r="F128" i="7" s="1"/>
  <c r="D109" i="13"/>
  <c r="K42" i="10"/>
  <c r="L42" i="10" s="1"/>
  <c r="K59" i="10"/>
  <c r="L59" i="10" s="1"/>
  <c r="R14" i="13"/>
  <c r="R46" i="13"/>
  <c r="S46" i="13" s="1"/>
  <c r="R22" i="13"/>
  <c r="S22" i="13" s="1"/>
  <c r="T22" i="13" s="1"/>
  <c r="U22" i="13" s="1"/>
  <c r="R23" i="13"/>
  <c r="R16" i="13"/>
  <c r="S16" i="13" s="1"/>
  <c r="T16" i="13" s="1"/>
  <c r="U16" i="13" s="1"/>
  <c r="R43" i="13"/>
  <c r="S43" i="13" s="1"/>
  <c r="R21" i="13"/>
  <c r="S21" i="13" s="1"/>
  <c r="T21" i="13" s="1"/>
  <c r="U21" i="13" s="1"/>
  <c r="R41" i="13"/>
  <c r="S41" i="13" s="1"/>
  <c r="R27" i="13"/>
  <c r="R17" i="13"/>
  <c r="R53" i="13"/>
  <c r="R30" i="13"/>
  <c r="S30" i="13" s="1"/>
  <c r="T30" i="13" s="1"/>
  <c r="U30" i="13" s="1"/>
  <c r="R15" i="13"/>
  <c r="S15" i="13" s="1"/>
  <c r="R37" i="13"/>
  <c r="S37" i="13" s="1"/>
  <c r="R35" i="13"/>
  <c r="R51" i="13"/>
  <c r="R54" i="13"/>
  <c r="S54" i="13" s="1"/>
  <c r="R33" i="13"/>
  <c r="R26" i="13"/>
  <c r="R31" i="13"/>
  <c r="R47" i="13"/>
  <c r="S47" i="13" s="1"/>
  <c r="R56" i="13"/>
  <c r="S56" i="13" s="1"/>
  <c r="R18" i="13"/>
  <c r="S18" i="13" s="1"/>
  <c r="T18" i="13" s="1"/>
  <c r="U18" i="13" s="1"/>
  <c r="R55" i="13"/>
  <c r="S55" i="13" s="1"/>
  <c r="R40" i="13"/>
  <c r="S40" i="13" s="1"/>
  <c r="R58" i="13"/>
  <c r="S58" i="13" s="1"/>
  <c r="R81" i="13"/>
  <c r="S81" i="13" s="1"/>
  <c r="R104" i="13"/>
  <c r="S104" i="13" s="1"/>
  <c r="R106" i="13"/>
  <c r="R108" i="13"/>
  <c r="S108" i="13" s="1"/>
  <c r="R100" i="13"/>
  <c r="S100" i="13" s="1"/>
  <c r="R107" i="13"/>
  <c r="R97" i="13"/>
  <c r="S97" i="13" s="1"/>
  <c r="R102" i="13"/>
  <c r="S102" i="13" s="1"/>
  <c r="R103" i="13"/>
  <c r="R114" i="13"/>
  <c r="S114" i="13" s="1"/>
  <c r="R113" i="13"/>
  <c r="S113" i="13" s="1"/>
  <c r="R76" i="9"/>
  <c r="S76" i="9" s="1"/>
  <c r="R77" i="9"/>
  <c r="S51" i="13"/>
  <c r="R70" i="10"/>
  <c r="S70" i="10" s="1"/>
  <c r="R76" i="13"/>
  <c r="R75" i="13"/>
  <c r="S75" i="13" s="1"/>
  <c r="R77" i="13"/>
  <c r="K136" i="9"/>
  <c r="L136" i="9" s="1"/>
  <c r="K135" i="9"/>
  <c r="L135" i="9" s="1"/>
  <c r="S18" i="10"/>
  <c r="R128" i="12"/>
  <c r="S128" i="12" s="1"/>
  <c r="R27" i="10"/>
  <c r="S27" i="10" s="1"/>
  <c r="R14" i="10"/>
  <c r="R18" i="10"/>
  <c r="R20" i="10"/>
  <c r="S20" i="10" s="1"/>
  <c r="R24" i="10"/>
  <c r="S24" i="10" s="1"/>
  <c r="R19" i="10"/>
  <c r="S19" i="10" s="1"/>
  <c r="R21" i="10"/>
  <c r="S21" i="10" s="1"/>
  <c r="R85" i="10"/>
  <c r="S85" i="10" s="1"/>
  <c r="R84" i="10"/>
  <c r="S84" i="10" s="1"/>
  <c r="R86" i="10"/>
  <c r="S86" i="10" s="1"/>
  <c r="R87" i="10"/>
  <c r="S87" i="10" s="1"/>
  <c r="R88" i="10"/>
  <c r="S88" i="10" s="1"/>
  <c r="R134" i="10"/>
  <c r="S134" i="10" s="1"/>
  <c r="R130" i="10"/>
  <c r="S130" i="10" s="1"/>
  <c r="R136" i="10"/>
  <c r="S136" i="10" s="1"/>
  <c r="T136" i="10" s="1"/>
  <c r="U136" i="10" s="1"/>
  <c r="R73" i="9"/>
  <c r="R74" i="9"/>
  <c r="S74" i="9" s="1"/>
  <c r="R129" i="9"/>
  <c r="S129" i="9" s="1"/>
  <c r="R130" i="9"/>
  <c r="S130" i="9" s="1"/>
  <c r="R92" i="9"/>
  <c r="S92" i="9" s="1"/>
  <c r="S23" i="13"/>
  <c r="T23" i="13" s="1"/>
  <c r="U23" i="13" s="1"/>
  <c r="S17" i="13"/>
  <c r="T17" i="13" s="1"/>
  <c r="U17" i="13" s="1"/>
  <c r="S31" i="13"/>
  <c r="T31" i="13" s="1"/>
  <c r="U31" i="13" s="1"/>
  <c r="K132" i="13"/>
  <c r="L132" i="13" s="1"/>
  <c r="R18" i="12"/>
  <c r="S18" i="12" s="1"/>
  <c r="T18" i="12" s="1"/>
  <c r="U18" i="12" s="1"/>
  <c r="R17" i="12"/>
  <c r="S17" i="12" s="1"/>
  <c r="T17" i="12" s="1"/>
  <c r="U17" i="12" s="1"/>
  <c r="R112" i="13"/>
  <c r="S112" i="13" s="1"/>
  <c r="R14" i="12"/>
  <c r="R17" i="10"/>
  <c r="S17" i="10" s="1"/>
  <c r="R68" i="12"/>
  <c r="R19" i="12"/>
  <c r="S19" i="12" s="1"/>
  <c r="T19" i="12" s="1"/>
  <c r="U19" i="12" s="1"/>
  <c r="R69" i="12"/>
  <c r="S69" i="12" s="1"/>
  <c r="R15" i="12"/>
  <c r="S15" i="12" s="1"/>
  <c r="R30" i="12"/>
  <c r="S30" i="12" s="1"/>
  <c r="R20" i="12"/>
  <c r="R27" i="12"/>
  <c r="S27" i="12" s="1"/>
  <c r="R36" i="12"/>
  <c r="R52" i="12"/>
  <c r="R67" i="12"/>
  <c r="S67" i="12" s="1"/>
  <c r="R16" i="12"/>
  <c r="S16" i="12" s="1"/>
  <c r="T16" i="12" s="1"/>
  <c r="U16" i="12" s="1"/>
  <c r="R74" i="12"/>
  <c r="S74" i="12" s="1"/>
  <c r="R43" i="12"/>
  <c r="R54" i="12"/>
  <c r="S54" i="12" s="1"/>
  <c r="R59" i="12"/>
  <c r="S59" i="12" s="1"/>
  <c r="R31" i="12"/>
  <c r="S31" i="12" s="1"/>
  <c r="R26" i="12"/>
  <c r="S26" i="12" s="1"/>
  <c r="R70" i="12"/>
  <c r="S70" i="12" s="1"/>
  <c r="R57" i="12"/>
  <c r="R66" i="12"/>
  <c r="S66" i="12" s="1"/>
  <c r="R60" i="12"/>
  <c r="S60" i="12" s="1"/>
  <c r="R77" i="12"/>
  <c r="S77" i="12" s="1"/>
  <c r="R134" i="12"/>
  <c r="S134" i="12" s="1"/>
  <c r="R112" i="12"/>
  <c r="R91" i="12"/>
  <c r="S91" i="12" s="1"/>
  <c r="R54" i="10"/>
  <c r="S54" i="10" s="1"/>
  <c r="R106" i="10"/>
  <c r="S106" i="10" s="1"/>
  <c r="K123" i="10"/>
  <c r="L123" i="10" s="1"/>
  <c r="R96" i="12"/>
  <c r="R120" i="13"/>
  <c r="S120" i="13" s="1"/>
  <c r="R119" i="13"/>
  <c r="S119" i="13" s="1"/>
  <c r="R75" i="9"/>
  <c r="S75" i="9" s="1"/>
  <c r="R78" i="9"/>
  <c r="S78" i="9" s="1"/>
  <c r="R94" i="9"/>
  <c r="S94" i="9" s="1"/>
  <c r="R97" i="9"/>
  <c r="R60" i="9"/>
  <c r="S60" i="9" s="1"/>
  <c r="R113" i="9"/>
  <c r="S113" i="9" s="1"/>
  <c r="R102" i="10"/>
  <c r="S102" i="10" s="1"/>
  <c r="R95" i="10"/>
  <c r="S95" i="10" s="1"/>
  <c r="R100" i="10"/>
  <c r="S100" i="10" s="1"/>
  <c r="R96" i="10"/>
  <c r="S96" i="10" s="1"/>
  <c r="R94" i="10"/>
  <c r="S94" i="10" s="1"/>
  <c r="R68" i="13"/>
  <c r="R60" i="13"/>
  <c r="R50" i="13"/>
  <c r="R42" i="13"/>
  <c r="R34" i="13"/>
  <c r="S34" i="13" s="1"/>
  <c r="R87" i="13"/>
  <c r="S87" i="13" s="1"/>
  <c r="R63" i="13"/>
  <c r="S63" i="13" s="1"/>
  <c r="R88" i="13"/>
  <c r="S88" i="13" s="1"/>
  <c r="R79" i="13"/>
  <c r="S79" i="13" s="1"/>
  <c r="R92" i="13"/>
  <c r="S92" i="13" s="1"/>
  <c r="R25" i="13"/>
  <c r="S25" i="13" s="1"/>
  <c r="T25" i="13" s="1"/>
  <c r="U25" i="13" s="1"/>
  <c r="R129" i="13"/>
  <c r="S129" i="13" s="1"/>
  <c r="T129" i="13" s="1"/>
  <c r="U129" i="13" s="1"/>
  <c r="R131" i="13"/>
  <c r="S131" i="13" s="1"/>
  <c r="R118" i="10"/>
  <c r="R110" i="10"/>
  <c r="S110" i="10" s="1"/>
  <c r="R113" i="10"/>
  <c r="S113" i="10" s="1"/>
  <c r="R129" i="10"/>
  <c r="S129" i="10" s="1"/>
  <c r="R124" i="10"/>
  <c r="S124" i="10" s="1"/>
  <c r="R41" i="10"/>
  <c r="S41" i="10" s="1"/>
  <c r="R39" i="10"/>
  <c r="S39" i="10" s="1"/>
  <c r="R16" i="10"/>
  <c r="S16" i="10" s="1"/>
  <c r="R71" i="10"/>
  <c r="S71" i="10" s="1"/>
  <c r="R74" i="10"/>
  <c r="S74" i="10" s="1"/>
  <c r="R72" i="10"/>
  <c r="S72" i="10" s="1"/>
  <c r="K121" i="10"/>
  <c r="L121" i="10" s="1"/>
  <c r="S103" i="13"/>
  <c r="R82" i="13"/>
  <c r="S82" i="13" s="1"/>
  <c r="O30" i="9"/>
  <c r="O21" i="9"/>
  <c r="O84" i="9"/>
  <c r="O100" i="9"/>
  <c r="O115" i="9"/>
  <c r="O134" i="9"/>
  <c r="O66" i="9"/>
  <c r="R65" i="9" s="1"/>
  <c r="S65" i="9" s="1"/>
  <c r="O91" i="9"/>
  <c r="O122" i="9"/>
  <c r="R121" i="9" s="1"/>
  <c r="S121" i="9" s="1"/>
  <c r="O27" i="9"/>
  <c r="O20" i="9"/>
  <c r="O34" i="9"/>
  <c r="O132" i="9"/>
  <c r="R132" i="9" s="1"/>
  <c r="S132" i="9" s="1"/>
  <c r="O93" i="9"/>
  <c r="O64" i="9"/>
  <c r="R63" i="9" s="1"/>
  <c r="S63" i="9" s="1"/>
  <c r="O65" i="9"/>
  <c r="O88" i="9"/>
  <c r="O104" i="9"/>
  <c r="O120" i="9"/>
  <c r="O54" i="9"/>
  <c r="O70" i="9"/>
  <c r="R70" i="9" s="1"/>
  <c r="S70" i="9" s="1"/>
  <c r="O99" i="9"/>
  <c r="R98" i="9" s="1"/>
  <c r="S98" i="9" s="1"/>
  <c r="O125" i="9"/>
  <c r="O35" i="9"/>
  <c r="O28" i="9"/>
  <c r="O18" i="9"/>
  <c r="O119" i="9"/>
  <c r="O85" i="9"/>
  <c r="O56" i="9"/>
  <c r="O53" i="9"/>
  <c r="O81" i="9"/>
  <c r="R81" i="9" s="1"/>
  <c r="S81" i="9" s="1"/>
  <c r="O113" i="9"/>
  <c r="O49" i="9"/>
  <c r="O16" i="9"/>
  <c r="O39" i="9"/>
  <c r="H123" i="12"/>
  <c r="J123" i="12" s="1"/>
  <c r="Q123" i="12"/>
  <c r="P123" i="12"/>
  <c r="P110" i="12"/>
  <c r="H110" i="12"/>
  <c r="J110" i="12" s="1"/>
  <c r="Q110" i="12"/>
  <c r="R120" i="12" s="1"/>
  <c r="S120" i="12" s="1"/>
  <c r="H99" i="12"/>
  <c r="J99" i="12" s="1"/>
  <c r="P99" i="12"/>
  <c r="Q99" i="12"/>
  <c r="H63" i="12"/>
  <c r="J63" i="12" s="1"/>
  <c r="Q63" i="12"/>
  <c r="R73" i="12" s="1"/>
  <c r="S73" i="12" s="1"/>
  <c r="P63" i="12"/>
  <c r="J46" i="12"/>
  <c r="Q37" i="12"/>
  <c r="H37" i="12"/>
  <c r="J37" i="12" s="1"/>
  <c r="H28" i="12"/>
  <c r="J28" i="12" s="1"/>
  <c r="Q28" i="12"/>
  <c r="R38" i="12" s="1"/>
  <c r="S38" i="12" s="1"/>
  <c r="Q23" i="12"/>
  <c r="R33" i="12" s="1"/>
  <c r="S33" i="12" s="1"/>
  <c r="H23" i="12"/>
  <c r="J23" i="12" s="1"/>
  <c r="D23" i="12"/>
  <c r="E20" i="12" s="1"/>
  <c r="F20" i="12" s="1"/>
  <c r="Q125" i="13"/>
  <c r="D125" i="13"/>
  <c r="E117" i="13" s="1"/>
  <c r="F117" i="13" s="1"/>
  <c r="P123" i="13"/>
  <c r="S123" i="13" s="1"/>
  <c r="Q123" i="13"/>
  <c r="P106" i="13"/>
  <c r="S106" i="13" s="1"/>
  <c r="D106" i="13"/>
  <c r="Q106" i="13"/>
  <c r="R125" i="13" s="1"/>
  <c r="S125" i="13" s="1"/>
  <c r="P77" i="13"/>
  <c r="S77" i="13" s="1"/>
  <c r="Q77" i="13"/>
  <c r="R96" i="13" s="1"/>
  <c r="S96" i="13" s="1"/>
  <c r="J64" i="13"/>
  <c r="P50" i="13"/>
  <c r="D50" i="13"/>
  <c r="Q45" i="13"/>
  <c r="R64" i="13" s="1"/>
  <c r="P45" i="13"/>
  <c r="S45" i="13" s="1"/>
  <c r="P42" i="13"/>
  <c r="D42" i="13"/>
  <c r="E38" i="13" s="1"/>
  <c r="F38" i="13" s="1"/>
  <c r="J36" i="13"/>
  <c r="Q17" i="13"/>
  <c r="R36" i="13" s="1"/>
  <c r="S36" i="13" s="1"/>
  <c r="D17" i="13"/>
  <c r="H123" i="7"/>
  <c r="J123" i="7" s="1"/>
  <c r="Q123" i="7"/>
  <c r="P123" i="7"/>
  <c r="D123" i="7"/>
  <c r="H119" i="7"/>
  <c r="J119" i="7" s="1"/>
  <c r="P119" i="7"/>
  <c r="D119" i="7"/>
  <c r="H115" i="7"/>
  <c r="J115" i="7" s="1"/>
  <c r="D115" i="7"/>
  <c r="E109" i="7" s="1"/>
  <c r="F109" i="7" s="1"/>
  <c r="P115" i="7"/>
  <c r="Q115" i="7"/>
  <c r="P18" i="7"/>
  <c r="Q18" i="7"/>
  <c r="D18" i="7"/>
  <c r="H18" i="7"/>
  <c r="J18" i="7" s="1"/>
  <c r="Q135" i="10"/>
  <c r="R135" i="10" s="1"/>
  <c r="S135" i="10" s="1"/>
  <c r="T135" i="10" s="1"/>
  <c r="U135" i="10" s="1"/>
  <c r="D135" i="10"/>
  <c r="E135" i="10" s="1"/>
  <c r="F135" i="10" s="1"/>
  <c r="P133" i="10"/>
  <c r="S133" i="10" s="1"/>
  <c r="D133" i="10"/>
  <c r="Q128" i="10"/>
  <c r="R128" i="10" s="1"/>
  <c r="P128" i="10"/>
  <c r="S128" i="10" s="1"/>
  <c r="D128" i="10"/>
  <c r="Q127" i="10"/>
  <c r="R127" i="10" s="1"/>
  <c r="P127" i="10"/>
  <c r="D127" i="10"/>
  <c r="E123" i="10" s="1"/>
  <c r="F123" i="10" s="1"/>
  <c r="P118" i="10"/>
  <c r="D118" i="10"/>
  <c r="P25" i="10"/>
  <c r="D25" i="10"/>
  <c r="Q25" i="10"/>
  <c r="R25" i="10" s="1"/>
  <c r="P133" i="9"/>
  <c r="D133" i="9"/>
  <c r="Q131" i="9"/>
  <c r="J131" i="9"/>
  <c r="P128" i="9"/>
  <c r="D128" i="9"/>
  <c r="P120" i="9"/>
  <c r="D120" i="9"/>
  <c r="R51" i="10"/>
  <c r="S51" i="10" s="1"/>
  <c r="O72" i="9"/>
  <c r="R72" i="9" s="1"/>
  <c r="S72" i="9" s="1"/>
  <c r="O25" i="9"/>
  <c r="O51" i="9"/>
  <c r="R52" i="9" s="1"/>
  <c r="S52" i="9" s="1"/>
  <c r="O116" i="9"/>
  <c r="O62" i="9"/>
  <c r="R62" i="9" s="1"/>
  <c r="O112" i="9"/>
  <c r="O80" i="9"/>
  <c r="K130" i="10"/>
  <c r="L130" i="10" s="1"/>
  <c r="O47" i="7"/>
  <c r="O14" i="7"/>
  <c r="O46" i="7"/>
  <c r="O78" i="7"/>
  <c r="O110" i="7"/>
  <c r="O19" i="7"/>
  <c r="O51" i="7"/>
  <c r="O83" i="7"/>
  <c r="O115" i="7"/>
  <c r="O111" i="7"/>
  <c r="O106" i="7"/>
  <c r="O30" i="7"/>
  <c r="O62" i="7"/>
  <c r="O94" i="7"/>
  <c r="O126" i="7"/>
  <c r="O35" i="7"/>
  <c r="O67" i="7"/>
  <c r="O99" i="7"/>
  <c r="O131" i="7"/>
  <c r="O119" i="7"/>
  <c r="O55" i="7"/>
  <c r="O114" i="7"/>
  <c r="O50" i="7"/>
  <c r="O74" i="7"/>
  <c r="O70" i="7"/>
  <c r="O134" i="7"/>
  <c r="O75" i="7"/>
  <c r="O87" i="7"/>
  <c r="O130" i="7"/>
  <c r="O34" i="7"/>
  <c r="O24" i="7"/>
  <c r="O40" i="7"/>
  <c r="O56" i="7"/>
  <c r="O72" i="7"/>
  <c r="O88" i="7"/>
  <c r="O104" i="7"/>
  <c r="O120" i="7"/>
  <c r="O136" i="7"/>
  <c r="O29" i="7"/>
  <c r="O45" i="7"/>
  <c r="O61" i="7"/>
  <c r="O77" i="7"/>
  <c r="O93" i="7"/>
  <c r="O109" i="7"/>
  <c r="O125" i="7"/>
  <c r="O22" i="7"/>
  <c r="O86" i="7"/>
  <c r="O27" i="7"/>
  <c r="O91" i="7"/>
  <c r="O71" i="7"/>
  <c r="O98" i="7"/>
  <c r="O18" i="7"/>
  <c r="O135" i="7"/>
  <c r="O28" i="7"/>
  <c r="O44" i="7"/>
  <c r="O60" i="7"/>
  <c r="O76" i="7"/>
  <c r="O92" i="7"/>
  <c r="O108" i="7"/>
  <c r="O124" i="7"/>
  <c r="O17" i="7"/>
  <c r="O33" i="7"/>
  <c r="O49" i="7"/>
  <c r="O65" i="7"/>
  <c r="O81" i="7"/>
  <c r="O97" i="7"/>
  <c r="O113" i="7"/>
  <c r="O129" i="7"/>
  <c r="O26" i="7"/>
  <c r="O31" i="7"/>
  <c r="O63" i="7"/>
  <c r="O46" i="12"/>
  <c r="R56" i="12" s="1"/>
  <c r="S56" i="12" s="1"/>
  <c r="O126" i="12"/>
  <c r="O99" i="12"/>
  <c r="R108" i="12" s="1"/>
  <c r="S108" i="12" s="1"/>
  <c r="O69" i="12"/>
  <c r="R80" i="12" s="1"/>
  <c r="K122" i="10"/>
  <c r="L122" i="10" s="1"/>
  <c r="K129" i="10"/>
  <c r="L129" i="10" s="1"/>
  <c r="K133" i="10"/>
  <c r="L133" i="10" s="1"/>
  <c r="J36" i="7"/>
  <c r="J24" i="7"/>
  <c r="J104" i="7"/>
  <c r="H112" i="12"/>
  <c r="J112" i="12" s="1"/>
  <c r="Q112" i="12"/>
  <c r="R122" i="12" s="1"/>
  <c r="S122" i="12" s="1"/>
  <c r="P112" i="12"/>
  <c r="Q107" i="12"/>
  <c r="R117" i="12" s="1"/>
  <c r="H107" i="12"/>
  <c r="J107" i="12" s="1"/>
  <c r="H90" i="12"/>
  <c r="J90" i="12" s="1"/>
  <c r="Q90" i="12"/>
  <c r="R100" i="12" s="1"/>
  <c r="S100" i="12" s="1"/>
  <c r="Q77" i="12"/>
  <c r="R87" i="12" s="1"/>
  <c r="H77" i="12"/>
  <c r="J77" i="12" s="1"/>
  <c r="Q65" i="12"/>
  <c r="H65" i="12"/>
  <c r="J65" i="12" s="1"/>
  <c r="Q39" i="12"/>
  <c r="R49" i="12" s="1"/>
  <c r="S49" i="12" s="1"/>
  <c r="P39" i="12"/>
  <c r="H39" i="12"/>
  <c r="J39" i="12" s="1"/>
  <c r="P135" i="13"/>
  <c r="S135" i="13" s="1"/>
  <c r="T135" i="13" s="1"/>
  <c r="U135" i="13" s="1"/>
  <c r="Q135" i="13"/>
  <c r="P133" i="13"/>
  <c r="S133" i="13" s="1"/>
  <c r="T132" i="13" s="1"/>
  <c r="U132" i="13" s="1"/>
  <c r="Q133" i="13"/>
  <c r="P80" i="13"/>
  <c r="Q80" i="13"/>
  <c r="R99" i="13" s="1"/>
  <c r="S99" i="13" s="1"/>
  <c r="Q61" i="13"/>
  <c r="R80" i="13" s="1"/>
  <c r="P61" i="13"/>
  <c r="S61" i="13" s="1"/>
  <c r="J56" i="13"/>
  <c r="J26" i="13"/>
  <c r="H89" i="7"/>
  <c r="J89" i="7" s="1"/>
  <c r="Q89" i="7"/>
  <c r="D89" i="7"/>
  <c r="D87" i="7"/>
  <c r="P87" i="7"/>
  <c r="H87" i="7"/>
  <c r="J87" i="7" s="1"/>
  <c r="H83" i="7"/>
  <c r="P83" i="7"/>
  <c r="H37" i="7"/>
  <c r="J37" i="7" s="1"/>
  <c r="Q37" i="7"/>
  <c r="P26" i="7"/>
  <c r="Q26" i="7"/>
  <c r="Q22" i="7"/>
  <c r="D22" i="7"/>
  <c r="H22" i="7"/>
  <c r="J22" i="7" s="1"/>
  <c r="E122" i="10"/>
  <c r="F122" i="10" s="1"/>
  <c r="J86" i="7"/>
  <c r="E126" i="7"/>
  <c r="F126" i="7" s="1"/>
  <c r="Q92" i="12"/>
  <c r="H92" i="12"/>
  <c r="J92" i="12" s="1"/>
  <c r="H84" i="12"/>
  <c r="J84" i="12" s="1"/>
  <c r="Q84" i="12"/>
  <c r="H80" i="12"/>
  <c r="J80" i="12" s="1"/>
  <c r="P80" i="12"/>
  <c r="Q80" i="12"/>
  <c r="P76" i="12"/>
  <c r="Q76" i="12"/>
  <c r="R86" i="12" s="1"/>
  <c r="S86" i="12" s="1"/>
  <c r="H76" i="12"/>
  <c r="J76" i="12" s="1"/>
  <c r="P72" i="12"/>
  <c r="Q72" i="12"/>
  <c r="H72" i="12"/>
  <c r="J72" i="12" s="1"/>
  <c r="H68" i="12"/>
  <c r="J68" i="12" s="1"/>
  <c r="P68" i="12"/>
  <c r="S68" i="12" s="1"/>
  <c r="Q68" i="12"/>
  <c r="H55" i="12"/>
  <c r="J55" i="12" s="1"/>
  <c r="Q55" i="12"/>
  <c r="R65" i="12" s="1"/>
  <c r="S65" i="12" s="1"/>
  <c r="H52" i="12"/>
  <c r="J52" i="12" s="1"/>
  <c r="P52" i="12"/>
  <c r="Q52" i="12"/>
  <c r="Q43" i="12"/>
  <c r="R53" i="12" s="1"/>
  <c r="S53" i="12" s="1"/>
  <c r="P43" i="12"/>
  <c r="S43" i="12" s="1"/>
  <c r="Q19" i="12"/>
  <c r="H19" i="12"/>
  <c r="J19" i="12" s="1"/>
  <c r="H14" i="12"/>
  <c r="P14" i="12"/>
  <c r="Q14" i="12"/>
  <c r="R24" i="12" s="1"/>
  <c r="S24" i="12" s="1"/>
  <c r="Q107" i="13"/>
  <c r="R126" i="13" s="1"/>
  <c r="S126" i="13" s="1"/>
  <c r="P107" i="13"/>
  <c r="S107" i="13" s="1"/>
  <c r="D107" i="13"/>
  <c r="E107" i="13" s="1"/>
  <c r="F107" i="13" s="1"/>
  <c r="J102" i="13"/>
  <c r="J98" i="13"/>
  <c r="P76" i="13"/>
  <c r="S76" i="13" s="1"/>
  <c r="Q76" i="13"/>
  <c r="R95" i="13" s="1"/>
  <c r="S95" i="13" s="1"/>
  <c r="J66" i="13"/>
  <c r="D51" i="13"/>
  <c r="Q51" i="13"/>
  <c r="R70" i="13" s="1"/>
  <c r="S70" i="13" s="1"/>
  <c r="P48" i="13"/>
  <c r="Q48" i="13"/>
  <c r="R67" i="13" s="1"/>
  <c r="S67" i="13" s="1"/>
  <c r="D48" i="13"/>
  <c r="J34" i="13"/>
  <c r="Q33" i="13"/>
  <c r="R52" i="13" s="1"/>
  <c r="S52" i="13" s="1"/>
  <c r="P33" i="13"/>
  <c r="S33" i="13" s="1"/>
  <c r="P130" i="7"/>
  <c r="D130" i="7"/>
  <c r="P128" i="7"/>
  <c r="H128" i="7"/>
  <c r="J128" i="7" s="1"/>
  <c r="P106" i="7"/>
  <c r="Q106" i="7"/>
  <c r="D106" i="7"/>
  <c r="D101" i="7"/>
  <c r="H101" i="7"/>
  <c r="J101" i="7" s="1"/>
  <c r="Q109" i="10"/>
  <c r="R109" i="10" s="1"/>
  <c r="D109" i="10"/>
  <c r="P109" i="10"/>
  <c r="Q101" i="10"/>
  <c r="R101" i="10" s="1"/>
  <c r="D101" i="10"/>
  <c r="P101" i="10"/>
  <c r="Q69" i="10"/>
  <c r="R69" i="10" s="1"/>
  <c r="D69" i="10"/>
  <c r="P69" i="10"/>
  <c r="Q53" i="10"/>
  <c r="R53" i="10" s="1"/>
  <c r="P53" i="10"/>
  <c r="P49" i="10"/>
  <c r="Q49" i="10"/>
  <c r="R49" i="10" s="1"/>
  <c r="P40" i="10"/>
  <c r="Q40" i="10"/>
  <c r="R40" i="10" s="1"/>
  <c r="P132" i="12"/>
  <c r="H62" i="12"/>
  <c r="J62" i="12" s="1"/>
  <c r="Q62" i="12"/>
  <c r="R72" i="12" s="1"/>
  <c r="P36" i="12"/>
  <c r="Q36" i="12"/>
  <c r="R46" i="12" s="1"/>
  <c r="S46" i="12" s="1"/>
  <c r="J67" i="13"/>
  <c r="J45" i="13"/>
  <c r="Q35" i="13"/>
  <c r="P35" i="13"/>
  <c r="S35" i="13" s="1"/>
  <c r="H121" i="7"/>
  <c r="J121" i="7" s="1"/>
  <c r="Q121" i="7"/>
  <c r="D117" i="7"/>
  <c r="H117" i="7"/>
  <c r="J117" i="7" s="1"/>
  <c r="H49" i="7"/>
  <c r="J49" i="7" s="1"/>
  <c r="Q49" i="7"/>
  <c r="P36" i="7"/>
  <c r="Q36" i="7"/>
  <c r="P97" i="9"/>
  <c r="S97" i="9" s="1"/>
  <c r="Q68" i="9"/>
  <c r="R68" i="9" s="1"/>
  <c r="P113" i="12"/>
  <c r="Q113" i="12"/>
  <c r="R123" i="12" s="1"/>
  <c r="H106" i="12"/>
  <c r="J106" i="12" s="1"/>
  <c r="P106" i="12"/>
  <c r="Q98" i="12"/>
  <c r="H98" i="12"/>
  <c r="J98" i="12" s="1"/>
  <c r="J51" i="13"/>
  <c r="H131" i="7"/>
  <c r="J131" i="7" s="1"/>
  <c r="Q131" i="7"/>
  <c r="D64" i="7"/>
  <c r="H27" i="7"/>
  <c r="J27" i="7" s="1"/>
  <c r="Q27" i="7"/>
  <c r="Q122" i="10"/>
  <c r="R122" i="10" s="1"/>
  <c r="P122" i="10"/>
  <c r="Q61" i="10"/>
  <c r="R61" i="10" s="1"/>
  <c r="S61" i="10" s="1"/>
  <c r="D61" i="10"/>
  <c r="P57" i="13"/>
  <c r="S57" i="13" s="1"/>
  <c r="I53" i="13"/>
  <c r="J53" i="13" s="1"/>
  <c r="I49" i="13"/>
  <c r="J49" i="13" s="1"/>
  <c r="C45" i="13"/>
  <c r="D45" i="13" s="1"/>
  <c r="I39" i="13"/>
  <c r="J39" i="13" s="1"/>
  <c r="C35" i="13"/>
  <c r="D35" i="13" s="1"/>
  <c r="D116" i="7"/>
  <c r="P116" i="7"/>
  <c r="H102" i="7"/>
  <c r="J102" i="7" s="1"/>
  <c r="D94" i="7"/>
  <c r="P94" i="7"/>
  <c r="Q73" i="7"/>
  <c r="P60" i="7"/>
  <c r="D60" i="7"/>
  <c r="Q123" i="10"/>
  <c r="R123" i="10" s="1"/>
  <c r="P123" i="10"/>
  <c r="Q121" i="10"/>
  <c r="R121" i="10" s="1"/>
  <c r="P121" i="10"/>
  <c r="S121" i="10" s="1"/>
  <c r="J69" i="10"/>
  <c r="K61" i="10" s="1"/>
  <c r="L61" i="10" s="1"/>
  <c r="Q111" i="9"/>
  <c r="Q103" i="9"/>
  <c r="P68" i="9"/>
  <c r="C24" i="13"/>
  <c r="D24" i="13" s="1"/>
  <c r="C26" i="13"/>
  <c r="D26" i="13" s="1"/>
  <c r="I27" i="13"/>
  <c r="J27" i="13" s="1"/>
  <c r="C16" i="13"/>
  <c r="D16" i="13" s="1"/>
  <c r="C25" i="13"/>
  <c r="D25" i="13" s="1"/>
  <c r="I26" i="13"/>
  <c r="C27" i="13"/>
  <c r="D27" i="13" s="1"/>
  <c r="H110" i="7"/>
  <c r="J110" i="7" s="1"/>
  <c r="P110" i="7"/>
  <c r="Q110" i="7"/>
  <c r="P88" i="7"/>
  <c r="D88" i="7"/>
  <c r="Q131" i="10"/>
  <c r="R131" i="10" s="1"/>
  <c r="P131" i="10"/>
  <c r="I15" i="9"/>
  <c r="J15" i="9" s="1"/>
  <c r="C34" i="9"/>
  <c r="D34" i="9" s="1"/>
  <c r="I68" i="9"/>
  <c r="J68" i="9" s="1"/>
  <c r="I95" i="9"/>
  <c r="C96" i="9"/>
  <c r="D96" i="9" s="1"/>
  <c r="C44" i="9"/>
  <c r="D44" i="9" s="1"/>
  <c r="C62" i="9"/>
  <c r="D62" i="9" s="1"/>
  <c r="I66" i="9"/>
  <c r="J66" i="9" s="1"/>
  <c r="C68" i="9"/>
  <c r="D68" i="9" s="1"/>
  <c r="I87" i="9"/>
  <c r="J87" i="9" s="1"/>
  <c r="C88" i="9"/>
  <c r="D88" i="9" s="1"/>
  <c r="C97" i="9"/>
  <c r="D97" i="9" s="1"/>
  <c r="I103" i="9"/>
  <c r="J103" i="9" s="1"/>
  <c r="C104" i="9"/>
  <c r="D104" i="9" s="1"/>
  <c r="C105" i="9"/>
  <c r="D105" i="9" s="1"/>
  <c r="I111" i="9"/>
  <c r="J111" i="9" s="1"/>
  <c r="C112" i="9"/>
  <c r="D112" i="9" s="1"/>
  <c r="C113" i="9"/>
  <c r="D113" i="9" s="1"/>
  <c r="E113" i="9" s="1"/>
  <c r="F113" i="9" s="1"/>
  <c r="C23" i="9"/>
  <c r="D23" i="9" s="1"/>
  <c r="C24" i="10"/>
  <c r="D24" i="10" s="1"/>
  <c r="K125" i="12" l="1"/>
  <c r="L125" i="12" s="1"/>
  <c r="K124" i="12"/>
  <c r="L124" i="12" s="1"/>
  <c r="S122" i="10"/>
  <c r="E76" i="7"/>
  <c r="F76" i="7" s="1"/>
  <c r="K24" i="12"/>
  <c r="L24" i="12" s="1"/>
  <c r="K130" i="13"/>
  <c r="L130" i="13" s="1"/>
  <c r="K105" i="7"/>
  <c r="L105" i="7" s="1"/>
  <c r="E63" i="10"/>
  <c r="F63" i="10" s="1"/>
  <c r="R62" i="12"/>
  <c r="S62" i="12" s="1"/>
  <c r="R102" i="12"/>
  <c r="S102" i="12" s="1"/>
  <c r="J83" i="7"/>
  <c r="S62" i="9"/>
  <c r="S42" i="13"/>
  <c r="R93" i="9"/>
  <c r="S93" i="9" s="1"/>
  <c r="R66" i="9"/>
  <c r="S66" i="9" s="1"/>
  <c r="R104" i="12"/>
  <c r="S104" i="12" s="1"/>
  <c r="R40" i="12"/>
  <c r="S40" i="12" s="1"/>
  <c r="R45" i="12"/>
  <c r="S45" i="12" s="1"/>
  <c r="R71" i="9"/>
  <c r="S71" i="9" s="1"/>
  <c r="K51" i="10"/>
  <c r="L51" i="10" s="1"/>
  <c r="K46" i="10"/>
  <c r="L46" i="10" s="1"/>
  <c r="K28" i="10"/>
  <c r="L28" i="10" s="1"/>
  <c r="E75" i="13"/>
  <c r="F75" i="13" s="1"/>
  <c r="E110" i="13"/>
  <c r="F110" i="13" s="1"/>
  <c r="K115" i="12"/>
  <c r="L115" i="12" s="1"/>
  <c r="K39" i="10"/>
  <c r="L39" i="10" s="1"/>
  <c r="E46" i="12"/>
  <c r="F46" i="12" s="1"/>
  <c r="E120" i="13"/>
  <c r="F120" i="13" s="1"/>
  <c r="K125" i="7"/>
  <c r="L125" i="7" s="1"/>
  <c r="K124" i="7"/>
  <c r="L124" i="7" s="1"/>
  <c r="K110" i="13"/>
  <c r="L110" i="13" s="1"/>
  <c r="K113" i="13"/>
  <c r="L113" i="13" s="1"/>
  <c r="K111" i="13"/>
  <c r="L111" i="13" s="1"/>
  <c r="R92" i="12"/>
  <c r="S92" i="12" s="1"/>
  <c r="R125" i="12"/>
  <c r="S125" i="12" s="1"/>
  <c r="R121" i="12"/>
  <c r="R103" i="12"/>
  <c r="S103" i="12" s="1"/>
  <c r="R81" i="12"/>
  <c r="R85" i="12"/>
  <c r="S85" i="12" s="1"/>
  <c r="R58" i="12"/>
  <c r="S58" i="12" s="1"/>
  <c r="R119" i="12"/>
  <c r="S119" i="12" s="1"/>
  <c r="R118" i="12"/>
  <c r="S118" i="12" s="1"/>
  <c r="R32" i="12"/>
  <c r="S32" i="12" s="1"/>
  <c r="R84" i="12"/>
  <c r="S84" i="12" s="1"/>
  <c r="R50" i="12"/>
  <c r="S50" i="12" s="1"/>
  <c r="R71" i="12"/>
  <c r="S71" i="12" s="1"/>
  <c r="R23" i="12"/>
  <c r="S23" i="12" s="1"/>
  <c r="T23" i="12" s="1"/>
  <c r="U23" i="12" s="1"/>
  <c r="R116" i="12"/>
  <c r="R93" i="12"/>
  <c r="S93" i="12" s="1"/>
  <c r="R41" i="12"/>
  <c r="S41" i="12" s="1"/>
  <c r="R88" i="12"/>
  <c r="S88" i="12" s="1"/>
  <c r="R21" i="12"/>
  <c r="S21" i="12" s="1"/>
  <c r="T21" i="12" s="1"/>
  <c r="U21" i="12" s="1"/>
  <c r="R98" i="12"/>
  <c r="S98" i="12" s="1"/>
  <c r="R124" i="12"/>
  <c r="S124" i="12" s="1"/>
  <c r="R83" i="12"/>
  <c r="S83" i="12" s="1"/>
  <c r="R64" i="12"/>
  <c r="S64" i="12" s="1"/>
  <c r="R132" i="12"/>
  <c r="S132" i="12" s="1"/>
  <c r="R25" i="12"/>
  <c r="S25" i="12" s="1"/>
  <c r="R105" i="12"/>
  <c r="S105" i="12" s="1"/>
  <c r="R34" i="12"/>
  <c r="S34" i="12" s="1"/>
  <c r="R126" i="12"/>
  <c r="S126" i="12" s="1"/>
  <c r="R130" i="12"/>
  <c r="S130" i="12" s="1"/>
  <c r="R114" i="12"/>
  <c r="S114" i="12" s="1"/>
  <c r="R35" i="12"/>
  <c r="S35" i="12" s="1"/>
  <c r="K129" i="13"/>
  <c r="L129" i="13" s="1"/>
  <c r="K136" i="12"/>
  <c r="L136" i="12" s="1"/>
  <c r="K89" i="10"/>
  <c r="L89" i="10" s="1"/>
  <c r="K135" i="12"/>
  <c r="L135" i="12" s="1"/>
  <c r="S81" i="12"/>
  <c r="R107" i="12"/>
  <c r="S107" i="12" s="1"/>
  <c r="S63" i="12"/>
  <c r="E35" i="12"/>
  <c r="F35" i="12" s="1"/>
  <c r="K117" i="13"/>
  <c r="L117" i="13" s="1"/>
  <c r="K133" i="12"/>
  <c r="L133" i="12" s="1"/>
  <c r="J58" i="7"/>
  <c r="K27" i="13"/>
  <c r="L27" i="13" s="1"/>
  <c r="S113" i="12"/>
  <c r="E51" i="13"/>
  <c r="F51" i="13" s="1"/>
  <c r="K59" i="12"/>
  <c r="L59" i="12" s="1"/>
  <c r="S106" i="12"/>
  <c r="S36" i="12"/>
  <c r="S109" i="10"/>
  <c r="R29" i="12"/>
  <c r="S29" i="12" s="1"/>
  <c r="R82" i="12"/>
  <c r="S82" i="12" s="1"/>
  <c r="S76" i="12"/>
  <c r="R94" i="12"/>
  <c r="S94" i="12" s="1"/>
  <c r="R75" i="12"/>
  <c r="S75" i="12" s="1"/>
  <c r="R47" i="12"/>
  <c r="S47" i="12" s="1"/>
  <c r="R133" i="12"/>
  <c r="S133" i="12" s="1"/>
  <c r="S96" i="12"/>
  <c r="R101" i="12"/>
  <c r="S101" i="12" s="1"/>
  <c r="T108" i="13"/>
  <c r="U108" i="13" s="1"/>
  <c r="S26" i="13"/>
  <c r="T26" i="13" s="1"/>
  <c r="U26" i="13" s="1"/>
  <c r="S53" i="13"/>
  <c r="K49" i="10"/>
  <c r="L49" i="10" s="1"/>
  <c r="K55" i="10"/>
  <c r="L55" i="10" s="1"/>
  <c r="K43" i="10"/>
  <c r="L43" i="10" s="1"/>
  <c r="K17" i="10"/>
  <c r="L17" i="10" s="1"/>
  <c r="E131" i="7"/>
  <c r="F131" i="7" s="1"/>
  <c r="K108" i="13"/>
  <c r="L108" i="13" s="1"/>
  <c r="K125" i="13"/>
  <c r="L125" i="13" s="1"/>
  <c r="E50" i="12"/>
  <c r="F50" i="12" s="1"/>
  <c r="E59" i="13"/>
  <c r="F59" i="13" s="1"/>
  <c r="S121" i="12"/>
  <c r="E129" i="7"/>
  <c r="F129" i="7" s="1"/>
  <c r="K35" i="10"/>
  <c r="L35" i="10" s="1"/>
  <c r="E44" i="12"/>
  <c r="F44" i="12" s="1"/>
  <c r="E136" i="12"/>
  <c r="F136" i="12" s="1"/>
  <c r="E111" i="13"/>
  <c r="F111" i="13" s="1"/>
  <c r="K119" i="10"/>
  <c r="L119" i="10" s="1"/>
  <c r="K120" i="10"/>
  <c r="L120" i="10" s="1"/>
  <c r="K118" i="10"/>
  <c r="L118" i="10" s="1"/>
  <c r="K77" i="10"/>
  <c r="L77" i="10" s="1"/>
  <c r="K117" i="10"/>
  <c r="L117" i="10" s="1"/>
  <c r="K109" i="13"/>
  <c r="L109" i="13" s="1"/>
  <c r="K116" i="13"/>
  <c r="L116" i="13" s="1"/>
  <c r="K128" i="13"/>
  <c r="L128" i="13" s="1"/>
  <c r="J134" i="7"/>
  <c r="J78" i="7"/>
  <c r="K85" i="10"/>
  <c r="L85" i="10" s="1"/>
  <c r="T117" i="13"/>
  <c r="U117" i="13" s="1"/>
  <c r="K103" i="13"/>
  <c r="L103" i="13" s="1"/>
  <c r="K124" i="13"/>
  <c r="L124" i="13" s="1"/>
  <c r="K123" i="13"/>
  <c r="L123" i="13" s="1"/>
  <c r="S116" i="12"/>
  <c r="S49" i="10"/>
  <c r="K90" i="7"/>
  <c r="L90" i="7" s="1"/>
  <c r="K19" i="10"/>
  <c r="L19" i="10" s="1"/>
  <c r="S40" i="10"/>
  <c r="R90" i="12"/>
  <c r="S90" i="12" s="1"/>
  <c r="S39" i="12"/>
  <c r="S64" i="13"/>
  <c r="T64" i="13" s="1"/>
  <c r="U64" i="13" s="1"/>
  <c r="T105" i="13"/>
  <c r="U105" i="13" s="1"/>
  <c r="K40" i="12"/>
  <c r="L40" i="12" s="1"/>
  <c r="K108" i="12"/>
  <c r="L108" i="12" s="1"/>
  <c r="K118" i="12"/>
  <c r="L118" i="12" s="1"/>
  <c r="R64" i="9"/>
  <c r="S64" i="9" s="1"/>
  <c r="T130" i="13"/>
  <c r="U130" i="13" s="1"/>
  <c r="S68" i="13"/>
  <c r="R110" i="12"/>
  <c r="S110" i="12" s="1"/>
  <c r="T110" i="12" s="1"/>
  <c r="U110" i="12" s="1"/>
  <c r="S20" i="12"/>
  <c r="T20" i="12" s="1"/>
  <c r="U20" i="12" s="1"/>
  <c r="K120" i="13"/>
  <c r="L120" i="13" s="1"/>
  <c r="K122" i="13"/>
  <c r="L122" i="13" s="1"/>
  <c r="S60" i="13"/>
  <c r="T55" i="13" s="1"/>
  <c r="U55" i="13" s="1"/>
  <c r="R97" i="12"/>
  <c r="S97" i="12" s="1"/>
  <c r="K30" i="10"/>
  <c r="L30" i="10" s="1"/>
  <c r="K130" i="12"/>
  <c r="L130" i="12" s="1"/>
  <c r="K131" i="12"/>
  <c r="L131" i="12" s="1"/>
  <c r="K115" i="13"/>
  <c r="L115" i="13" s="1"/>
  <c r="K107" i="13"/>
  <c r="L107" i="13" s="1"/>
  <c r="K104" i="13"/>
  <c r="L104" i="13" s="1"/>
  <c r="S62" i="13"/>
  <c r="K81" i="10"/>
  <c r="L81" i="10" s="1"/>
  <c r="K134" i="12"/>
  <c r="L134" i="12" s="1"/>
  <c r="K79" i="10"/>
  <c r="L79" i="10" s="1"/>
  <c r="R22" i="12"/>
  <c r="S22" i="12" s="1"/>
  <c r="T22" i="12" s="1"/>
  <c r="U22" i="12" s="1"/>
  <c r="K129" i="12"/>
  <c r="L129" i="12" s="1"/>
  <c r="K70" i="10"/>
  <c r="L70" i="10" s="1"/>
  <c r="T58" i="13"/>
  <c r="U58" i="13" s="1"/>
  <c r="T99" i="13"/>
  <c r="U99" i="13" s="1"/>
  <c r="T98" i="13"/>
  <c r="U98" i="13" s="1"/>
  <c r="T14" i="13"/>
  <c r="T15" i="13"/>
  <c r="U15" i="13" s="1"/>
  <c r="K103" i="9"/>
  <c r="L103" i="9" s="1"/>
  <c r="K102" i="9"/>
  <c r="L102" i="9" s="1"/>
  <c r="K101" i="9"/>
  <c r="L101" i="9" s="1"/>
  <c r="K98" i="9"/>
  <c r="L98" i="9" s="1"/>
  <c r="K99" i="9"/>
  <c r="L99" i="9" s="1"/>
  <c r="K100" i="9"/>
  <c r="L100" i="9" s="1"/>
  <c r="E68" i="9"/>
  <c r="F68" i="9" s="1"/>
  <c r="E67" i="9"/>
  <c r="F67" i="9" s="1"/>
  <c r="E65" i="9"/>
  <c r="F65" i="9" s="1"/>
  <c r="E63" i="9"/>
  <c r="F63" i="9" s="1"/>
  <c r="E66" i="9"/>
  <c r="F66" i="9" s="1"/>
  <c r="E64" i="9"/>
  <c r="F64" i="9" s="1"/>
  <c r="D13" i="3" s="1"/>
  <c r="E96" i="9"/>
  <c r="F96" i="9" s="1"/>
  <c r="E90" i="9"/>
  <c r="F90" i="9" s="1"/>
  <c r="E93" i="9"/>
  <c r="F93" i="9" s="1"/>
  <c r="E92" i="9"/>
  <c r="F92" i="9" s="1"/>
  <c r="E95" i="9"/>
  <c r="F95" i="9" s="1"/>
  <c r="E91" i="9"/>
  <c r="F91" i="9" s="1"/>
  <c r="E94" i="9"/>
  <c r="F94" i="9" s="1"/>
  <c r="E89" i="9"/>
  <c r="F89" i="9" s="1"/>
  <c r="T110" i="13"/>
  <c r="U110" i="13" s="1"/>
  <c r="T93" i="13"/>
  <c r="U93" i="13" s="1"/>
  <c r="T95" i="13"/>
  <c r="U95" i="13" s="1"/>
  <c r="T94" i="13"/>
  <c r="U94" i="13" s="1"/>
  <c r="T89" i="13"/>
  <c r="U89" i="13" s="1"/>
  <c r="T83" i="13"/>
  <c r="U83" i="13" s="1"/>
  <c r="K111" i="9"/>
  <c r="L111" i="9" s="1"/>
  <c r="K110" i="9"/>
  <c r="L110" i="9" s="1"/>
  <c r="K104" i="9"/>
  <c r="L104" i="9" s="1"/>
  <c r="K106" i="9"/>
  <c r="L106" i="9" s="1"/>
  <c r="E45" i="13"/>
  <c r="F45" i="13" s="1"/>
  <c r="E43" i="13"/>
  <c r="F43" i="13" s="1"/>
  <c r="E44" i="13"/>
  <c r="F44" i="13" s="1"/>
  <c r="T85" i="13"/>
  <c r="U85" i="13" s="1"/>
  <c r="T128" i="13"/>
  <c r="U128" i="13" s="1"/>
  <c r="T127" i="13"/>
  <c r="U127" i="13" s="1"/>
  <c r="E110" i="9"/>
  <c r="F110" i="9" s="1"/>
  <c r="E111" i="9"/>
  <c r="F111" i="9" s="1"/>
  <c r="E112" i="9"/>
  <c r="F112" i="9" s="1"/>
  <c r="E27" i="13"/>
  <c r="F27" i="13" s="1"/>
  <c r="S68" i="9"/>
  <c r="S123" i="10"/>
  <c r="E61" i="10"/>
  <c r="F61" i="10" s="1"/>
  <c r="E58" i="10"/>
  <c r="F58" i="10" s="1"/>
  <c r="E53" i="10"/>
  <c r="F53" i="10" s="1"/>
  <c r="E45" i="10"/>
  <c r="F45" i="10" s="1"/>
  <c r="K85" i="13"/>
  <c r="L85" i="13" s="1"/>
  <c r="K92" i="13"/>
  <c r="L92" i="13" s="1"/>
  <c r="K97" i="13"/>
  <c r="L97" i="13" s="1"/>
  <c r="K87" i="13"/>
  <c r="L87" i="13" s="1"/>
  <c r="K96" i="13"/>
  <c r="L96" i="13" s="1"/>
  <c r="K90" i="13"/>
  <c r="L90" i="13" s="1"/>
  <c r="K86" i="13"/>
  <c r="L86" i="13" s="1"/>
  <c r="K98" i="13"/>
  <c r="L98" i="13" s="1"/>
  <c r="K89" i="13"/>
  <c r="L89" i="13" s="1"/>
  <c r="K70" i="13"/>
  <c r="L70" i="13" s="1"/>
  <c r="K76" i="13"/>
  <c r="L76" i="13" s="1"/>
  <c r="K91" i="13"/>
  <c r="L91" i="13" s="1"/>
  <c r="K88" i="13"/>
  <c r="L88" i="13" s="1"/>
  <c r="K71" i="13"/>
  <c r="L71" i="13" s="1"/>
  <c r="K78" i="13"/>
  <c r="L78" i="13" s="1"/>
  <c r="K93" i="13"/>
  <c r="L93" i="13" s="1"/>
  <c r="K95" i="13"/>
  <c r="L95" i="13" s="1"/>
  <c r="K83" i="13"/>
  <c r="L83" i="13" s="1"/>
  <c r="K72" i="13"/>
  <c r="L72" i="13" s="1"/>
  <c r="K84" i="13"/>
  <c r="L84" i="13" s="1"/>
  <c r="K94" i="13"/>
  <c r="L94" i="13" s="1"/>
  <c r="K80" i="13"/>
  <c r="L80" i="13" s="1"/>
  <c r="K74" i="13"/>
  <c r="L74" i="13" s="1"/>
  <c r="K54" i="12"/>
  <c r="L54" i="12" s="1"/>
  <c r="K55" i="12"/>
  <c r="L55" i="12" s="1"/>
  <c r="K26" i="13"/>
  <c r="L26" i="13" s="1"/>
  <c r="K24" i="13"/>
  <c r="L24" i="13" s="1"/>
  <c r="K15" i="13"/>
  <c r="L15" i="13" s="1"/>
  <c r="K17" i="13"/>
  <c r="L17" i="13" s="1"/>
  <c r="K16" i="13"/>
  <c r="L16" i="13" s="1"/>
  <c r="K20" i="13"/>
  <c r="L20" i="13" s="1"/>
  <c r="K21" i="13"/>
  <c r="L21" i="13" s="1"/>
  <c r="K25" i="13"/>
  <c r="L25" i="13" s="1"/>
  <c r="E23" i="9"/>
  <c r="F23" i="9" s="1"/>
  <c r="E21" i="9"/>
  <c r="F21" i="9" s="1"/>
  <c r="E19" i="9"/>
  <c r="F19" i="9" s="1"/>
  <c r="E17" i="9"/>
  <c r="F17" i="9" s="1"/>
  <c r="E20" i="9"/>
  <c r="F20" i="9" s="1"/>
  <c r="E22" i="9"/>
  <c r="F22" i="9" s="1"/>
  <c r="E105" i="9"/>
  <c r="F105" i="9" s="1"/>
  <c r="E88" i="9"/>
  <c r="F88" i="9" s="1"/>
  <c r="E87" i="9"/>
  <c r="F87" i="9" s="1"/>
  <c r="E86" i="9"/>
  <c r="F86" i="9" s="1"/>
  <c r="E61" i="9"/>
  <c r="F61" i="9" s="1"/>
  <c r="E58" i="9"/>
  <c r="F58" i="9" s="1"/>
  <c r="E57" i="9"/>
  <c r="F57" i="9" s="1"/>
  <c r="E54" i="9"/>
  <c r="F54" i="9" s="1"/>
  <c r="E50" i="9"/>
  <c r="F50" i="9" s="1"/>
  <c r="E52" i="9"/>
  <c r="F52" i="9" s="1"/>
  <c r="E62" i="9"/>
  <c r="F62" i="9" s="1"/>
  <c r="E60" i="9"/>
  <c r="F60" i="9" s="1"/>
  <c r="E59" i="9"/>
  <c r="F59" i="9" s="1"/>
  <c r="E56" i="9"/>
  <c r="F56" i="9" s="1"/>
  <c r="E55" i="9"/>
  <c r="F55" i="9" s="1"/>
  <c r="E51" i="9"/>
  <c r="F51" i="9" s="1"/>
  <c r="E53" i="9"/>
  <c r="F53" i="9" s="1"/>
  <c r="E48" i="9"/>
  <c r="F48" i="9" s="1"/>
  <c r="E49" i="9"/>
  <c r="F49" i="9" s="1"/>
  <c r="E45" i="9"/>
  <c r="F45" i="9" s="1"/>
  <c r="E47" i="9"/>
  <c r="F47" i="9" s="1"/>
  <c r="E46" i="9"/>
  <c r="F46" i="9" s="1"/>
  <c r="E25" i="13"/>
  <c r="F25" i="13" s="1"/>
  <c r="E19" i="13"/>
  <c r="F19" i="13" s="1"/>
  <c r="E22" i="13"/>
  <c r="F22" i="13" s="1"/>
  <c r="E20" i="13"/>
  <c r="F20" i="13" s="1"/>
  <c r="E23" i="13"/>
  <c r="F23" i="13" s="1"/>
  <c r="E21" i="13"/>
  <c r="F21" i="13" s="1"/>
  <c r="E24" i="13"/>
  <c r="F24" i="13" s="1"/>
  <c r="E18" i="13"/>
  <c r="F18" i="13" s="1"/>
  <c r="E58" i="7"/>
  <c r="F58" i="7" s="1"/>
  <c r="E23" i="7"/>
  <c r="F23" i="7" s="1"/>
  <c r="E34" i="7"/>
  <c r="F34" i="7" s="1"/>
  <c r="E60" i="7"/>
  <c r="F60" i="7" s="1"/>
  <c r="E46" i="7"/>
  <c r="F46" i="7" s="1"/>
  <c r="E51" i="7"/>
  <c r="F51" i="7" s="1"/>
  <c r="E28" i="7"/>
  <c r="F28" i="7" s="1"/>
  <c r="E31" i="7"/>
  <c r="F31" i="7" s="1"/>
  <c r="E59" i="7"/>
  <c r="F59" i="7" s="1"/>
  <c r="E48" i="7"/>
  <c r="F48" i="7" s="1"/>
  <c r="E52" i="7"/>
  <c r="F52" i="7" s="1"/>
  <c r="E25" i="7"/>
  <c r="F25" i="7" s="1"/>
  <c r="E32" i="7"/>
  <c r="F32" i="7" s="1"/>
  <c r="E57" i="7"/>
  <c r="F57" i="7" s="1"/>
  <c r="E41" i="7"/>
  <c r="F41" i="7" s="1"/>
  <c r="E43" i="7"/>
  <c r="F43" i="7" s="1"/>
  <c r="E27" i="7"/>
  <c r="F27" i="7" s="1"/>
  <c r="E56" i="7"/>
  <c r="F56" i="7" s="1"/>
  <c r="E93" i="7"/>
  <c r="F93" i="7" s="1"/>
  <c r="E94" i="7"/>
  <c r="F94" i="7" s="1"/>
  <c r="E90" i="7"/>
  <c r="F90" i="7" s="1"/>
  <c r="E33" i="13"/>
  <c r="F33" i="13" s="1"/>
  <c r="E32" i="13"/>
  <c r="F32" i="13" s="1"/>
  <c r="E34" i="13"/>
  <c r="F34" i="13" s="1"/>
  <c r="E35" i="13"/>
  <c r="F35" i="13" s="1"/>
  <c r="K53" i="13"/>
  <c r="L53" i="13" s="1"/>
  <c r="K52" i="13"/>
  <c r="L52" i="13" s="1"/>
  <c r="E64" i="7"/>
  <c r="F64" i="7" s="1"/>
  <c r="D13" i="4" s="1"/>
  <c r="K97" i="12"/>
  <c r="L97" i="12" s="1"/>
  <c r="K98" i="12"/>
  <c r="L98" i="12" s="1"/>
  <c r="E97" i="9"/>
  <c r="F97" i="9" s="1"/>
  <c r="K45" i="13"/>
  <c r="L45" i="13" s="1"/>
  <c r="K41" i="13"/>
  <c r="L41" i="13" s="1"/>
  <c r="K44" i="13"/>
  <c r="L44" i="13" s="1"/>
  <c r="K43" i="13"/>
  <c r="L43" i="13" s="1"/>
  <c r="S101" i="10"/>
  <c r="E105" i="10"/>
  <c r="F105" i="10" s="1"/>
  <c r="E106" i="10"/>
  <c r="F106" i="10" s="1"/>
  <c r="E108" i="10"/>
  <c r="F108" i="10" s="1"/>
  <c r="E109" i="10"/>
  <c r="F109" i="10" s="1"/>
  <c r="E107" i="10"/>
  <c r="F107" i="10" s="1"/>
  <c r="E104" i="10"/>
  <c r="F104" i="10" s="1"/>
  <c r="E102" i="10"/>
  <c r="F102" i="10" s="1"/>
  <c r="E103" i="10"/>
  <c r="F103" i="10" s="1"/>
  <c r="E105" i="7"/>
  <c r="F105" i="7" s="1"/>
  <c r="E104" i="7"/>
  <c r="F104" i="7" s="1"/>
  <c r="E106" i="7"/>
  <c r="F106" i="7" s="1"/>
  <c r="S48" i="13"/>
  <c r="T44" i="13" s="1"/>
  <c r="U44" i="13" s="1"/>
  <c r="K52" i="12"/>
  <c r="L52" i="12" s="1"/>
  <c r="K50" i="12"/>
  <c r="L50" i="12" s="1"/>
  <c r="K49" i="12"/>
  <c r="L49" i="12" s="1"/>
  <c r="K47" i="12"/>
  <c r="L47" i="12" s="1"/>
  <c r="K51" i="12"/>
  <c r="L51" i="12" s="1"/>
  <c r="S72" i="12"/>
  <c r="K83" i="12"/>
  <c r="L83" i="12" s="1"/>
  <c r="K84" i="12"/>
  <c r="L84" i="12" s="1"/>
  <c r="K81" i="12"/>
  <c r="L81" i="12" s="1"/>
  <c r="K85" i="7"/>
  <c r="L85" i="7" s="1"/>
  <c r="K86" i="7"/>
  <c r="L86" i="7" s="1"/>
  <c r="K84" i="7"/>
  <c r="L84" i="7" s="1"/>
  <c r="E22" i="7"/>
  <c r="F22" i="7" s="1"/>
  <c r="E20" i="7"/>
  <c r="F20" i="7" s="1"/>
  <c r="E21" i="7"/>
  <c r="F21" i="7" s="1"/>
  <c r="E19" i="7"/>
  <c r="F19" i="7" s="1"/>
  <c r="K87" i="7"/>
  <c r="L87" i="7" s="1"/>
  <c r="K39" i="12"/>
  <c r="L39" i="12" s="1"/>
  <c r="K38" i="12"/>
  <c r="L38" i="12" s="1"/>
  <c r="K90" i="12"/>
  <c r="L90" i="12" s="1"/>
  <c r="K89" i="12"/>
  <c r="L89" i="12" s="1"/>
  <c r="K88" i="12"/>
  <c r="L88" i="12" s="1"/>
  <c r="K32" i="7"/>
  <c r="L32" i="7" s="1"/>
  <c r="K35" i="7"/>
  <c r="L35" i="7" s="1"/>
  <c r="K31" i="7"/>
  <c r="L31" i="7" s="1"/>
  <c r="K29" i="7"/>
  <c r="L29" i="7" s="1"/>
  <c r="K33" i="7"/>
  <c r="L33" i="7" s="1"/>
  <c r="K34" i="7"/>
  <c r="L34" i="7" s="1"/>
  <c r="K30" i="7"/>
  <c r="L30" i="7" s="1"/>
  <c r="K36" i="7"/>
  <c r="L36" i="7" s="1"/>
  <c r="E112" i="10"/>
  <c r="F112" i="10" s="1"/>
  <c r="E111" i="10"/>
  <c r="F111" i="10" s="1"/>
  <c r="E113" i="10"/>
  <c r="F113" i="10" s="1"/>
  <c r="E115" i="10"/>
  <c r="F115" i="10" s="1"/>
  <c r="E118" i="10"/>
  <c r="F118" i="10" s="1"/>
  <c r="E116" i="10"/>
  <c r="F116" i="10" s="1"/>
  <c r="E110" i="10"/>
  <c r="F110" i="10" s="1"/>
  <c r="E114" i="10"/>
  <c r="F114" i="10" s="1"/>
  <c r="E117" i="10"/>
  <c r="F117" i="10" s="1"/>
  <c r="E133" i="10"/>
  <c r="F133" i="10" s="1"/>
  <c r="E132" i="10"/>
  <c r="F132" i="10" s="1"/>
  <c r="E131" i="10"/>
  <c r="F131" i="10" s="1"/>
  <c r="K16" i="7"/>
  <c r="L16" i="7" s="1"/>
  <c r="K18" i="7"/>
  <c r="L18" i="7" s="1"/>
  <c r="K17" i="7"/>
  <c r="L17" i="7" s="1"/>
  <c r="E118" i="7"/>
  <c r="F118" i="7" s="1"/>
  <c r="E119" i="7"/>
  <c r="F119" i="7" s="1"/>
  <c r="S50" i="13"/>
  <c r="T125" i="13"/>
  <c r="U125" i="13" s="1"/>
  <c r="T124" i="13"/>
  <c r="U124" i="13" s="1"/>
  <c r="T122" i="13"/>
  <c r="U122" i="13" s="1"/>
  <c r="T123" i="13"/>
  <c r="U123" i="13" s="1"/>
  <c r="T121" i="13"/>
  <c r="U121" i="13" s="1"/>
  <c r="K23" i="12"/>
  <c r="L23" i="12" s="1"/>
  <c r="K22" i="12"/>
  <c r="L22" i="12" s="1"/>
  <c r="K20" i="12"/>
  <c r="L20" i="12" s="1"/>
  <c r="K21" i="12"/>
  <c r="L21" i="12" s="1"/>
  <c r="K36" i="12"/>
  <c r="L36" i="12" s="1"/>
  <c r="K37" i="12"/>
  <c r="L37" i="12" s="1"/>
  <c r="K35" i="12"/>
  <c r="L35" i="12" s="1"/>
  <c r="K99" i="12"/>
  <c r="L99" i="12" s="1"/>
  <c r="S123" i="12"/>
  <c r="R126" i="9"/>
  <c r="S126" i="9" s="1"/>
  <c r="R123" i="9"/>
  <c r="S123" i="9" s="1"/>
  <c r="R127" i="9"/>
  <c r="S127" i="9" s="1"/>
  <c r="R128" i="9"/>
  <c r="S128" i="9" s="1"/>
  <c r="R124" i="9"/>
  <c r="S124" i="9" s="1"/>
  <c r="R122" i="9"/>
  <c r="S122" i="9" s="1"/>
  <c r="R125" i="9"/>
  <c r="S125" i="9" s="1"/>
  <c r="R83" i="9"/>
  <c r="S83" i="9" s="1"/>
  <c r="R84" i="9"/>
  <c r="S84" i="9" s="1"/>
  <c r="R85" i="9"/>
  <c r="S85" i="9" s="1"/>
  <c r="T103" i="13"/>
  <c r="U103" i="13" s="1"/>
  <c r="T100" i="13"/>
  <c r="U100" i="13" s="1"/>
  <c r="S27" i="13"/>
  <c r="T27" i="13" s="1"/>
  <c r="U27" i="13" s="1"/>
  <c r="E57" i="10"/>
  <c r="F57" i="10" s="1"/>
  <c r="E40" i="10"/>
  <c r="F40" i="10" s="1"/>
  <c r="E55" i="10"/>
  <c r="F55" i="10" s="1"/>
  <c r="E26" i="7"/>
  <c r="F26" i="7" s="1"/>
  <c r="K52" i="7"/>
  <c r="L52" i="7" s="1"/>
  <c r="K94" i="7"/>
  <c r="L94" i="7" s="1"/>
  <c r="K66" i="7"/>
  <c r="L66" i="7" s="1"/>
  <c r="E96" i="13"/>
  <c r="F96" i="13" s="1"/>
  <c r="E93" i="13"/>
  <c r="F93" i="13" s="1"/>
  <c r="E90" i="13"/>
  <c r="F90" i="13" s="1"/>
  <c r="E84" i="13"/>
  <c r="F84" i="13" s="1"/>
  <c r="E70" i="13"/>
  <c r="F70" i="13" s="1"/>
  <c r="E61" i="13"/>
  <c r="F61" i="13" s="1"/>
  <c r="E56" i="13"/>
  <c r="F56" i="13" s="1"/>
  <c r="E40" i="13"/>
  <c r="F40" i="13" s="1"/>
  <c r="E30" i="13"/>
  <c r="F30" i="13" s="1"/>
  <c r="E36" i="7"/>
  <c r="F36" i="7" s="1"/>
  <c r="E91" i="7"/>
  <c r="F91" i="7" s="1"/>
  <c r="K92" i="7"/>
  <c r="L92" i="7" s="1"/>
  <c r="E39" i="9"/>
  <c r="F39" i="9" s="1"/>
  <c r="E106" i="9"/>
  <c r="F106" i="9" s="1"/>
  <c r="E113" i="7"/>
  <c r="F113" i="7" s="1"/>
  <c r="E78" i="10"/>
  <c r="F78" i="10" s="1"/>
  <c r="E61" i="7"/>
  <c r="F61" i="7" s="1"/>
  <c r="E47" i="7"/>
  <c r="F47" i="7" s="1"/>
  <c r="E42" i="7"/>
  <c r="F42" i="7" s="1"/>
  <c r="K42" i="13"/>
  <c r="L42" i="13" s="1"/>
  <c r="K69" i="13"/>
  <c r="L69" i="13" s="1"/>
  <c r="E32" i="9"/>
  <c r="F32" i="9" s="1"/>
  <c r="E28" i="9"/>
  <c r="F28" i="9" s="1"/>
  <c r="E33" i="9"/>
  <c r="F33" i="9" s="1"/>
  <c r="E27" i="9"/>
  <c r="F27" i="9" s="1"/>
  <c r="E31" i="9"/>
  <c r="F31" i="9" s="1"/>
  <c r="E29" i="9"/>
  <c r="F29" i="9" s="1"/>
  <c r="E26" i="9"/>
  <c r="F26" i="9" s="1"/>
  <c r="E30" i="9"/>
  <c r="F30" i="9" s="1"/>
  <c r="E69" i="9"/>
  <c r="F69" i="9" s="1"/>
  <c r="E77" i="9"/>
  <c r="F77" i="9" s="1"/>
  <c r="E75" i="9"/>
  <c r="F75" i="9" s="1"/>
  <c r="E76" i="9"/>
  <c r="F76" i="9" s="1"/>
  <c r="E74" i="9"/>
  <c r="F74" i="9" s="1"/>
  <c r="K92" i="9"/>
  <c r="L92" i="9" s="1"/>
  <c r="K96" i="9"/>
  <c r="L96" i="9" s="1"/>
  <c r="K97" i="9"/>
  <c r="L97" i="9" s="1"/>
  <c r="K108" i="9"/>
  <c r="L108" i="9" s="1"/>
  <c r="K109" i="9"/>
  <c r="L109" i="9" s="1"/>
  <c r="K105" i="9"/>
  <c r="L105" i="9" s="1"/>
  <c r="E58" i="13"/>
  <c r="F58" i="13" s="1"/>
  <c r="E77" i="13"/>
  <c r="F77" i="13" s="1"/>
  <c r="E81" i="13"/>
  <c r="F81" i="13" s="1"/>
  <c r="K31" i="12"/>
  <c r="L31" i="12" s="1"/>
  <c r="K32" i="12"/>
  <c r="L32" i="12" s="1"/>
  <c r="K30" i="12"/>
  <c r="L30" i="12" s="1"/>
  <c r="S117" i="12"/>
  <c r="E121" i="12"/>
  <c r="F121" i="12" s="1"/>
  <c r="E119" i="12"/>
  <c r="F119" i="12" s="1"/>
  <c r="E118" i="12"/>
  <c r="F118" i="12" s="1"/>
  <c r="E120" i="12"/>
  <c r="F120" i="12" s="1"/>
  <c r="E82" i="10"/>
  <c r="F82" i="10" s="1"/>
  <c r="E76" i="10"/>
  <c r="F76" i="10" s="1"/>
  <c r="E77" i="10"/>
  <c r="F77" i="10" s="1"/>
  <c r="E67" i="10"/>
  <c r="F67" i="10" s="1"/>
  <c r="E51" i="10"/>
  <c r="F51" i="10" s="1"/>
  <c r="E49" i="10"/>
  <c r="F49" i="10" s="1"/>
  <c r="E100" i="9"/>
  <c r="F100" i="9" s="1"/>
  <c r="E38" i="10"/>
  <c r="F38" i="10" s="1"/>
  <c r="E30" i="10"/>
  <c r="F30" i="10" s="1"/>
  <c r="E31" i="10"/>
  <c r="F31" i="10" s="1"/>
  <c r="K22" i="13"/>
  <c r="L22" i="13" s="1"/>
  <c r="K114" i="12"/>
  <c r="L114" i="12" s="1"/>
  <c r="E79" i="12"/>
  <c r="F79" i="12" s="1"/>
  <c r="E60" i="12"/>
  <c r="F60" i="12" s="1"/>
  <c r="E34" i="12"/>
  <c r="F34" i="12" s="1"/>
  <c r="E29" i="7"/>
  <c r="F29" i="7" s="1"/>
  <c r="E72" i="7"/>
  <c r="F72" i="7" s="1"/>
  <c r="E106" i="12"/>
  <c r="F106" i="12" s="1"/>
  <c r="E38" i="12"/>
  <c r="F38" i="12" s="1"/>
  <c r="E99" i="12"/>
  <c r="F99" i="12" s="1"/>
  <c r="E37" i="12"/>
  <c r="F37" i="12" s="1"/>
  <c r="K81" i="13"/>
  <c r="L81" i="13" s="1"/>
  <c r="K103" i="12"/>
  <c r="L103" i="12" s="1"/>
  <c r="E35" i="9"/>
  <c r="F35" i="9" s="1"/>
  <c r="E59" i="12"/>
  <c r="F59" i="12" s="1"/>
  <c r="E103" i="12"/>
  <c r="F103" i="12" s="1"/>
  <c r="E93" i="12"/>
  <c r="F93" i="12" s="1"/>
  <c r="K96" i="12"/>
  <c r="L96" i="12" s="1"/>
  <c r="E66" i="12"/>
  <c r="F66" i="12" s="1"/>
  <c r="E55" i="7"/>
  <c r="F55" i="7" s="1"/>
  <c r="K40" i="13"/>
  <c r="L40" i="13" s="1"/>
  <c r="E40" i="12"/>
  <c r="F40" i="12" s="1"/>
  <c r="K91" i="12"/>
  <c r="L91" i="12" s="1"/>
  <c r="E64" i="12"/>
  <c r="F64" i="12" s="1"/>
  <c r="E17" i="12"/>
  <c r="F17" i="12" s="1"/>
  <c r="E67" i="12"/>
  <c r="F67" i="12" s="1"/>
  <c r="E88" i="12"/>
  <c r="F88" i="12" s="1"/>
  <c r="K28" i="7"/>
  <c r="L28" i="7" s="1"/>
  <c r="K41" i="12"/>
  <c r="L41" i="12" s="1"/>
  <c r="E103" i="9"/>
  <c r="F103" i="9" s="1"/>
  <c r="E104" i="9"/>
  <c r="F104" i="9" s="1"/>
  <c r="K77" i="9"/>
  <c r="L77" i="9" s="1"/>
  <c r="E43" i="9"/>
  <c r="F43" i="9" s="1"/>
  <c r="E44" i="9"/>
  <c r="F44" i="9" s="1"/>
  <c r="E36" i="9"/>
  <c r="F36" i="9" s="1"/>
  <c r="E37" i="9"/>
  <c r="F37" i="9" s="1"/>
  <c r="E34" i="9"/>
  <c r="F34" i="9" s="1"/>
  <c r="E88" i="7"/>
  <c r="F88" i="7" s="1"/>
  <c r="K110" i="7"/>
  <c r="L110" i="7" s="1"/>
  <c r="K108" i="7"/>
  <c r="L108" i="7" s="1"/>
  <c r="K106" i="7"/>
  <c r="L106" i="7" s="1"/>
  <c r="K107" i="7"/>
  <c r="L107" i="7" s="1"/>
  <c r="K109" i="7"/>
  <c r="L109" i="7" s="1"/>
  <c r="E16" i="13"/>
  <c r="F16" i="13" s="1"/>
  <c r="E15" i="13"/>
  <c r="F15" i="13" s="1"/>
  <c r="K102" i="7"/>
  <c r="L102" i="7" s="1"/>
  <c r="K38" i="13"/>
  <c r="L38" i="13" s="1"/>
  <c r="K39" i="13"/>
  <c r="L39" i="13" s="1"/>
  <c r="K37" i="13"/>
  <c r="L37" i="13" s="1"/>
  <c r="T57" i="13"/>
  <c r="U57" i="13" s="1"/>
  <c r="K40" i="7"/>
  <c r="L40" i="7" s="1"/>
  <c r="K45" i="7"/>
  <c r="L45" i="7" s="1"/>
  <c r="K38" i="7"/>
  <c r="L38" i="7" s="1"/>
  <c r="K49" i="7"/>
  <c r="L49" i="7" s="1"/>
  <c r="K44" i="7"/>
  <c r="L44" i="7" s="1"/>
  <c r="K47" i="7"/>
  <c r="L47" i="7" s="1"/>
  <c r="K43" i="7"/>
  <c r="L43" i="7" s="1"/>
  <c r="K39" i="7"/>
  <c r="L39" i="7" s="1"/>
  <c r="K46" i="7"/>
  <c r="L46" i="7" s="1"/>
  <c r="K42" i="7"/>
  <c r="L42" i="7" s="1"/>
  <c r="K41" i="7"/>
  <c r="L41" i="7" s="1"/>
  <c r="K48" i="7"/>
  <c r="L48" i="7" s="1"/>
  <c r="K121" i="7"/>
  <c r="L121" i="7" s="1"/>
  <c r="K120" i="7"/>
  <c r="L120" i="7" s="1"/>
  <c r="K67" i="13"/>
  <c r="L67" i="13" s="1"/>
  <c r="K60" i="12"/>
  <c r="L60" i="12" s="1"/>
  <c r="K62" i="12"/>
  <c r="L62" i="12" s="1"/>
  <c r="K61" i="12"/>
  <c r="L61" i="12" s="1"/>
  <c r="S69" i="10"/>
  <c r="E101" i="10"/>
  <c r="F101" i="10" s="1"/>
  <c r="E95" i="10"/>
  <c r="F95" i="10" s="1"/>
  <c r="E99" i="10"/>
  <c r="F99" i="10" s="1"/>
  <c r="E96" i="10"/>
  <c r="F96" i="10" s="1"/>
  <c r="E93" i="10"/>
  <c r="F93" i="10" s="1"/>
  <c r="E94" i="10"/>
  <c r="F94" i="10" s="1"/>
  <c r="E100" i="10"/>
  <c r="F100" i="10" s="1"/>
  <c r="E91" i="10"/>
  <c r="F91" i="10" s="1"/>
  <c r="E85" i="10"/>
  <c r="F85" i="10" s="1"/>
  <c r="E98" i="10"/>
  <c r="F98" i="10" s="1"/>
  <c r="E92" i="10"/>
  <c r="F92" i="10" s="1"/>
  <c r="E88" i="10"/>
  <c r="F88" i="10" s="1"/>
  <c r="E90" i="10"/>
  <c r="F90" i="10" s="1"/>
  <c r="E84" i="10"/>
  <c r="F84" i="10" s="1"/>
  <c r="E97" i="10"/>
  <c r="F97" i="10" s="1"/>
  <c r="E74" i="10"/>
  <c r="F74" i="10" s="1"/>
  <c r="E89" i="10"/>
  <c r="F89" i="10" s="1"/>
  <c r="E86" i="10"/>
  <c r="F86" i="10" s="1"/>
  <c r="E130" i="7"/>
  <c r="F130" i="7" s="1"/>
  <c r="E132" i="7"/>
  <c r="F132" i="7" s="1"/>
  <c r="E134" i="7"/>
  <c r="F134" i="7" s="1"/>
  <c r="K29" i="13"/>
  <c r="L29" i="13" s="1"/>
  <c r="K32" i="13"/>
  <c r="L32" i="13" s="1"/>
  <c r="K34" i="13"/>
  <c r="L34" i="13" s="1"/>
  <c r="K30" i="13"/>
  <c r="L30" i="13" s="1"/>
  <c r="K31" i="13"/>
  <c r="L31" i="13" s="1"/>
  <c r="K33" i="13"/>
  <c r="L33" i="13" s="1"/>
  <c r="K28" i="13"/>
  <c r="L28" i="13" s="1"/>
  <c r="T76" i="13"/>
  <c r="U76" i="13" s="1"/>
  <c r="T107" i="13"/>
  <c r="U107" i="13" s="1"/>
  <c r="K66" i="12"/>
  <c r="L66" i="12" s="1"/>
  <c r="K68" i="12"/>
  <c r="L68" i="12" s="1"/>
  <c r="K67" i="12"/>
  <c r="L67" i="12" s="1"/>
  <c r="K73" i="12"/>
  <c r="L73" i="12" s="1"/>
  <c r="K74" i="12"/>
  <c r="L74" i="12" s="1"/>
  <c r="K76" i="12"/>
  <c r="L76" i="12" s="1"/>
  <c r="K75" i="12"/>
  <c r="L75" i="12" s="1"/>
  <c r="S80" i="12"/>
  <c r="K92" i="12"/>
  <c r="L92" i="12" s="1"/>
  <c r="E129" i="10"/>
  <c r="F129" i="10" s="1"/>
  <c r="K37" i="7"/>
  <c r="L37" i="7" s="1"/>
  <c r="K89" i="7"/>
  <c r="L89" i="7" s="1"/>
  <c r="K88" i="7"/>
  <c r="L88" i="7" s="1"/>
  <c r="T133" i="13"/>
  <c r="U133" i="13" s="1"/>
  <c r="K77" i="12"/>
  <c r="L77" i="12" s="1"/>
  <c r="K107" i="12"/>
  <c r="L107" i="12" s="1"/>
  <c r="K112" i="12"/>
  <c r="L112" i="12" s="1"/>
  <c r="K111" i="12"/>
  <c r="L111" i="12" s="1"/>
  <c r="K68" i="7"/>
  <c r="L68" i="7" s="1"/>
  <c r="K69" i="7"/>
  <c r="L69" i="7" s="1"/>
  <c r="K70" i="7"/>
  <c r="L70" i="7" s="1"/>
  <c r="K59" i="7"/>
  <c r="L59" i="7" s="1"/>
  <c r="K63" i="7"/>
  <c r="L63" i="7" s="1"/>
  <c r="K53" i="7"/>
  <c r="L53" i="7" s="1"/>
  <c r="K60" i="7"/>
  <c r="L60" i="7" s="1"/>
  <c r="K64" i="7"/>
  <c r="L64" i="7" s="1"/>
  <c r="D14" i="4" s="1"/>
  <c r="F14" i="4" s="1"/>
  <c r="K56" i="7"/>
  <c r="L56" i="7" s="1"/>
  <c r="K57" i="7"/>
  <c r="L57" i="7" s="1"/>
  <c r="K67" i="7"/>
  <c r="L67" i="7" s="1"/>
  <c r="R78" i="12"/>
  <c r="S78" i="12" s="1"/>
  <c r="R61" i="7"/>
  <c r="S61" i="7" s="1"/>
  <c r="R111" i="7"/>
  <c r="S111" i="7" s="1"/>
  <c r="R119" i="7"/>
  <c r="R127" i="7"/>
  <c r="S127" i="7" s="1"/>
  <c r="R135" i="7"/>
  <c r="S135" i="7" s="1"/>
  <c r="R125" i="7"/>
  <c r="S125" i="7" s="1"/>
  <c r="R108" i="7"/>
  <c r="S108" i="7" s="1"/>
  <c r="R114" i="7"/>
  <c r="S114" i="7" s="1"/>
  <c r="R118" i="7"/>
  <c r="S118" i="7" s="1"/>
  <c r="R128" i="7"/>
  <c r="S128" i="7" s="1"/>
  <c r="R101" i="7"/>
  <c r="S101" i="7" s="1"/>
  <c r="R91" i="7"/>
  <c r="S91" i="7" s="1"/>
  <c r="R92" i="7"/>
  <c r="S92" i="7" s="1"/>
  <c r="R84" i="7"/>
  <c r="S84" i="7" s="1"/>
  <c r="R77" i="7"/>
  <c r="S77" i="7" s="1"/>
  <c r="R15" i="7"/>
  <c r="S15" i="7" s="1"/>
  <c r="R21" i="7"/>
  <c r="S21" i="7" s="1"/>
  <c r="R29" i="7"/>
  <c r="S29" i="7" s="1"/>
  <c r="R27" i="7"/>
  <c r="S27" i="7" s="1"/>
  <c r="R106" i="7"/>
  <c r="S106" i="7" s="1"/>
  <c r="R107" i="7"/>
  <c r="S107" i="7" s="1"/>
  <c r="R115" i="7"/>
  <c r="R123" i="7"/>
  <c r="S123" i="7" s="1"/>
  <c r="R131" i="7"/>
  <c r="S131" i="7" s="1"/>
  <c r="R121" i="7"/>
  <c r="S121" i="7" s="1"/>
  <c r="R129" i="7"/>
  <c r="S129" i="7" s="1"/>
  <c r="R112" i="7"/>
  <c r="S112" i="7" s="1"/>
  <c r="R116" i="7"/>
  <c r="S116" i="7" s="1"/>
  <c r="R126" i="7"/>
  <c r="S126" i="7" s="1"/>
  <c r="R136" i="7"/>
  <c r="S136" i="7" s="1"/>
  <c r="T136" i="7" s="1"/>
  <c r="U136" i="7" s="1"/>
  <c r="R99" i="7"/>
  <c r="S99" i="7" s="1"/>
  <c r="R100" i="7"/>
  <c r="S100" i="7" s="1"/>
  <c r="R93" i="7"/>
  <c r="S93" i="7" s="1"/>
  <c r="R85" i="7"/>
  <c r="S85" i="7" s="1"/>
  <c r="R75" i="7"/>
  <c r="S75" i="7" s="1"/>
  <c r="R76" i="7"/>
  <c r="S76" i="7" s="1"/>
  <c r="R17" i="7"/>
  <c r="S17" i="7" s="1"/>
  <c r="R25" i="7"/>
  <c r="S25" i="7" s="1"/>
  <c r="R33" i="7"/>
  <c r="S33" i="7" s="1"/>
  <c r="R86" i="7"/>
  <c r="S86" i="7" s="1"/>
  <c r="R90" i="7"/>
  <c r="S90" i="7" s="1"/>
  <c r="R122" i="7"/>
  <c r="S122" i="7" s="1"/>
  <c r="R39" i="7"/>
  <c r="S39" i="7" s="1"/>
  <c r="R55" i="7"/>
  <c r="S55" i="7" s="1"/>
  <c r="R71" i="7"/>
  <c r="R45" i="7"/>
  <c r="S45" i="7" s="1"/>
  <c r="R69" i="7"/>
  <c r="S69" i="7" s="1"/>
  <c r="R20" i="7"/>
  <c r="S20" i="7" s="1"/>
  <c r="R28" i="7"/>
  <c r="S28" i="7" s="1"/>
  <c r="R36" i="7"/>
  <c r="R44" i="7"/>
  <c r="S44" i="7" s="1"/>
  <c r="R52" i="7"/>
  <c r="S52" i="7" s="1"/>
  <c r="R62" i="7"/>
  <c r="S62" i="7" s="1"/>
  <c r="R72" i="7"/>
  <c r="S72" i="7" s="1"/>
  <c r="R95" i="7"/>
  <c r="S95" i="7" s="1"/>
  <c r="R88" i="7"/>
  <c r="S88" i="7" s="1"/>
  <c r="R80" i="7"/>
  <c r="S80" i="7" s="1"/>
  <c r="R60" i="7"/>
  <c r="S60" i="7" s="1"/>
  <c r="R102" i="7"/>
  <c r="S102" i="7" s="1"/>
  <c r="R31" i="7"/>
  <c r="S31" i="7" s="1"/>
  <c r="R47" i="7"/>
  <c r="S47" i="7" s="1"/>
  <c r="R63" i="7"/>
  <c r="S63" i="7" s="1"/>
  <c r="R37" i="7"/>
  <c r="S37" i="7" s="1"/>
  <c r="R53" i="7"/>
  <c r="S53" i="7" s="1"/>
  <c r="R16" i="7"/>
  <c r="S16" i="7" s="1"/>
  <c r="R24" i="7"/>
  <c r="S24" i="7" s="1"/>
  <c r="R32" i="7"/>
  <c r="S32" i="7" s="1"/>
  <c r="R40" i="7"/>
  <c r="S40" i="7" s="1"/>
  <c r="R48" i="7"/>
  <c r="S48" i="7" s="1"/>
  <c r="R56" i="7"/>
  <c r="S56" i="7" s="1"/>
  <c r="R68" i="7"/>
  <c r="S68" i="7" s="1"/>
  <c r="R97" i="7"/>
  <c r="S97" i="7" s="1"/>
  <c r="R89" i="7"/>
  <c r="S89" i="7" s="1"/>
  <c r="R64" i="7"/>
  <c r="S64" i="7" s="1"/>
  <c r="R83" i="7"/>
  <c r="S83" i="7" s="1"/>
  <c r="R134" i="7"/>
  <c r="S134" i="7" s="1"/>
  <c r="T134" i="7" s="1"/>
  <c r="U134" i="7" s="1"/>
  <c r="R130" i="7"/>
  <c r="R117" i="7"/>
  <c r="S117" i="7" s="1"/>
  <c r="R103" i="7"/>
  <c r="S103" i="7" s="1"/>
  <c r="R78" i="7"/>
  <c r="S78" i="7" s="1"/>
  <c r="R120" i="7"/>
  <c r="S120" i="7" s="1"/>
  <c r="R51" i="7"/>
  <c r="S51" i="7" s="1"/>
  <c r="R57" i="7"/>
  <c r="S57" i="7" s="1"/>
  <c r="R26" i="7"/>
  <c r="S26" i="7" s="1"/>
  <c r="R42" i="7"/>
  <c r="S42" i="7" s="1"/>
  <c r="R58" i="7"/>
  <c r="S58" i="7" s="1"/>
  <c r="R79" i="7"/>
  <c r="S79" i="7" s="1"/>
  <c r="R113" i="7"/>
  <c r="S113" i="7" s="1"/>
  <c r="R82" i="7"/>
  <c r="S82" i="7" s="1"/>
  <c r="R110" i="7"/>
  <c r="S110" i="7" s="1"/>
  <c r="R35" i="7"/>
  <c r="S35" i="7" s="1"/>
  <c r="R67" i="7"/>
  <c r="S67" i="7" s="1"/>
  <c r="R41" i="7"/>
  <c r="S41" i="7" s="1"/>
  <c r="R18" i="7"/>
  <c r="R34" i="7"/>
  <c r="S34" i="7" s="1"/>
  <c r="R50" i="7"/>
  <c r="S50" i="7" s="1"/>
  <c r="R70" i="7"/>
  <c r="S70" i="7" s="1"/>
  <c r="R105" i="7"/>
  <c r="S105" i="7" s="1"/>
  <c r="R87" i="7"/>
  <c r="S87" i="7" s="1"/>
  <c r="R65" i="7"/>
  <c r="S65" i="7" s="1"/>
  <c r="R14" i="7"/>
  <c r="R22" i="7"/>
  <c r="S22" i="7" s="1"/>
  <c r="R54" i="7"/>
  <c r="S54" i="7" s="1"/>
  <c r="R96" i="7"/>
  <c r="S96" i="7" s="1"/>
  <c r="R98" i="7"/>
  <c r="S98" i="7" s="1"/>
  <c r="R43" i="7"/>
  <c r="S43" i="7" s="1"/>
  <c r="R49" i="7"/>
  <c r="S49" i="7" s="1"/>
  <c r="R38" i="7"/>
  <c r="S38" i="7" s="1"/>
  <c r="R74" i="7"/>
  <c r="S74" i="7" s="1"/>
  <c r="R81" i="7"/>
  <c r="S81" i="7" s="1"/>
  <c r="R133" i="7"/>
  <c r="S133" i="7" s="1"/>
  <c r="R59" i="7"/>
  <c r="S59" i="7" s="1"/>
  <c r="R46" i="7"/>
  <c r="S46" i="7" s="1"/>
  <c r="R19" i="7"/>
  <c r="S19" i="7" s="1"/>
  <c r="R132" i="7"/>
  <c r="S132" i="7" s="1"/>
  <c r="R94" i="7"/>
  <c r="S94" i="7" s="1"/>
  <c r="R124" i="7"/>
  <c r="S124" i="7" s="1"/>
  <c r="R66" i="7"/>
  <c r="S66" i="7" s="1"/>
  <c r="R104" i="7"/>
  <c r="S104" i="7" s="1"/>
  <c r="R73" i="7"/>
  <c r="S73" i="7" s="1"/>
  <c r="R23" i="7"/>
  <c r="S23" i="7" s="1"/>
  <c r="R30" i="7"/>
  <c r="S30" i="7" s="1"/>
  <c r="R109" i="7"/>
  <c r="S109" i="7" s="1"/>
  <c r="R79" i="9"/>
  <c r="S79" i="9" s="1"/>
  <c r="R80" i="9"/>
  <c r="S80" i="9" s="1"/>
  <c r="R57" i="9"/>
  <c r="S57" i="9" s="1"/>
  <c r="R51" i="9"/>
  <c r="S51" i="9" s="1"/>
  <c r="R53" i="9"/>
  <c r="S53" i="9" s="1"/>
  <c r="R45" i="9"/>
  <c r="S45" i="9" s="1"/>
  <c r="R55" i="9"/>
  <c r="S55" i="9" s="1"/>
  <c r="R48" i="9"/>
  <c r="S48" i="9" s="1"/>
  <c r="R54" i="9"/>
  <c r="S54" i="9" s="1"/>
  <c r="R47" i="9"/>
  <c r="S47" i="9" s="1"/>
  <c r="R50" i="9"/>
  <c r="S50" i="9" s="1"/>
  <c r="R56" i="9"/>
  <c r="S56" i="9" s="1"/>
  <c r="R49" i="9"/>
  <c r="S49" i="9" s="1"/>
  <c r="R46" i="9"/>
  <c r="S46" i="9" s="1"/>
  <c r="E118" i="9"/>
  <c r="F118" i="9" s="1"/>
  <c r="E120" i="9"/>
  <c r="F120" i="9" s="1"/>
  <c r="E115" i="9"/>
  <c r="F115" i="9" s="1"/>
  <c r="E117" i="9"/>
  <c r="F117" i="9" s="1"/>
  <c r="E119" i="9"/>
  <c r="F119" i="9" s="1"/>
  <c r="E114" i="9"/>
  <c r="F114" i="9" s="1"/>
  <c r="E116" i="9"/>
  <c r="F116" i="9" s="1"/>
  <c r="K131" i="9"/>
  <c r="L131" i="9" s="1"/>
  <c r="K130" i="9"/>
  <c r="L130" i="9" s="1"/>
  <c r="K122" i="9"/>
  <c r="L122" i="9" s="1"/>
  <c r="K121" i="9"/>
  <c r="L121" i="9" s="1"/>
  <c r="K120" i="9"/>
  <c r="L120" i="9" s="1"/>
  <c r="K123" i="9"/>
  <c r="L123" i="9" s="1"/>
  <c r="K126" i="9"/>
  <c r="L126" i="9" s="1"/>
  <c r="K118" i="9"/>
  <c r="L118" i="9" s="1"/>
  <c r="K119" i="9"/>
  <c r="L119" i="9" s="1"/>
  <c r="K128" i="9"/>
  <c r="L128" i="9" s="1"/>
  <c r="K124" i="9"/>
  <c r="L124" i="9" s="1"/>
  <c r="K125" i="9"/>
  <c r="L125" i="9" s="1"/>
  <c r="K127" i="9"/>
  <c r="L127" i="9" s="1"/>
  <c r="K117" i="9"/>
  <c r="L117" i="9" s="1"/>
  <c r="K129" i="9"/>
  <c r="L129" i="9" s="1"/>
  <c r="K115" i="9"/>
  <c r="L115" i="9" s="1"/>
  <c r="K114" i="9"/>
  <c r="L114" i="9" s="1"/>
  <c r="S118" i="10"/>
  <c r="T89" i="10" s="1"/>
  <c r="U89" i="10" s="1"/>
  <c r="E128" i="10"/>
  <c r="F128" i="10" s="1"/>
  <c r="T133" i="10"/>
  <c r="U133" i="10" s="1"/>
  <c r="T132" i="10"/>
  <c r="U132" i="10" s="1"/>
  <c r="E16" i="7"/>
  <c r="F16" i="7" s="1"/>
  <c r="E17" i="7"/>
  <c r="F17" i="7" s="1"/>
  <c r="E15" i="7"/>
  <c r="F15" i="7" s="1"/>
  <c r="E18" i="7"/>
  <c r="F18" i="7" s="1"/>
  <c r="S115" i="7"/>
  <c r="S119" i="7"/>
  <c r="K35" i="13"/>
  <c r="L35" i="13" s="1"/>
  <c r="K36" i="13"/>
  <c r="L36" i="13" s="1"/>
  <c r="K64" i="13"/>
  <c r="L64" i="13" s="1"/>
  <c r="K60" i="13"/>
  <c r="L60" i="13" s="1"/>
  <c r="K61" i="13"/>
  <c r="L61" i="13" s="1"/>
  <c r="K58" i="13"/>
  <c r="L58" i="13" s="1"/>
  <c r="K62" i="13"/>
  <c r="L62" i="13" s="1"/>
  <c r="K63" i="13"/>
  <c r="L63" i="13" s="1"/>
  <c r="K57" i="13"/>
  <c r="L57" i="13" s="1"/>
  <c r="K59" i="13"/>
  <c r="L59" i="13" s="1"/>
  <c r="E105" i="13"/>
  <c r="F105" i="13" s="1"/>
  <c r="E104" i="13"/>
  <c r="F104" i="13" s="1"/>
  <c r="E103" i="13"/>
  <c r="F103" i="13" s="1"/>
  <c r="E106" i="13"/>
  <c r="F106" i="13" s="1"/>
  <c r="E99" i="13"/>
  <c r="F99" i="13" s="1"/>
  <c r="E101" i="13"/>
  <c r="F101" i="13" s="1"/>
  <c r="E102" i="13"/>
  <c r="F102" i="13" s="1"/>
  <c r="E125" i="13"/>
  <c r="F125" i="13" s="1"/>
  <c r="E123" i="13"/>
  <c r="F123" i="13" s="1"/>
  <c r="E113" i="13"/>
  <c r="F113" i="13" s="1"/>
  <c r="E124" i="13"/>
  <c r="F124" i="13" s="1"/>
  <c r="E115" i="13"/>
  <c r="F115" i="13" s="1"/>
  <c r="E121" i="13"/>
  <c r="F121" i="13" s="1"/>
  <c r="E118" i="13"/>
  <c r="F118" i="13" s="1"/>
  <c r="E114" i="13"/>
  <c r="F114" i="13" s="1"/>
  <c r="E122" i="13"/>
  <c r="F122" i="13" s="1"/>
  <c r="K63" i="12"/>
  <c r="L63" i="12" s="1"/>
  <c r="R105" i="9"/>
  <c r="S105" i="9" s="1"/>
  <c r="R103" i="9"/>
  <c r="S103" i="9" s="1"/>
  <c r="R104" i="9"/>
  <c r="S104" i="9" s="1"/>
  <c r="R133" i="9"/>
  <c r="S133" i="9" s="1"/>
  <c r="R134" i="9"/>
  <c r="S134" i="9" s="1"/>
  <c r="T134" i="9" s="1"/>
  <c r="U134" i="9" s="1"/>
  <c r="T113" i="10"/>
  <c r="U113" i="10" s="1"/>
  <c r="T88" i="13"/>
  <c r="U88" i="13" s="1"/>
  <c r="R58" i="9"/>
  <c r="S58" i="9" s="1"/>
  <c r="E134" i="10"/>
  <c r="F134" i="10" s="1"/>
  <c r="R55" i="12"/>
  <c r="S55" i="12" s="1"/>
  <c r="T15" i="12"/>
  <c r="U15" i="12" s="1"/>
  <c r="T14" i="12"/>
  <c r="T112" i="13"/>
  <c r="U112" i="13" s="1"/>
  <c r="R69" i="9"/>
  <c r="S69" i="9" s="1"/>
  <c r="T134" i="10"/>
  <c r="U134" i="10" s="1"/>
  <c r="T84" i="13"/>
  <c r="U84" i="13" s="1"/>
  <c r="T102" i="13"/>
  <c r="U102" i="13" s="1"/>
  <c r="T101" i="13"/>
  <c r="U101" i="13" s="1"/>
  <c r="T81" i="13"/>
  <c r="U81" i="13" s="1"/>
  <c r="R109" i="12"/>
  <c r="S109" i="12" s="1"/>
  <c r="T59" i="13"/>
  <c r="U59" i="13" s="1"/>
  <c r="K58" i="10"/>
  <c r="L58" i="10" s="1"/>
  <c r="K62" i="10"/>
  <c r="L62" i="10" s="1"/>
  <c r="K54" i="10"/>
  <c r="L54" i="10" s="1"/>
  <c r="K45" i="10"/>
  <c r="L45" i="10" s="1"/>
  <c r="K44" i="10"/>
  <c r="L44" i="10" s="1"/>
  <c r="E44" i="10"/>
  <c r="F44" i="10" s="1"/>
  <c r="E43" i="10"/>
  <c r="F43" i="10" s="1"/>
  <c r="E109" i="13"/>
  <c r="F109" i="13" s="1"/>
  <c r="E108" i="13"/>
  <c r="F108" i="13" s="1"/>
  <c r="K23" i="10"/>
  <c r="L23" i="10" s="1"/>
  <c r="E33" i="7"/>
  <c r="F33" i="7" s="1"/>
  <c r="E49" i="7"/>
  <c r="F49" i="7" s="1"/>
  <c r="K97" i="7"/>
  <c r="L97" i="7" s="1"/>
  <c r="K15" i="7"/>
  <c r="L15" i="7" s="1"/>
  <c r="E41" i="9"/>
  <c r="F41" i="9" s="1"/>
  <c r="K75" i="13"/>
  <c r="L75" i="13" s="1"/>
  <c r="E32" i="12"/>
  <c r="F32" i="12" s="1"/>
  <c r="E29" i="12"/>
  <c r="F29" i="12" s="1"/>
  <c r="E97" i="13"/>
  <c r="F97" i="13" s="1"/>
  <c r="E92" i="13"/>
  <c r="F92" i="13" s="1"/>
  <c r="E87" i="13"/>
  <c r="F87" i="13" s="1"/>
  <c r="E85" i="13"/>
  <c r="F85" i="13" s="1"/>
  <c r="E72" i="13"/>
  <c r="F72" i="13" s="1"/>
  <c r="E63" i="13"/>
  <c r="F63" i="13" s="1"/>
  <c r="E52" i="13"/>
  <c r="F52" i="13" s="1"/>
  <c r="E31" i="13"/>
  <c r="F31" i="13" s="1"/>
  <c r="E40" i="7"/>
  <c r="F40" i="7" s="1"/>
  <c r="E92" i="7"/>
  <c r="F92" i="7" s="1"/>
  <c r="K107" i="9"/>
  <c r="L107" i="9" s="1"/>
  <c r="E102" i="9"/>
  <c r="F102" i="9" s="1"/>
  <c r="S49" i="13"/>
  <c r="E66" i="13"/>
  <c r="F66" i="13" s="1"/>
  <c r="E64" i="10"/>
  <c r="F64" i="10" s="1"/>
  <c r="D13" i="5" s="1"/>
  <c r="K25" i="10"/>
  <c r="L25" i="10" s="1"/>
  <c r="E135" i="7"/>
  <c r="F135" i="7" s="1"/>
  <c r="K50" i="7"/>
  <c r="L50" i="7" s="1"/>
  <c r="E54" i="7"/>
  <c r="F54" i="7" s="1"/>
  <c r="K62" i="7"/>
  <c r="L62" i="7" s="1"/>
  <c r="E117" i="12"/>
  <c r="F117" i="12" s="1"/>
  <c r="E115" i="12"/>
  <c r="F115" i="12" s="1"/>
  <c r="E116" i="12"/>
  <c r="F116" i="12" s="1"/>
  <c r="E97" i="12"/>
  <c r="F97" i="12" s="1"/>
  <c r="E91" i="12"/>
  <c r="F91" i="12" s="1"/>
  <c r="E110" i="12"/>
  <c r="F110" i="12" s="1"/>
  <c r="E90" i="12"/>
  <c r="F90" i="12" s="1"/>
  <c r="E105" i="12"/>
  <c r="F105" i="12" s="1"/>
  <c r="E24" i="9"/>
  <c r="F24" i="9" s="1"/>
  <c r="E25" i="9"/>
  <c r="F25" i="9" s="1"/>
  <c r="S77" i="9"/>
  <c r="K88" i="9"/>
  <c r="L88" i="9" s="1"/>
  <c r="E65" i="7"/>
  <c r="F65" i="7" s="1"/>
  <c r="E69" i="7"/>
  <c r="F69" i="7" s="1"/>
  <c r="E71" i="7"/>
  <c r="F71" i="7" s="1"/>
  <c r="E66" i="7"/>
  <c r="F66" i="7" s="1"/>
  <c r="E67" i="7"/>
  <c r="F67" i="7" s="1"/>
  <c r="E28" i="13"/>
  <c r="F28" i="13" s="1"/>
  <c r="E29" i="13"/>
  <c r="F29" i="13" s="1"/>
  <c r="E78" i="13"/>
  <c r="F78" i="13" s="1"/>
  <c r="E73" i="13"/>
  <c r="F73" i="13" s="1"/>
  <c r="E57" i="12"/>
  <c r="F57" i="12" s="1"/>
  <c r="E53" i="12"/>
  <c r="F53" i="12" s="1"/>
  <c r="E76" i="12"/>
  <c r="F76" i="12" s="1"/>
  <c r="E74" i="12"/>
  <c r="F74" i="12" s="1"/>
  <c r="D13" i="1" s="1"/>
  <c r="E86" i="12"/>
  <c r="F86" i="12" s="1"/>
  <c r="E87" i="12"/>
  <c r="F87" i="12" s="1"/>
  <c r="E83" i="12"/>
  <c r="F83" i="12" s="1"/>
  <c r="K121" i="12"/>
  <c r="L121" i="12" s="1"/>
  <c r="K119" i="12"/>
  <c r="L119" i="12" s="1"/>
  <c r="E83" i="10"/>
  <c r="F83" i="10" s="1"/>
  <c r="E72" i="10"/>
  <c r="F72" i="10" s="1"/>
  <c r="E73" i="10"/>
  <c r="F73" i="10" s="1"/>
  <c r="E48" i="10"/>
  <c r="F48" i="10" s="1"/>
  <c r="E54" i="10"/>
  <c r="F54" i="10" s="1"/>
  <c r="E109" i="9"/>
  <c r="F109" i="9" s="1"/>
  <c r="E99" i="9"/>
  <c r="F99" i="9" s="1"/>
  <c r="K37" i="10"/>
  <c r="L37" i="10" s="1"/>
  <c r="K34" i="10"/>
  <c r="L34" i="10" s="1"/>
  <c r="E35" i="10"/>
  <c r="F35" i="10" s="1"/>
  <c r="E36" i="10"/>
  <c r="F36" i="10" s="1"/>
  <c r="E27" i="10"/>
  <c r="F27" i="10" s="1"/>
  <c r="E29" i="10"/>
  <c r="F29" i="10" s="1"/>
  <c r="K19" i="13"/>
  <c r="L19" i="13" s="1"/>
  <c r="E111" i="12"/>
  <c r="F111" i="12" s="1"/>
  <c r="E70" i="12"/>
  <c r="F70" i="12" s="1"/>
  <c r="K58" i="12"/>
  <c r="L58" i="12" s="1"/>
  <c r="E33" i="12"/>
  <c r="F33" i="12" s="1"/>
  <c r="K26" i="12"/>
  <c r="L26" i="12" s="1"/>
  <c r="E35" i="7"/>
  <c r="F35" i="7" s="1"/>
  <c r="K21" i="10"/>
  <c r="L21" i="10" s="1"/>
  <c r="E69" i="12"/>
  <c r="F69" i="12" s="1"/>
  <c r="E82" i="12"/>
  <c r="F82" i="12" s="1"/>
  <c r="E26" i="12"/>
  <c r="F26" i="12" s="1"/>
  <c r="E102" i="12"/>
  <c r="F102" i="12" s="1"/>
  <c r="E30" i="12"/>
  <c r="F30" i="12" s="1"/>
  <c r="K82" i="13"/>
  <c r="L82" i="13" s="1"/>
  <c r="E49" i="12"/>
  <c r="F49" i="12" s="1"/>
  <c r="E80" i="12"/>
  <c r="F80" i="12" s="1"/>
  <c r="E42" i="12"/>
  <c r="F42" i="12" s="1"/>
  <c r="E28" i="12"/>
  <c r="F28" i="12" s="1"/>
  <c r="E113" i="12"/>
  <c r="F113" i="12" s="1"/>
  <c r="K93" i="12"/>
  <c r="L93" i="12" s="1"/>
  <c r="E71" i="12"/>
  <c r="F71" i="12" s="1"/>
  <c r="K45" i="12"/>
  <c r="L45" i="12" s="1"/>
  <c r="K58" i="7"/>
  <c r="L58" i="7" s="1"/>
  <c r="E116" i="13"/>
  <c r="F116" i="13" s="1"/>
  <c r="E27" i="12"/>
  <c r="F27" i="12" s="1"/>
  <c r="E81" i="12"/>
  <c r="F81" i="12" s="1"/>
  <c r="E62" i="12"/>
  <c r="F62" i="12" s="1"/>
  <c r="E68" i="12"/>
  <c r="F68" i="12" s="1"/>
  <c r="E112" i="12"/>
  <c r="F112" i="12" s="1"/>
  <c r="E98" i="12"/>
  <c r="F98" i="12" s="1"/>
  <c r="E20" i="10"/>
  <c r="F20" i="10" s="1"/>
  <c r="E17" i="10"/>
  <c r="F17" i="10" s="1"/>
  <c r="E15" i="10"/>
  <c r="F15" i="10" s="1"/>
  <c r="E18" i="10"/>
  <c r="F18" i="10" s="1"/>
  <c r="E23" i="10"/>
  <c r="F23" i="10" s="1"/>
  <c r="E21" i="10"/>
  <c r="F21" i="10" s="1"/>
  <c r="E19" i="10"/>
  <c r="F19" i="10" s="1"/>
  <c r="E16" i="10"/>
  <c r="F16" i="10" s="1"/>
  <c r="E22" i="10"/>
  <c r="F22" i="10" s="1"/>
  <c r="E24" i="10"/>
  <c r="F24" i="10" s="1"/>
  <c r="K116" i="7"/>
  <c r="L116" i="7" s="1"/>
  <c r="K117" i="7"/>
  <c r="L117" i="7" s="1"/>
  <c r="E68" i="10"/>
  <c r="F68" i="10" s="1"/>
  <c r="E65" i="10"/>
  <c r="F65" i="10" s="1"/>
  <c r="E69" i="10"/>
  <c r="F69" i="10" s="1"/>
  <c r="K95" i="7"/>
  <c r="L95" i="7" s="1"/>
  <c r="K101" i="7"/>
  <c r="L101" i="7" s="1"/>
  <c r="K100" i="7"/>
  <c r="L100" i="7" s="1"/>
  <c r="K96" i="7"/>
  <c r="L96" i="7" s="1"/>
  <c r="S130" i="7"/>
  <c r="E47" i="13"/>
  <c r="F47" i="13" s="1"/>
  <c r="E46" i="13"/>
  <c r="F46" i="13" s="1"/>
  <c r="E48" i="13"/>
  <c r="F48" i="13" s="1"/>
  <c r="T126" i="13"/>
  <c r="U126" i="13" s="1"/>
  <c r="K18" i="12"/>
  <c r="L18" i="12" s="1"/>
  <c r="K19" i="12"/>
  <c r="L19" i="12" s="1"/>
  <c r="K16" i="12"/>
  <c r="L16" i="12" s="1"/>
  <c r="K15" i="12"/>
  <c r="L15" i="12" s="1"/>
  <c r="K72" i="12"/>
  <c r="L72" i="12" s="1"/>
  <c r="K71" i="12"/>
  <c r="L71" i="12" s="1"/>
  <c r="K69" i="12"/>
  <c r="L69" i="12" s="1"/>
  <c r="K79" i="12"/>
  <c r="L79" i="12" s="1"/>
  <c r="K78" i="12"/>
  <c r="L78" i="12" s="1"/>
  <c r="K80" i="12"/>
  <c r="L80" i="12" s="1"/>
  <c r="E78" i="7"/>
  <c r="F78" i="7" s="1"/>
  <c r="E79" i="7"/>
  <c r="F79" i="7" s="1"/>
  <c r="E84" i="7"/>
  <c r="F84" i="7" s="1"/>
  <c r="E83" i="7"/>
  <c r="F83" i="7" s="1"/>
  <c r="E80" i="7"/>
  <c r="F80" i="7" s="1"/>
  <c r="E81" i="7"/>
  <c r="F81" i="7" s="1"/>
  <c r="E86" i="7"/>
  <c r="F86" i="7" s="1"/>
  <c r="E85" i="7"/>
  <c r="F85" i="7" s="1"/>
  <c r="E82" i="7"/>
  <c r="F82" i="7" s="1"/>
  <c r="E87" i="7"/>
  <c r="F87" i="7" s="1"/>
  <c r="E73" i="7"/>
  <c r="F73" i="7" s="1"/>
  <c r="E75" i="7"/>
  <c r="F75" i="7" s="1"/>
  <c r="K103" i="7"/>
  <c r="L103" i="7" s="1"/>
  <c r="K104" i="7"/>
  <c r="L104" i="7" s="1"/>
  <c r="E25" i="10"/>
  <c r="F25" i="10" s="1"/>
  <c r="E120" i="10"/>
  <c r="F120" i="10" s="1"/>
  <c r="E125" i="10"/>
  <c r="F125" i="10" s="1"/>
  <c r="E124" i="10"/>
  <c r="F124" i="10" s="1"/>
  <c r="E119" i="10"/>
  <c r="F119" i="10" s="1"/>
  <c r="E127" i="10"/>
  <c r="F127" i="10" s="1"/>
  <c r="E126" i="10"/>
  <c r="F126" i="10" s="1"/>
  <c r="E114" i="7"/>
  <c r="F114" i="7" s="1"/>
  <c r="E115" i="7"/>
  <c r="F115" i="7" s="1"/>
  <c r="E107" i="7"/>
  <c r="F107" i="7" s="1"/>
  <c r="E110" i="7"/>
  <c r="F110" i="7" s="1"/>
  <c r="E108" i="7"/>
  <c r="F108" i="7" s="1"/>
  <c r="K118" i="7"/>
  <c r="L118" i="7" s="1"/>
  <c r="K119" i="7"/>
  <c r="L119" i="7" s="1"/>
  <c r="K122" i="7"/>
  <c r="L122" i="7" s="1"/>
  <c r="K123" i="7"/>
  <c r="L123" i="7" s="1"/>
  <c r="E41" i="13"/>
  <c r="F41" i="13" s="1"/>
  <c r="E42" i="13"/>
  <c r="F42" i="13" s="1"/>
  <c r="T96" i="13"/>
  <c r="U96" i="13" s="1"/>
  <c r="T106" i="13"/>
  <c r="U106" i="13" s="1"/>
  <c r="K46" i="12"/>
  <c r="L46" i="12" s="1"/>
  <c r="K43" i="12"/>
  <c r="L43" i="12" s="1"/>
  <c r="K109" i="12"/>
  <c r="L109" i="12" s="1"/>
  <c r="K110" i="12"/>
  <c r="L110" i="12" s="1"/>
  <c r="K122" i="12"/>
  <c r="L122" i="12" s="1"/>
  <c r="K123" i="12"/>
  <c r="L123" i="12" s="1"/>
  <c r="R35" i="9"/>
  <c r="S35" i="9" s="1"/>
  <c r="R19" i="9"/>
  <c r="S19" i="9" s="1"/>
  <c r="R24" i="9"/>
  <c r="S24" i="9" s="1"/>
  <c r="R29" i="9"/>
  <c r="S29" i="9" s="1"/>
  <c r="R14" i="9"/>
  <c r="R34" i="9"/>
  <c r="S34" i="9" s="1"/>
  <c r="R39" i="9"/>
  <c r="S39" i="9" s="1"/>
  <c r="R42" i="9"/>
  <c r="S42" i="9" s="1"/>
  <c r="R16" i="9"/>
  <c r="S16" i="9" s="1"/>
  <c r="R27" i="9"/>
  <c r="S27" i="9" s="1"/>
  <c r="R40" i="9"/>
  <c r="S40" i="9" s="1"/>
  <c r="R21" i="9"/>
  <c r="S21" i="9" s="1"/>
  <c r="R17" i="9"/>
  <c r="S17" i="9" s="1"/>
  <c r="R41" i="9"/>
  <c r="S41" i="9" s="1"/>
  <c r="R32" i="9"/>
  <c r="S32" i="9" s="1"/>
  <c r="R37" i="9"/>
  <c r="S37" i="9" s="1"/>
  <c r="R26" i="9"/>
  <c r="S26" i="9" s="1"/>
  <c r="R20" i="9"/>
  <c r="S20" i="9" s="1"/>
  <c r="R25" i="9"/>
  <c r="R28" i="9"/>
  <c r="S28" i="9" s="1"/>
  <c r="R30" i="9"/>
  <c r="S30" i="9" s="1"/>
  <c r="R38" i="9"/>
  <c r="S38" i="9" s="1"/>
  <c r="R18" i="9"/>
  <c r="S18" i="9" s="1"/>
  <c r="R15" i="9"/>
  <c r="S15" i="9" s="1"/>
  <c r="R36" i="9"/>
  <c r="S36" i="9" s="1"/>
  <c r="R33" i="9"/>
  <c r="S33" i="9" s="1"/>
  <c r="R31" i="9"/>
  <c r="S31" i="9" s="1"/>
  <c r="R22" i="9"/>
  <c r="S22" i="9" s="1"/>
  <c r="R89" i="9"/>
  <c r="S89" i="9" s="1"/>
  <c r="R87" i="9"/>
  <c r="S87" i="9" s="1"/>
  <c r="R88" i="9"/>
  <c r="S88" i="9" s="1"/>
  <c r="T110" i="10"/>
  <c r="U110" i="10" s="1"/>
  <c r="E121" i="10"/>
  <c r="F121" i="10" s="1"/>
  <c r="R43" i="9"/>
  <c r="S43" i="9" s="1"/>
  <c r="T120" i="13"/>
  <c r="U120" i="13" s="1"/>
  <c r="T85" i="10"/>
  <c r="U85" i="10" s="1"/>
  <c r="T113" i="13"/>
  <c r="U113" i="13" s="1"/>
  <c r="T97" i="13"/>
  <c r="U97" i="13" s="1"/>
  <c r="E59" i="10"/>
  <c r="F59" i="10" s="1"/>
  <c r="E41" i="10"/>
  <c r="F41" i="10" s="1"/>
  <c r="E39" i="10"/>
  <c r="F39" i="10" s="1"/>
  <c r="E88" i="13"/>
  <c r="F88" i="13" s="1"/>
  <c r="E74" i="7"/>
  <c r="F74" i="7" s="1"/>
  <c r="E50" i="7"/>
  <c r="F50" i="7" s="1"/>
  <c r="E44" i="7"/>
  <c r="F44" i="7" s="1"/>
  <c r="E42" i="9"/>
  <c r="F42" i="9" s="1"/>
  <c r="E16" i="9"/>
  <c r="F16" i="9" s="1"/>
  <c r="E98" i="13"/>
  <c r="F98" i="13" s="1"/>
  <c r="K68" i="13"/>
  <c r="L68" i="13" s="1"/>
  <c r="E95" i="13"/>
  <c r="F95" i="13" s="1"/>
  <c r="E91" i="13"/>
  <c r="F91" i="13" s="1"/>
  <c r="E86" i="13"/>
  <c r="F86" i="13" s="1"/>
  <c r="E71" i="13"/>
  <c r="F71" i="13" s="1"/>
  <c r="E68" i="13"/>
  <c r="F68" i="13" s="1"/>
  <c r="E62" i="13"/>
  <c r="F62" i="13" s="1"/>
  <c r="E37" i="13"/>
  <c r="F37" i="13" s="1"/>
  <c r="E38" i="7"/>
  <c r="F38" i="7" s="1"/>
  <c r="E39" i="7"/>
  <c r="F39" i="7" s="1"/>
  <c r="K91" i="7"/>
  <c r="L91" i="7" s="1"/>
  <c r="E40" i="9"/>
  <c r="F40" i="9" s="1"/>
  <c r="E101" i="9"/>
  <c r="F101" i="9" s="1"/>
  <c r="T111" i="13"/>
  <c r="U111" i="13" s="1"/>
  <c r="T62" i="13"/>
  <c r="U62" i="13" s="1"/>
  <c r="E67" i="13"/>
  <c r="F67" i="13" s="1"/>
  <c r="K72" i="7"/>
  <c r="L72" i="7" s="1"/>
  <c r="K55" i="7"/>
  <c r="L55" i="7" s="1"/>
  <c r="E111" i="7"/>
  <c r="F111" i="7" s="1"/>
  <c r="S25" i="9"/>
  <c r="E73" i="9"/>
  <c r="F73" i="9" s="1"/>
  <c r="E70" i="9"/>
  <c r="F70" i="9" s="1"/>
  <c r="E72" i="9"/>
  <c r="F72" i="9" s="1"/>
  <c r="E71" i="9"/>
  <c r="F71" i="9" s="1"/>
  <c r="K71" i="7"/>
  <c r="L71" i="7" s="1"/>
  <c r="E57" i="13"/>
  <c r="F57" i="13" s="1"/>
  <c r="E82" i="13"/>
  <c r="F82" i="13" s="1"/>
  <c r="E80" i="13"/>
  <c r="F80" i="13" s="1"/>
  <c r="E74" i="13"/>
  <c r="F74" i="13" s="1"/>
  <c r="S87" i="12"/>
  <c r="K116" i="12"/>
  <c r="L116" i="12" s="1"/>
  <c r="K113" i="12"/>
  <c r="L113" i="12" s="1"/>
  <c r="K117" i="12"/>
  <c r="L117" i="12" s="1"/>
  <c r="E70" i="10"/>
  <c r="F70" i="10" s="1"/>
  <c r="E79" i="10"/>
  <c r="F79" i="10" s="1"/>
  <c r="E80" i="10"/>
  <c r="F80" i="10" s="1"/>
  <c r="E62" i="10"/>
  <c r="F62" i="10" s="1"/>
  <c r="E52" i="10"/>
  <c r="F52" i="10" s="1"/>
  <c r="E56" i="10"/>
  <c r="F56" i="10" s="1"/>
  <c r="E108" i="9"/>
  <c r="F108" i="9" s="1"/>
  <c r="E15" i="9"/>
  <c r="F15" i="9" s="1"/>
  <c r="E34" i="10"/>
  <c r="F34" i="10" s="1"/>
  <c r="E32" i="10"/>
  <c r="F32" i="10" s="1"/>
  <c r="E28" i="10"/>
  <c r="F28" i="10" s="1"/>
  <c r="K18" i="13"/>
  <c r="L18" i="13" s="1"/>
  <c r="E53" i="7"/>
  <c r="F53" i="7" s="1"/>
  <c r="E36" i="12"/>
  <c r="F36" i="12" s="1"/>
  <c r="E62" i="7"/>
  <c r="F62" i="7" s="1"/>
  <c r="K98" i="7"/>
  <c r="L98" i="7" s="1"/>
  <c r="K17" i="12"/>
  <c r="L17" i="12" s="1"/>
  <c r="E43" i="12"/>
  <c r="F43" i="12" s="1"/>
  <c r="E63" i="12"/>
  <c r="F63" i="12" s="1"/>
  <c r="E55" i="12"/>
  <c r="F55" i="12" s="1"/>
  <c r="E25" i="12"/>
  <c r="F25" i="12" s="1"/>
  <c r="E101" i="12"/>
  <c r="F101" i="12" s="1"/>
  <c r="E31" i="12"/>
  <c r="F31" i="12" s="1"/>
  <c r="E55" i="13"/>
  <c r="F55" i="13" s="1"/>
  <c r="E47" i="12"/>
  <c r="F47" i="12" s="1"/>
  <c r="E58" i="12"/>
  <c r="F58" i="12" s="1"/>
  <c r="E41" i="12"/>
  <c r="F41" i="12" s="1"/>
  <c r="E94" i="12"/>
  <c r="F94" i="12" s="1"/>
  <c r="E89" i="12"/>
  <c r="F89" i="12" s="1"/>
  <c r="K94" i="12"/>
  <c r="L94" i="12" s="1"/>
  <c r="K85" i="12"/>
  <c r="L85" i="12" s="1"/>
  <c r="K65" i="7"/>
  <c r="L65" i="7" s="1"/>
  <c r="E100" i="13"/>
  <c r="F100" i="13" s="1"/>
  <c r="K29" i="12"/>
  <c r="L29" i="12" s="1"/>
  <c r="E72" i="12"/>
  <c r="F72" i="12" s="1"/>
  <c r="E107" i="12"/>
  <c r="F107" i="12" s="1"/>
  <c r="E16" i="12"/>
  <c r="F16" i="12" s="1"/>
  <c r="K82" i="12"/>
  <c r="L82" i="12" s="1"/>
  <c r="K42" i="12"/>
  <c r="L42" i="12" s="1"/>
  <c r="E84" i="12"/>
  <c r="F84" i="12" s="1"/>
  <c r="K70" i="12"/>
  <c r="L70" i="12" s="1"/>
  <c r="K120" i="12"/>
  <c r="L120" i="12" s="1"/>
  <c r="K33" i="12"/>
  <c r="L33" i="12" s="1"/>
  <c r="K40" i="9"/>
  <c r="L40" i="9" s="1"/>
  <c r="K29" i="9"/>
  <c r="L29" i="9" s="1"/>
  <c r="K16" i="9"/>
  <c r="L16" i="9" s="1"/>
  <c r="K20" i="9"/>
  <c r="L20" i="9" s="1"/>
  <c r="K46" i="9"/>
  <c r="L46" i="9" s="1"/>
  <c r="K30" i="9"/>
  <c r="L30" i="9" s="1"/>
  <c r="K44" i="9"/>
  <c r="L44" i="9" s="1"/>
  <c r="K58" i="9"/>
  <c r="L58" i="9" s="1"/>
  <c r="K57" i="9"/>
  <c r="L57" i="9" s="1"/>
  <c r="K19" i="9"/>
  <c r="L19" i="9" s="1"/>
  <c r="K23" i="9"/>
  <c r="L23" i="9" s="1"/>
  <c r="K59" i="9"/>
  <c r="L59" i="9" s="1"/>
  <c r="K56" i="9"/>
  <c r="L56" i="9" s="1"/>
  <c r="K31" i="9"/>
  <c r="L31" i="9" s="1"/>
  <c r="J95" i="9"/>
  <c r="K68" i="9" s="1"/>
  <c r="L68" i="9" s="1"/>
  <c r="S95" i="9"/>
  <c r="S131" i="10"/>
  <c r="T131" i="10" s="1"/>
  <c r="U131" i="10" s="1"/>
  <c r="E26" i="13"/>
  <c r="F26" i="13" s="1"/>
  <c r="K63" i="10"/>
  <c r="L63" i="10" s="1"/>
  <c r="K64" i="10"/>
  <c r="L64" i="10" s="1"/>
  <c r="D14" i="5" s="1"/>
  <c r="F14" i="5" s="1"/>
  <c r="K66" i="10"/>
  <c r="L66" i="10" s="1"/>
  <c r="K67" i="10"/>
  <c r="L67" i="10" s="1"/>
  <c r="K65" i="10"/>
  <c r="L65" i="10" s="1"/>
  <c r="K68" i="10"/>
  <c r="L68" i="10" s="1"/>
  <c r="K52" i="10"/>
  <c r="L52" i="10" s="1"/>
  <c r="K24" i="10"/>
  <c r="L24" i="10" s="1"/>
  <c r="K53" i="10"/>
  <c r="L53" i="10" s="1"/>
  <c r="K26" i="10"/>
  <c r="L26" i="10" s="1"/>
  <c r="K22" i="10"/>
  <c r="L22" i="10" s="1"/>
  <c r="K69" i="10"/>
  <c r="L69" i="10" s="1"/>
  <c r="K31" i="10"/>
  <c r="L31" i="10" s="1"/>
  <c r="K20" i="10"/>
  <c r="L20" i="10" s="1"/>
  <c r="K27" i="10"/>
  <c r="L27" i="10" s="1"/>
  <c r="K15" i="10"/>
  <c r="L15" i="10" s="1"/>
  <c r="E116" i="7"/>
  <c r="F116" i="7" s="1"/>
  <c r="K46" i="13"/>
  <c r="L46" i="13" s="1"/>
  <c r="K48" i="13"/>
  <c r="L48" i="13" s="1"/>
  <c r="K47" i="13"/>
  <c r="L47" i="13" s="1"/>
  <c r="K49" i="13"/>
  <c r="L49" i="13" s="1"/>
  <c r="K26" i="7"/>
  <c r="L26" i="7" s="1"/>
  <c r="K25" i="7"/>
  <c r="L25" i="7" s="1"/>
  <c r="K27" i="7"/>
  <c r="L27" i="7" s="1"/>
  <c r="K50" i="13"/>
  <c r="L50" i="13" s="1"/>
  <c r="K51" i="13"/>
  <c r="L51" i="13" s="1"/>
  <c r="K100" i="12"/>
  <c r="L100" i="12" s="1"/>
  <c r="K105" i="12"/>
  <c r="L105" i="12" s="1"/>
  <c r="K102" i="12"/>
  <c r="L102" i="12" s="1"/>
  <c r="K106" i="12"/>
  <c r="L106" i="12" s="1"/>
  <c r="K104" i="12"/>
  <c r="L104" i="12" s="1"/>
  <c r="S36" i="7"/>
  <c r="E117" i="7"/>
  <c r="F117" i="7" s="1"/>
  <c r="S53" i="10"/>
  <c r="T107" i="10"/>
  <c r="U107" i="10" s="1"/>
  <c r="E96" i="7"/>
  <c r="F96" i="7" s="1"/>
  <c r="E95" i="7"/>
  <c r="F95" i="7" s="1"/>
  <c r="E97" i="7"/>
  <c r="F97" i="7" s="1"/>
  <c r="E100" i="7"/>
  <c r="F100" i="7" s="1"/>
  <c r="E99" i="7"/>
  <c r="F99" i="7" s="1"/>
  <c r="E98" i="7"/>
  <c r="F98" i="7" s="1"/>
  <c r="E101" i="7"/>
  <c r="F101" i="7" s="1"/>
  <c r="K132" i="7"/>
  <c r="L132" i="7" s="1"/>
  <c r="K130" i="7"/>
  <c r="L130" i="7" s="1"/>
  <c r="K131" i="7"/>
  <c r="L131" i="7" s="1"/>
  <c r="K135" i="7"/>
  <c r="L135" i="7" s="1"/>
  <c r="K128" i="7"/>
  <c r="L128" i="7" s="1"/>
  <c r="K134" i="7"/>
  <c r="L134" i="7" s="1"/>
  <c r="K129" i="7"/>
  <c r="L129" i="7" s="1"/>
  <c r="K136" i="7"/>
  <c r="L136" i="7" s="1"/>
  <c r="K133" i="7"/>
  <c r="L133" i="7" s="1"/>
  <c r="T65" i="13"/>
  <c r="U65" i="13" s="1"/>
  <c r="K66" i="13"/>
  <c r="L66" i="13" s="1"/>
  <c r="K65" i="13"/>
  <c r="L65" i="13" s="1"/>
  <c r="K101" i="13"/>
  <c r="L101" i="13" s="1"/>
  <c r="K99" i="13"/>
  <c r="L99" i="13" s="1"/>
  <c r="K100" i="13"/>
  <c r="L100" i="13" s="1"/>
  <c r="K102" i="13"/>
  <c r="L102" i="13" s="1"/>
  <c r="S52" i="12"/>
  <c r="K22" i="7"/>
  <c r="L22" i="7" s="1"/>
  <c r="K21" i="7"/>
  <c r="L21" i="7" s="1"/>
  <c r="K20" i="7"/>
  <c r="L20" i="7" s="1"/>
  <c r="K19" i="7"/>
  <c r="L19" i="7" s="1"/>
  <c r="K80" i="7"/>
  <c r="L80" i="7" s="1"/>
  <c r="K79" i="7"/>
  <c r="L79" i="7" s="1"/>
  <c r="K75" i="7"/>
  <c r="L75" i="7" s="1"/>
  <c r="K76" i="7"/>
  <c r="L76" i="7" s="1"/>
  <c r="K83" i="7"/>
  <c r="L83" i="7" s="1"/>
  <c r="K73" i="7"/>
  <c r="L73" i="7" s="1"/>
  <c r="K74" i="7"/>
  <c r="L74" i="7" s="1"/>
  <c r="K77" i="7"/>
  <c r="L77" i="7" s="1"/>
  <c r="K78" i="7"/>
  <c r="L78" i="7" s="1"/>
  <c r="K82" i="7"/>
  <c r="L82" i="7" s="1"/>
  <c r="K81" i="7"/>
  <c r="L81" i="7" s="1"/>
  <c r="E89" i="7"/>
  <c r="F89" i="7" s="1"/>
  <c r="K56" i="13"/>
  <c r="L56" i="13" s="1"/>
  <c r="K54" i="13"/>
  <c r="L54" i="13" s="1"/>
  <c r="K55" i="13"/>
  <c r="L55" i="13" s="1"/>
  <c r="S80" i="13"/>
  <c r="T80" i="13" s="1"/>
  <c r="U80" i="13" s="1"/>
  <c r="K64" i="12"/>
  <c r="L64" i="12" s="1"/>
  <c r="K65" i="12"/>
  <c r="L65" i="12" s="1"/>
  <c r="S112" i="12"/>
  <c r="K24" i="7"/>
  <c r="L24" i="7" s="1"/>
  <c r="K23" i="7"/>
  <c r="L23" i="7" s="1"/>
  <c r="R135" i="12"/>
  <c r="S135" i="12" s="1"/>
  <c r="R136" i="12"/>
  <c r="S136" i="12" s="1"/>
  <c r="T136" i="12" s="1"/>
  <c r="U136" i="12" s="1"/>
  <c r="E122" i="9"/>
  <c r="F122" i="9" s="1"/>
  <c r="E124" i="9"/>
  <c r="F124" i="9" s="1"/>
  <c r="E121" i="9"/>
  <c r="F121" i="9" s="1"/>
  <c r="E128" i="9"/>
  <c r="F128" i="9" s="1"/>
  <c r="E123" i="9"/>
  <c r="F123" i="9" s="1"/>
  <c r="E127" i="9"/>
  <c r="F127" i="9" s="1"/>
  <c r="E125" i="9"/>
  <c r="F125" i="9" s="1"/>
  <c r="E126" i="9"/>
  <c r="F126" i="9" s="1"/>
  <c r="E131" i="9"/>
  <c r="F131" i="9" s="1"/>
  <c r="E133" i="9"/>
  <c r="F133" i="9" s="1"/>
  <c r="E132" i="9"/>
  <c r="F132" i="9" s="1"/>
  <c r="E129" i="9"/>
  <c r="F129" i="9" s="1"/>
  <c r="E130" i="9"/>
  <c r="F130" i="9" s="1"/>
  <c r="S25" i="10"/>
  <c r="S127" i="10"/>
  <c r="T92" i="10" s="1"/>
  <c r="U92" i="10" s="1"/>
  <c r="S18" i="7"/>
  <c r="K113" i="7"/>
  <c r="L113" i="7" s="1"/>
  <c r="K114" i="7"/>
  <c r="L114" i="7" s="1"/>
  <c r="K111" i="7"/>
  <c r="L111" i="7" s="1"/>
  <c r="K115" i="7"/>
  <c r="L115" i="7" s="1"/>
  <c r="K112" i="7"/>
  <c r="L112" i="7" s="1"/>
  <c r="E121" i="7"/>
  <c r="F121" i="7" s="1"/>
  <c r="E123" i="7"/>
  <c r="F123" i="7" s="1"/>
  <c r="E122" i="7"/>
  <c r="F122" i="7" s="1"/>
  <c r="E17" i="13"/>
  <c r="F17" i="13" s="1"/>
  <c r="E49" i="13"/>
  <c r="F49" i="13" s="1"/>
  <c r="E50" i="13"/>
  <c r="F50" i="13" s="1"/>
  <c r="T77" i="13"/>
  <c r="U77" i="13" s="1"/>
  <c r="E23" i="12"/>
  <c r="F23" i="12" s="1"/>
  <c r="E22" i="12"/>
  <c r="F22" i="12" s="1"/>
  <c r="E21" i="12"/>
  <c r="F21" i="12" s="1"/>
  <c r="K27" i="12"/>
  <c r="L27" i="12" s="1"/>
  <c r="K28" i="12"/>
  <c r="L28" i="12" s="1"/>
  <c r="K25" i="12"/>
  <c r="L25" i="12" s="1"/>
  <c r="S99" i="12"/>
  <c r="E130" i="10"/>
  <c r="F130" i="10" s="1"/>
  <c r="R107" i="9"/>
  <c r="S107" i="9" s="1"/>
  <c r="R118" i="9"/>
  <c r="S118" i="9" s="1"/>
  <c r="R120" i="9"/>
  <c r="S120" i="9" s="1"/>
  <c r="R116" i="9"/>
  <c r="S116" i="9" s="1"/>
  <c r="R108" i="9"/>
  <c r="S108" i="9" s="1"/>
  <c r="R115" i="9"/>
  <c r="S115" i="9" s="1"/>
  <c r="R110" i="9"/>
  <c r="S110" i="9" s="1"/>
  <c r="R111" i="9"/>
  <c r="S111" i="9" s="1"/>
  <c r="R119" i="9"/>
  <c r="S119" i="9" s="1"/>
  <c r="R117" i="9"/>
  <c r="S117" i="9" s="1"/>
  <c r="R109" i="9"/>
  <c r="S109" i="9" s="1"/>
  <c r="R114" i="9"/>
  <c r="S114" i="9" s="1"/>
  <c r="R112" i="9"/>
  <c r="S112" i="9" s="1"/>
  <c r="R90" i="9"/>
  <c r="S90" i="9" s="1"/>
  <c r="R91" i="9"/>
  <c r="S91" i="9" s="1"/>
  <c r="R99" i="9"/>
  <c r="S99" i="9" s="1"/>
  <c r="R100" i="9"/>
  <c r="S100" i="9" s="1"/>
  <c r="R101" i="9"/>
  <c r="S101" i="9" s="1"/>
  <c r="T82" i="13"/>
  <c r="U82" i="13" s="1"/>
  <c r="T131" i="13"/>
  <c r="U131" i="13" s="1"/>
  <c r="T92" i="13"/>
  <c r="U92" i="13" s="1"/>
  <c r="T86" i="13"/>
  <c r="U86" i="13" s="1"/>
  <c r="T87" i="13"/>
  <c r="U87" i="13" s="1"/>
  <c r="R23" i="9"/>
  <c r="S23" i="9" s="1"/>
  <c r="R131" i="9"/>
  <c r="S131" i="9" s="1"/>
  <c r="T119" i="13"/>
  <c r="U119" i="13" s="1"/>
  <c r="T118" i="13"/>
  <c r="U118" i="13" s="1"/>
  <c r="T116" i="13"/>
  <c r="U116" i="13" s="1"/>
  <c r="T115" i="13"/>
  <c r="U115" i="13" s="1"/>
  <c r="R61" i="9"/>
  <c r="S61" i="9" s="1"/>
  <c r="R79" i="12"/>
  <c r="S79" i="12" s="1"/>
  <c r="E87" i="10"/>
  <c r="F87" i="10" s="1"/>
  <c r="T114" i="13"/>
  <c r="U114" i="13" s="1"/>
  <c r="T104" i="13"/>
  <c r="U104" i="13" s="1"/>
  <c r="T40" i="13"/>
  <c r="U40" i="13" s="1"/>
  <c r="E60" i="10"/>
  <c r="F60" i="10" s="1"/>
  <c r="T71" i="13"/>
  <c r="U71" i="13" s="1"/>
  <c r="K60" i="10"/>
  <c r="L60" i="10" s="1"/>
  <c r="K48" i="10"/>
  <c r="L48" i="10" s="1"/>
  <c r="K50" i="10"/>
  <c r="L50" i="10" s="1"/>
  <c r="K57" i="10"/>
  <c r="L57" i="10" s="1"/>
  <c r="K40" i="10"/>
  <c r="L40" i="10" s="1"/>
  <c r="K41" i="10"/>
  <c r="L41" i="10" s="1"/>
  <c r="E42" i="10"/>
  <c r="F42" i="10" s="1"/>
  <c r="T111" i="10"/>
  <c r="U111" i="10" s="1"/>
  <c r="E71" i="10"/>
  <c r="F71" i="10" s="1"/>
  <c r="E133" i="7"/>
  <c r="F133" i="7" s="1"/>
  <c r="E63" i="7"/>
  <c r="F63" i="7" s="1"/>
  <c r="E45" i="7"/>
  <c r="F45" i="7" s="1"/>
  <c r="E102" i="7"/>
  <c r="F102" i="7" s="1"/>
  <c r="E18" i="9"/>
  <c r="F18" i="9" s="1"/>
  <c r="K113" i="9"/>
  <c r="L113" i="9" s="1"/>
  <c r="K23" i="13"/>
  <c r="L23" i="13" s="1"/>
  <c r="E51" i="12"/>
  <c r="F51" i="12" s="1"/>
  <c r="K16" i="10"/>
  <c r="L16" i="10" s="1"/>
  <c r="E94" i="13"/>
  <c r="F94" i="13" s="1"/>
  <c r="E89" i="13"/>
  <c r="F89" i="13" s="1"/>
  <c r="E83" i="13"/>
  <c r="F83" i="13" s="1"/>
  <c r="D13" i="2" s="1"/>
  <c r="E69" i="13"/>
  <c r="F69" i="13" s="1"/>
  <c r="E64" i="13"/>
  <c r="F64" i="13" s="1"/>
  <c r="E54" i="13"/>
  <c r="F54" i="13" s="1"/>
  <c r="E39" i="13"/>
  <c r="F39" i="13" s="1"/>
  <c r="E36" i="13"/>
  <c r="F36" i="13" s="1"/>
  <c r="E37" i="7"/>
  <c r="F37" i="7" s="1"/>
  <c r="E77" i="7"/>
  <c r="F77" i="7" s="1"/>
  <c r="K93" i="7"/>
  <c r="L93" i="7" s="1"/>
  <c r="K112" i="9"/>
  <c r="L112" i="9" s="1"/>
  <c r="K73" i="9"/>
  <c r="L73" i="9" s="1"/>
  <c r="E38" i="9"/>
  <c r="F38" i="9" s="1"/>
  <c r="T134" i="13"/>
  <c r="U134" i="13" s="1"/>
  <c r="E65" i="13"/>
  <c r="F65" i="13" s="1"/>
  <c r="K29" i="10"/>
  <c r="L29" i="10" s="1"/>
  <c r="E30" i="7"/>
  <c r="F30" i="7" s="1"/>
  <c r="K54" i="7"/>
  <c r="L54" i="7" s="1"/>
  <c r="K99" i="7"/>
  <c r="L99" i="7" s="1"/>
  <c r="K79" i="13"/>
  <c r="L79" i="13" s="1"/>
  <c r="E112" i="13"/>
  <c r="F112" i="13" s="1"/>
  <c r="K73" i="13"/>
  <c r="L73" i="13" s="1"/>
  <c r="S73" i="9"/>
  <c r="E81" i="9"/>
  <c r="F81" i="9" s="1"/>
  <c r="E84" i="9"/>
  <c r="F84" i="9" s="1"/>
  <c r="E83" i="9"/>
  <c r="F83" i="9" s="1"/>
  <c r="E80" i="9"/>
  <c r="F80" i="9" s="1"/>
  <c r="E78" i="9"/>
  <c r="F78" i="9" s="1"/>
  <c r="E79" i="9"/>
  <c r="F79" i="9" s="1"/>
  <c r="E82" i="9"/>
  <c r="F82" i="9" s="1"/>
  <c r="E85" i="9"/>
  <c r="F85" i="9" s="1"/>
  <c r="K61" i="7"/>
  <c r="L61" i="7" s="1"/>
  <c r="S71" i="7"/>
  <c r="T72" i="13"/>
  <c r="U72" i="13" s="1"/>
  <c r="E60" i="13"/>
  <c r="F60" i="13" s="1"/>
  <c r="E53" i="13"/>
  <c r="F53" i="13" s="1"/>
  <c r="E76" i="13"/>
  <c r="F76" i="13" s="1"/>
  <c r="E79" i="13"/>
  <c r="F79" i="13" s="1"/>
  <c r="T91" i="13"/>
  <c r="U91" i="13" s="1"/>
  <c r="T90" i="13"/>
  <c r="U90" i="13" s="1"/>
  <c r="T109" i="13"/>
  <c r="U109" i="13" s="1"/>
  <c r="K57" i="12"/>
  <c r="L57" i="12" s="1"/>
  <c r="K56" i="12"/>
  <c r="L56" i="12" s="1"/>
  <c r="K87" i="12"/>
  <c r="L87" i="12" s="1"/>
  <c r="E81" i="10"/>
  <c r="F81" i="10" s="1"/>
  <c r="E75" i="10"/>
  <c r="F75" i="10" s="1"/>
  <c r="E66" i="10"/>
  <c r="F66" i="10" s="1"/>
  <c r="E46" i="10"/>
  <c r="F46" i="10" s="1"/>
  <c r="E47" i="10"/>
  <c r="F47" i="10" s="1"/>
  <c r="E50" i="10"/>
  <c r="F50" i="10" s="1"/>
  <c r="E98" i="9"/>
  <c r="F98" i="9" s="1"/>
  <c r="E107" i="9"/>
  <c r="F107" i="9" s="1"/>
  <c r="K33" i="10"/>
  <c r="L33" i="10" s="1"/>
  <c r="K36" i="10"/>
  <c r="L36" i="10" s="1"/>
  <c r="E33" i="10"/>
  <c r="F33" i="10" s="1"/>
  <c r="E37" i="10"/>
  <c r="F37" i="10" s="1"/>
  <c r="E26" i="10"/>
  <c r="F26" i="10" s="1"/>
  <c r="K116" i="9"/>
  <c r="L116" i="9" s="1"/>
  <c r="E73" i="12"/>
  <c r="F73" i="12" s="1"/>
  <c r="E78" i="12"/>
  <c r="F78" i="12" s="1"/>
  <c r="E61" i="12"/>
  <c r="F61" i="12" s="1"/>
  <c r="E24" i="12"/>
  <c r="F24" i="12" s="1"/>
  <c r="K34" i="12"/>
  <c r="L34" i="12" s="1"/>
  <c r="E45" i="12"/>
  <c r="F45" i="12" s="1"/>
  <c r="E24" i="7"/>
  <c r="F24" i="7" s="1"/>
  <c r="E70" i="7"/>
  <c r="F70" i="7" s="1"/>
  <c r="E112" i="7"/>
  <c r="F112" i="7" s="1"/>
  <c r="E39" i="12"/>
  <c r="F39" i="12" s="1"/>
  <c r="E114" i="12"/>
  <c r="F114" i="12" s="1"/>
  <c r="E54" i="12"/>
  <c r="F54" i="12" s="1"/>
  <c r="E56" i="12"/>
  <c r="F56" i="12" s="1"/>
  <c r="E85" i="12"/>
  <c r="F85" i="12" s="1"/>
  <c r="E100" i="12"/>
  <c r="F100" i="12" s="1"/>
  <c r="K77" i="13"/>
  <c r="L77" i="13" s="1"/>
  <c r="K101" i="12"/>
  <c r="L101" i="12" s="1"/>
  <c r="K76" i="9"/>
  <c r="L76" i="9" s="1"/>
  <c r="E108" i="12"/>
  <c r="F108" i="12" s="1"/>
  <c r="E104" i="12"/>
  <c r="F104" i="12" s="1"/>
  <c r="E92" i="12"/>
  <c r="F92" i="12" s="1"/>
  <c r="E75" i="12"/>
  <c r="F75" i="12" s="1"/>
  <c r="K95" i="12"/>
  <c r="L95" i="12" s="1"/>
  <c r="K51" i="7"/>
  <c r="L51" i="7" s="1"/>
  <c r="E68" i="7"/>
  <c r="F68" i="7" s="1"/>
  <c r="E119" i="13"/>
  <c r="F119" i="13" s="1"/>
  <c r="E103" i="7"/>
  <c r="F103" i="7" s="1"/>
  <c r="E15" i="12"/>
  <c r="F15" i="12" s="1"/>
  <c r="E96" i="12"/>
  <c r="F96" i="12" s="1"/>
  <c r="E65" i="12"/>
  <c r="F65" i="12" s="1"/>
  <c r="E18" i="12"/>
  <c r="F18" i="12" s="1"/>
  <c r="E19" i="12"/>
  <c r="F19" i="12" s="1"/>
  <c r="E95" i="12"/>
  <c r="F95" i="12" s="1"/>
  <c r="K44" i="12"/>
  <c r="L44" i="12" s="1"/>
  <c r="E52" i="12"/>
  <c r="F52" i="12" s="1"/>
  <c r="K86" i="12"/>
  <c r="L86" i="12" s="1"/>
  <c r="K48" i="12"/>
  <c r="L48" i="12" s="1"/>
  <c r="K53" i="12"/>
  <c r="L53" i="12" s="1"/>
  <c r="T133" i="9" l="1"/>
  <c r="U133" i="9" s="1"/>
  <c r="T132" i="9"/>
  <c r="U132" i="9" s="1"/>
  <c r="T69" i="12"/>
  <c r="U69" i="12" s="1"/>
  <c r="T35" i="13"/>
  <c r="U35" i="13" s="1"/>
  <c r="T60" i="12"/>
  <c r="U60" i="12" s="1"/>
  <c r="T135" i="12"/>
  <c r="U135" i="12" s="1"/>
  <c r="T40" i="10"/>
  <c r="U40" i="10" s="1"/>
  <c r="K51" i="9"/>
  <c r="L51" i="9" s="1"/>
  <c r="K60" i="9"/>
  <c r="L60" i="9" s="1"/>
  <c r="K18" i="9"/>
  <c r="L18" i="9" s="1"/>
  <c r="K50" i="9"/>
  <c r="L50" i="9" s="1"/>
  <c r="K17" i="9"/>
  <c r="L17" i="9" s="1"/>
  <c r="K45" i="9"/>
  <c r="L45" i="9" s="1"/>
  <c r="T39" i="13"/>
  <c r="U39" i="13" s="1"/>
  <c r="T30" i="10"/>
  <c r="U30" i="10" s="1"/>
  <c r="K72" i="9"/>
  <c r="L72" i="9" s="1"/>
  <c r="T83" i="7"/>
  <c r="U83" i="7" s="1"/>
  <c r="T123" i="7"/>
  <c r="U123" i="7" s="1"/>
  <c r="K86" i="9"/>
  <c r="L86" i="9" s="1"/>
  <c r="T73" i="13"/>
  <c r="U73" i="13" s="1"/>
  <c r="T79" i="13"/>
  <c r="U79" i="13" s="1"/>
  <c r="T128" i="9"/>
  <c r="U128" i="9" s="1"/>
  <c r="T119" i="12"/>
  <c r="U119" i="12" s="1"/>
  <c r="T52" i="13"/>
  <c r="U52" i="13" s="1"/>
  <c r="T123" i="10"/>
  <c r="U123" i="10" s="1"/>
  <c r="T130" i="10"/>
  <c r="U130" i="10" s="1"/>
  <c r="T54" i="12"/>
  <c r="U54" i="12" s="1"/>
  <c r="T97" i="10"/>
  <c r="U97" i="10" s="1"/>
  <c r="T42" i="13"/>
  <c r="U42" i="13" s="1"/>
  <c r="T25" i="10"/>
  <c r="U25" i="10" s="1"/>
  <c r="T60" i="10"/>
  <c r="U60" i="10" s="1"/>
  <c r="T47" i="10"/>
  <c r="U47" i="10" s="1"/>
  <c r="K82" i="9"/>
  <c r="L82" i="9" s="1"/>
  <c r="K87" i="9"/>
  <c r="L87" i="9" s="1"/>
  <c r="K75" i="9"/>
  <c r="L75" i="9" s="1"/>
  <c r="T64" i="12"/>
  <c r="U64" i="12" s="1"/>
  <c r="T91" i="10"/>
  <c r="U91" i="10" s="1"/>
  <c r="T131" i="9"/>
  <c r="U131" i="9" s="1"/>
  <c r="T70" i="9"/>
  <c r="U70" i="9" s="1"/>
  <c r="T37" i="13"/>
  <c r="U37" i="13" s="1"/>
  <c r="T67" i="13"/>
  <c r="U67" i="13" s="1"/>
  <c r="K43" i="9"/>
  <c r="L43" i="9" s="1"/>
  <c r="K35" i="9"/>
  <c r="L35" i="9" s="1"/>
  <c r="K62" i="9"/>
  <c r="L62" i="9" s="1"/>
  <c r="K33" i="9"/>
  <c r="L33" i="9" s="1"/>
  <c r="K28" i="9"/>
  <c r="L28" i="9" s="1"/>
  <c r="K34" i="9"/>
  <c r="L34" i="9" s="1"/>
  <c r="T51" i="13"/>
  <c r="U51" i="13" s="1"/>
  <c r="T135" i="7"/>
  <c r="U135" i="7" s="1"/>
  <c r="K78" i="9"/>
  <c r="L78" i="9" s="1"/>
  <c r="K80" i="9"/>
  <c r="L80" i="9" s="1"/>
  <c r="K90" i="9"/>
  <c r="L90" i="9" s="1"/>
  <c r="T50" i="13"/>
  <c r="U50" i="13" s="1"/>
  <c r="T120" i="9"/>
  <c r="U120" i="9" s="1"/>
  <c r="T113" i="9"/>
  <c r="U113" i="9" s="1"/>
  <c r="T76" i="9"/>
  <c r="U76" i="9" s="1"/>
  <c r="T60" i="7"/>
  <c r="U60" i="7" s="1"/>
  <c r="T69" i="9"/>
  <c r="U69" i="9" s="1"/>
  <c r="T66" i="9"/>
  <c r="U66" i="9" s="1"/>
  <c r="T59" i="9"/>
  <c r="U59" i="9" s="1"/>
  <c r="T65" i="9"/>
  <c r="U65" i="9" s="1"/>
  <c r="T85" i="9"/>
  <c r="U85" i="9" s="1"/>
  <c r="T33" i="9"/>
  <c r="U33" i="9" s="1"/>
  <c r="T75" i="9"/>
  <c r="U75" i="9" s="1"/>
  <c r="T94" i="7"/>
  <c r="U94" i="7" s="1"/>
  <c r="T26" i="7"/>
  <c r="U26" i="7" s="1"/>
  <c r="T88" i="7"/>
  <c r="U88" i="7" s="1"/>
  <c r="T116" i="7"/>
  <c r="U116" i="7" s="1"/>
  <c r="T71" i="7"/>
  <c r="U71" i="7" s="1"/>
  <c r="T91" i="9"/>
  <c r="U91" i="9" s="1"/>
  <c r="T110" i="9"/>
  <c r="U110" i="9" s="1"/>
  <c r="T52" i="12"/>
  <c r="U52" i="12" s="1"/>
  <c r="T36" i="12"/>
  <c r="U36" i="12" s="1"/>
  <c r="T40" i="12"/>
  <c r="U40" i="12" s="1"/>
  <c r="T22" i="9"/>
  <c r="U22" i="9" s="1"/>
  <c r="T28" i="9"/>
  <c r="U28" i="9" s="1"/>
  <c r="T21" i="9"/>
  <c r="U21" i="9" s="1"/>
  <c r="T29" i="9"/>
  <c r="U29" i="9" s="1"/>
  <c r="T66" i="12"/>
  <c r="U66" i="12" s="1"/>
  <c r="T104" i="9"/>
  <c r="U104" i="9" s="1"/>
  <c r="T49" i="9"/>
  <c r="U49" i="9" s="1"/>
  <c r="T53" i="9"/>
  <c r="U53" i="9" s="1"/>
  <c r="T73" i="7"/>
  <c r="U73" i="7" s="1"/>
  <c r="T38" i="7"/>
  <c r="U38" i="7" s="1"/>
  <c r="T65" i="7"/>
  <c r="U65" i="7" s="1"/>
  <c r="T67" i="7"/>
  <c r="U67" i="7" s="1"/>
  <c r="T78" i="7"/>
  <c r="U78" i="7" s="1"/>
  <c r="T97" i="7"/>
  <c r="U97" i="7" s="1"/>
  <c r="T53" i="7"/>
  <c r="U53" i="7" s="1"/>
  <c r="T20" i="7"/>
  <c r="U20" i="7" s="1"/>
  <c r="T86" i="7"/>
  <c r="U86" i="7" s="1"/>
  <c r="T100" i="7"/>
  <c r="U100" i="7" s="1"/>
  <c r="T131" i="7"/>
  <c r="U131" i="7" s="1"/>
  <c r="T91" i="7"/>
  <c r="U91" i="7" s="1"/>
  <c r="T127" i="7"/>
  <c r="U127" i="7" s="1"/>
  <c r="T87" i="7"/>
  <c r="U87" i="7" s="1"/>
  <c r="T62" i="10"/>
  <c r="U62" i="10" s="1"/>
  <c r="T69" i="10"/>
  <c r="U69" i="10" s="1"/>
  <c r="T67" i="10"/>
  <c r="U67" i="10" s="1"/>
  <c r="T66" i="10"/>
  <c r="U66" i="10" s="1"/>
  <c r="T64" i="10"/>
  <c r="U64" i="10" s="1"/>
  <c r="B88" i="5" s="1"/>
  <c r="D21" i="5" s="1"/>
  <c r="T65" i="10"/>
  <c r="U65" i="10" s="1"/>
  <c r="T68" i="10"/>
  <c r="U68" i="10" s="1"/>
  <c r="T55" i="10"/>
  <c r="U55" i="10" s="1"/>
  <c r="T63" i="10"/>
  <c r="U63" i="10" s="1"/>
  <c r="T58" i="10"/>
  <c r="U58" i="10" s="1"/>
  <c r="T113" i="12"/>
  <c r="U113" i="12" s="1"/>
  <c r="T38" i="10"/>
  <c r="U38" i="10" s="1"/>
  <c r="T125" i="12"/>
  <c r="U125" i="12" s="1"/>
  <c r="T46" i="10"/>
  <c r="U46" i="10" s="1"/>
  <c r="T45" i="12"/>
  <c r="U45" i="12" s="1"/>
  <c r="T91" i="12"/>
  <c r="U91" i="12" s="1"/>
  <c r="T125" i="9"/>
  <c r="U125" i="9" s="1"/>
  <c r="T122" i="12"/>
  <c r="U122" i="12" s="1"/>
  <c r="T68" i="12"/>
  <c r="U68" i="12" s="1"/>
  <c r="T110" i="7"/>
  <c r="U110" i="7" s="1"/>
  <c r="T118" i="12"/>
  <c r="U118" i="12" s="1"/>
  <c r="T56" i="12"/>
  <c r="U56" i="12" s="1"/>
  <c r="T130" i="12"/>
  <c r="U130" i="12" s="1"/>
  <c r="T102" i="12"/>
  <c r="U102" i="12" s="1"/>
  <c r="F13" i="3"/>
  <c r="T120" i="10"/>
  <c r="U120" i="10" s="1"/>
  <c r="T103" i="10"/>
  <c r="U103" i="10" s="1"/>
  <c r="T27" i="12"/>
  <c r="U27" i="12" s="1"/>
  <c r="T23" i="9"/>
  <c r="U23" i="9" s="1"/>
  <c r="T101" i="9"/>
  <c r="U101" i="9" s="1"/>
  <c r="T117" i="9"/>
  <c r="U117" i="9" s="1"/>
  <c r="T118" i="9"/>
  <c r="U118" i="9" s="1"/>
  <c r="T98" i="12"/>
  <c r="U98" i="12" s="1"/>
  <c r="T99" i="12"/>
  <c r="U99" i="12" s="1"/>
  <c r="T29" i="12"/>
  <c r="U29" i="12" s="1"/>
  <c r="T33" i="10"/>
  <c r="U33" i="10" s="1"/>
  <c r="T88" i="10"/>
  <c r="U88" i="10" s="1"/>
  <c r="T67" i="12"/>
  <c r="U67" i="12" s="1"/>
  <c r="T124" i="10"/>
  <c r="U124" i="10" s="1"/>
  <c r="T88" i="9"/>
  <c r="U88" i="9" s="1"/>
  <c r="T18" i="9"/>
  <c r="U18" i="9" s="1"/>
  <c r="T32" i="9"/>
  <c r="U32" i="9" s="1"/>
  <c r="T39" i="9"/>
  <c r="U39" i="9" s="1"/>
  <c r="T49" i="10"/>
  <c r="U49" i="10" s="1"/>
  <c r="T76" i="10"/>
  <c r="U76" i="10" s="1"/>
  <c r="T80" i="10"/>
  <c r="U80" i="10" s="1"/>
  <c r="T89" i="12"/>
  <c r="U89" i="12" s="1"/>
  <c r="T94" i="10"/>
  <c r="U94" i="10" s="1"/>
  <c r="T16" i="10"/>
  <c r="U16" i="10" s="1"/>
  <c r="T47" i="12"/>
  <c r="U47" i="12" s="1"/>
  <c r="T119" i="7"/>
  <c r="U119" i="7" s="1"/>
  <c r="T56" i="9"/>
  <c r="U56" i="9" s="1"/>
  <c r="T51" i="9"/>
  <c r="U51" i="9" s="1"/>
  <c r="T104" i="7"/>
  <c r="U104" i="7" s="1"/>
  <c r="T133" i="7"/>
  <c r="U133" i="7" s="1"/>
  <c r="T49" i="7"/>
  <c r="U49" i="7" s="1"/>
  <c r="T35" i="7"/>
  <c r="U35" i="7" s="1"/>
  <c r="T57" i="7"/>
  <c r="U57" i="7" s="1"/>
  <c r="T68" i="7"/>
  <c r="U68" i="7" s="1"/>
  <c r="T32" i="7"/>
  <c r="U32" i="7" s="1"/>
  <c r="T102" i="7"/>
  <c r="U102" i="7" s="1"/>
  <c r="T44" i="7"/>
  <c r="U44" i="7" s="1"/>
  <c r="T39" i="7"/>
  <c r="U39" i="7" s="1"/>
  <c r="T75" i="7"/>
  <c r="U75" i="7" s="1"/>
  <c r="T112" i="7"/>
  <c r="U112" i="7" s="1"/>
  <c r="T27" i="7"/>
  <c r="U27" i="7" s="1"/>
  <c r="T101" i="7"/>
  <c r="U101" i="7" s="1"/>
  <c r="T81" i="10"/>
  <c r="U81" i="10" s="1"/>
  <c r="T48" i="10"/>
  <c r="U48" i="10" s="1"/>
  <c r="T78" i="10"/>
  <c r="U78" i="10" s="1"/>
  <c r="T50" i="12"/>
  <c r="U50" i="12" s="1"/>
  <c r="T105" i="10"/>
  <c r="U105" i="10" s="1"/>
  <c r="T129" i="10"/>
  <c r="U129" i="10" s="1"/>
  <c r="T122" i="9"/>
  <c r="U122" i="9" s="1"/>
  <c r="T68" i="9"/>
  <c r="U68" i="9" s="1"/>
  <c r="T67" i="9"/>
  <c r="U67" i="9" s="1"/>
  <c r="T49" i="12"/>
  <c r="U49" i="12" s="1"/>
  <c r="T14" i="10"/>
  <c r="T73" i="12"/>
  <c r="U73" i="12" s="1"/>
  <c r="T85" i="12"/>
  <c r="U85" i="12" s="1"/>
  <c r="T43" i="10"/>
  <c r="U43" i="10" s="1"/>
  <c r="T71" i="10"/>
  <c r="U71" i="10" s="1"/>
  <c r="T90" i="12"/>
  <c r="U90" i="12" s="1"/>
  <c r="T35" i="12"/>
  <c r="U35" i="12" s="1"/>
  <c r="T35" i="10"/>
  <c r="U35" i="10" s="1"/>
  <c r="T96" i="9"/>
  <c r="U96" i="9" s="1"/>
  <c r="T112" i="10"/>
  <c r="U112" i="10" s="1"/>
  <c r="D15" i="2"/>
  <c r="F13" i="2"/>
  <c r="T31" i="10"/>
  <c r="U31" i="10" s="1"/>
  <c r="T46" i="13"/>
  <c r="U46" i="13" s="1"/>
  <c r="T21" i="10"/>
  <c r="U21" i="10" s="1"/>
  <c r="T79" i="12"/>
  <c r="U79" i="12" s="1"/>
  <c r="T61" i="9"/>
  <c r="U61" i="9" s="1"/>
  <c r="T99" i="10"/>
  <c r="U99" i="10" s="1"/>
  <c r="T22" i="10"/>
  <c r="U22" i="10" s="1"/>
  <c r="T100" i="9"/>
  <c r="U100" i="9" s="1"/>
  <c r="T112" i="9"/>
  <c r="U112" i="9" s="1"/>
  <c r="T119" i="9"/>
  <c r="U119" i="9" s="1"/>
  <c r="T108" i="9"/>
  <c r="U108" i="9" s="1"/>
  <c r="T107" i="9"/>
  <c r="U107" i="9" s="1"/>
  <c r="T106" i="9"/>
  <c r="U106" i="9" s="1"/>
  <c r="T63" i="12"/>
  <c r="U63" i="12" s="1"/>
  <c r="T18" i="7"/>
  <c r="U18" i="7" s="1"/>
  <c r="T72" i="9"/>
  <c r="U72" i="9" s="1"/>
  <c r="T82" i="12"/>
  <c r="U82" i="12" s="1"/>
  <c r="T66" i="13"/>
  <c r="U66" i="13" s="1"/>
  <c r="T108" i="10"/>
  <c r="U108" i="10" s="1"/>
  <c r="T36" i="7"/>
  <c r="U36" i="7" s="1"/>
  <c r="T56" i="10"/>
  <c r="U56" i="10" s="1"/>
  <c r="T95" i="9"/>
  <c r="U95" i="9" s="1"/>
  <c r="K65" i="9"/>
  <c r="L65" i="9" s="1"/>
  <c r="K52" i="9"/>
  <c r="L52" i="9" s="1"/>
  <c r="K55" i="9"/>
  <c r="L55" i="9" s="1"/>
  <c r="K47" i="9"/>
  <c r="L47" i="9" s="1"/>
  <c r="K27" i="9"/>
  <c r="L27" i="9" s="1"/>
  <c r="K24" i="9"/>
  <c r="L24" i="9" s="1"/>
  <c r="K21" i="9"/>
  <c r="L21" i="9" s="1"/>
  <c r="K37" i="9"/>
  <c r="L37" i="9" s="1"/>
  <c r="K64" i="9"/>
  <c r="L64" i="9" s="1"/>
  <c r="D15" i="3" s="1"/>
  <c r="F15" i="3" s="1"/>
  <c r="K36" i="9"/>
  <c r="L36" i="9" s="1"/>
  <c r="K22" i="9"/>
  <c r="L22" i="9" s="1"/>
  <c r="K38" i="9"/>
  <c r="L38" i="9" s="1"/>
  <c r="K49" i="9"/>
  <c r="L49" i="9" s="1"/>
  <c r="T129" i="12"/>
  <c r="U129" i="12" s="1"/>
  <c r="T131" i="12"/>
  <c r="U131" i="12" s="1"/>
  <c r="T87" i="12"/>
  <c r="U87" i="12" s="1"/>
  <c r="T78" i="13"/>
  <c r="U78" i="13" s="1"/>
  <c r="T56" i="13"/>
  <c r="U56" i="13" s="1"/>
  <c r="T50" i="10"/>
  <c r="U50" i="10" s="1"/>
  <c r="T27" i="10"/>
  <c r="U27" i="10" s="1"/>
  <c r="T71" i="9"/>
  <c r="U71" i="9" s="1"/>
  <c r="T61" i="12"/>
  <c r="U61" i="12" s="1"/>
  <c r="T58" i="12"/>
  <c r="U58" i="12" s="1"/>
  <c r="T103" i="12"/>
  <c r="U103" i="12" s="1"/>
  <c r="T43" i="9"/>
  <c r="U43" i="9" s="1"/>
  <c r="T63" i="13"/>
  <c r="U63" i="13" s="1"/>
  <c r="T34" i="10"/>
  <c r="U34" i="10" s="1"/>
  <c r="T72" i="10"/>
  <c r="U72" i="10" s="1"/>
  <c r="T87" i="9"/>
  <c r="U87" i="9" s="1"/>
  <c r="T86" i="9"/>
  <c r="U86" i="9" s="1"/>
  <c r="T38" i="9"/>
  <c r="U38" i="9" s="1"/>
  <c r="T20" i="9"/>
  <c r="U20" i="9" s="1"/>
  <c r="T41" i="9"/>
  <c r="U41" i="9" s="1"/>
  <c r="T27" i="9"/>
  <c r="U27" i="9" s="1"/>
  <c r="T34" i="9"/>
  <c r="U34" i="9" s="1"/>
  <c r="T19" i="9"/>
  <c r="U19" i="9" s="1"/>
  <c r="T38" i="12"/>
  <c r="U38" i="12" s="1"/>
  <c r="T108" i="12"/>
  <c r="U108" i="12" s="1"/>
  <c r="T132" i="12"/>
  <c r="U132" i="12" s="1"/>
  <c r="T49" i="13"/>
  <c r="U49" i="13" s="1"/>
  <c r="T109" i="12"/>
  <c r="U109" i="12" s="1"/>
  <c r="T95" i="12"/>
  <c r="U95" i="12" s="1"/>
  <c r="T75" i="10"/>
  <c r="U75" i="10" s="1"/>
  <c r="T129" i="9"/>
  <c r="U129" i="9" s="1"/>
  <c r="T55" i="12"/>
  <c r="U55" i="12" s="1"/>
  <c r="T54" i="10"/>
  <c r="U54" i="10" s="1"/>
  <c r="T60" i="9"/>
  <c r="U60" i="9" s="1"/>
  <c r="T93" i="10"/>
  <c r="U93" i="10" s="1"/>
  <c r="T105" i="9"/>
  <c r="U105" i="9" s="1"/>
  <c r="T45" i="13"/>
  <c r="U45" i="13" s="1"/>
  <c r="T115" i="7"/>
  <c r="U115" i="7" s="1"/>
  <c r="T117" i="10"/>
  <c r="U117" i="10" s="1"/>
  <c r="T118" i="10"/>
  <c r="U118" i="10" s="1"/>
  <c r="T116" i="10"/>
  <c r="U116" i="10" s="1"/>
  <c r="T115" i="10"/>
  <c r="U115" i="10" s="1"/>
  <c r="T114" i="10"/>
  <c r="U114" i="10" s="1"/>
  <c r="T50" i="9"/>
  <c r="U50" i="9" s="1"/>
  <c r="T55" i="9"/>
  <c r="U55" i="9" s="1"/>
  <c r="T57" i="9"/>
  <c r="U57" i="9" s="1"/>
  <c r="T30" i="7"/>
  <c r="U30" i="7" s="1"/>
  <c r="T66" i="7"/>
  <c r="U66" i="7" s="1"/>
  <c r="T19" i="7"/>
  <c r="U19" i="7" s="1"/>
  <c r="T81" i="7"/>
  <c r="U81" i="7" s="1"/>
  <c r="T43" i="7"/>
  <c r="U43" i="7" s="1"/>
  <c r="T22" i="7"/>
  <c r="U22" i="7" s="1"/>
  <c r="T105" i="7"/>
  <c r="U105" i="7" s="1"/>
  <c r="T58" i="7"/>
  <c r="U58" i="7" s="1"/>
  <c r="T51" i="7"/>
  <c r="U51" i="7" s="1"/>
  <c r="T117" i="7"/>
  <c r="U117" i="7" s="1"/>
  <c r="T64" i="7"/>
  <c r="U64" i="7" s="1"/>
  <c r="B1073" i="4" s="1"/>
  <c r="D21" i="4" s="1"/>
  <c r="T56" i="7"/>
  <c r="U56" i="7" s="1"/>
  <c r="T24" i="7"/>
  <c r="U24" i="7" s="1"/>
  <c r="T63" i="7"/>
  <c r="U63" i="7" s="1"/>
  <c r="T72" i="7"/>
  <c r="U72" i="7" s="1"/>
  <c r="T45" i="7"/>
  <c r="U45" i="7" s="1"/>
  <c r="T122" i="7"/>
  <c r="U122" i="7" s="1"/>
  <c r="T25" i="7"/>
  <c r="U25" i="7" s="1"/>
  <c r="T85" i="7"/>
  <c r="U85" i="7" s="1"/>
  <c r="T129" i="7"/>
  <c r="U129" i="7" s="1"/>
  <c r="T29" i="7"/>
  <c r="U29" i="7" s="1"/>
  <c r="T84" i="7"/>
  <c r="U84" i="7" s="1"/>
  <c r="T125" i="7"/>
  <c r="U125" i="7" s="1"/>
  <c r="T111" i="7"/>
  <c r="U111" i="7" s="1"/>
  <c r="T69" i="13"/>
  <c r="U69" i="13" s="1"/>
  <c r="K85" i="9"/>
  <c r="L85" i="9" s="1"/>
  <c r="K81" i="9"/>
  <c r="L81" i="9" s="1"/>
  <c r="K83" i="9"/>
  <c r="L83" i="9" s="1"/>
  <c r="K91" i="9"/>
  <c r="L91" i="9" s="1"/>
  <c r="T29" i="10"/>
  <c r="U29" i="10" s="1"/>
  <c r="T45" i="10"/>
  <c r="U45" i="10" s="1"/>
  <c r="T75" i="13"/>
  <c r="U75" i="13" s="1"/>
  <c r="T130" i="9"/>
  <c r="U130" i="9" s="1"/>
  <c r="T51" i="12"/>
  <c r="U51" i="12" s="1"/>
  <c r="T106" i="10"/>
  <c r="U106" i="10" s="1"/>
  <c r="T68" i="13"/>
  <c r="U68" i="13" s="1"/>
  <c r="T41" i="10"/>
  <c r="U41" i="10" s="1"/>
  <c r="T83" i="9"/>
  <c r="U83" i="9" s="1"/>
  <c r="T82" i="9"/>
  <c r="U82" i="9" s="1"/>
  <c r="T124" i="9"/>
  <c r="U124" i="9" s="1"/>
  <c r="T126" i="9"/>
  <c r="U126" i="9" s="1"/>
  <c r="T36" i="13"/>
  <c r="U36" i="13" s="1"/>
  <c r="T43" i="12"/>
  <c r="U43" i="12" s="1"/>
  <c r="F13" i="4"/>
  <c r="D20" i="4"/>
  <c r="T106" i="12"/>
  <c r="U106" i="12" s="1"/>
  <c r="T53" i="13"/>
  <c r="U53" i="13" s="1"/>
  <c r="T53" i="12"/>
  <c r="U53" i="12" s="1"/>
  <c r="T64" i="9"/>
  <c r="U64" i="9" s="1"/>
  <c r="B1212" i="3" s="1"/>
  <c r="D21" i="3" s="1"/>
  <c r="T77" i="10"/>
  <c r="U77" i="10" s="1"/>
  <c r="T62" i="9"/>
  <c r="U62" i="9" s="1"/>
  <c r="T84" i="12"/>
  <c r="U84" i="12" s="1"/>
  <c r="T46" i="12"/>
  <c r="U46" i="12" s="1"/>
  <c r="T81" i="9"/>
  <c r="U81" i="9" s="1"/>
  <c r="T109" i="9"/>
  <c r="U109" i="9" s="1"/>
  <c r="T94" i="12"/>
  <c r="U94" i="12" s="1"/>
  <c r="T127" i="12"/>
  <c r="U127" i="12" s="1"/>
  <c r="T44" i="12"/>
  <c r="U44" i="12" s="1"/>
  <c r="T37" i="12"/>
  <c r="U37" i="12" s="1"/>
  <c r="T14" i="9"/>
  <c r="T15" i="9"/>
  <c r="U15" i="9" s="1"/>
  <c r="T37" i="9"/>
  <c r="U37" i="9" s="1"/>
  <c r="T42" i="9"/>
  <c r="U42" i="9" s="1"/>
  <c r="T106" i="7"/>
  <c r="U106" i="7" s="1"/>
  <c r="T124" i="12"/>
  <c r="U124" i="12" s="1"/>
  <c r="T24" i="10"/>
  <c r="U24" i="10" s="1"/>
  <c r="T58" i="9"/>
  <c r="U58" i="9" s="1"/>
  <c r="T54" i="9"/>
  <c r="U54" i="9" s="1"/>
  <c r="T79" i="9"/>
  <c r="U79" i="9" s="1"/>
  <c r="T59" i="7"/>
  <c r="U59" i="7" s="1"/>
  <c r="T96" i="7"/>
  <c r="U96" i="7" s="1"/>
  <c r="T50" i="7"/>
  <c r="U50" i="7" s="1"/>
  <c r="T113" i="7"/>
  <c r="U113" i="7" s="1"/>
  <c r="T40" i="7"/>
  <c r="U40" i="7" s="1"/>
  <c r="T31" i="7"/>
  <c r="U31" i="7" s="1"/>
  <c r="T52" i="7"/>
  <c r="U52" i="7" s="1"/>
  <c r="T55" i="7"/>
  <c r="U55" i="7" s="1"/>
  <c r="T76" i="7"/>
  <c r="U76" i="7" s="1"/>
  <c r="T15" i="7"/>
  <c r="U15" i="7" s="1"/>
  <c r="T14" i="7"/>
  <c r="T114" i="7"/>
  <c r="U114" i="7" s="1"/>
  <c r="T78" i="12"/>
  <c r="U78" i="12" s="1"/>
  <c r="T39" i="12"/>
  <c r="U39" i="12" s="1"/>
  <c r="T80" i="12"/>
  <c r="U80" i="12" s="1"/>
  <c r="T116" i="12"/>
  <c r="U116" i="12" s="1"/>
  <c r="T117" i="12"/>
  <c r="U117" i="12" s="1"/>
  <c r="T114" i="12"/>
  <c r="U114" i="12" s="1"/>
  <c r="T115" i="12"/>
  <c r="U115" i="12" s="1"/>
  <c r="T19" i="10"/>
  <c r="U19" i="10" s="1"/>
  <c r="T48" i="12"/>
  <c r="U48" i="12" s="1"/>
  <c r="T127" i="9"/>
  <c r="U127" i="9" s="1"/>
  <c r="T75" i="12"/>
  <c r="U75" i="12" s="1"/>
  <c r="T62" i="12"/>
  <c r="U62" i="12" s="1"/>
  <c r="T93" i="9"/>
  <c r="U93" i="9" s="1"/>
  <c r="T86" i="12"/>
  <c r="U86" i="12" s="1"/>
  <c r="T92" i="9"/>
  <c r="U92" i="9" s="1"/>
  <c r="T95" i="10"/>
  <c r="U95" i="10" s="1"/>
  <c r="T36" i="10"/>
  <c r="U36" i="10" s="1"/>
  <c r="T88" i="12"/>
  <c r="U88" i="12" s="1"/>
  <c r="T128" i="12"/>
  <c r="U128" i="12" s="1"/>
  <c r="T26" i="12"/>
  <c r="U26" i="12" s="1"/>
  <c r="T100" i="10"/>
  <c r="U100" i="10" s="1"/>
  <c r="T90" i="9"/>
  <c r="U90" i="9" s="1"/>
  <c r="T115" i="9"/>
  <c r="U115" i="9" s="1"/>
  <c r="T76" i="12"/>
  <c r="U76" i="12" s="1"/>
  <c r="T109" i="10"/>
  <c r="U109" i="10" s="1"/>
  <c r="T57" i="10"/>
  <c r="U57" i="10" s="1"/>
  <c r="T61" i="10"/>
  <c r="U61" i="10" s="1"/>
  <c r="T28" i="10"/>
  <c r="U28" i="10" s="1"/>
  <c r="T25" i="9"/>
  <c r="U25" i="9" s="1"/>
  <c r="T26" i="10"/>
  <c r="U26" i="10" s="1"/>
  <c r="T17" i="10"/>
  <c r="U17" i="10" s="1"/>
  <c r="T77" i="12"/>
  <c r="U77" i="12" s="1"/>
  <c r="T96" i="10"/>
  <c r="U96" i="10" s="1"/>
  <c r="T39" i="10"/>
  <c r="U39" i="10" s="1"/>
  <c r="T31" i="9"/>
  <c r="U31" i="9" s="1"/>
  <c r="T40" i="9"/>
  <c r="U40" i="9" s="1"/>
  <c r="T24" i="9"/>
  <c r="U24" i="9" s="1"/>
  <c r="T128" i="10"/>
  <c r="U128" i="10" s="1"/>
  <c r="D15" i="1"/>
  <c r="F13" i="1"/>
  <c r="T77" i="9"/>
  <c r="U77" i="9" s="1"/>
  <c r="T83" i="10"/>
  <c r="U83" i="10" s="1"/>
  <c r="B35" i="2" s="1"/>
  <c r="D38" i="2" s="1"/>
  <c r="F38" i="2" s="1"/>
  <c r="T94" i="9"/>
  <c r="U94" i="9" s="1"/>
  <c r="T103" i="9"/>
  <c r="U103" i="9" s="1"/>
  <c r="T102" i="9"/>
  <c r="U102" i="9" s="1"/>
  <c r="T48" i="9"/>
  <c r="U48" i="9" s="1"/>
  <c r="T109" i="7"/>
  <c r="U109" i="7" s="1"/>
  <c r="T132" i="7"/>
  <c r="U132" i="7" s="1"/>
  <c r="T54" i="7"/>
  <c r="U54" i="7" s="1"/>
  <c r="T34" i="7"/>
  <c r="U34" i="7" s="1"/>
  <c r="T79" i="7"/>
  <c r="U79" i="7" s="1"/>
  <c r="T103" i="7"/>
  <c r="U103" i="7" s="1"/>
  <c r="T37" i="7"/>
  <c r="U37" i="7" s="1"/>
  <c r="T95" i="7"/>
  <c r="U95" i="7" s="1"/>
  <c r="T69" i="7"/>
  <c r="U69" i="7" s="1"/>
  <c r="T33" i="7"/>
  <c r="U33" i="7" s="1"/>
  <c r="T99" i="7"/>
  <c r="U99" i="7" s="1"/>
  <c r="T77" i="7"/>
  <c r="U77" i="7" s="1"/>
  <c r="T108" i="7"/>
  <c r="U108" i="7" s="1"/>
  <c r="T92" i="12"/>
  <c r="U92" i="12" s="1"/>
  <c r="T97" i="12"/>
  <c r="U97" i="12" s="1"/>
  <c r="T86" i="10"/>
  <c r="U86" i="10" s="1"/>
  <c r="T31" i="12"/>
  <c r="U31" i="12" s="1"/>
  <c r="T52" i="9"/>
  <c r="U52" i="9" s="1"/>
  <c r="T84" i="9"/>
  <c r="U84" i="9" s="1"/>
  <c r="T123" i="9"/>
  <c r="U123" i="9" s="1"/>
  <c r="T128" i="7"/>
  <c r="U128" i="7" s="1"/>
  <c r="T101" i="10"/>
  <c r="U101" i="10" s="1"/>
  <c r="T105" i="12"/>
  <c r="U105" i="12" s="1"/>
  <c r="T32" i="10"/>
  <c r="U32" i="10" s="1"/>
  <c r="T120" i="12"/>
  <c r="U120" i="12" s="1"/>
  <c r="T28" i="12"/>
  <c r="U28" i="12" s="1"/>
  <c r="T25" i="12"/>
  <c r="U25" i="12" s="1"/>
  <c r="T82" i="10"/>
  <c r="U82" i="10" s="1"/>
  <c r="T121" i="12"/>
  <c r="U121" i="12" s="1"/>
  <c r="T42" i="12"/>
  <c r="U42" i="12" s="1"/>
  <c r="T73" i="9"/>
  <c r="U73" i="9" s="1"/>
  <c r="T43" i="13"/>
  <c r="U43" i="13" s="1"/>
  <c r="T87" i="10"/>
  <c r="U87" i="10" s="1"/>
  <c r="T74" i="12"/>
  <c r="U74" i="12" s="1"/>
  <c r="T96" i="12"/>
  <c r="U96" i="12" s="1"/>
  <c r="T98" i="10"/>
  <c r="U98" i="10" s="1"/>
  <c r="T74" i="10"/>
  <c r="U74" i="10" s="1"/>
  <c r="T99" i="9"/>
  <c r="U99" i="9" s="1"/>
  <c r="T114" i="9"/>
  <c r="U114" i="9" s="1"/>
  <c r="T111" i="9"/>
  <c r="U111" i="9" s="1"/>
  <c r="T116" i="9"/>
  <c r="U116" i="9" s="1"/>
  <c r="T127" i="10"/>
  <c r="U127" i="10" s="1"/>
  <c r="T125" i="10"/>
  <c r="U125" i="10" s="1"/>
  <c r="T126" i="10"/>
  <c r="U126" i="10" s="1"/>
  <c r="T111" i="12"/>
  <c r="U111" i="12" s="1"/>
  <c r="T112" i="12"/>
  <c r="U112" i="12" s="1"/>
  <c r="T93" i="12"/>
  <c r="U93" i="12" s="1"/>
  <c r="T81" i="12"/>
  <c r="U81" i="12" s="1"/>
  <c r="T33" i="13"/>
  <c r="U33" i="13" s="1"/>
  <c r="T53" i="10"/>
  <c r="U53" i="10" s="1"/>
  <c r="T52" i="10"/>
  <c r="U52" i="10" s="1"/>
  <c r="T59" i="10"/>
  <c r="U59" i="10" s="1"/>
  <c r="K95" i="9"/>
  <c r="L95" i="9" s="1"/>
  <c r="K94" i="9"/>
  <c r="L94" i="9" s="1"/>
  <c r="K79" i="9"/>
  <c r="L79" i="9" s="1"/>
  <c r="K70" i="9"/>
  <c r="L70" i="9" s="1"/>
  <c r="K71" i="9"/>
  <c r="L71" i="9" s="1"/>
  <c r="K69" i="9"/>
  <c r="L69" i="9" s="1"/>
  <c r="K39" i="9"/>
  <c r="L39" i="9" s="1"/>
  <c r="K61" i="9"/>
  <c r="L61" i="9" s="1"/>
  <c r="K63" i="9"/>
  <c r="L63" i="9" s="1"/>
  <c r="K53" i="9"/>
  <c r="L53" i="9" s="1"/>
  <c r="K54" i="9"/>
  <c r="L54" i="9" s="1"/>
  <c r="K32" i="9"/>
  <c r="L32" i="9" s="1"/>
  <c r="K25" i="9"/>
  <c r="L25" i="9" s="1"/>
  <c r="K42" i="9"/>
  <c r="L42" i="9" s="1"/>
  <c r="K66" i="9"/>
  <c r="L66" i="9" s="1"/>
  <c r="K48" i="9"/>
  <c r="L48" i="9" s="1"/>
  <c r="K26" i="9"/>
  <c r="L26" i="9" s="1"/>
  <c r="K41" i="9"/>
  <c r="L41" i="9" s="1"/>
  <c r="T41" i="12"/>
  <c r="U41" i="12" s="1"/>
  <c r="T32" i="12"/>
  <c r="U32" i="12" s="1"/>
  <c r="T79" i="10"/>
  <c r="U79" i="10" s="1"/>
  <c r="T70" i="10"/>
  <c r="U70" i="10" s="1"/>
  <c r="T20" i="10"/>
  <c r="U20" i="10" s="1"/>
  <c r="T74" i="9"/>
  <c r="U74" i="9" s="1"/>
  <c r="G899" i="1" s="1"/>
  <c r="I901" i="1" s="1"/>
  <c r="K901" i="1" s="1"/>
  <c r="T30" i="12"/>
  <c r="U30" i="12" s="1"/>
  <c r="T59" i="12"/>
  <c r="U59" i="12" s="1"/>
  <c r="T104" i="12"/>
  <c r="U104" i="12" s="1"/>
  <c r="T78" i="9"/>
  <c r="U78" i="9" s="1"/>
  <c r="T37" i="10"/>
  <c r="U37" i="10" s="1"/>
  <c r="T121" i="9"/>
  <c r="U121" i="9" s="1"/>
  <c r="T89" i="9"/>
  <c r="U89" i="9" s="1"/>
  <c r="T36" i="9"/>
  <c r="U36" i="9" s="1"/>
  <c r="T30" i="9"/>
  <c r="U30" i="9" s="1"/>
  <c r="T26" i="9"/>
  <c r="U26" i="9" s="1"/>
  <c r="T17" i="9"/>
  <c r="U17" i="9" s="1"/>
  <c r="T16" i="9"/>
  <c r="U16" i="9" s="1"/>
  <c r="T35" i="9"/>
  <c r="U35" i="9" s="1"/>
  <c r="T130" i="7"/>
  <c r="U130" i="7" s="1"/>
  <c r="T15" i="10"/>
  <c r="U15" i="10" s="1"/>
  <c r="T74" i="13"/>
  <c r="U74" i="13" s="1"/>
  <c r="K89" i="9"/>
  <c r="L89" i="9" s="1"/>
  <c r="F13" i="5"/>
  <c r="T44" i="10"/>
  <c r="U44" i="10" s="1"/>
  <c r="T41" i="13"/>
  <c r="U41" i="13" s="1"/>
  <c r="T42" i="10"/>
  <c r="U42" i="10" s="1"/>
  <c r="T23" i="10"/>
  <c r="U23" i="10" s="1"/>
  <c r="T84" i="10"/>
  <c r="U84" i="10" s="1"/>
  <c r="T70" i="12"/>
  <c r="U70" i="12" s="1"/>
  <c r="T102" i="10"/>
  <c r="U102" i="10" s="1"/>
  <c r="T98" i="9"/>
  <c r="U98" i="9" s="1"/>
  <c r="T46" i="9"/>
  <c r="U46" i="9" s="1"/>
  <c r="T47" i="9"/>
  <c r="U47" i="9" s="1"/>
  <c r="T45" i="9"/>
  <c r="U45" i="9" s="1"/>
  <c r="T44" i="9"/>
  <c r="U44" i="9" s="1"/>
  <c r="T80" i="9"/>
  <c r="U80" i="9" s="1"/>
  <c r="T23" i="7"/>
  <c r="U23" i="7" s="1"/>
  <c r="T124" i="7"/>
  <c r="U124" i="7" s="1"/>
  <c r="T46" i="7"/>
  <c r="U46" i="7" s="1"/>
  <c r="T74" i="7"/>
  <c r="U74" i="7" s="1"/>
  <c r="T98" i="7"/>
  <c r="U98" i="7" s="1"/>
  <c r="T70" i="7"/>
  <c r="U70" i="7" s="1"/>
  <c r="T41" i="7"/>
  <c r="U41" i="7" s="1"/>
  <c r="T82" i="7"/>
  <c r="U82" i="7" s="1"/>
  <c r="T42" i="7"/>
  <c r="U42" i="7" s="1"/>
  <c r="T120" i="7"/>
  <c r="U120" i="7" s="1"/>
  <c r="T89" i="7"/>
  <c r="U89" i="7" s="1"/>
  <c r="T48" i="7"/>
  <c r="U48" i="7" s="1"/>
  <c r="T16" i="7"/>
  <c r="U16" i="7" s="1"/>
  <c r="T47" i="7"/>
  <c r="U47" i="7" s="1"/>
  <c r="T80" i="7"/>
  <c r="U80" i="7" s="1"/>
  <c r="T62" i="7"/>
  <c r="U62" i="7" s="1"/>
  <c r="T28" i="7"/>
  <c r="U28" i="7" s="1"/>
  <c r="T90" i="7"/>
  <c r="U90" i="7" s="1"/>
  <c r="T17" i="7"/>
  <c r="U17" i="7" s="1"/>
  <c r="T93" i="7"/>
  <c r="U93" i="7" s="1"/>
  <c r="T126" i="7"/>
  <c r="U126" i="7" s="1"/>
  <c r="T121" i="7"/>
  <c r="U121" i="7" s="1"/>
  <c r="T107" i="7"/>
  <c r="U107" i="7" s="1"/>
  <c r="T21" i="7"/>
  <c r="U21" i="7" s="1"/>
  <c r="T92" i="7"/>
  <c r="U92" i="7" s="1"/>
  <c r="T118" i="7"/>
  <c r="U118" i="7" s="1"/>
  <c r="T61" i="7"/>
  <c r="U61" i="7" s="1"/>
  <c r="T70" i="13"/>
  <c r="U70" i="13" s="1"/>
  <c r="T97" i="9"/>
  <c r="U97" i="9" s="1"/>
  <c r="K74" i="9"/>
  <c r="L74" i="9" s="1"/>
  <c r="K84" i="9"/>
  <c r="L84" i="9" s="1"/>
  <c r="T60" i="13"/>
  <c r="U60" i="13" s="1"/>
  <c r="K93" i="9"/>
  <c r="L93" i="9" s="1"/>
  <c r="T57" i="12"/>
  <c r="U57" i="12" s="1"/>
  <c r="T54" i="13"/>
  <c r="U54" i="13" s="1"/>
  <c r="T73" i="10"/>
  <c r="U73" i="10" s="1"/>
  <c r="T18" i="10"/>
  <c r="U18" i="10" s="1"/>
  <c r="T119" i="10"/>
  <c r="U119" i="10" s="1"/>
  <c r="T24" i="12"/>
  <c r="U24" i="12" s="1"/>
  <c r="T134" i="12"/>
  <c r="U134" i="12" s="1"/>
  <c r="T104" i="10"/>
  <c r="U104" i="10" s="1"/>
  <c r="T34" i="13"/>
  <c r="U34" i="13" s="1"/>
  <c r="T63" i="9"/>
  <c r="U63" i="9" s="1"/>
  <c r="T123" i="12"/>
  <c r="U123" i="12" s="1"/>
  <c r="T51" i="10"/>
  <c r="U51" i="10" s="1"/>
  <c r="T61" i="13"/>
  <c r="U61" i="13" s="1"/>
  <c r="T72" i="12"/>
  <c r="U72" i="12" s="1"/>
  <c r="T71" i="12"/>
  <c r="U71" i="12" s="1"/>
  <c r="T48" i="13"/>
  <c r="U48" i="13" s="1"/>
  <c r="T122" i="10"/>
  <c r="U122" i="10" s="1"/>
  <c r="T121" i="10"/>
  <c r="U121" i="10" s="1"/>
  <c r="T38" i="13"/>
  <c r="U38" i="13" s="1"/>
  <c r="T101" i="12"/>
  <c r="U101" i="12" s="1"/>
  <c r="T133" i="12"/>
  <c r="U133" i="12" s="1"/>
  <c r="T33" i="12"/>
  <c r="U33" i="12" s="1"/>
  <c r="T126" i="12"/>
  <c r="U126" i="12" s="1"/>
  <c r="T34" i="12"/>
  <c r="U34" i="12" s="1"/>
  <c r="T100" i="12"/>
  <c r="U100" i="12" s="1"/>
  <c r="T83" i="12"/>
  <c r="U83" i="12" s="1"/>
  <c r="K15" i="9"/>
  <c r="L15" i="9" s="1"/>
  <c r="T47" i="13"/>
  <c r="U47" i="13" s="1"/>
  <c r="T107" i="12"/>
  <c r="U107" i="12" s="1"/>
  <c r="T65" i="12"/>
  <c r="U65" i="12" s="1"/>
  <c r="T90" i="10"/>
  <c r="U90" i="10" s="1"/>
  <c r="K67" i="9"/>
  <c r="L67" i="9" s="1"/>
  <c r="D20" i="3" l="1"/>
  <c r="D20" i="5"/>
  <c r="D24" i="4"/>
  <c r="F21" i="4"/>
  <c r="D24" i="3"/>
  <c r="F21" i="3"/>
  <c r="D23" i="4"/>
  <c r="F20" i="4"/>
  <c r="F21" i="5"/>
  <c r="D24" i="5"/>
  <c r="D23" i="5" l="1"/>
  <c r="F20" i="5"/>
  <c r="D23" i="3"/>
  <c r="F20" i="3"/>
</calcChain>
</file>

<file path=xl/comments1.xml><?xml version="1.0" encoding="utf-8"?>
<comments xmlns="http://schemas.openxmlformats.org/spreadsheetml/2006/main">
  <authors>
    <author>Plaga</author>
  </authors>
  <commentList>
    <comment ref="D9" authorId="0" shape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2.xml><?xml version="1.0" encoding="utf-8"?>
<comments xmlns="http://schemas.openxmlformats.org/spreadsheetml/2006/main">
  <authors>
    <author>Plaga</author>
  </authors>
  <commentList>
    <comment ref="D9" authorId="0" shape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3.xml><?xml version="1.0" encoding="utf-8"?>
<comments xmlns="http://schemas.openxmlformats.org/spreadsheetml/2006/main">
  <authors>
    <author>Plaga</author>
  </authors>
  <commentList>
    <comment ref="D9" authorId="0" shape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4.xml><?xml version="1.0" encoding="utf-8"?>
<comments xmlns="http://schemas.openxmlformats.org/spreadsheetml/2006/main">
  <authors>
    <author>Plaga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sharedStrings.xml><?xml version="1.0" encoding="utf-8"?>
<sst xmlns="http://schemas.openxmlformats.org/spreadsheetml/2006/main" count="234" uniqueCount="60">
  <si>
    <t>Frauen</t>
  </si>
  <si>
    <t>Männer</t>
  </si>
  <si>
    <t>Alter x</t>
  </si>
  <si>
    <t>Zinssatz</t>
  </si>
  <si>
    <t>Alter des Mannes</t>
  </si>
  <si>
    <t>Alter der Frau</t>
  </si>
  <si>
    <t>Mann Alter</t>
  </si>
  <si>
    <t>Frau Alter</t>
  </si>
  <si>
    <t>Disk</t>
  </si>
  <si>
    <t>y</t>
  </si>
  <si>
    <t>dy</t>
  </si>
  <si>
    <t>dx</t>
  </si>
  <si>
    <t>Faktor</t>
  </si>
  <si>
    <t>x</t>
  </si>
  <si>
    <t>Differenz</t>
  </si>
  <si>
    <t>vorschüssig</t>
  </si>
  <si>
    <t>dxy (Funktionsbestandteil)</t>
  </si>
  <si>
    <t>Nachschüssig</t>
  </si>
  <si>
    <t>Vorschüssig</t>
  </si>
  <si>
    <t>nachschüssig</t>
  </si>
  <si>
    <t>Alter des 2. Mannes</t>
  </si>
  <si>
    <t>Alter der 2. Frau</t>
  </si>
  <si>
    <t>Alter der 1. Frau</t>
  </si>
  <si>
    <t>Alter des 1. Mannes</t>
  </si>
  <si>
    <t>dxx (Funktionsbestandteil)</t>
  </si>
  <si>
    <t>dyy (Funktionsbestandteil)</t>
  </si>
  <si>
    <t>Verbundene Leibrente - 2 Männer</t>
  </si>
  <si>
    <t>Verbundene Leibrente - 2 Frauen</t>
  </si>
  <si>
    <t>(jährlich) bis zum Tod der letztversterbenden Person</t>
  </si>
  <si>
    <t>Verbundene Leibrente Mann - Frau</t>
  </si>
  <si>
    <t>Korrigiert</t>
  </si>
  <si>
    <r>
      <t xml:space="preserve">Leibrentenfaktor Frau (jährlich) </t>
    </r>
    <r>
      <rPr>
        <sz val="10"/>
        <color indexed="22"/>
        <rFont val="Arial"/>
        <family val="2"/>
      </rPr>
      <t>bei unverbundener Verrentung anzusetzen</t>
    </r>
  </si>
  <si>
    <t>Datum:</t>
  </si>
  <si>
    <t>Stand:</t>
  </si>
  <si>
    <t>LBF - jährlich vorsch.</t>
  </si>
  <si>
    <t>LBF</t>
  </si>
  <si>
    <t>abw. Zahlungsweise</t>
  </si>
  <si>
    <t>Drucken Leibrentenbarwertfaktor Mann</t>
  </si>
  <si>
    <r>
      <t xml:space="preserve">(jährlich) bis zum Tod der </t>
    </r>
    <r>
      <rPr>
        <sz val="14"/>
        <color indexed="10"/>
        <rFont val="Arial"/>
        <family val="2"/>
      </rPr>
      <t>erst</t>
    </r>
    <r>
      <rPr>
        <sz val="14"/>
        <rFont val="Arial"/>
        <family val="2"/>
      </rPr>
      <t>versterbenden Person</t>
    </r>
  </si>
  <si>
    <r>
      <t xml:space="preserve">(bis zum Tod der letzt- bzw. 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versterbenden Person - verbundene Leibrente)</t>
    </r>
  </si>
  <si>
    <t>Korrekturfaktor bei</t>
  </si>
  <si>
    <t>Leibrentenbarwertfaktor Mann (jährlich)</t>
  </si>
  <si>
    <t>Leibrentenbarwertfaktor 1. Frau (jährlich)</t>
  </si>
  <si>
    <t>Leibrentenbarwertfaktor Frau (jährlich)</t>
  </si>
  <si>
    <t>Leibrentenbarwertfaktor des 1. Mannes (jährlich)</t>
  </si>
  <si>
    <t>Leibrentenbarwertfaktorfaktor des 2. Mannes (jährlich)</t>
  </si>
  <si>
    <t>Leibrentenbarwertfaktor 2. Frau (jährlich)</t>
  </si>
  <si>
    <t>An das Leben gebundener Abzinsungsfaktor (letztversterbende Person)</t>
  </si>
  <si>
    <r>
      <t>An das Leben gebundener Abzinsungsfaktor (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 Person)</t>
    </r>
  </si>
  <si>
    <t xml:space="preserve">An das Leben gebundener Abzinsungsfaktor </t>
  </si>
  <si>
    <t>An das Leben gebundener Abzinsungsfaktor</t>
  </si>
  <si>
    <t>(jährlich-nachschüssig)</t>
  </si>
  <si>
    <t>Anzahl der Zinsperioden im Jahr</t>
  </si>
  <si>
    <t>Kapitalisierungszinsatz in %</t>
  </si>
  <si>
    <t>Vorschüssig/Nachschüssig</t>
  </si>
  <si>
    <t xml:space="preserve">Geschäftsstelle des Gutachterausschusses für Grundstückswerte in der Landeshauptstadt Kiel </t>
  </si>
  <si>
    <t>www.gutachterausschuss-kiel.de</t>
  </si>
  <si>
    <t xml:space="preserve">Geschäftsstelle des Gutachterausschusses für Grundstückswerte in der Landeshauptstadt Kiel  </t>
  </si>
  <si>
    <t>2008-2010</t>
  </si>
  <si>
    <t xml:space="preserve">Absterbeordnung     2008-2010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</si>
</sst>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00"/>
    <numFmt numFmtId="166" formatCode="dd/mm/yy"/>
    <numFmt numFmtId="167" formatCode="#,##0.00_ ;[Red]\-#,##0.00\ "/>
    <numFmt numFmtId="168" formatCode="0.00_ ;[Red]\-0.00\ "/>
  </numFmts>
  <fonts count="3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14"/>
      <color indexed="22"/>
      <name val="Arial"/>
      <family val="2"/>
    </font>
    <font>
      <sz val="11"/>
      <color indexed="44"/>
      <name val="Arial"/>
      <family val="2"/>
    </font>
    <font>
      <sz val="10"/>
      <color indexed="44"/>
      <name val="Arial"/>
      <family val="2"/>
    </font>
    <font>
      <sz val="11"/>
      <color indexed="47"/>
      <name val="Arial"/>
      <family val="2"/>
    </font>
    <font>
      <sz val="10"/>
      <color indexed="47"/>
      <name val="Arial"/>
      <family val="2"/>
    </font>
    <font>
      <sz val="9"/>
      <name val="Arial"/>
      <family val="2"/>
    </font>
    <font>
      <sz val="14"/>
      <color indexed="47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44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name val="MetaNormalLF-Roman"/>
      <family val="2"/>
    </font>
    <font>
      <u/>
      <sz val="10.4"/>
      <color theme="10"/>
      <name val="Arial"/>
      <family val="2"/>
    </font>
    <font>
      <u/>
      <sz val="10.5"/>
      <color rgb="FF3333FF"/>
      <name val="Arial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Protection="1">
      <protection hidden="1"/>
    </xf>
    <xf numFmtId="1" fontId="5" fillId="3" borderId="1" xfId="0" applyNumberFormat="1" applyFont="1" applyFill="1" applyBorder="1" applyAlignment="1" applyProtection="1">
      <alignment horizontal="center"/>
      <protection hidden="1"/>
    </xf>
    <xf numFmtId="1" fontId="5" fillId="4" borderId="1" xfId="0" applyNumberFormat="1" applyFont="1" applyFill="1" applyBorder="1" applyAlignment="1" applyProtection="1">
      <alignment horizontal="center"/>
      <protection hidden="1"/>
    </xf>
    <xf numFmtId="164" fontId="5" fillId="4" borderId="1" xfId="0" applyNumberFormat="1" applyFont="1" applyFill="1" applyBorder="1" applyAlignment="1" applyProtection="1">
      <alignment horizontal="center"/>
      <protection hidden="1"/>
    </xf>
    <xf numFmtId="164" fontId="6" fillId="4" borderId="1" xfId="0" applyNumberFormat="1" applyFont="1" applyFill="1" applyBorder="1" applyAlignment="1" applyProtection="1">
      <alignment horizontal="center"/>
      <protection hidden="1"/>
    </xf>
    <xf numFmtId="1" fontId="5" fillId="5" borderId="1" xfId="0" applyNumberFormat="1" applyFont="1" applyFill="1" applyBorder="1" applyAlignment="1" applyProtection="1">
      <alignment horizontal="center"/>
      <protection hidden="1"/>
    </xf>
    <xf numFmtId="164" fontId="5" fillId="5" borderId="1" xfId="0" applyNumberFormat="1" applyFont="1" applyFill="1" applyBorder="1" applyAlignment="1" applyProtection="1">
      <alignment horizontal="center"/>
      <protection hidden="1"/>
    </xf>
    <xf numFmtId="164" fontId="6" fillId="5" borderId="1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Border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1" fontId="5" fillId="0" borderId="3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Alignment="1" applyProtection="1">
      <alignment horizontal="center"/>
      <protection locked="0" hidden="1"/>
    </xf>
    <xf numFmtId="1" fontId="9" fillId="4" borderId="1" xfId="0" applyNumberFormat="1" applyFont="1" applyFill="1" applyBorder="1" applyAlignment="1" applyProtection="1">
      <alignment horizontal="center"/>
      <protection locked="0" hidden="1"/>
    </xf>
    <xf numFmtId="1" fontId="9" fillId="5" borderId="1" xfId="0" applyNumberFormat="1" applyFont="1" applyFill="1" applyBorder="1" applyAlignment="1" applyProtection="1">
      <alignment horizontal="center"/>
      <protection locked="0" hidden="1"/>
    </xf>
    <xf numFmtId="1" fontId="10" fillId="4" borderId="1" xfId="0" applyNumberFormat="1" applyFont="1" applyFill="1" applyBorder="1" applyAlignment="1" applyProtection="1">
      <alignment horizontal="center"/>
      <protection locked="0" hidden="1"/>
    </xf>
    <xf numFmtId="1" fontId="10" fillId="5" borderId="1" xfId="0" applyNumberFormat="1" applyFont="1" applyFill="1" applyBorder="1" applyAlignment="1" applyProtection="1">
      <alignment horizontal="center"/>
      <protection locked="0" hidden="1"/>
    </xf>
    <xf numFmtId="0" fontId="3" fillId="2" borderId="4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6" borderId="5" xfId="0" applyFont="1" applyFill="1" applyBorder="1" applyAlignment="1" applyProtection="1">
      <alignment horizontal="center"/>
      <protection locked="0" hidden="1"/>
    </xf>
    <xf numFmtId="0" fontId="12" fillId="2" borderId="4" xfId="0" applyFont="1" applyFill="1" applyBorder="1" applyAlignment="1" applyProtection="1">
      <alignment horizontal="right" vertical="center"/>
      <protection hidden="1"/>
    </xf>
    <xf numFmtId="164" fontId="13" fillId="2" borderId="0" xfId="0" applyNumberFormat="1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7" borderId="4" xfId="0" applyFont="1" applyFill="1" applyBorder="1" applyAlignment="1" applyProtection="1">
      <alignment horizontal="left"/>
      <protection hidden="1"/>
    </xf>
    <xf numFmtId="0" fontId="3" fillId="7" borderId="0" xfId="0" applyFont="1" applyFill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0" fillId="7" borderId="8" xfId="0" applyFill="1" applyBorder="1" applyAlignment="1" applyProtection="1">
      <alignment horizontal="center"/>
      <protection hidden="1"/>
    </xf>
    <xf numFmtId="0" fontId="3" fillId="7" borderId="4" xfId="0" applyFont="1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15" fillId="7" borderId="4" xfId="0" applyFont="1" applyFill="1" applyBorder="1" applyAlignment="1" applyProtection="1">
      <alignment horizontal="right" vertical="center"/>
      <protection hidden="1"/>
    </xf>
    <xf numFmtId="164" fontId="16" fillId="7" borderId="0" xfId="0" applyNumberFormat="1" applyFont="1" applyFill="1" applyBorder="1" applyAlignment="1" applyProtection="1">
      <alignment horizontal="center" vertical="center"/>
      <protection hidden="1"/>
    </xf>
    <xf numFmtId="164" fontId="2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6" xfId="0" applyFont="1" applyFill="1" applyBorder="1" applyProtection="1">
      <protection hidden="1"/>
    </xf>
    <xf numFmtId="0" fontId="0" fillId="7" borderId="7" xfId="0" applyFill="1" applyBorder="1" applyProtection="1">
      <protection hidden="1"/>
    </xf>
    <xf numFmtId="0" fontId="3" fillId="7" borderId="7" xfId="0" applyFont="1" applyFill="1" applyBorder="1" applyProtection="1">
      <protection hidden="1"/>
    </xf>
    <xf numFmtId="0" fontId="3" fillId="8" borderId="4" xfId="0" applyFont="1" applyFill="1" applyBorder="1" applyProtection="1">
      <protection hidden="1"/>
    </xf>
    <xf numFmtId="0" fontId="3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horizontal="center"/>
      <protection hidden="1"/>
    </xf>
    <xf numFmtId="0" fontId="17" fillId="8" borderId="4" xfId="0" applyFont="1" applyFill="1" applyBorder="1" applyAlignment="1" applyProtection="1">
      <alignment horizontal="right" vertical="center"/>
      <protection hidden="1"/>
    </xf>
    <xf numFmtId="164" fontId="18" fillId="8" borderId="0" xfId="0" applyNumberFormat="1" applyFont="1" applyFill="1" applyBorder="1" applyAlignment="1" applyProtection="1">
      <alignment horizontal="center" vertical="center"/>
      <protection hidden="1"/>
    </xf>
    <xf numFmtId="0" fontId="8" fillId="8" borderId="4" xfId="0" applyFont="1" applyFill="1" applyBorder="1" applyAlignment="1" applyProtection="1">
      <alignment horizontal="right" vertical="center"/>
      <protection hidden="1"/>
    </xf>
    <xf numFmtId="164" fontId="2" fillId="8" borderId="0" xfId="0" applyNumberFormat="1" applyFont="1" applyFill="1" applyBorder="1" applyAlignment="1" applyProtection="1">
      <alignment horizontal="center" vertical="center"/>
      <protection hidden="1"/>
    </xf>
    <xf numFmtId="0" fontId="3" fillId="8" borderId="6" xfId="0" applyFont="1" applyFill="1" applyBorder="1" applyProtection="1">
      <protection hidden="1"/>
    </xf>
    <xf numFmtId="0" fontId="3" fillId="8" borderId="7" xfId="0" applyFont="1" applyFill="1" applyBorder="1" applyProtection="1">
      <protection hidden="1"/>
    </xf>
    <xf numFmtId="0" fontId="14" fillId="2" borderId="4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164" fontId="14" fillId="2" borderId="0" xfId="0" applyNumberFormat="1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164" fontId="14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8" borderId="4" xfId="0" applyFont="1" applyFill="1" applyBorder="1" applyProtection="1">
      <protection hidden="1"/>
    </xf>
    <xf numFmtId="0" fontId="18" fillId="8" borderId="0" xfId="0" applyFont="1" applyFill="1" applyBorder="1" applyProtection="1">
      <protection hidden="1"/>
    </xf>
    <xf numFmtId="0" fontId="20" fillId="8" borderId="0" xfId="0" applyFont="1" applyFill="1" applyBorder="1" applyProtection="1">
      <protection hidden="1"/>
    </xf>
    <xf numFmtId="166" fontId="0" fillId="0" borderId="0" xfId="0" applyNumberFormat="1"/>
    <xf numFmtId="0" fontId="2" fillId="2" borderId="0" xfId="0" applyFont="1" applyFill="1" applyBorder="1" applyAlignment="1" applyProtection="1">
      <alignment horizontal="right"/>
      <protection hidden="1"/>
    </xf>
    <xf numFmtId="0" fontId="2" fillId="8" borderId="0" xfId="0" applyFont="1" applyFill="1" applyBorder="1" applyAlignment="1" applyProtection="1">
      <alignment horizontal="right"/>
      <protection hidden="1"/>
    </xf>
    <xf numFmtId="166" fontId="19" fillId="8" borderId="8" xfId="0" applyNumberFormat="1" applyFont="1" applyFill="1" applyBorder="1" applyAlignment="1" applyProtection="1">
      <alignment horizontal="left"/>
      <protection hidden="1"/>
    </xf>
    <xf numFmtId="166" fontId="19" fillId="2" borderId="8" xfId="0" applyNumberFormat="1" applyFont="1" applyFill="1" applyBorder="1" applyAlignment="1" applyProtection="1">
      <alignment horizontal="left"/>
      <protection hidden="1"/>
    </xf>
    <xf numFmtId="0" fontId="2" fillId="7" borderId="0" xfId="0" applyFont="1" applyFill="1" applyBorder="1" applyAlignment="1" applyProtection="1">
      <alignment horizontal="right"/>
      <protection hidden="1"/>
    </xf>
    <xf numFmtId="166" fontId="19" fillId="7" borderId="8" xfId="0" applyNumberFormat="1" applyFont="1" applyFill="1" applyBorder="1" applyAlignment="1" applyProtection="1">
      <alignment horizontal="left"/>
      <protection hidden="1"/>
    </xf>
    <xf numFmtId="164" fontId="14" fillId="2" borderId="0" xfId="0" applyNumberFormat="1" applyFont="1" applyFill="1" applyBorder="1" applyAlignment="1" applyProtection="1">
      <alignment horizontal="center"/>
      <protection hidden="1"/>
    </xf>
    <xf numFmtId="0" fontId="18" fillId="8" borderId="0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164" fontId="21" fillId="3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/>
      <protection locked="0" hidden="1"/>
    </xf>
    <xf numFmtId="0" fontId="2" fillId="2" borderId="7" xfId="0" applyFont="1" applyFill="1" applyBorder="1" applyProtection="1">
      <protection hidden="1"/>
    </xf>
    <xf numFmtId="164" fontId="3" fillId="2" borderId="7" xfId="0" applyNumberFormat="1" applyFont="1" applyFill="1" applyBorder="1" applyAlignment="1" applyProtection="1">
      <alignment horizontal="right"/>
      <protection hidden="1"/>
    </xf>
    <xf numFmtId="164" fontId="3" fillId="2" borderId="7" xfId="0" applyNumberFormat="1" applyFont="1" applyFill="1" applyBorder="1" applyAlignment="1" applyProtection="1">
      <alignment horizontal="center" vertical="center"/>
      <protection hidden="1"/>
    </xf>
    <xf numFmtId="164" fontId="3" fillId="2" borderId="11" xfId="0" applyNumberFormat="1" applyFont="1" applyFill="1" applyBorder="1" applyAlignment="1" applyProtection="1">
      <alignment horizontal="center"/>
      <protection hidden="1"/>
    </xf>
    <xf numFmtId="0" fontId="3" fillId="8" borderId="5" xfId="0" applyFont="1" applyFill="1" applyBorder="1" applyAlignment="1" applyProtection="1">
      <alignment horizontal="center"/>
      <protection locked="0" hidden="1"/>
    </xf>
    <xf numFmtId="0" fontId="3" fillId="8" borderId="10" xfId="0" applyFont="1" applyFill="1" applyBorder="1" applyAlignment="1" applyProtection="1">
      <alignment horizontal="center"/>
      <protection locked="0" hidden="1"/>
    </xf>
    <xf numFmtId="164" fontId="2" fillId="5" borderId="5" xfId="0" applyNumberFormat="1" applyFont="1" applyFill="1" applyBorder="1" applyAlignment="1" applyProtection="1">
      <alignment horizontal="center"/>
      <protection hidden="1"/>
    </xf>
    <xf numFmtId="164" fontId="3" fillId="5" borderId="10" xfId="0" applyNumberFormat="1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Protection="1"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2" fillId="8" borderId="7" xfId="0" applyFont="1" applyFill="1" applyBorder="1" applyProtection="1">
      <protection hidden="1"/>
    </xf>
    <xf numFmtId="0" fontId="3" fillId="8" borderId="9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64" fontId="3" fillId="2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64" fontId="2" fillId="9" borderId="5" xfId="0" applyNumberFormat="1" applyFont="1" applyFill="1" applyBorder="1" applyAlignment="1" applyProtection="1">
      <alignment horizontal="center" vertical="center"/>
      <protection hidden="1"/>
    </xf>
    <xf numFmtId="164" fontId="3" fillId="9" borderId="5" xfId="0" applyNumberFormat="1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/>
      <protection hidden="1"/>
    </xf>
    <xf numFmtId="0" fontId="3" fillId="7" borderId="10" xfId="0" applyFont="1" applyFill="1" applyBorder="1" applyAlignment="1" applyProtection="1">
      <alignment horizontal="center"/>
      <protection hidden="1"/>
    </xf>
    <xf numFmtId="0" fontId="3" fillId="8" borderId="10" xfId="0" applyFont="1" applyFill="1" applyBorder="1" applyAlignment="1" applyProtection="1">
      <alignment horizontal="center"/>
      <protection hidden="1"/>
    </xf>
    <xf numFmtId="0" fontId="18" fillId="8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8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0" fontId="16" fillId="7" borderId="0" xfId="0" applyFont="1" applyFill="1" applyProtection="1">
      <protection hidden="1"/>
    </xf>
    <xf numFmtId="0" fontId="16" fillId="7" borderId="0" xfId="0" applyFont="1" applyFill="1" applyBorder="1" applyAlignment="1" applyProtection="1">
      <alignment horizontal="center"/>
      <protection hidden="1"/>
    </xf>
    <xf numFmtId="0" fontId="16" fillId="7" borderId="8" xfId="0" applyFont="1" applyFill="1" applyBorder="1" applyAlignment="1" applyProtection="1">
      <alignment horizontal="center"/>
      <protection hidden="1"/>
    </xf>
    <xf numFmtId="0" fontId="16" fillId="7" borderId="0" xfId="0" applyFont="1" applyFill="1" applyBorder="1" applyProtection="1">
      <protection hidden="1"/>
    </xf>
    <xf numFmtId="0" fontId="23" fillId="7" borderId="4" xfId="0" applyFont="1" applyFill="1" applyBorder="1" applyProtection="1">
      <protection hidden="1"/>
    </xf>
    <xf numFmtId="0" fontId="23" fillId="7" borderId="0" xfId="0" applyFont="1" applyFill="1" applyBorder="1" applyProtection="1">
      <protection hidden="1"/>
    </xf>
    <xf numFmtId="0" fontId="23" fillId="7" borderId="0" xfId="0" applyFont="1" applyFill="1" applyBorder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/>
      <protection hidden="1"/>
    </xf>
    <xf numFmtId="0" fontId="20" fillId="8" borderId="0" xfId="0" applyFont="1" applyFill="1" applyBorder="1" applyAlignment="1" applyProtection="1">
      <alignment horizontal="center"/>
      <protection hidden="1"/>
    </xf>
    <xf numFmtId="164" fontId="2" fillId="5" borderId="12" xfId="0" applyNumberFormat="1" applyFont="1" applyFill="1" applyBorder="1" applyAlignment="1" applyProtection="1">
      <alignment horizontal="center" vertical="center"/>
      <protection hidden="1"/>
    </xf>
    <xf numFmtId="164" fontId="3" fillId="5" borderId="13" xfId="0" applyNumberFormat="1" applyFont="1" applyFill="1" applyBorder="1" applyAlignment="1" applyProtection="1">
      <alignment horizontal="center" vertical="center"/>
      <protection hidden="1"/>
    </xf>
    <xf numFmtId="164" fontId="3" fillId="5" borderId="8" xfId="0" applyNumberFormat="1" applyFont="1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164" fontId="3" fillId="5" borderId="5" xfId="0" applyNumberFormat="1" applyFont="1" applyFill="1" applyBorder="1" applyAlignment="1" applyProtection="1">
      <alignment horizontal="center" vertical="center"/>
      <protection hidden="1"/>
    </xf>
    <xf numFmtId="164" fontId="2" fillId="9" borderId="14" xfId="0" applyNumberFormat="1" applyFont="1" applyFill="1" applyBorder="1" applyAlignment="1" applyProtection="1">
      <alignment horizontal="center" vertical="center"/>
      <protection hidden="1"/>
    </xf>
    <xf numFmtId="164" fontId="2" fillId="9" borderId="12" xfId="0" applyNumberFormat="1" applyFont="1" applyFill="1" applyBorder="1" applyAlignment="1" applyProtection="1">
      <alignment horizontal="center" vertical="center"/>
      <protection hidden="1"/>
    </xf>
    <xf numFmtId="164" fontId="3" fillId="9" borderId="8" xfId="0" applyNumberFormat="1" applyFont="1" applyFill="1" applyBorder="1" applyAlignment="1" applyProtection="1">
      <alignment horizontal="center" vertical="center"/>
      <protection hidden="1"/>
    </xf>
    <xf numFmtId="164" fontId="3" fillId="9" borderId="15" xfId="0" applyNumberFormat="1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1" fillId="8" borderId="9" xfId="0" applyFont="1" applyFill="1" applyBorder="1" applyAlignment="1" applyProtection="1">
      <alignment horizontal="center"/>
      <protection hidden="1"/>
    </xf>
    <xf numFmtId="0" fontId="21" fillId="8" borderId="10" xfId="0" applyFont="1" applyFill="1" applyBorder="1" applyAlignment="1" applyProtection="1">
      <alignment horizontal="center"/>
      <protection hidden="1"/>
    </xf>
    <xf numFmtId="0" fontId="21" fillId="7" borderId="9" xfId="0" applyFont="1" applyFill="1" applyBorder="1" applyAlignment="1" applyProtection="1">
      <alignment horizontal="center"/>
      <protection hidden="1"/>
    </xf>
    <xf numFmtId="0" fontId="21" fillId="7" borderId="10" xfId="0" applyFont="1" applyFill="1" applyBorder="1" applyAlignment="1" applyProtection="1">
      <alignment horizontal="center"/>
      <protection hidden="1"/>
    </xf>
    <xf numFmtId="0" fontId="21" fillId="2" borderId="9" xfId="0" applyFont="1" applyFill="1" applyBorder="1" applyAlignment="1" applyProtection="1">
      <alignment horizontal="center"/>
      <protection hidden="1"/>
    </xf>
    <xf numFmtId="0" fontId="21" fillId="2" borderId="10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165" fontId="3" fillId="10" borderId="5" xfId="0" applyNumberFormat="1" applyFont="1" applyFill="1" applyBorder="1" applyAlignment="1" applyProtection="1">
      <alignment horizontal="center"/>
      <protection hidden="1"/>
    </xf>
    <xf numFmtId="165" fontId="3" fillId="10" borderId="5" xfId="0" applyNumberFormat="1" applyFont="1" applyFill="1" applyBorder="1" applyAlignment="1" applyProtection="1">
      <alignment horizontal="left"/>
      <protection hidden="1"/>
    </xf>
    <xf numFmtId="0" fontId="2" fillId="10" borderId="16" xfId="0" applyFont="1" applyFill="1" applyBorder="1" applyProtection="1">
      <protection hidden="1"/>
    </xf>
    <xf numFmtId="165" fontId="11" fillId="10" borderId="5" xfId="0" applyNumberFormat="1" applyFont="1" applyFill="1" applyBorder="1" applyAlignment="1" applyProtection="1">
      <alignment horizontal="left"/>
      <protection hidden="1"/>
    </xf>
    <xf numFmtId="0" fontId="2" fillId="10" borderId="15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22" fillId="2" borderId="4" xfId="0" applyFont="1" applyFill="1" applyBorder="1" applyProtection="1">
      <protection hidden="1"/>
    </xf>
    <xf numFmtId="0" fontId="22" fillId="2" borderId="0" xfId="0" applyFont="1" applyFill="1" applyBorder="1" applyProtection="1"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16" fillId="7" borderId="4" xfId="0" applyFont="1" applyFill="1" applyBorder="1" applyProtection="1">
      <protection hidden="1"/>
    </xf>
    <xf numFmtId="0" fontId="18" fillId="8" borderId="4" xfId="0" applyFont="1" applyFill="1" applyBorder="1" applyProtection="1">
      <protection hidden="1"/>
    </xf>
    <xf numFmtId="0" fontId="18" fillId="8" borderId="8" xfId="0" applyFont="1" applyFill="1" applyBorder="1" applyAlignment="1" applyProtection="1">
      <alignment horizontal="center"/>
      <protection hidden="1"/>
    </xf>
    <xf numFmtId="0" fontId="13" fillId="11" borderId="0" xfId="0" applyFont="1" applyFill="1" applyProtection="1">
      <protection hidden="1"/>
    </xf>
    <xf numFmtId="0" fontId="18" fillId="11" borderId="0" xfId="0" applyFont="1" applyFill="1" applyProtection="1">
      <protection hidden="1"/>
    </xf>
    <xf numFmtId="0" fontId="3" fillId="11" borderId="4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horizontal="right"/>
      <protection hidden="1"/>
    </xf>
    <xf numFmtId="166" fontId="19" fillId="11" borderId="8" xfId="0" applyNumberFormat="1" applyFont="1" applyFill="1" applyBorder="1" applyAlignment="1" applyProtection="1">
      <alignment horizontal="left"/>
      <protection hidden="1"/>
    </xf>
    <xf numFmtId="0" fontId="2" fillId="11" borderId="0" xfId="0" applyFont="1" applyFill="1" applyBorder="1" applyProtection="1">
      <protection hidden="1"/>
    </xf>
    <xf numFmtId="0" fontId="2" fillId="11" borderId="8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 wrapText="1"/>
      <protection hidden="1"/>
    </xf>
    <xf numFmtId="0" fontId="21" fillId="11" borderId="9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/>
      <protection hidden="1"/>
    </xf>
    <xf numFmtId="0" fontId="2" fillId="11" borderId="10" xfId="0" applyFont="1" applyFill="1" applyBorder="1" applyAlignment="1" applyProtection="1">
      <alignment horizontal="center" wrapText="1"/>
      <protection hidden="1"/>
    </xf>
    <xf numFmtId="0" fontId="21" fillId="11" borderId="10" xfId="0" applyFont="1" applyFill="1" applyBorder="1" applyAlignment="1" applyProtection="1">
      <alignment horizontal="center"/>
      <protection hidden="1"/>
    </xf>
    <xf numFmtId="0" fontId="3" fillId="11" borderId="17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wrapText="1"/>
      <protection hidden="1"/>
    </xf>
    <xf numFmtId="0" fontId="3" fillId="11" borderId="6" xfId="0" applyFont="1" applyFill="1" applyBorder="1" applyProtection="1">
      <protection hidden="1"/>
    </xf>
    <xf numFmtId="0" fontId="2" fillId="11" borderId="7" xfId="0" applyFont="1" applyFill="1" applyBorder="1" applyProtection="1">
      <protection hidden="1"/>
    </xf>
    <xf numFmtId="0" fontId="3" fillId="11" borderId="7" xfId="0" applyFont="1" applyFill="1" applyBorder="1" applyProtection="1">
      <protection hidden="1"/>
    </xf>
    <xf numFmtId="164" fontId="3" fillId="11" borderId="16" xfId="0" applyNumberFormat="1" applyFont="1" applyFill="1" applyBorder="1" applyAlignment="1" applyProtection="1">
      <alignment horizontal="right"/>
      <protection hidden="1"/>
    </xf>
    <xf numFmtId="164" fontId="3" fillId="11" borderId="7" xfId="0" applyNumberFormat="1" applyFont="1" applyFill="1" applyBorder="1" applyAlignment="1" applyProtection="1">
      <alignment horizontal="center" vertical="center"/>
      <protection hidden="1"/>
    </xf>
    <xf numFmtId="164" fontId="3" fillId="11" borderId="15" xfId="0" applyNumberFormat="1" applyFont="1" applyFill="1" applyBorder="1" applyAlignment="1" applyProtection="1">
      <alignment horizontal="center"/>
      <protection hidden="1"/>
    </xf>
    <xf numFmtId="0" fontId="18" fillId="11" borderId="0" xfId="0" applyFont="1" applyFill="1" applyBorder="1" applyProtection="1">
      <protection hidden="1"/>
    </xf>
    <xf numFmtId="0" fontId="20" fillId="11" borderId="0" xfId="0" applyFont="1" applyFill="1" applyBorder="1" applyProtection="1">
      <protection hidden="1"/>
    </xf>
    <xf numFmtId="0" fontId="20" fillId="11" borderId="0" xfId="0" applyFont="1" applyFill="1" applyBorder="1" applyAlignment="1" applyProtection="1">
      <alignment horizontal="right"/>
      <protection hidden="1"/>
    </xf>
    <xf numFmtId="164" fontId="20" fillId="11" borderId="0" xfId="0" applyNumberFormat="1" applyFont="1" applyFill="1" applyBorder="1" applyAlignment="1" applyProtection="1">
      <alignment horizontal="center" vertical="center"/>
      <protection hidden="1"/>
    </xf>
    <xf numFmtId="0" fontId="18" fillId="11" borderId="0" xfId="0" applyFont="1" applyFill="1" applyBorder="1" applyAlignment="1" applyProtection="1">
      <alignment horizontal="center"/>
      <protection hidden="1"/>
    </xf>
    <xf numFmtId="0" fontId="18" fillId="11" borderId="0" xfId="0" applyFont="1" applyFill="1" applyBorder="1" applyAlignment="1" applyProtection="1">
      <alignment horizontal="right"/>
      <protection hidden="1"/>
    </xf>
    <xf numFmtId="164" fontId="20" fillId="11" borderId="0" xfId="0" applyNumberFormat="1" applyFont="1" applyFill="1" applyBorder="1" applyAlignment="1" applyProtection="1">
      <alignment horizontal="right"/>
      <protection hidden="1"/>
    </xf>
    <xf numFmtId="0" fontId="20" fillId="11" borderId="0" xfId="0" applyFont="1" applyFill="1" applyBorder="1" applyAlignment="1" applyProtection="1">
      <alignment horizontal="center"/>
      <protection hidden="1"/>
    </xf>
    <xf numFmtId="164" fontId="21" fillId="12" borderId="12" xfId="0" applyNumberFormat="1" applyFont="1" applyFill="1" applyBorder="1" applyAlignment="1" applyProtection="1">
      <alignment horizontal="center" vertical="center"/>
      <protection hidden="1"/>
    </xf>
    <xf numFmtId="165" fontId="3" fillId="0" borderId="5" xfId="0" applyNumberFormat="1" applyFont="1" applyFill="1" applyBorder="1" applyAlignment="1" applyProtection="1">
      <alignment horizontal="left"/>
      <protection hidden="1"/>
    </xf>
    <xf numFmtId="0" fontId="2" fillId="0" borderId="16" xfId="0" applyFont="1" applyFill="1" applyBorder="1" applyProtection="1">
      <protection hidden="1"/>
    </xf>
    <xf numFmtId="165" fontId="3" fillId="0" borderId="5" xfId="0" applyNumberFormat="1" applyFont="1" applyFill="1" applyBorder="1" applyAlignment="1" applyProtection="1">
      <alignment horizontal="center"/>
      <protection hidden="1"/>
    </xf>
    <xf numFmtId="165" fontId="11" fillId="0" borderId="5" xfId="0" applyNumberFormat="1" applyFont="1" applyFill="1" applyBorder="1" applyAlignment="1" applyProtection="1">
      <alignment horizontal="left"/>
      <protection hidden="1"/>
    </xf>
    <xf numFmtId="0" fontId="2" fillId="0" borderId="15" xfId="0" applyFont="1" applyFill="1" applyBorder="1" applyProtection="1">
      <protection hidden="1"/>
    </xf>
    <xf numFmtId="0" fontId="3" fillId="13" borderId="5" xfId="0" applyFont="1" applyFill="1" applyBorder="1" applyAlignment="1" applyProtection="1">
      <alignment horizontal="center"/>
      <protection locked="0" hidden="1"/>
    </xf>
    <xf numFmtId="0" fontId="3" fillId="13" borderId="10" xfId="0" applyFont="1" applyFill="1" applyBorder="1" applyAlignment="1" applyProtection="1">
      <alignment horizontal="center"/>
      <protection locked="0" hidden="1"/>
    </xf>
    <xf numFmtId="164" fontId="2" fillId="14" borderId="5" xfId="0" applyNumberFormat="1" applyFont="1" applyFill="1" applyBorder="1" applyAlignment="1" applyProtection="1">
      <alignment horizontal="center"/>
      <protection hidden="1"/>
    </xf>
    <xf numFmtId="164" fontId="3" fillId="14" borderId="5" xfId="0" applyNumberFormat="1" applyFont="1" applyFill="1" applyBorder="1" applyAlignment="1" applyProtection="1">
      <alignment horizontal="center"/>
      <protection hidden="1"/>
    </xf>
    <xf numFmtId="0" fontId="26" fillId="0" borderId="1" xfId="0" applyFont="1" applyBorder="1"/>
    <xf numFmtId="1" fontId="26" fillId="0" borderId="1" xfId="0" applyNumberFormat="1" applyFont="1" applyBorder="1"/>
    <xf numFmtId="1" fontId="26" fillId="0" borderId="3" xfId="0" applyNumberFormat="1" applyFont="1" applyBorder="1"/>
    <xf numFmtId="167" fontId="3" fillId="8" borderId="5" xfId="0" applyNumberFormat="1" applyFont="1" applyFill="1" applyBorder="1" applyAlignment="1" applyProtection="1">
      <alignment horizontal="center"/>
      <protection locked="0"/>
    </xf>
    <xf numFmtId="168" fontId="3" fillId="13" borderId="5" xfId="0" applyNumberFormat="1" applyFont="1" applyFill="1" applyBorder="1" applyAlignment="1" applyProtection="1">
      <alignment horizontal="center"/>
      <protection locked="0" hidden="1"/>
    </xf>
    <xf numFmtId="0" fontId="27" fillId="2" borderId="12" xfId="1" applyFill="1" applyBorder="1" applyAlignment="1" applyProtection="1">
      <alignment horizontal="center" wrapText="1"/>
      <protection hidden="1"/>
    </xf>
    <xf numFmtId="0" fontId="3" fillId="2" borderId="16" xfId="0" applyFont="1" applyFill="1" applyBorder="1" applyAlignment="1" applyProtection="1">
      <alignment horizontal="center" wrapText="1"/>
      <protection hidden="1"/>
    </xf>
    <xf numFmtId="0" fontId="3" fillId="2" borderId="15" xfId="0" applyFont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7" fillId="11" borderId="12" xfId="0" applyFont="1" applyFill="1" applyBorder="1" applyAlignment="1" applyProtection="1">
      <alignment horizontal="center" vertical="center"/>
      <protection hidden="1"/>
    </xf>
    <xf numFmtId="0" fontId="7" fillId="11" borderId="16" xfId="0" applyFont="1" applyFill="1" applyBorder="1" applyAlignment="1" applyProtection="1">
      <alignment horizontal="center" vertical="center"/>
      <protection hidden="1"/>
    </xf>
    <xf numFmtId="0" fontId="7" fillId="11" borderId="15" xfId="0" applyFont="1" applyFill="1" applyBorder="1" applyAlignment="1" applyProtection="1">
      <alignment horizontal="center" vertical="center"/>
      <protection hidden="1"/>
    </xf>
    <xf numFmtId="0" fontId="3" fillId="11" borderId="12" xfId="0" applyFont="1" applyFill="1" applyBorder="1" applyAlignment="1" applyProtection="1">
      <alignment horizontal="center" vertical="center" wrapText="1"/>
      <protection hidden="1"/>
    </xf>
    <xf numFmtId="0" fontId="3" fillId="11" borderId="16" xfId="0" applyFont="1" applyFill="1" applyBorder="1" applyAlignment="1" applyProtection="1">
      <alignment horizontal="center" vertical="center" wrapText="1"/>
      <protection hidden="1"/>
    </xf>
    <xf numFmtId="0" fontId="3" fillId="11" borderId="15" xfId="0" applyFont="1" applyFill="1" applyBorder="1" applyAlignment="1" applyProtection="1">
      <alignment horizontal="center" vertical="center" wrapText="1"/>
      <protection hidden="1"/>
    </xf>
    <xf numFmtId="0" fontId="27" fillId="11" borderId="12" xfId="1" applyFill="1" applyBorder="1" applyAlignment="1" applyProtection="1">
      <alignment horizontal="center" wrapText="1"/>
      <protection hidden="1"/>
    </xf>
    <xf numFmtId="0" fontId="3" fillId="11" borderId="16" xfId="0" applyFont="1" applyFill="1" applyBorder="1" applyAlignment="1" applyProtection="1">
      <alignment horizontal="center" wrapText="1"/>
      <protection hidden="1"/>
    </xf>
    <xf numFmtId="0" fontId="3" fillId="11" borderId="15" xfId="0" applyFont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11" fillId="2" borderId="16" xfId="0" applyFont="1" applyFill="1" applyBorder="1" applyAlignment="1" applyProtection="1">
      <alignment horizontal="center" vertical="center" wrapText="1"/>
      <protection hidden="1"/>
    </xf>
    <xf numFmtId="0" fontId="11" fillId="2" borderId="15" xfId="0" applyFont="1" applyFill="1" applyBorder="1" applyAlignment="1" applyProtection="1">
      <alignment horizontal="center" vertical="center" wrapText="1"/>
      <protection hidden="1"/>
    </xf>
    <xf numFmtId="164" fontId="21" fillId="3" borderId="9" xfId="0" applyNumberFormat="1" applyFont="1" applyFill="1" applyBorder="1" applyAlignment="1" applyProtection="1">
      <alignment horizontal="center" vertical="center"/>
      <protection hidden="1"/>
    </xf>
    <xf numFmtId="164" fontId="21" fillId="3" borderId="17" xfId="0" applyNumberFormat="1" applyFont="1" applyFill="1" applyBorder="1" applyAlignment="1" applyProtection="1">
      <alignment horizontal="center" vertical="center"/>
      <protection hidden="1"/>
    </xf>
    <xf numFmtId="164" fontId="21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 applyProtection="1">
      <alignment horizontal="center" vertical="center" wrapText="1"/>
      <protection hidden="1"/>
    </xf>
    <xf numFmtId="0" fontId="7" fillId="7" borderId="12" xfId="0" applyFont="1" applyFill="1" applyBorder="1" applyAlignment="1" applyProtection="1">
      <alignment horizontal="center" vertical="center"/>
      <protection hidden="1"/>
    </xf>
    <xf numFmtId="0" fontId="7" fillId="7" borderId="16" xfId="0" applyFont="1" applyFill="1" applyBorder="1" applyAlignment="1" applyProtection="1">
      <alignment horizontal="center" vertical="center"/>
      <protection hidden="1"/>
    </xf>
    <xf numFmtId="0" fontId="11" fillId="7" borderId="16" xfId="0" applyFont="1" applyFill="1" applyBorder="1" applyAlignment="1" applyProtection="1">
      <alignment horizontal="center" vertical="center" wrapText="1"/>
      <protection hidden="1"/>
    </xf>
    <xf numFmtId="0" fontId="11" fillId="7" borderId="15" xfId="0" applyFont="1" applyFill="1" applyBorder="1" applyAlignment="1" applyProtection="1">
      <alignment horizontal="center" vertical="center" wrapText="1"/>
      <protection hidden="1"/>
    </xf>
    <xf numFmtId="0" fontId="28" fillId="7" borderId="6" xfId="0" applyFont="1" applyFill="1" applyBorder="1" applyAlignment="1" applyProtection="1">
      <alignment horizontal="center"/>
      <protection hidden="1"/>
    </xf>
    <xf numFmtId="0" fontId="28" fillId="7" borderId="7" xfId="0" applyFont="1" applyFill="1" applyBorder="1" applyAlignment="1" applyProtection="1">
      <alignment horizontal="center"/>
      <protection hidden="1"/>
    </xf>
    <xf numFmtId="0" fontId="28" fillId="7" borderId="11" xfId="0" applyFont="1" applyFill="1" applyBorder="1" applyAlignment="1" applyProtection="1">
      <alignment horizontal="center"/>
      <protection hidden="1"/>
    </xf>
    <xf numFmtId="0" fontId="2" fillId="7" borderId="9" xfId="0" applyFont="1" applyFill="1" applyBorder="1" applyAlignment="1" applyProtection="1">
      <alignment horizontal="center" wrapText="1"/>
      <protection hidden="1"/>
    </xf>
    <xf numFmtId="0" fontId="2" fillId="7" borderId="10" xfId="0" applyFont="1" applyFill="1" applyBorder="1" applyAlignment="1" applyProtection="1">
      <alignment horizontal="center" wrapText="1"/>
      <protection hidden="1"/>
    </xf>
    <xf numFmtId="0" fontId="3" fillId="8" borderId="12" xfId="0" applyFont="1" applyFill="1" applyBorder="1" applyAlignment="1" applyProtection="1">
      <alignment horizontal="center" vertical="center" wrapText="1"/>
      <protection hidden="1"/>
    </xf>
    <xf numFmtId="0" fontId="3" fillId="8" borderId="16" xfId="0" applyFont="1" applyFill="1" applyBorder="1" applyAlignment="1" applyProtection="1">
      <alignment horizontal="center" vertical="center" wrapText="1"/>
      <protection hidden="1"/>
    </xf>
    <xf numFmtId="0" fontId="3" fillId="8" borderId="15" xfId="0" applyFont="1" applyFill="1" applyBorder="1" applyAlignment="1" applyProtection="1">
      <alignment horizontal="center" vertical="center" wrapText="1"/>
      <protection hidden="1"/>
    </xf>
    <xf numFmtId="0" fontId="28" fillId="15" borderId="6" xfId="0" applyFont="1" applyFill="1" applyBorder="1" applyAlignment="1" applyProtection="1">
      <alignment horizontal="center"/>
      <protection hidden="1"/>
    </xf>
    <xf numFmtId="0" fontId="28" fillId="15" borderId="7" xfId="0" applyFont="1" applyFill="1" applyBorder="1" applyAlignment="1" applyProtection="1">
      <alignment horizontal="center"/>
      <protection hidden="1"/>
    </xf>
    <xf numFmtId="0" fontId="28" fillId="15" borderId="11" xfId="0" applyFont="1" applyFill="1" applyBorder="1" applyAlignment="1" applyProtection="1">
      <alignment horizontal="center"/>
      <protection hidden="1"/>
    </xf>
    <xf numFmtId="0" fontId="7" fillId="8" borderId="12" xfId="0" applyFont="1" applyFill="1" applyBorder="1" applyAlignment="1" applyProtection="1">
      <alignment horizontal="center" vertical="center"/>
      <protection hidden="1"/>
    </xf>
    <xf numFmtId="0" fontId="7" fillId="8" borderId="16" xfId="0" applyFont="1" applyFill="1" applyBorder="1" applyAlignment="1" applyProtection="1">
      <alignment horizontal="center" vertical="center"/>
      <protection hidden="1"/>
    </xf>
    <xf numFmtId="0" fontId="11" fillId="8" borderId="16" xfId="0" applyFont="1" applyFill="1" applyBorder="1" applyAlignment="1" applyProtection="1">
      <alignment horizontal="center" vertical="center" wrapText="1"/>
      <protection hidden="1"/>
    </xf>
    <xf numFmtId="0" fontId="11" fillId="8" borderId="15" xfId="0" applyFont="1" applyFill="1" applyBorder="1" applyAlignment="1" applyProtection="1">
      <alignment horizontal="center" vertical="center" wrapText="1"/>
      <protection hidden="1"/>
    </xf>
    <xf numFmtId="0" fontId="2" fillId="8" borderId="9" xfId="0" applyFont="1" applyFill="1" applyBorder="1" applyAlignment="1" applyProtection="1">
      <alignment horizontal="center" wrapText="1"/>
      <protection hidden="1"/>
    </xf>
    <xf numFmtId="0" fontId="2" fillId="8" borderId="10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0" fontId="1" fillId="4" borderId="15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0" fontId="1" fillId="5" borderId="15" xfId="0" applyFont="1" applyFill="1" applyBorder="1" applyAlignment="1" applyProtection="1">
      <alignment horizontal="center"/>
      <protection hidden="1"/>
    </xf>
    <xf numFmtId="0" fontId="1" fillId="5" borderId="18" xfId="0" applyFont="1" applyFill="1" applyBorder="1" applyAlignment="1" applyProtection="1">
      <alignment horizontal="center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495300</xdr:colOff>
          <xdr:row>895</xdr:row>
          <xdr:rowOff>219075</xdr:rowOff>
        </xdr:from>
        <xdr:to>
          <xdr:col>9</xdr:col>
          <xdr:colOff>1190625</xdr:colOff>
          <xdr:row>899</xdr:row>
          <xdr:rowOff>152400</xdr:rowOff>
        </xdr:to>
        <xdr:sp macro="" textlink="">
          <xdr:nvSpPr>
            <xdr:cNvPr id="9224" name="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 Leibrentenbarwertfaktor Mann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N903"/>
  <sheetViews>
    <sheetView showGridLines="0" showRowColHeaders="0" showOutlineSymbols="0" zoomScaleNormal="100" workbookViewId="0">
      <selection activeCell="D5" sqref="D5"/>
    </sheetView>
  </sheetViews>
  <sheetFormatPr baseColWidth="10" defaultRowHeight="12.75"/>
  <cols>
    <col min="1" max="1" width="51.85546875" style="123" customWidth="1"/>
    <col min="2" max="2" width="15" style="123" customWidth="1"/>
    <col min="3" max="3" width="16.5703125" style="123" customWidth="1"/>
    <col min="4" max="4" width="18.42578125" style="127" customWidth="1"/>
    <col min="5" max="5" width="23" style="127" customWidth="1"/>
    <col min="6" max="6" width="15" style="127" customWidth="1"/>
    <col min="7" max="16384" width="11.42578125" style="123"/>
  </cols>
  <sheetData>
    <row r="1" spans="1:7" ht="18.75" customHeight="1" thickBot="1">
      <c r="A1" s="219" t="s">
        <v>55</v>
      </c>
      <c r="B1" s="220"/>
      <c r="C1" s="220"/>
      <c r="D1" s="220"/>
      <c r="E1" s="220"/>
      <c r="F1" s="221"/>
    </row>
    <row r="2" spans="1:7" ht="18.75" customHeight="1" thickBot="1">
      <c r="A2" s="213" t="s">
        <v>56</v>
      </c>
      <c r="B2" s="214"/>
      <c r="C2" s="214"/>
      <c r="D2" s="214"/>
      <c r="E2" s="214"/>
      <c r="F2" s="215"/>
    </row>
    <row r="3" spans="1:7" ht="57" customHeight="1" thickBot="1">
      <c r="A3" s="216" t="str">
        <f>"Leibrentenbarwertfaktor "&amp;Absterbeordnung!B6&amp; " -   Eine Person - männlich "</f>
        <v xml:space="preserve">Leibrentenbarwertfaktor 2008-2010 -   Eine Person - männlich </v>
      </c>
      <c r="B3" s="217"/>
      <c r="C3" s="217"/>
      <c r="D3" s="217"/>
      <c r="E3" s="217"/>
      <c r="F3" s="218"/>
    </row>
    <row r="4" spans="1:7" ht="18.75" thickBot="1">
      <c r="A4" s="42"/>
      <c r="B4" s="43"/>
      <c r="C4" s="43"/>
      <c r="D4" s="44"/>
      <c r="E4" s="84" t="s">
        <v>33</v>
      </c>
      <c r="F4" s="87">
        <f>Absterbeordnung!E1</f>
        <v>40806</v>
      </c>
    </row>
    <row r="5" spans="1:7" ht="18.75" thickBot="1">
      <c r="A5" s="42" t="s">
        <v>4</v>
      </c>
      <c r="B5" s="99"/>
      <c r="C5" s="43"/>
      <c r="D5" s="106">
        <v>60</v>
      </c>
      <c r="E5" s="44"/>
      <c r="F5" s="100"/>
    </row>
    <row r="6" spans="1:7" ht="18">
      <c r="A6" s="42"/>
      <c r="B6" s="99"/>
      <c r="C6" s="43"/>
      <c r="D6" s="44"/>
      <c r="E6" s="44"/>
      <c r="F6" s="100"/>
    </row>
    <row r="7" spans="1:7" ht="18.75" thickBot="1">
      <c r="A7" s="42"/>
      <c r="B7" s="99"/>
      <c r="C7" s="43"/>
      <c r="D7" s="44"/>
      <c r="E7" s="44"/>
      <c r="F7" s="100"/>
    </row>
    <row r="8" spans="1:7" ht="18.75" thickBot="1">
      <c r="A8" s="42" t="s">
        <v>3</v>
      </c>
      <c r="B8" s="99"/>
      <c r="C8" s="43"/>
      <c r="D8" s="211">
        <v>2</v>
      </c>
      <c r="E8" s="44"/>
      <c r="F8" s="100"/>
    </row>
    <row r="9" spans="1:7" ht="18.75" thickBot="1">
      <c r="A9" s="42" t="s">
        <v>54</v>
      </c>
      <c r="B9" s="99"/>
      <c r="C9" s="43"/>
      <c r="D9" s="106" t="s">
        <v>17</v>
      </c>
      <c r="E9" s="44"/>
      <c r="F9" s="100"/>
    </row>
    <row r="10" spans="1:7" ht="18.75" thickBot="1">
      <c r="A10" s="42" t="s">
        <v>52</v>
      </c>
      <c r="B10" s="99"/>
      <c r="C10" s="43"/>
      <c r="D10" s="107">
        <v>12</v>
      </c>
      <c r="E10" s="44"/>
      <c r="F10" s="100"/>
    </row>
    <row r="11" spans="1:7" ht="18">
      <c r="A11" s="42"/>
      <c r="B11" s="99"/>
      <c r="C11" s="43"/>
      <c r="D11" s="154"/>
      <c r="E11" s="152" t="s">
        <v>40</v>
      </c>
      <c r="F11" s="92" t="s">
        <v>35</v>
      </c>
    </row>
    <row r="12" spans="1:7" ht="18.75" thickBot="1">
      <c r="A12" s="42"/>
      <c r="B12" s="99"/>
      <c r="C12" s="43"/>
      <c r="D12" s="155" t="s">
        <v>34</v>
      </c>
      <c r="E12" s="153" t="s">
        <v>36</v>
      </c>
      <c r="F12" s="93" t="s">
        <v>30</v>
      </c>
    </row>
    <row r="13" spans="1:7" ht="18.75" thickBot="1">
      <c r="A13" s="42" t="s">
        <v>41</v>
      </c>
      <c r="B13" s="99"/>
      <c r="C13" s="43"/>
      <c r="D13" s="108">
        <f>LOOKUP(D5,Daten1M!A15:A136,Daten1M!F15:F136)</f>
        <v>17.21198543378831</v>
      </c>
      <c r="E13" s="94">
        <f>IF(D9="vorschüssig",B49,IF(D9="nachschüssig",B50,0))</f>
        <v>-0.54494375000000006</v>
      </c>
      <c r="F13" s="109">
        <f>D13+E13</f>
        <v>16.667041683788309</v>
      </c>
    </row>
    <row r="14" spans="1:7" ht="18.75" thickBot="1">
      <c r="A14" s="42"/>
      <c r="B14" s="99"/>
      <c r="C14" s="43"/>
      <c r="D14" s="43"/>
      <c r="E14" s="43"/>
      <c r="F14" s="161"/>
    </row>
    <row r="15" spans="1:7" ht="18.75" thickBot="1">
      <c r="A15" s="157" t="s">
        <v>50</v>
      </c>
      <c r="B15" s="158"/>
      <c r="C15" s="158"/>
      <c r="D15" s="156">
        <f>1-((D13-1)*(D8/100))</f>
        <v>0.67576029132423376</v>
      </c>
      <c r="E15" s="159" t="s">
        <v>51</v>
      </c>
      <c r="F15" s="160"/>
      <c r="G15" s="74"/>
    </row>
    <row r="16" spans="1:7" s="74" customFormat="1">
      <c r="A16" s="123"/>
      <c r="B16" s="123"/>
      <c r="C16" s="123"/>
      <c r="D16" s="127"/>
      <c r="E16" s="127"/>
      <c r="F16" s="127"/>
    </row>
    <row r="17" spans="1:6" s="74" customFormat="1">
      <c r="A17" s="123"/>
      <c r="B17" s="123"/>
      <c r="C17" s="123"/>
      <c r="D17" s="127"/>
      <c r="E17" s="127"/>
      <c r="F17" s="127"/>
    </row>
    <row r="18" spans="1:6" s="74" customFormat="1">
      <c r="A18" s="123"/>
      <c r="B18" s="123"/>
      <c r="C18" s="123"/>
      <c r="D18" s="127"/>
      <c r="E18" s="127"/>
      <c r="F18" s="127"/>
    </row>
    <row r="19" spans="1:6" s="74" customFormat="1">
      <c r="A19" s="123"/>
      <c r="B19" s="123"/>
      <c r="C19" s="123"/>
      <c r="D19" s="127"/>
      <c r="E19" s="127"/>
      <c r="F19" s="127"/>
    </row>
    <row r="20" spans="1:6" s="74" customFormat="1" ht="18.75" customHeight="1">
      <c r="A20" s="123"/>
      <c r="B20" s="123"/>
      <c r="C20" s="123"/>
      <c r="D20" s="127"/>
      <c r="E20" s="127"/>
      <c r="F20" s="127"/>
    </row>
    <row r="21" spans="1:6" s="74" customFormat="1" ht="18.75" customHeight="1">
      <c r="A21" s="123"/>
      <c r="B21" s="123"/>
      <c r="C21" s="123"/>
      <c r="D21" s="127"/>
      <c r="E21" s="127"/>
      <c r="F21" s="127"/>
    </row>
    <row r="22" spans="1:6" s="74" customFormat="1" ht="22.5" customHeight="1">
      <c r="A22" s="123"/>
      <c r="B22" s="123"/>
      <c r="C22" s="123"/>
      <c r="D22" s="127"/>
      <c r="E22" s="127"/>
      <c r="F22" s="127"/>
    </row>
    <row r="23" spans="1:6" s="74" customFormat="1">
      <c r="A23" s="123"/>
      <c r="B23" s="123"/>
      <c r="C23" s="123"/>
      <c r="D23" s="127"/>
      <c r="E23" s="127"/>
      <c r="F23" s="127"/>
    </row>
    <row r="24" spans="1:6" s="74" customFormat="1">
      <c r="A24" s="123"/>
      <c r="B24" s="123"/>
      <c r="C24" s="123"/>
      <c r="D24" s="127"/>
      <c r="E24" s="127"/>
      <c r="F24" s="127"/>
    </row>
    <row r="25" spans="1:6" s="74" customFormat="1">
      <c r="A25" s="123"/>
      <c r="B25" s="123"/>
      <c r="C25" s="123"/>
      <c r="D25" s="127"/>
      <c r="E25" s="127"/>
      <c r="F25" s="127"/>
    </row>
    <row r="26" spans="1:6" s="74" customFormat="1">
      <c r="A26" s="123"/>
      <c r="B26" s="123"/>
      <c r="C26" s="123"/>
      <c r="D26" s="127"/>
      <c r="E26" s="127"/>
      <c r="F26" s="127"/>
    </row>
    <row r="27" spans="1:6" s="74" customFormat="1">
      <c r="A27" s="123"/>
      <c r="B27" s="123"/>
      <c r="C27" s="123"/>
      <c r="D27" s="127"/>
      <c r="E27" s="127"/>
      <c r="F27" s="127"/>
    </row>
    <row r="28" spans="1:6" s="74" customFormat="1">
      <c r="A28" s="123"/>
      <c r="B28" s="123"/>
      <c r="C28" s="123"/>
      <c r="D28" s="127"/>
      <c r="E28" s="127"/>
      <c r="F28" s="127"/>
    </row>
    <row r="29" spans="1:6" s="74" customFormat="1">
      <c r="A29" s="123"/>
      <c r="B29" s="123"/>
      <c r="C29" s="123"/>
      <c r="D29" s="127"/>
      <c r="E29" s="127"/>
      <c r="F29" s="127"/>
    </row>
    <row r="30" spans="1:6" s="74" customFormat="1">
      <c r="A30" s="123"/>
      <c r="B30" s="123"/>
      <c r="C30" s="123"/>
      <c r="D30" s="127"/>
      <c r="E30" s="127"/>
      <c r="F30" s="127"/>
    </row>
    <row r="31" spans="1:6" s="74" customFormat="1">
      <c r="A31" s="123"/>
      <c r="B31" s="123"/>
      <c r="C31" s="123"/>
      <c r="D31" s="127"/>
      <c r="E31" s="127"/>
      <c r="F31" s="127"/>
    </row>
    <row r="32" spans="1:6" s="74" customFormat="1">
      <c r="A32" s="123"/>
      <c r="B32" s="123"/>
      <c r="C32" s="123"/>
      <c r="D32" s="127"/>
      <c r="E32" s="127"/>
      <c r="F32" s="127"/>
    </row>
    <row r="33" spans="1:6" s="74" customFormat="1">
      <c r="A33" s="123"/>
      <c r="B33" s="123"/>
      <c r="C33" s="123"/>
      <c r="D33" s="127"/>
      <c r="E33" s="127"/>
      <c r="F33" s="127"/>
    </row>
    <row r="34" spans="1:6" s="74" customFormat="1">
      <c r="A34" s="123"/>
      <c r="B34" s="123"/>
      <c r="C34" s="123"/>
      <c r="D34" s="127"/>
      <c r="E34" s="127"/>
      <c r="F34" s="127"/>
    </row>
    <row r="35" spans="1:6" s="74" customFormat="1">
      <c r="A35" s="123"/>
      <c r="B35" s="123"/>
      <c r="C35" s="123"/>
      <c r="D35" s="127"/>
      <c r="E35" s="127"/>
      <c r="F35" s="127"/>
    </row>
    <row r="36" spans="1:6" s="74" customFormat="1">
      <c r="A36" s="123"/>
      <c r="B36" s="123"/>
      <c r="C36" s="123"/>
      <c r="D36" s="127"/>
      <c r="E36" s="127"/>
      <c r="F36" s="127"/>
    </row>
    <row r="37" spans="1:6" s="74" customFormat="1">
      <c r="A37" s="123"/>
      <c r="B37" s="123"/>
      <c r="C37" s="123"/>
      <c r="D37" s="127"/>
      <c r="E37" s="127"/>
      <c r="F37" s="127"/>
    </row>
    <row r="38" spans="1:6" s="74" customFormat="1">
      <c r="A38" s="123"/>
      <c r="B38" s="123"/>
      <c r="C38" s="123"/>
      <c r="D38" s="127"/>
      <c r="E38" s="127"/>
      <c r="F38" s="127"/>
    </row>
    <row r="39" spans="1:6" s="74" customFormat="1">
      <c r="A39" s="123"/>
      <c r="B39" s="123"/>
      <c r="C39" s="123"/>
      <c r="D39" s="127"/>
      <c r="E39" s="127"/>
      <c r="F39" s="127"/>
    </row>
    <row r="40" spans="1:6" s="74" customFormat="1">
      <c r="A40" s="123"/>
      <c r="B40" s="123"/>
      <c r="C40" s="123"/>
      <c r="D40" s="127"/>
      <c r="E40" s="127"/>
      <c r="F40" s="127"/>
    </row>
    <row r="41" spans="1:6" s="74" customFormat="1">
      <c r="A41" s="123"/>
      <c r="B41" s="123"/>
      <c r="C41" s="123"/>
      <c r="D41" s="127"/>
      <c r="E41" s="127"/>
      <c r="F41" s="127"/>
    </row>
    <row r="42" spans="1:6" s="74" customFormat="1">
      <c r="A42" s="123"/>
      <c r="B42" s="123"/>
      <c r="C42" s="123"/>
      <c r="D42" s="127"/>
      <c r="E42" s="127"/>
      <c r="F42" s="127"/>
    </row>
    <row r="43" spans="1:6" s="74" customFormat="1">
      <c r="A43" s="123"/>
      <c r="B43" s="123"/>
      <c r="C43" s="123"/>
      <c r="D43" s="127"/>
      <c r="E43" s="127"/>
      <c r="F43" s="127"/>
    </row>
    <row r="44" spans="1:6" s="74" customFormat="1">
      <c r="A44" s="123"/>
      <c r="B44" s="123"/>
      <c r="C44" s="123"/>
      <c r="D44" s="127"/>
      <c r="E44" s="127"/>
      <c r="F44" s="127"/>
    </row>
    <row r="45" spans="1:6" s="74" customFormat="1"/>
    <row r="46" spans="1:6" s="74" customFormat="1"/>
    <row r="47" spans="1:6" s="74" customFormat="1">
      <c r="A47" s="74" t="s">
        <v>52</v>
      </c>
      <c r="B47" s="74">
        <f>nachschüssig</f>
        <v>12</v>
      </c>
    </row>
    <row r="48" spans="1:6" s="74" customFormat="1">
      <c r="A48" s="74" t="s">
        <v>53</v>
      </c>
      <c r="B48" s="74">
        <f>D8</f>
        <v>2</v>
      </c>
      <c r="C48" s="74" t="s">
        <v>37</v>
      </c>
    </row>
    <row r="49" spans="1:14" s="74" customFormat="1">
      <c r="A49" s="123" t="s">
        <v>18</v>
      </c>
      <c r="B49" s="123">
        <f>(-1*((B47-1)/(2*B47)))-(((B47*B47-1)/(6*B47^2))*(B48/100))+(((B47^2-1)/(12*B47^2))*((B48/100)^2))</f>
        <v>-0.46161041666666663</v>
      </c>
      <c r="C49" s="123"/>
    </row>
    <row r="50" spans="1:14" s="74" customFormat="1" ht="22.5" customHeight="1">
      <c r="A50" s="74" t="s">
        <v>17</v>
      </c>
      <c r="B50" s="74">
        <f>(-1+((B47-1)/(2*B47)))-(((B47*B47-1)/(6*B47^2))*(B48/100))+(((B47^2-1)/(12*B47^2))*((B48/100)^2))</f>
        <v>-0.54494375000000006</v>
      </c>
    </row>
    <row r="51" spans="1:14" s="74" customFormat="1"/>
    <row r="52" spans="1:14" s="74" customFormat="1">
      <c r="F52" s="124"/>
    </row>
    <row r="53" spans="1:14" s="74" customFormat="1">
      <c r="D53" s="124"/>
      <c r="E53" s="124"/>
      <c r="F53" s="124"/>
    </row>
    <row r="54" spans="1:14">
      <c r="A54" s="74"/>
      <c r="B54" s="74"/>
      <c r="C54" s="74"/>
      <c r="D54" s="124"/>
      <c r="E54" s="124"/>
      <c r="F54" s="124"/>
    </row>
    <row r="55" spans="1:14">
      <c r="A55" s="74"/>
      <c r="B55" s="74"/>
      <c r="C55" s="74"/>
      <c r="D55" s="124"/>
      <c r="E55" s="124"/>
      <c r="F55" s="124"/>
    </row>
    <row r="58" spans="1:14">
      <c r="B58" s="123" t="s">
        <v>15</v>
      </c>
      <c r="C58" s="123">
        <v>1</v>
      </c>
    </row>
    <row r="59" spans="1:14">
      <c r="B59" s="123" t="s">
        <v>19</v>
      </c>
      <c r="C59" s="123">
        <v>2</v>
      </c>
    </row>
    <row r="60" spans="1:14">
      <c r="C60" s="123">
        <v>4</v>
      </c>
    </row>
    <row r="61" spans="1:14">
      <c r="C61" s="123">
        <v>12</v>
      </c>
    </row>
    <row r="63" spans="1:14">
      <c r="B63" s="124">
        <v>2</v>
      </c>
      <c r="C63" s="124">
        <v>2.5</v>
      </c>
      <c r="D63" s="124">
        <v>3</v>
      </c>
      <c r="E63" s="124">
        <v>3.5</v>
      </c>
      <c r="F63" s="124">
        <v>4</v>
      </c>
      <c r="G63" s="124">
        <v>4.5</v>
      </c>
      <c r="H63" s="124">
        <v>5</v>
      </c>
      <c r="I63" s="124">
        <v>5.5</v>
      </c>
      <c r="J63" s="124">
        <v>6</v>
      </c>
      <c r="K63" s="124">
        <v>7</v>
      </c>
      <c r="L63" s="124">
        <v>8</v>
      </c>
      <c r="M63" s="124">
        <v>9</v>
      </c>
      <c r="N63" s="125">
        <v>10</v>
      </c>
    </row>
    <row r="895" spans="6:11" ht="18.75" thickBot="1">
      <c r="F895" s="50"/>
      <c r="G895" s="102"/>
      <c r="H895" s="51"/>
      <c r="I895" s="103"/>
      <c r="J895" s="104"/>
      <c r="K895" s="105"/>
    </row>
    <row r="896" spans="6:11" ht="18">
      <c r="F896" s="73" t="s">
        <v>31</v>
      </c>
      <c r="G896" s="74"/>
      <c r="H896" s="75"/>
      <c r="I896" s="76" t="e">
        <f>LOOKUP(D6,Daten!A15:A136,Daten!L15:L136)</f>
        <v>#N/A</v>
      </c>
      <c r="J896" s="79"/>
      <c r="K896" s="90" t="e">
        <f>I896+E13</f>
        <v>#N/A</v>
      </c>
    </row>
    <row r="897" spans="6:11" ht="18">
      <c r="F897" s="75"/>
      <c r="G897" s="75"/>
      <c r="H897" s="75"/>
      <c r="I897" s="77"/>
      <c r="J897" s="79"/>
      <c r="K897" s="78"/>
    </row>
    <row r="898" spans="6:11" ht="18">
      <c r="F898" s="75"/>
      <c r="G898" s="75"/>
      <c r="H898" s="75"/>
      <c r="I898" s="77"/>
      <c r="J898" s="79"/>
      <c r="K898" s="78"/>
    </row>
    <row r="899" spans="6:11" ht="18">
      <c r="F899" s="128" t="s">
        <v>16</v>
      </c>
      <c r="G899" s="48">
        <f>LOOKUP(D5,Daten!N15:N127,Daten!U15:U127)</f>
        <v>14.908015966792675</v>
      </c>
      <c r="H899" s="75"/>
      <c r="I899" s="78"/>
      <c r="J899" s="79"/>
      <c r="K899" s="78"/>
    </row>
    <row r="900" spans="6:11" ht="18">
      <c r="F900" s="75" t="s">
        <v>29</v>
      </c>
      <c r="G900" s="48"/>
      <c r="H900" s="75"/>
      <c r="I900" s="78"/>
      <c r="J900" s="79"/>
      <c r="K900" s="78"/>
    </row>
    <row r="901" spans="6:11" ht="18">
      <c r="F901" s="75" t="s">
        <v>28</v>
      </c>
      <c r="G901" s="74"/>
      <c r="H901" s="75"/>
      <c r="I901" s="76" t="e">
        <f>D13+I896-G899</f>
        <v>#N/A</v>
      </c>
      <c r="J901" s="79"/>
      <c r="K901" s="76" t="e">
        <f>I901+E13</f>
        <v>#N/A</v>
      </c>
    </row>
    <row r="902" spans="6:11" ht="18">
      <c r="F902" s="75"/>
      <c r="G902" s="74"/>
      <c r="H902" s="75"/>
      <c r="I902" s="126"/>
      <c r="J902" s="126"/>
      <c r="K902" s="124"/>
    </row>
    <row r="903" spans="6:11" ht="18">
      <c r="F903" s="75"/>
      <c r="G903" s="74"/>
      <c r="H903" s="75"/>
      <c r="I903" s="126"/>
      <c r="J903" s="126"/>
      <c r="K903" s="124"/>
    </row>
  </sheetData>
  <sheetProtection password="851D" sheet="1" objects="1" scenarios="1"/>
  <dataConsolidate/>
  <customSheetViews>
    <customSheetView guid="{AC77A39F-ABA0-4848-B5DA-4147A1099D4C}" scale="104" showPageBreaks="1" showGridLines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4" showPageBreaks="1" showGridLines="0" showRowCol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2:F2"/>
    <mergeCell ref="A3:F3"/>
    <mergeCell ref="A1:F1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$A$49:$A$50</formula1>
    </dataValidation>
    <dataValidation type="whole" allowBlank="1" showInputMessage="1" showErrorMessage="1" errorTitle="Raten pro Jahr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4" r:id="rId7" name="Button 8">
              <controlPr defaultSize="0" print="0" autoFill="0" autoPict="0" macro="[0]!MannDru">
                <anchor moveWithCells="1" sizeWithCells="1">
                  <from>
                    <xdr:col>8</xdr:col>
                    <xdr:colOff>495300</xdr:colOff>
                    <xdr:row>895</xdr:row>
                    <xdr:rowOff>219075</xdr:rowOff>
                  </from>
                  <to>
                    <xdr:col>9</xdr:col>
                    <xdr:colOff>1190625</xdr:colOff>
                    <xdr:row>899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B233"/>
  <sheetViews>
    <sheetView workbookViewId="0">
      <selection activeCell="M1" sqref="M1:M65536"/>
    </sheetView>
  </sheetViews>
  <sheetFormatPr baseColWidth="10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Mann!D5</f>
        <v>60</v>
      </c>
    </row>
    <row r="2" spans="1:21">
      <c r="A2" s="2" t="s">
        <v>7</v>
      </c>
      <c r="B2" s="2">
        <f>'2 Männer'!D6</f>
        <v>50</v>
      </c>
    </row>
    <row r="3" spans="1:21">
      <c r="A3" s="2" t="s">
        <v>14</v>
      </c>
      <c r="B3" s="2">
        <f>B1-B2</f>
        <v>10</v>
      </c>
    </row>
    <row r="5" spans="1:21">
      <c r="A5" s="2" t="s">
        <v>3</v>
      </c>
      <c r="B5" s="2">
        <f>Mann!D8</f>
        <v>2</v>
      </c>
    </row>
    <row r="10" spans="1:21" ht="13.5" thickBot="1"/>
    <row r="11" spans="1:21" ht="13.5" thickBot="1">
      <c r="B11" s="267" t="s">
        <v>1</v>
      </c>
      <c r="C11" s="267"/>
      <c r="D11" s="267"/>
      <c r="E11" s="267"/>
      <c r="F11" s="267"/>
      <c r="H11" s="268" t="s">
        <v>1</v>
      </c>
      <c r="I11" s="269"/>
      <c r="J11" s="269"/>
      <c r="K11" s="269"/>
      <c r="L11" s="270"/>
      <c r="M11" s="35"/>
    </row>
    <row r="12" spans="1:21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 t="shared" ref="H14:H45" si="0"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1">N14+$B$3</f>
        <v>10</v>
      </c>
      <c r="P14" s="6">
        <f t="shared" ref="P14:P45" si="2">B14</f>
        <v>100000</v>
      </c>
      <c r="Q14" s="6">
        <f t="shared" ref="Q14:Q45" si="3">B14</f>
        <v>100000</v>
      </c>
      <c r="R14" s="5" t="e">
        <f t="shared" ref="R14:R45" si="4">LOOKUP(N14,$O$14:$O$136,$Q$14:$Q$136)</f>
        <v>#N/A</v>
      </c>
      <c r="T14" s="20" t="e">
        <f>SUM(S14:$S$136)</f>
        <v>#N/A</v>
      </c>
    </row>
    <row r="15" spans="1:21">
      <c r="A15" s="21">
        <v>1</v>
      </c>
      <c r="B15" s="22">
        <f>Absterbeordnung!B9</f>
        <v>99613.602317997982</v>
      </c>
      <c r="C15" s="15">
        <f t="shared" ref="C15:C46" si="5">1/(((1+($B$5/100))^A15))</f>
        <v>0.98039215686274506</v>
      </c>
      <c r="D15" s="14">
        <f t="shared" ref="D15:D46" si="6">B15*C15</f>
        <v>97660.394429409789</v>
      </c>
      <c r="E15" s="14">
        <f>SUM(D15:$D$127)</f>
        <v>3856870.3576362841</v>
      </c>
      <c r="F15" s="16">
        <f t="shared" ref="F15:F46" si="7">E15/D15</f>
        <v>39.492676434192376</v>
      </c>
      <c r="G15" s="5"/>
      <c r="H15" s="14">
        <f t="shared" si="0"/>
        <v>99613.602317997982</v>
      </c>
      <c r="I15" s="15">
        <f t="shared" ref="I15:I46" si="8">1/(((1+($B$5/100))^A15))</f>
        <v>0.98039215686274506</v>
      </c>
      <c r="J15" s="14">
        <f t="shared" ref="J15:J46" si="9">H15*I15</f>
        <v>97660.394429409789</v>
      </c>
      <c r="K15" s="14">
        <f>SUM($J15:J$127)</f>
        <v>3856870.3576362841</v>
      </c>
      <c r="L15" s="16">
        <f t="shared" ref="L15:L46" si="10">K15/J15</f>
        <v>39.492676434192376</v>
      </c>
      <c r="M15" s="16"/>
      <c r="N15" s="6">
        <v>1</v>
      </c>
      <c r="O15" s="6">
        <f t="shared" si="1"/>
        <v>11</v>
      </c>
      <c r="P15" s="6">
        <f t="shared" si="2"/>
        <v>99613.602317997982</v>
      </c>
      <c r="Q15" s="6">
        <f t="shared" si="3"/>
        <v>99613.602317997982</v>
      </c>
      <c r="R15" s="5" t="e">
        <f t="shared" si="4"/>
        <v>#N/A</v>
      </c>
      <c r="S15" s="5" t="e">
        <f t="shared" ref="S15:S46" si="11">P15*R15*I15</f>
        <v>#N/A</v>
      </c>
      <c r="T15" s="20" t="e">
        <f>SUM(S15:$S$136)</f>
        <v>#N/A</v>
      </c>
      <c r="U15" s="6" t="e">
        <f t="shared" ref="U15:U46" si="12">T15/S15</f>
        <v>#N/A</v>
      </c>
    </row>
    <row r="16" spans="1:21">
      <c r="A16" s="21">
        <v>2</v>
      </c>
      <c r="B16" s="22">
        <f>Absterbeordnung!B10</f>
        <v>99581.107444765381</v>
      </c>
      <c r="C16" s="15">
        <f t="shared" si="5"/>
        <v>0.96116878123798544</v>
      </c>
      <c r="D16" s="14">
        <f t="shared" si="6"/>
        <v>95714.251677014021</v>
      </c>
      <c r="E16" s="14">
        <f>SUM(D16:$D$127)</f>
        <v>3759209.9632068742</v>
      </c>
      <c r="F16" s="16">
        <f t="shared" si="7"/>
        <v>39.275341940636586</v>
      </c>
      <c r="G16" s="5"/>
      <c r="H16" s="14">
        <f t="shared" si="0"/>
        <v>99581.107444765381</v>
      </c>
      <c r="I16" s="15">
        <f t="shared" si="8"/>
        <v>0.96116878123798544</v>
      </c>
      <c r="J16" s="14">
        <f t="shared" si="9"/>
        <v>95714.251677014021</v>
      </c>
      <c r="K16" s="14">
        <f>SUM($J16:J$127)</f>
        <v>3759209.9632068742</v>
      </c>
      <c r="L16" s="16">
        <f t="shared" si="10"/>
        <v>39.275341940636586</v>
      </c>
      <c r="M16" s="16"/>
      <c r="N16" s="6">
        <v>2</v>
      </c>
      <c r="O16" s="6">
        <f t="shared" si="1"/>
        <v>12</v>
      </c>
      <c r="P16" s="6">
        <f t="shared" si="2"/>
        <v>99581.107444765381</v>
      </c>
      <c r="Q16" s="6">
        <f t="shared" si="3"/>
        <v>99581.107444765381</v>
      </c>
      <c r="R16" s="5" t="e">
        <f t="shared" si="4"/>
        <v>#N/A</v>
      </c>
      <c r="S16" s="5" t="e">
        <f t="shared" si="11"/>
        <v>#N/A</v>
      </c>
      <c r="T16" s="20" t="e">
        <f>SUM(S16:$S$136)</f>
        <v>#N/A</v>
      </c>
      <c r="U16" s="6" t="e">
        <f t="shared" si="12"/>
        <v>#N/A</v>
      </c>
    </row>
    <row r="17" spans="1:21">
      <c r="A17" s="21">
        <v>3</v>
      </c>
      <c r="B17" s="22">
        <f>Absterbeordnung!B11</f>
        <v>99560.346989944563</v>
      </c>
      <c r="C17" s="15">
        <f t="shared" si="5"/>
        <v>0.94232233454704462</v>
      </c>
      <c r="D17" s="14">
        <f t="shared" si="6"/>
        <v>93817.938603878385</v>
      </c>
      <c r="E17" s="14">
        <f>SUM(D17:$D$127)</f>
        <v>3663495.7115298598</v>
      </c>
      <c r="F17" s="16">
        <f t="shared" si="7"/>
        <v>39.04898962871065</v>
      </c>
      <c r="G17" s="5"/>
      <c r="H17" s="14">
        <f t="shared" si="0"/>
        <v>99560.346989944563</v>
      </c>
      <c r="I17" s="15">
        <f t="shared" si="8"/>
        <v>0.94232233454704462</v>
      </c>
      <c r="J17" s="14">
        <f t="shared" si="9"/>
        <v>93817.938603878385</v>
      </c>
      <c r="K17" s="14">
        <f>SUM($J17:J$127)</f>
        <v>3663495.7115298598</v>
      </c>
      <c r="L17" s="16">
        <f t="shared" si="10"/>
        <v>39.04898962871065</v>
      </c>
      <c r="M17" s="16"/>
      <c r="N17" s="6">
        <v>3</v>
      </c>
      <c r="O17" s="6">
        <f t="shared" si="1"/>
        <v>13</v>
      </c>
      <c r="P17" s="6">
        <f t="shared" si="2"/>
        <v>99560.346989944563</v>
      </c>
      <c r="Q17" s="6">
        <f t="shared" si="3"/>
        <v>99560.346989944563</v>
      </c>
      <c r="R17" s="5" t="e">
        <f t="shared" si="4"/>
        <v>#N/A</v>
      </c>
      <c r="S17" s="5" t="e">
        <f t="shared" si="11"/>
        <v>#N/A</v>
      </c>
      <c r="T17" s="20" t="e">
        <f>SUM(S17:$S$136)</f>
        <v>#N/A</v>
      </c>
      <c r="U17" s="6" t="e">
        <f t="shared" si="12"/>
        <v>#N/A</v>
      </c>
    </row>
    <row r="18" spans="1:21">
      <c r="A18" s="21">
        <v>4</v>
      </c>
      <c r="B18" s="22">
        <f>Absterbeordnung!B12</f>
        <v>99546.265475052205</v>
      </c>
      <c r="C18" s="15">
        <f t="shared" si="5"/>
        <v>0.9238454260265142</v>
      </c>
      <c r="D18" s="14">
        <f t="shared" si="6"/>
        <v>91965.362037148094</v>
      </c>
      <c r="E18" s="14">
        <f>SUM(D18:$D$127)</f>
        <v>3569677.7729259818</v>
      </c>
      <c r="F18" s="16">
        <f t="shared" si="7"/>
        <v>38.815459362668101</v>
      </c>
      <c r="G18" s="5"/>
      <c r="H18" s="14">
        <f t="shared" si="0"/>
        <v>99546.265475052205</v>
      </c>
      <c r="I18" s="15">
        <f t="shared" si="8"/>
        <v>0.9238454260265142</v>
      </c>
      <c r="J18" s="14">
        <f t="shared" si="9"/>
        <v>91965.362037148094</v>
      </c>
      <c r="K18" s="14">
        <f>SUM($J18:J$127)</f>
        <v>3569677.7729259818</v>
      </c>
      <c r="L18" s="16">
        <f t="shared" si="10"/>
        <v>38.815459362668101</v>
      </c>
      <c r="M18" s="16"/>
      <c r="N18" s="6">
        <v>4</v>
      </c>
      <c r="O18" s="6">
        <f t="shared" si="1"/>
        <v>14</v>
      </c>
      <c r="P18" s="6">
        <f t="shared" si="2"/>
        <v>99546.265475052205</v>
      </c>
      <c r="Q18" s="6">
        <f t="shared" si="3"/>
        <v>99546.265475052205</v>
      </c>
      <c r="R18" s="5" t="e">
        <f t="shared" si="4"/>
        <v>#N/A</v>
      </c>
      <c r="S18" s="5" t="e">
        <f t="shared" si="11"/>
        <v>#N/A</v>
      </c>
      <c r="T18" s="20" t="e">
        <f>SUM(S18:$S$136)</f>
        <v>#N/A</v>
      </c>
      <c r="U18" s="6" t="e">
        <f t="shared" si="12"/>
        <v>#N/A</v>
      </c>
    </row>
    <row r="19" spans="1:21">
      <c r="A19" s="21">
        <v>5</v>
      </c>
      <c r="B19" s="22">
        <f>Absterbeordnung!B13</f>
        <v>99532.813709527531</v>
      </c>
      <c r="C19" s="15">
        <f t="shared" si="5"/>
        <v>0.90573080982991594</v>
      </c>
      <c r="D19" s="14">
        <f t="shared" si="6"/>
        <v>90149.935965780533</v>
      </c>
      <c r="E19" s="14">
        <f>SUM(D19:$D$127)</f>
        <v>3477712.4108888339</v>
      </c>
      <c r="F19" s="16">
        <f t="shared" si="7"/>
        <v>38.576981487917173</v>
      </c>
      <c r="G19" s="5"/>
      <c r="H19" s="14">
        <f t="shared" si="0"/>
        <v>99532.813709527531</v>
      </c>
      <c r="I19" s="15">
        <f t="shared" si="8"/>
        <v>0.90573080982991594</v>
      </c>
      <c r="J19" s="14">
        <f t="shared" si="9"/>
        <v>90149.935965780533</v>
      </c>
      <c r="K19" s="14">
        <f>SUM($J19:J$127)</f>
        <v>3477712.4108888339</v>
      </c>
      <c r="L19" s="16">
        <f t="shared" si="10"/>
        <v>38.576981487917173</v>
      </c>
      <c r="M19" s="16"/>
      <c r="N19" s="6">
        <v>5</v>
      </c>
      <c r="O19" s="6">
        <f t="shared" si="1"/>
        <v>15</v>
      </c>
      <c r="P19" s="6">
        <f t="shared" si="2"/>
        <v>99532.813709527531</v>
      </c>
      <c r="Q19" s="6">
        <f t="shared" si="3"/>
        <v>99532.813709527531</v>
      </c>
      <c r="R19" s="5" t="e">
        <f t="shared" si="4"/>
        <v>#N/A</v>
      </c>
      <c r="S19" s="5" t="e">
        <f t="shared" si="11"/>
        <v>#N/A</v>
      </c>
      <c r="T19" s="20" t="e">
        <f>SUM(S19:$S$136)</f>
        <v>#N/A</v>
      </c>
      <c r="U19" s="6" t="e">
        <f t="shared" si="12"/>
        <v>#N/A</v>
      </c>
    </row>
    <row r="20" spans="1:21">
      <c r="A20" s="21">
        <v>6</v>
      </c>
      <c r="B20" s="22">
        <f>Absterbeordnung!B14</f>
        <v>99522.304244416227</v>
      </c>
      <c r="C20" s="15">
        <f t="shared" si="5"/>
        <v>0.88797138218619198</v>
      </c>
      <c r="D20" s="14">
        <f t="shared" si="6"/>
        <v>88372.958058268996</v>
      </c>
      <c r="E20" s="14">
        <f>SUM(D20:$D$127)</f>
        <v>3387562.4749230528</v>
      </c>
      <c r="F20" s="16">
        <f t="shared" si="7"/>
        <v>38.332568574760764</v>
      </c>
      <c r="G20" s="5"/>
      <c r="H20" s="14">
        <f t="shared" si="0"/>
        <v>99522.304244416227</v>
      </c>
      <c r="I20" s="15">
        <f t="shared" si="8"/>
        <v>0.88797138218619198</v>
      </c>
      <c r="J20" s="14">
        <f t="shared" si="9"/>
        <v>88372.958058268996</v>
      </c>
      <c r="K20" s="14">
        <f>SUM($J20:J$127)</f>
        <v>3387562.4749230528</v>
      </c>
      <c r="L20" s="16">
        <f t="shared" si="10"/>
        <v>38.332568574760764</v>
      </c>
      <c r="M20" s="16"/>
      <c r="N20" s="6">
        <v>6</v>
      </c>
      <c r="O20" s="6">
        <f t="shared" si="1"/>
        <v>16</v>
      </c>
      <c r="P20" s="6">
        <f t="shared" si="2"/>
        <v>99522.304244416227</v>
      </c>
      <c r="Q20" s="6">
        <f t="shared" si="3"/>
        <v>99522.304244416227</v>
      </c>
      <c r="R20" s="5" t="e">
        <f t="shared" si="4"/>
        <v>#N/A</v>
      </c>
      <c r="S20" s="5" t="e">
        <f t="shared" si="11"/>
        <v>#N/A</v>
      </c>
      <c r="T20" s="20" t="e">
        <f>SUM(S20:$S$136)</f>
        <v>#N/A</v>
      </c>
      <c r="U20" s="6" t="e">
        <f t="shared" si="12"/>
        <v>#N/A</v>
      </c>
    </row>
    <row r="21" spans="1:21">
      <c r="A21" s="21">
        <v>7</v>
      </c>
      <c r="B21" s="22">
        <f>Absterbeordnung!B15</f>
        <v>99511.580970011913</v>
      </c>
      <c r="C21" s="15">
        <f t="shared" si="5"/>
        <v>0.87056017861391388</v>
      </c>
      <c r="D21" s="14">
        <f t="shared" si="6"/>
        <v>86630.819703406523</v>
      </c>
      <c r="E21" s="14">
        <f>SUM(D21:$D$127)</f>
        <v>3299189.5168647841</v>
      </c>
      <c r="F21" s="16">
        <f t="shared" si="7"/>
        <v>38.08332332719521</v>
      </c>
      <c r="G21" s="5"/>
      <c r="H21" s="14">
        <f t="shared" si="0"/>
        <v>99511.580970011913</v>
      </c>
      <c r="I21" s="15">
        <f t="shared" si="8"/>
        <v>0.87056017861391388</v>
      </c>
      <c r="J21" s="14">
        <f t="shared" si="9"/>
        <v>86630.819703406523</v>
      </c>
      <c r="K21" s="14">
        <f>SUM($J21:J$127)</f>
        <v>3299189.5168647841</v>
      </c>
      <c r="L21" s="16">
        <f t="shared" si="10"/>
        <v>38.08332332719521</v>
      </c>
      <c r="M21" s="16"/>
      <c r="N21" s="6">
        <v>7</v>
      </c>
      <c r="O21" s="6">
        <f t="shared" si="1"/>
        <v>17</v>
      </c>
      <c r="P21" s="6">
        <f t="shared" si="2"/>
        <v>99511.580970011913</v>
      </c>
      <c r="Q21" s="6">
        <f t="shared" si="3"/>
        <v>99511.580970011913</v>
      </c>
      <c r="R21" s="5" t="e">
        <f t="shared" si="4"/>
        <v>#N/A</v>
      </c>
      <c r="S21" s="5" t="e">
        <f t="shared" si="11"/>
        <v>#N/A</v>
      </c>
      <c r="T21" s="20" t="e">
        <f>SUM(S21:$S$136)</f>
        <v>#N/A</v>
      </c>
      <c r="U21" s="6" t="e">
        <f t="shared" si="12"/>
        <v>#N/A</v>
      </c>
    </row>
    <row r="22" spans="1:21">
      <c r="A22" s="21">
        <v>8</v>
      </c>
      <c r="B22" s="22">
        <f>Absterbeordnung!B16</f>
        <v>99502.933720135334</v>
      </c>
      <c r="C22" s="15">
        <f t="shared" si="5"/>
        <v>0.85349037119011162</v>
      </c>
      <c r="D22" s="14">
        <f t="shared" si="6"/>
        <v>84924.795835303375</v>
      </c>
      <c r="E22" s="14">
        <f>SUM(D22:$D$127)</f>
        <v>3212558.6971613774</v>
      </c>
      <c r="F22" s="16">
        <f t="shared" si="7"/>
        <v>37.828276954490029</v>
      </c>
      <c r="G22" s="5"/>
      <c r="H22" s="14">
        <f t="shared" si="0"/>
        <v>99502.933720135334</v>
      </c>
      <c r="I22" s="15">
        <f t="shared" si="8"/>
        <v>0.85349037119011162</v>
      </c>
      <c r="J22" s="14">
        <f t="shared" si="9"/>
        <v>84924.795835303375</v>
      </c>
      <c r="K22" s="14">
        <f>SUM($J22:J$127)</f>
        <v>3212558.6971613774</v>
      </c>
      <c r="L22" s="16">
        <f t="shared" si="10"/>
        <v>37.828276954490029</v>
      </c>
      <c r="M22" s="16"/>
      <c r="N22" s="6">
        <v>8</v>
      </c>
      <c r="O22" s="6">
        <f t="shared" si="1"/>
        <v>18</v>
      </c>
      <c r="P22" s="6">
        <f t="shared" si="2"/>
        <v>99502.933720135334</v>
      </c>
      <c r="Q22" s="6">
        <f t="shared" si="3"/>
        <v>99502.933720135334</v>
      </c>
      <c r="R22" s="5" t="e">
        <f t="shared" si="4"/>
        <v>#N/A</v>
      </c>
      <c r="S22" s="5" t="e">
        <f t="shared" si="11"/>
        <v>#N/A</v>
      </c>
      <c r="T22" s="20" t="e">
        <f>SUM(S22:$S$136)</f>
        <v>#N/A</v>
      </c>
      <c r="U22" s="6" t="e">
        <f t="shared" si="12"/>
        <v>#N/A</v>
      </c>
    </row>
    <row r="23" spans="1:21">
      <c r="A23" s="21">
        <v>9</v>
      </c>
      <c r="B23" s="22">
        <f>Absterbeordnung!B17</f>
        <v>99494.683418585744</v>
      </c>
      <c r="C23" s="15">
        <f t="shared" si="5"/>
        <v>0.83675526587265847</v>
      </c>
      <c r="D23" s="14">
        <f t="shared" si="6"/>
        <v>83252.700276834701</v>
      </c>
      <c r="E23" s="14">
        <f>SUM(D23:$D$127)</f>
        <v>3127633.9013260747</v>
      </c>
      <c r="F23" s="16">
        <f t="shared" si="7"/>
        <v>37.56795744673699</v>
      </c>
      <c r="G23" s="5"/>
      <c r="H23" s="14">
        <f t="shared" si="0"/>
        <v>99494.683418585744</v>
      </c>
      <c r="I23" s="15">
        <f t="shared" si="8"/>
        <v>0.83675526587265847</v>
      </c>
      <c r="J23" s="14">
        <f t="shared" si="9"/>
        <v>83252.700276834701</v>
      </c>
      <c r="K23" s="14">
        <f>SUM($J23:J$127)</f>
        <v>3127633.9013260747</v>
      </c>
      <c r="L23" s="16">
        <f t="shared" si="10"/>
        <v>37.56795744673699</v>
      </c>
      <c r="M23" s="16"/>
      <c r="N23" s="6">
        <v>9</v>
      </c>
      <c r="O23" s="6">
        <f t="shared" si="1"/>
        <v>19</v>
      </c>
      <c r="P23" s="6">
        <f t="shared" si="2"/>
        <v>99494.683418585744</v>
      </c>
      <c r="Q23" s="6">
        <f t="shared" si="3"/>
        <v>99494.683418585744</v>
      </c>
      <c r="R23" s="5" t="e">
        <f t="shared" si="4"/>
        <v>#N/A</v>
      </c>
      <c r="S23" s="5" t="e">
        <f t="shared" si="11"/>
        <v>#N/A</v>
      </c>
      <c r="T23" s="20" t="e">
        <f>SUM(S23:$S$136)</f>
        <v>#N/A</v>
      </c>
      <c r="U23" s="6" t="e">
        <f t="shared" si="12"/>
        <v>#N/A</v>
      </c>
    </row>
    <row r="24" spans="1:21">
      <c r="A24" s="21">
        <v>10</v>
      </c>
      <c r="B24" s="22">
        <f>Absterbeordnung!B18</f>
        <v>99486.124209198446</v>
      </c>
      <c r="C24" s="15">
        <f t="shared" si="5"/>
        <v>0.82034829987515534</v>
      </c>
      <c r="D24" s="14">
        <f t="shared" si="6"/>
        <v>81613.272856184485</v>
      </c>
      <c r="E24" s="14">
        <f>SUM(D24:$D$127)</f>
        <v>3044381.2010492398</v>
      </c>
      <c r="F24" s="16">
        <f t="shared" si="7"/>
        <v>37.302525612640508</v>
      </c>
      <c r="G24" s="5"/>
      <c r="H24" s="14">
        <f t="shared" si="0"/>
        <v>99486.124209198446</v>
      </c>
      <c r="I24" s="15">
        <f t="shared" si="8"/>
        <v>0.82034829987515534</v>
      </c>
      <c r="J24" s="14">
        <f t="shared" si="9"/>
        <v>81613.272856184485</v>
      </c>
      <c r="K24" s="14">
        <f>SUM($J24:J$127)</f>
        <v>3044381.2010492398</v>
      </c>
      <c r="L24" s="16">
        <f t="shared" si="10"/>
        <v>37.302525612640508</v>
      </c>
      <c r="M24" s="16"/>
      <c r="N24" s="6">
        <v>10</v>
      </c>
      <c r="O24" s="6">
        <f t="shared" si="1"/>
        <v>20</v>
      </c>
      <c r="P24" s="6">
        <f t="shared" si="2"/>
        <v>99486.124209198446</v>
      </c>
      <c r="Q24" s="6">
        <f t="shared" si="3"/>
        <v>99486.124209198446</v>
      </c>
      <c r="R24" s="5">
        <f t="shared" si="4"/>
        <v>100000</v>
      </c>
      <c r="S24" s="5">
        <f t="shared" si="11"/>
        <v>8161327285.6184473</v>
      </c>
      <c r="T24" s="20">
        <f>SUM(S24:$S$136)</f>
        <v>295077511077.18542</v>
      </c>
      <c r="U24" s="6">
        <f t="shared" si="12"/>
        <v>36.155578712932979</v>
      </c>
    </row>
    <row r="25" spans="1:21">
      <c r="A25" s="21">
        <v>11</v>
      </c>
      <c r="B25" s="22">
        <f>Absterbeordnung!B19</f>
        <v>99478.072723894395</v>
      </c>
      <c r="C25" s="15">
        <f t="shared" si="5"/>
        <v>0.80426303909328967</v>
      </c>
      <c r="D25" s="14">
        <f t="shared" si="6"/>
        <v>80006.537092062586</v>
      </c>
      <c r="E25" s="14">
        <f>SUM(D25:$D$127)</f>
        <v>2962767.9281930551</v>
      </c>
      <c r="F25" s="16">
        <f t="shared" si="7"/>
        <v>37.031573117379551</v>
      </c>
      <c r="G25" s="5"/>
      <c r="H25" s="14">
        <f t="shared" si="0"/>
        <v>99478.072723894395</v>
      </c>
      <c r="I25" s="15">
        <f t="shared" si="8"/>
        <v>0.80426303909328967</v>
      </c>
      <c r="J25" s="14">
        <f t="shared" si="9"/>
        <v>80006.537092062586</v>
      </c>
      <c r="K25" s="14">
        <f>SUM($J25:J$127)</f>
        <v>2962767.9281930551</v>
      </c>
      <c r="L25" s="16">
        <f t="shared" si="10"/>
        <v>37.031573117379551</v>
      </c>
      <c r="M25" s="16"/>
      <c r="N25" s="6">
        <v>11</v>
      </c>
      <c r="O25" s="6">
        <f t="shared" si="1"/>
        <v>21</v>
      </c>
      <c r="P25" s="6">
        <f t="shared" si="2"/>
        <v>99478.072723894395</v>
      </c>
      <c r="Q25" s="6">
        <f t="shared" si="3"/>
        <v>99478.072723894395</v>
      </c>
      <c r="R25" s="5">
        <f t="shared" si="4"/>
        <v>99613.602317997982</v>
      </c>
      <c r="S25" s="5">
        <f t="shared" si="11"/>
        <v>7969739368.7288771</v>
      </c>
      <c r="T25" s="20">
        <f>SUM(S25:$S$136)</f>
        <v>286916183791.56696</v>
      </c>
      <c r="U25" s="6">
        <f t="shared" si="12"/>
        <v>36.000698456633252</v>
      </c>
    </row>
    <row r="26" spans="1:21">
      <c r="A26" s="21">
        <v>12</v>
      </c>
      <c r="B26" s="22">
        <f>Absterbeordnung!B20</f>
        <v>99469.259569786125</v>
      </c>
      <c r="C26" s="15">
        <f t="shared" si="5"/>
        <v>0.78849317558165644</v>
      </c>
      <c r="D26" s="14">
        <f t="shared" si="6"/>
        <v>78430.832350936733</v>
      </c>
      <c r="E26" s="14">
        <f>SUM(D26:$D$127)</f>
        <v>2882761.3911009924</v>
      </c>
      <c r="F26" s="16">
        <f t="shared" si="7"/>
        <v>36.755460890713884</v>
      </c>
      <c r="G26" s="5"/>
      <c r="H26" s="14">
        <f t="shared" si="0"/>
        <v>99469.259569786125</v>
      </c>
      <c r="I26" s="15">
        <f t="shared" si="8"/>
        <v>0.78849317558165644</v>
      </c>
      <c r="J26" s="14">
        <f t="shared" si="9"/>
        <v>78430.832350936733</v>
      </c>
      <c r="K26" s="14">
        <f>SUM($J26:J$127)</f>
        <v>2882761.3911009924</v>
      </c>
      <c r="L26" s="16">
        <f t="shared" si="10"/>
        <v>36.755460890713884</v>
      </c>
      <c r="M26" s="16"/>
      <c r="N26" s="6">
        <v>12</v>
      </c>
      <c r="O26" s="6">
        <f t="shared" si="1"/>
        <v>22</v>
      </c>
      <c r="P26" s="6">
        <f t="shared" si="2"/>
        <v>99469.259569786125</v>
      </c>
      <c r="Q26" s="6">
        <f t="shared" si="3"/>
        <v>99469.259569786125</v>
      </c>
      <c r="R26" s="5">
        <f t="shared" si="4"/>
        <v>99581.107444765381</v>
      </c>
      <c r="S26" s="5">
        <f t="shared" si="11"/>
        <v>7810229143.3210115</v>
      </c>
      <c r="T26" s="20">
        <f>SUM(S26:$S$136)</f>
        <v>278946444422.83813</v>
      </c>
      <c r="U26" s="6">
        <f t="shared" si="12"/>
        <v>35.715526305829542</v>
      </c>
    </row>
    <row r="27" spans="1:21">
      <c r="A27" s="21">
        <v>13</v>
      </c>
      <c r="B27" s="22">
        <f>Absterbeordnung!B21</f>
        <v>99458.379562298069</v>
      </c>
      <c r="C27" s="15">
        <f t="shared" si="5"/>
        <v>0.77303252508005538</v>
      </c>
      <c r="D27" s="14">
        <f t="shared" si="6"/>
        <v>76884.562293413852</v>
      </c>
      <c r="E27" s="14">
        <f>SUM(D27:$D$127)</f>
        <v>2804330.5587500562</v>
      </c>
      <c r="F27" s="16">
        <f t="shared" si="7"/>
        <v>36.474559717826253</v>
      </c>
      <c r="G27" s="5"/>
      <c r="H27" s="14">
        <f t="shared" si="0"/>
        <v>99458.379562298069</v>
      </c>
      <c r="I27" s="15">
        <f t="shared" si="8"/>
        <v>0.77303252508005538</v>
      </c>
      <c r="J27" s="14">
        <f t="shared" si="9"/>
        <v>76884.562293413852</v>
      </c>
      <c r="K27" s="14">
        <f>SUM($J27:J$127)</f>
        <v>2804330.5587500562</v>
      </c>
      <c r="L27" s="16">
        <f t="shared" si="10"/>
        <v>36.474559717826253</v>
      </c>
      <c r="M27" s="16"/>
      <c r="N27" s="6">
        <v>13</v>
      </c>
      <c r="O27" s="6">
        <f t="shared" si="1"/>
        <v>23</v>
      </c>
      <c r="P27" s="6">
        <f t="shared" si="2"/>
        <v>99458.379562298069</v>
      </c>
      <c r="Q27" s="6">
        <f t="shared" si="3"/>
        <v>99458.379562298069</v>
      </c>
      <c r="R27" s="5">
        <f t="shared" si="4"/>
        <v>99560.346989944563</v>
      </c>
      <c r="S27" s="5">
        <f t="shared" si="11"/>
        <v>7654653700.1022911</v>
      </c>
      <c r="T27" s="20">
        <f>SUM(S27:$S$136)</f>
        <v>271136215279.51706</v>
      </c>
      <c r="U27" s="6">
        <f t="shared" si="12"/>
        <v>35.421094918493019</v>
      </c>
    </row>
    <row r="28" spans="1:21">
      <c r="A28" s="21">
        <v>14</v>
      </c>
      <c r="B28" s="22">
        <f>Absterbeordnung!B22</f>
        <v>99448.227097313487</v>
      </c>
      <c r="C28" s="15">
        <f t="shared" si="5"/>
        <v>0.75787502458828948</v>
      </c>
      <c r="D28" s="14">
        <f t="shared" si="6"/>
        <v>75369.327556638251</v>
      </c>
      <c r="E28" s="14">
        <f>SUM(D28:$D$127)</f>
        <v>2727445.9964566422</v>
      </c>
      <c r="F28" s="16">
        <f t="shared" si="7"/>
        <v>36.18774486752627</v>
      </c>
      <c r="G28" s="5"/>
      <c r="H28" s="14">
        <f t="shared" si="0"/>
        <v>99448.227097313487</v>
      </c>
      <c r="I28" s="15">
        <f t="shared" si="8"/>
        <v>0.75787502458828948</v>
      </c>
      <c r="J28" s="14">
        <f t="shared" si="9"/>
        <v>75369.327556638251</v>
      </c>
      <c r="K28" s="14">
        <f>SUM($J28:J$127)</f>
        <v>2727445.9964566422</v>
      </c>
      <c r="L28" s="16">
        <f t="shared" si="10"/>
        <v>36.18774486752627</v>
      </c>
      <c r="M28" s="16"/>
      <c r="N28" s="6">
        <v>14</v>
      </c>
      <c r="O28" s="6">
        <f t="shared" si="1"/>
        <v>24</v>
      </c>
      <c r="P28" s="6">
        <f t="shared" si="2"/>
        <v>99448.227097313487</v>
      </c>
      <c r="Q28" s="6">
        <f t="shared" si="3"/>
        <v>99448.227097313487</v>
      </c>
      <c r="R28" s="5">
        <f t="shared" si="4"/>
        <v>99546.265475052205</v>
      </c>
      <c r="S28" s="5">
        <f t="shared" si="11"/>
        <v>7502735089.6292791</v>
      </c>
      <c r="T28" s="20">
        <f>SUM(S28:$S$136)</f>
        <v>263481561579.41479</v>
      </c>
      <c r="U28" s="6">
        <f t="shared" si="12"/>
        <v>35.118068068751953</v>
      </c>
    </row>
    <row r="29" spans="1:21">
      <c r="A29" s="21">
        <v>15</v>
      </c>
      <c r="B29" s="22">
        <f>Absterbeordnung!B23</f>
        <v>99431.87864801535</v>
      </c>
      <c r="C29" s="15">
        <f t="shared" si="5"/>
        <v>0.74301472998851925</v>
      </c>
      <c r="D29" s="14">
        <f t="shared" si="6"/>
        <v>73879.350465906333</v>
      </c>
      <c r="E29" s="14">
        <f>SUM(D29:$D$127)</f>
        <v>2652076.6689000041</v>
      </c>
      <c r="F29" s="16">
        <f t="shared" si="7"/>
        <v>35.89740099466465</v>
      </c>
      <c r="G29" s="5"/>
      <c r="H29" s="14">
        <f t="shared" si="0"/>
        <v>99431.87864801535</v>
      </c>
      <c r="I29" s="15">
        <f t="shared" si="8"/>
        <v>0.74301472998851925</v>
      </c>
      <c r="J29" s="14">
        <f t="shared" si="9"/>
        <v>73879.350465906333</v>
      </c>
      <c r="K29" s="14">
        <f>SUM($J29:J$127)</f>
        <v>2652076.6689000041</v>
      </c>
      <c r="L29" s="16">
        <f t="shared" si="10"/>
        <v>35.89740099466465</v>
      </c>
      <c r="M29" s="16"/>
      <c r="N29" s="6">
        <v>15</v>
      </c>
      <c r="O29" s="6">
        <f t="shared" si="1"/>
        <v>25</v>
      </c>
      <c r="P29" s="6">
        <f t="shared" si="2"/>
        <v>99431.87864801535</v>
      </c>
      <c r="Q29" s="6">
        <f t="shared" si="3"/>
        <v>99431.87864801535</v>
      </c>
      <c r="R29" s="5">
        <f t="shared" si="4"/>
        <v>99532.813709527531</v>
      </c>
      <c r="S29" s="5">
        <f t="shared" si="11"/>
        <v>7353419626.9039507</v>
      </c>
      <c r="T29" s="20">
        <f>SUM(S29:$S$136)</f>
        <v>255978826489.78552</v>
      </c>
      <c r="U29" s="6">
        <f t="shared" si="12"/>
        <v>34.810855286054391</v>
      </c>
    </row>
    <row r="30" spans="1:21">
      <c r="A30" s="21">
        <v>16</v>
      </c>
      <c r="B30" s="22">
        <f>Absterbeordnung!B24</f>
        <v>99411.576656958598</v>
      </c>
      <c r="C30" s="15">
        <f t="shared" si="5"/>
        <v>0.72844581371423445</v>
      </c>
      <c r="D30" s="14">
        <f t="shared" si="6"/>
        <v>72415.946850493201</v>
      </c>
      <c r="E30" s="14">
        <f>SUM(D30:$D$127)</f>
        <v>2578197.3184340978</v>
      </c>
      <c r="F30" s="16">
        <f t="shared" si="7"/>
        <v>35.60261835361942</v>
      </c>
      <c r="G30" s="5"/>
      <c r="H30" s="14">
        <f t="shared" si="0"/>
        <v>99411.576656958598</v>
      </c>
      <c r="I30" s="15">
        <f t="shared" si="8"/>
        <v>0.72844581371423445</v>
      </c>
      <c r="J30" s="14">
        <f t="shared" si="9"/>
        <v>72415.946850493201</v>
      </c>
      <c r="K30" s="14">
        <f>SUM($J30:J$127)</f>
        <v>2578197.3184340978</v>
      </c>
      <c r="L30" s="16">
        <f t="shared" si="10"/>
        <v>35.60261835361942</v>
      </c>
      <c r="M30" s="16"/>
      <c r="N30" s="6">
        <v>16</v>
      </c>
      <c r="O30" s="6">
        <f t="shared" si="1"/>
        <v>26</v>
      </c>
      <c r="P30" s="6">
        <f t="shared" si="2"/>
        <v>99411.576656958598</v>
      </c>
      <c r="Q30" s="6">
        <f t="shared" si="3"/>
        <v>99411.576656958598</v>
      </c>
      <c r="R30" s="5">
        <f t="shared" si="4"/>
        <v>99522.304244416227</v>
      </c>
      <c r="S30" s="5">
        <f t="shared" si="11"/>
        <v>7207001894.6022596</v>
      </c>
      <c r="T30" s="20">
        <f>SUM(S30:$S$136)</f>
        <v>248625406862.88156</v>
      </c>
      <c r="U30" s="6">
        <f t="shared" si="12"/>
        <v>34.497757944130903</v>
      </c>
    </row>
    <row r="31" spans="1:21">
      <c r="A31" s="21">
        <v>17</v>
      </c>
      <c r="B31" s="22">
        <f>Absterbeordnung!B25</f>
        <v>99385.330582039518</v>
      </c>
      <c r="C31" s="15">
        <f t="shared" si="5"/>
        <v>0.7141625624649357</v>
      </c>
      <c r="D31" s="14">
        <f t="shared" si="6"/>
        <v>70977.282359894089</v>
      </c>
      <c r="E31" s="14">
        <f>SUM(D31:$D$127)</f>
        <v>2505781.3715836047</v>
      </c>
      <c r="F31" s="16">
        <f t="shared" si="7"/>
        <v>35.303991478257885</v>
      </c>
      <c r="G31" s="5"/>
      <c r="H31" s="14">
        <f t="shared" si="0"/>
        <v>99385.330582039518</v>
      </c>
      <c r="I31" s="15">
        <f t="shared" si="8"/>
        <v>0.7141625624649357</v>
      </c>
      <c r="J31" s="14">
        <f t="shared" si="9"/>
        <v>70977.282359894089</v>
      </c>
      <c r="K31" s="14">
        <f>SUM($J31:J$127)</f>
        <v>2505781.3715836047</v>
      </c>
      <c r="L31" s="16">
        <f t="shared" si="10"/>
        <v>35.303991478257885</v>
      </c>
      <c r="M31" s="16"/>
      <c r="N31" s="6">
        <v>17</v>
      </c>
      <c r="O31" s="6">
        <f t="shared" si="1"/>
        <v>27</v>
      </c>
      <c r="P31" s="6">
        <f t="shared" si="2"/>
        <v>99385.330582039518</v>
      </c>
      <c r="Q31" s="6">
        <f t="shared" si="3"/>
        <v>99385.330582039518</v>
      </c>
      <c r="R31" s="5">
        <f t="shared" si="4"/>
        <v>99511.580970011913</v>
      </c>
      <c r="S31" s="5">
        <f t="shared" si="11"/>
        <v>7063061580.5879974</v>
      </c>
      <c r="T31" s="20">
        <f>SUM(S31:$S$136)</f>
        <v>241418404968.27933</v>
      </c>
      <c r="U31" s="6">
        <f t="shared" si="12"/>
        <v>34.180419102077451</v>
      </c>
    </row>
    <row r="32" spans="1:21">
      <c r="A32" s="21">
        <v>18</v>
      </c>
      <c r="B32" s="22">
        <f>Absterbeordnung!B26</f>
        <v>99351.015124432248</v>
      </c>
      <c r="C32" s="15">
        <f t="shared" si="5"/>
        <v>0.7001593749656233</v>
      </c>
      <c r="D32" s="14">
        <f t="shared" si="6"/>
        <v>69561.544651722666</v>
      </c>
      <c r="E32" s="14">
        <f>SUM(D32:$D$127)</f>
        <v>2434804.0892237104</v>
      </c>
      <c r="F32" s="16">
        <f t="shared" si="7"/>
        <v>35.00215674355951</v>
      </c>
      <c r="G32" s="5"/>
      <c r="H32" s="14">
        <f t="shared" si="0"/>
        <v>99351.015124432248</v>
      </c>
      <c r="I32" s="15">
        <f t="shared" si="8"/>
        <v>0.7001593749656233</v>
      </c>
      <c r="J32" s="14">
        <f t="shared" si="9"/>
        <v>69561.544651722666</v>
      </c>
      <c r="K32" s="14">
        <f>SUM($J32:J$127)</f>
        <v>2434804.0892237104</v>
      </c>
      <c r="L32" s="16">
        <f t="shared" si="10"/>
        <v>35.00215674355951</v>
      </c>
      <c r="M32" s="16"/>
      <c r="N32" s="6">
        <v>18</v>
      </c>
      <c r="O32" s="6">
        <f t="shared" si="1"/>
        <v>28</v>
      </c>
      <c r="P32" s="6">
        <f t="shared" si="2"/>
        <v>99351.015124432248</v>
      </c>
      <c r="Q32" s="6">
        <f t="shared" si="3"/>
        <v>99351.015124432248</v>
      </c>
      <c r="R32" s="5">
        <f t="shared" si="4"/>
        <v>99502.933720135334</v>
      </c>
      <c r="S32" s="5">
        <f t="shared" si="11"/>
        <v>6921577766.9505959</v>
      </c>
      <c r="T32" s="20">
        <f>SUM(S32:$S$136)</f>
        <v>234355343387.69135</v>
      </c>
      <c r="U32" s="6">
        <f t="shared" si="12"/>
        <v>33.858659293940157</v>
      </c>
    </row>
    <row r="33" spans="1:21">
      <c r="A33" s="21">
        <v>19</v>
      </c>
      <c r="B33" s="22">
        <f>Absterbeordnung!B27</f>
        <v>99299.339287402981</v>
      </c>
      <c r="C33" s="15">
        <f t="shared" si="5"/>
        <v>0.68643075977021895</v>
      </c>
      <c r="D33" s="14">
        <f t="shared" si="6"/>
        <v>68162.120911732782</v>
      </c>
      <c r="E33" s="14">
        <f>SUM(D33:$D$127)</f>
        <v>2365242.5445719874</v>
      </c>
      <c r="F33" s="16">
        <f t="shared" si="7"/>
        <v>34.700248656213056</v>
      </c>
      <c r="G33" s="5"/>
      <c r="H33" s="14">
        <f t="shared" si="0"/>
        <v>99299.339287402981</v>
      </c>
      <c r="I33" s="15">
        <f t="shared" si="8"/>
        <v>0.68643075977021895</v>
      </c>
      <c r="J33" s="14">
        <f t="shared" si="9"/>
        <v>68162.120911732782</v>
      </c>
      <c r="K33" s="14">
        <f>SUM($J33:J$127)</f>
        <v>2365242.5445719874</v>
      </c>
      <c r="L33" s="16">
        <f t="shared" si="10"/>
        <v>34.700248656213056</v>
      </c>
      <c r="M33" s="16"/>
      <c r="N33" s="6">
        <v>19</v>
      </c>
      <c r="O33" s="6">
        <f t="shared" si="1"/>
        <v>29</v>
      </c>
      <c r="P33" s="6">
        <f t="shared" si="2"/>
        <v>99299.339287402981</v>
      </c>
      <c r="Q33" s="6">
        <f t="shared" si="3"/>
        <v>99299.339287402981</v>
      </c>
      <c r="R33" s="5">
        <f t="shared" si="4"/>
        <v>99494.683418585744</v>
      </c>
      <c r="S33" s="5">
        <f t="shared" si="11"/>
        <v>6781768641.2522163</v>
      </c>
      <c r="T33" s="20">
        <f>SUM(S33:$S$136)</f>
        <v>227433765620.74072</v>
      </c>
      <c r="U33" s="6">
        <f t="shared" si="12"/>
        <v>33.536054921912864</v>
      </c>
    </row>
    <row r="34" spans="1:21">
      <c r="A34" s="21">
        <v>20</v>
      </c>
      <c r="B34" s="22">
        <f>Absterbeordnung!B28</f>
        <v>99248.867707229816</v>
      </c>
      <c r="C34" s="15">
        <f t="shared" si="5"/>
        <v>0.67297133310805779</v>
      </c>
      <c r="D34" s="14">
        <f t="shared" si="6"/>
        <v>66791.642810399717</v>
      </c>
      <c r="E34" s="14">
        <f>SUM(D34:$D$127)</f>
        <v>2297080.4236602541</v>
      </c>
      <c r="F34" s="16">
        <f t="shared" si="7"/>
        <v>34.391734160229248</v>
      </c>
      <c r="G34" s="5"/>
      <c r="H34" s="14">
        <f t="shared" si="0"/>
        <v>99248.867707229816</v>
      </c>
      <c r="I34" s="15">
        <f t="shared" si="8"/>
        <v>0.67297133310805779</v>
      </c>
      <c r="J34" s="14">
        <f t="shared" si="9"/>
        <v>66791.642810399717</v>
      </c>
      <c r="K34" s="14">
        <f>SUM($J34:J$127)</f>
        <v>2297080.4236602541</v>
      </c>
      <c r="L34" s="16">
        <f t="shared" si="10"/>
        <v>34.391734160229248</v>
      </c>
      <c r="M34" s="16"/>
      <c r="N34" s="6">
        <v>20</v>
      </c>
      <c r="O34" s="6">
        <f t="shared" si="1"/>
        <v>30</v>
      </c>
      <c r="P34" s="6">
        <f t="shared" si="2"/>
        <v>99248.867707229816</v>
      </c>
      <c r="Q34" s="6">
        <f t="shared" si="3"/>
        <v>99248.867707229816</v>
      </c>
      <c r="R34" s="5">
        <f t="shared" si="4"/>
        <v>99486.124209198446</v>
      </c>
      <c r="S34" s="5">
        <f t="shared" si="11"/>
        <v>6644841672.771843</v>
      </c>
      <c r="T34" s="20">
        <f>SUM(S34:$S$136)</f>
        <v>220651996979.48853</v>
      </c>
      <c r="U34" s="6">
        <f t="shared" si="12"/>
        <v>33.206509326420907</v>
      </c>
    </row>
    <row r="35" spans="1:21">
      <c r="A35" s="21">
        <v>21</v>
      </c>
      <c r="B35" s="22">
        <f>Absterbeordnung!B29</f>
        <v>99195.07944967084</v>
      </c>
      <c r="C35" s="15">
        <f t="shared" si="5"/>
        <v>0.65977581677260566</v>
      </c>
      <c r="D35" s="14">
        <f t="shared" si="6"/>
        <v>65446.514563730088</v>
      </c>
      <c r="E35" s="14">
        <f>SUM(D35:$D$127)</f>
        <v>2230288.7808498545</v>
      </c>
      <c r="F35" s="16">
        <f t="shared" si="7"/>
        <v>34.078037550465091</v>
      </c>
      <c r="G35" s="5"/>
      <c r="H35" s="14">
        <f t="shared" si="0"/>
        <v>99195.07944967084</v>
      </c>
      <c r="I35" s="15">
        <f t="shared" si="8"/>
        <v>0.65977581677260566</v>
      </c>
      <c r="J35" s="14">
        <f t="shared" si="9"/>
        <v>65446.514563730088</v>
      </c>
      <c r="K35" s="14">
        <f>SUM($J35:J$127)</f>
        <v>2230288.7808498545</v>
      </c>
      <c r="L35" s="16">
        <f t="shared" si="10"/>
        <v>34.078037550465091</v>
      </c>
      <c r="M35" s="16"/>
      <c r="N35" s="6">
        <v>21</v>
      </c>
      <c r="O35" s="6">
        <f t="shared" si="1"/>
        <v>31</v>
      </c>
      <c r="P35" s="6">
        <f t="shared" si="2"/>
        <v>99195.07944967084</v>
      </c>
      <c r="Q35" s="6">
        <f t="shared" si="3"/>
        <v>99195.07944967084</v>
      </c>
      <c r="R35" s="5">
        <f t="shared" si="4"/>
        <v>99478.072723894395</v>
      </c>
      <c r="S35" s="5">
        <f t="shared" si="11"/>
        <v>6510493135.296155</v>
      </c>
      <c r="T35" s="20">
        <f>SUM(S35:$S$136)</f>
        <v>214007155306.71671</v>
      </c>
      <c r="U35" s="6">
        <f t="shared" si="12"/>
        <v>32.871112964775712</v>
      </c>
    </row>
    <row r="36" spans="1:21">
      <c r="A36" s="21">
        <v>22</v>
      </c>
      <c r="B36" s="22">
        <f>Absterbeordnung!B30</f>
        <v>99141.188647375602</v>
      </c>
      <c r="C36" s="15">
        <f t="shared" si="5"/>
        <v>0.64683903605157411</v>
      </c>
      <c r="D36" s="14">
        <f t="shared" si="6"/>
        <v>64128.390897675694</v>
      </c>
      <c r="E36" s="14">
        <f>SUM(D36:$D$127)</f>
        <v>2164842.266286124</v>
      </c>
      <c r="F36" s="16">
        <f t="shared" si="7"/>
        <v>33.757938348092679</v>
      </c>
      <c r="G36" s="5"/>
      <c r="H36" s="14">
        <f t="shared" si="0"/>
        <v>99141.188647375602</v>
      </c>
      <c r="I36" s="15">
        <f t="shared" si="8"/>
        <v>0.64683903605157411</v>
      </c>
      <c r="J36" s="14">
        <f t="shared" si="9"/>
        <v>64128.390897675694</v>
      </c>
      <c r="K36" s="14">
        <f>SUM($J36:J$127)</f>
        <v>2164842.266286124</v>
      </c>
      <c r="L36" s="16">
        <f t="shared" si="10"/>
        <v>33.757938348092679</v>
      </c>
      <c r="M36" s="16"/>
      <c r="N36" s="6">
        <v>22</v>
      </c>
      <c r="O36" s="6">
        <f t="shared" si="1"/>
        <v>32</v>
      </c>
      <c r="P36" s="6">
        <f t="shared" si="2"/>
        <v>99141.188647375602</v>
      </c>
      <c r="Q36" s="6">
        <f t="shared" si="3"/>
        <v>99141.188647375602</v>
      </c>
      <c r="R36" s="5">
        <f t="shared" si="4"/>
        <v>99469.259569786125</v>
      </c>
      <c r="S36" s="5">
        <f t="shared" si="11"/>
        <v>6378803559.9936132</v>
      </c>
      <c r="T36" s="20">
        <f>SUM(S36:$S$136)</f>
        <v>207496662171.42053</v>
      </c>
      <c r="U36" s="6">
        <f t="shared" si="12"/>
        <v>32.529087973925364</v>
      </c>
    </row>
    <row r="37" spans="1:21">
      <c r="A37" s="21">
        <v>23</v>
      </c>
      <c r="B37" s="22">
        <f>Absterbeordnung!B31</f>
        <v>99088.617220970365</v>
      </c>
      <c r="C37" s="15">
        <f t="shared" si="5"/>
        <v>0.63415591769762181</v>
      </c>
      <c r="D37" s="14">
        <f t="shared" si="6"/>
        <v>62837.632987152836</v>
      </c>
      <c r="E37" s="14">
        <f>SUM(D37:$D$127)</f>
        <v>2100713.8753884477</v>
      </c>
      <c r="F37" s="16">
        <f t="shared" si="7"/>
        <v>33.430824420422375</v>
      </c>
      <c r="G37" s="5"/>
      <c r="H37" s="14">
        <f t="shared" si="0"/>
        <v>99088.617220970365</v>
      </c>
      <c r="I37" s="15">
        <f t="shared" si="8"/>
        <v>0.63415591769762181</v>
      </c>
      <c r="J37" s="14">
        <f t="shared" si="9"/>
        <v>62837.632987152836</v>
      </c>
      <c r="K37" s="14">
        <f>SUM($J37:J$127)</f>
        <v>2100713.8753884477</v>
      </c>
      <c r="L37" s="16">
        <f t="shared" si="10"/>
        <v>33.430824420422375</v>
      </c>
      <c r="M37" s="16"/>
      <c r="N37" s="6">
        <v>23</v>
      </c>
      <c r="O37" s="6">
        <f t="shared" si="1"/>
        <v>33</v>
      </c>
      <c r="P37" s="6">
        <f t="shared" si="2"/>
        <v>99088.617220970365</v>
      </c>
      <c r="Q37" s="6">
        <f t="shared" si="3"/>
        <v>99088.617220970365</v>
      </c>
      <c r="R37" s="5">
        <f t="shared" si="4"/>
        <v>99458.379562298069</v>
      </c>
      <c r="S37" s="5">
        <f t="shared" si="11"/>
        <v>6249729152.4326286</v>
      </c>
      <c r="T37" s="20">
        <f>SUM(S37:$S$136)</f>
        <v>201117858611.42691</v>
      </c>
      <c r="U37" s="6">
        <f t="shared" si="12"/>
        <v>32.18025192870067</v>
      </c>
    </row>
    <row r="38" spans="1:21">
      <c r="A38" s="21">
        <v>24</v>
      </c>
      <c r="B38" s="22">
        <f>Absterbeordnung!B32</f>
        <v>99036.50673653245</v>
      </c>
      <c r="C38" s="15">
        <f t="shared" si="5"/>
        <v>0.62172148793884485</v>
      </c>
      <c r="D38" s="14">
        <f t="shared" si="6"/>
        <v>61573.124328502388</v>
      </c>
      <c r="E38" s="14">
        <f>SUM(D38:$D$127)</f>
        <v>2037876.2424012965</v>
      </c>
      <c r="F38" s="16">
        <f t="shared" si="7"/>
        <v>33.096846467119377</v>
      </c>
      <c r="G38" s="5"/>
      <c r="H38" s="14">
        <f t="shared" si="0"/>
        <v>99036.50673653245</v>
      </c>
      <c r="I38" s="15">
        <f t="shared" si="8"/>
        <v>0.62172148793884485</v>
      </c>
      <c r="J38" s="14">
        <f t="shared" si="9"/>
        <v>61573.124328502388</v>
      </c>
      <c r="K38" s="14">
        <f>SUM($J38:J$127)</f>
        <v>2037876.2424012965</v>
      </c>
      <c r="L38" s="16">
        <f t="shared" si="10"/>
        <v>33.096846467119377</v>
      </c>
      <c r="M38" s="16"/>
      <c r="N38" s="6">
        <v>24</v>
      </c>
      <c r="O38" s="6">
        <f t="shared" si="1"/>
        <v>34</v>
      </c>
      <c r="P38" s="6">
        <f t="shared" si="2"/>
        <v>99036.50673653245</v>
      </c>
      <c r="Q38" s="6">
        <f t="shared" si="3"/>
        <v>99036.50673653245</v>
      </c>
      <c r="R38" s="5">
        <f t="shared" si="4"/>
        <v>99448.227097313487</v>
      </c>
      <c r="S38" s="5">
        <f t="shared" si="11"/>
        <v>6123338051.3120241</v>
      </c>
      <c r="T38" s="20">
        <f>SUM(S38:$S$136)</f>
        <v>194868129458.99429</v>
      </c>
      <c r="U38" s="6">
        <f t="shared" si="12"/>
        <v>31.823839844550253</v>
      </c>
    </row>
    <row r="39" spans="1:21">
      <c r="A39" s="21">
        <v>25</v>
      </c>
      <c r="B39" s="22">
        <f>Absterbeordnung!B33</f>
        <v>98981.592527470595</v>
      </c>
      <c r="C39" s="15">
        <f t="shared" si="5"/>
        <v>0.60953087052827937</v>
      </c>
      <c r="D39" s="14">
        <f t="shared" si="6"/>
        <v>60332.336259544587</v>
      </c>
      <c r="E39" s="14">
        <f>SUM(D39:$D$127)</f>
        <v>1976303.1180727941</v>
      </c>
      <c r="F39" s="16">
        <f t="shared" si="7"/>
        <v>32.756946616005486</v>
      </c>
      <c r="G39" s="5"/>
      <c r="H39" s="14">
        <f t="shared" si="0"/>
        <v>98981.592527470595</v>
      </c>
      <c r="I39" s="15">
        <f t="shared" si="8"/>
        <v>0.60953087052827937</v>
      </c>
      <c r="J39" s="14">
        <f t="shared" si="9"/>
        <v>60332.336259544587</v>
      </c>
      <c r="K39" s="14">
        <f>SUM($J39:J$127)</f>
        <v>1976303.1180727941</v>
      </c>
      <c r="L39" s="16">
        <f t="shared" si="10"/>
        <v>32.756946616005486</v>
      </c>
      <c r="M39" s="16"/>
      <c r="N39" s="6">
        <v>25</v>
      </c>
      <c r="O39" s="6">
        <f t="shared" si="1"/>
        <v>35</v>
      </c>
      <c r="P39" s="6">
        <f t="shared" si="2"/>
        <v>98981.592527470595</v>
      </c>
      <c r="Q39" s="6">
        <f t="shared" si="3"/>
        <v>98981.592527470595</v>
      </c>
      <c r="R39" s="5">
        <f t="shared" si="4"/>
        <v>99431.87864801535</v>
      </c>
      <c r="S39" s="5">
        <f t="shared" si="11"/>
        <v>5998957537.510294</v>
      </c>
      <c r="T39" s="20">
        <f>SUM(S39:$S$136)</f>
        <v>188744791407.68228</v>
      </c>
      <c r="U39" s="6">
        <f t="shared" si="12"/>
        <v>31.462931722303161</v>
      </c>
    </row>
    <row r="40" spans="1:21">
      <c r="A40" s="21">
        <v>26</v>
      </c>
      <c r="B40" s="22">
        <f>Absterbeordnung!B34</f>
        <v>98925.451810152372</v>
      </c>
      <c r="C40" s="15">
        <f t="shared" si="5"/>
        <v>0.59757928483164635</v>
      </c>
      <c r="D40" s="14">
        <f t="shared" si="6"/>
        <v>59115.800744358348</v>
      </c>
      <c r="E40" s="14">
        <f>SUM(D40:$D$127)</f>
        <v>1915970.7818132497</v>
      </c>
      <c r="F40" s="16">
        <f t="shared" si="7"/>
        <v>32.410468228261259</v>
      </c>
      <c r="G40" s="5"/>
      <c r="H40" s="14">
        <f t="shared" si="0"/>
        <v>98925.451810152372</v>
      </c>
      <c r="I40" s="15">
        <f t="shared" si="8"/>
        <v>0.59757928483164635</v>
      </c>
      <c r="J40" s="14">
        <f t="shared" si="9"/>
        <v>59115.800744358348</v>
      </c>
      <c r="K40" s="14">
        <f>SUM($J40:J$127)</f>
        <v>1915970.7818132497</v>
      </c>
      <c r="L40" s="16">
        <f t="shared" si="10"/>
        <v>32.410468228261259</v>
      </c>
      <c r="M40" s="16"/>
      <c r="N40" s="6">
        <v>26</v>
      </c>
      <c r="O40" s="6">
        <f t="shared" si="1"/>
        <v>36</v>
      </c>
      <c r="P40" s="6">
        <f t="shared" si="2"/>
        <v>98925.451810152372</v>
      </c>
      <c r="Q40" s="6">
        <f t="shared" si="3"/>
        <v>98925.451810152372</v>
      </c>
      <c r="R40" s="5">
        <f t="shared" si="4"/>
        <v>99411.576656958598</v>
      </c>
      <c r="S40" s="5">
        <f t="shared" si="11"/>
        <v>5876794957.3352699</v>
      </c>
      <c r="T40" s="20">
        <f>SUM(S40:$S$136)</f>
        <v>182745833870.17197</v>
      </c>
      <c r="U40" s="6">
        <f t="shared" si="12"/>
        <v>31.096173202720497</v>
      </c>
    </row>
    <row r="41" spans="1:21">
      <c r="A41" s="21">
        <v>27</v>
      </c>
      <c r="B41" s="22">
        <f>Absterbeordnung!B35</f>
        <v>98864.968685897955</v>
      </c>
      <c r="C41" s="15">
        <f t="shared" si="5"/>
        <v>0.58586204395259456</v>
      </c>
      <c r="D41" s="14">
        <f t="shared" si="6"/>
        <v>57921.232629629434</v>
      </c>
      <c r="E41" s="14">
        <f>SUM(D41:$D$127)</f>
        <v>1856854.9810688917</v>
      </c>
      <c r="F41" s="16">
        <f t="shared" si="7"/>
        <v>32.058278057415222</v>
      </c>
      <c r="G41" s="5"/>
      <c r="H41" s="14">
        <f t="shared" si="0"/>
        <v>98864.968685897955</v>
      </c>
      <c r="I41" s="15">
        <f t="shared" si="8"/>
        <v>0.58586204395259456</v>
      </c>
      <c r="J41" s="14">
        <f t="shared" si="9"/>
        <v>57921.232629629434</v>
      </c>
      <c r="K41" s="14">
        <f>SUM($J41:J$127)</f>
        <v>1856854.9810688917</v>
      </c>
      <c r="L41" s="16">
        <f t="shared" si="10"/>
        <v>32.058278057415222</v>
      </c>
      <c r="M41" s="16"/>
      <c r="N41" s="6">
        <v>27</v>
      </c>
      <c r="O41" s="6">
        <f t="shared" si="1"/>
        <v>37</v>
      </c>
      <c r="P41" s="6">
        <f t="shared" si="2"/>
        <v>98864.968685897955</v>
      </c>
      <c r="Q41" s="6">
        <f t="shared" si="3"/>
        <v>98864.968685897955</v>
      </c>
      <c r="R41" s="5">
        <f t="shared" si="4"/>
        <v>99385.330582039518</v>
      </c>
      <c r="S41" s="5">
        <f t="shared" si="11"/>
        <v>5756520852.6149349</v>
      </c>
      <c r="T41" s="20">
        <f>SUM(S41:$S$136)</f>
        <v>176869038912.83667</v>
      </c>
      <c r="U41" s="6">
        <f t="shared" si="12"/>
        <v>30.724988832880335</v>
      </c>
    </row>
    <row r="42" spans="1:21">
      <c r="A42" s="21">
        <v>28</v>
      </c>
      <c r="B42" s="22">
        <f>Absterbeordnung!B36</f>
        <v>98801.207530983331</v>
      </c>
      <c r="C42" s="15">
        <f t="shared" si="5"/>
        <v>0.57437455289470041</v>
      </c>
      <c r="D42" s="14">
        <f t="shared" si="6"/>
        <v>56748.899401065057</v>
      </c>
      <c r="E42" s="14">
        <f>SUM(D42:$D$127)</f>
        <v>1798933.7484392624</v>
      </c>
      <c r="F42" s="16">
        <f t="shared" si="7"/>
        <v>31.699887881975386</v>
      </c>
      <c r="G42" s="5"/>
      <c r="H42" s="14">
        <f t="shared" si="0"/>
        <v>98801.207530983331</v>
      </c>
      <c r="I42" s="15">
        <f t="shared" si="8"/>
        <v>0.57437455289470041</v>
      </c>
      <c r="J42" s="14">
        <f t="shared" si="9"/>
        <v>56748.899401065057</v>
      </c>
      <c r="K42" s="14">
        <f>SUM($J42:J$127)</f>
        <v>1798933.7484392624</v>
      </c>
      <c r="L42" s="16">
        <f t="shared" si="10"/>
        <v>31.699887881975386</v>
      </c>
      <c r="M42" s="16"/>
      <c r="N42" s="6">
        <v>28</v>
      </c>
      <c r="O42" s="6">
        <f t="shared" si="1"/>
        <v>38</v>
      </c>
      <c r="P42" s="6">
        <f t="shared" si="2"/>
        <v>98801.207530983331</v>
      </c>
      <c r="Q42" s="6">
        <f t="shared" si="3"/>
        <v>98801.207530983331</v>
      </c>
      <c r="R42" s="5">
        <f t="shared" si="4"/>
        <v>99351.015124432248</v>
      </c>
      <c r="S42" s="5">
        <f t="shared" si="11"/>
        <v>5638060762.6900988</v>
      </c>
      <c r="T42" s="20">
        <f>SUM(S42:$S$136)</f>
        <v>171112518060.22174</v>
      </c>
      <c r="U42" s="6">
        <f t="shared" si="12"/>
        <v>30.349534221511032</v>
      </c>
    </row>
    <row r="43" spans="1:21">
      <c r="A43" s="21">
        <v>29</v>
      </c>
      <c r="B43" s="22">
        <f>Absterbeordnung!B37</f>
        <v>98740.98318607104</v>
      </c>
      <c r="C43" s="15">
        <f t="shared" si="5"/>
        <v>0.56311230675951029</v>
      </c>
      <c r="D43" s="14">
        <f t="shared" si="6"/>
        <v>55602.262813610483</v>
      </c>
      <c r="E43" s="14">
        <f>SUM(D43:$D$127)</f>
        <v>1742184.849038197</v>
      </c>
      <c r="F43" s="16">
        <f t="shared" si="7"/>
        <v>31.332984682266204</v>
      </c>
      <c r="G43" s="5"/>
      <c r="H43" s="14">
        <f t="shared" si="0"/>
        <v>98740.98318607104</v>
      </c>
      <c r="I43" s="15">
        <f t="shared" si="8"/>
        <v>0.56311230675951029</v>
      </c>
      <c r="J43" s="14">
        <f t="shared" si="9"/>
        <v>55602.262813610483</v>
      </c>
      <c r="K43" s="14">
        <f>SUM($J43:J$127)</f>
        <v>1742184.849038197</v>
      </c>
      <c r="L43" s="16">
        <f t="shared" si="10"/>
        <v>31.332984682266204</v>
      </c>
      <c r="M43" s="16"/>
      <c r="N43" s="6">
        <v>29</v>
      </c>
      <c r="O43" s="6">
        <f t="shared" si="1"/>
        <v>39</v>
      </c>
      <c r="P43" s="6">
        <f t="shared" si="2"/>
        <v>98740.98318607104</v>
      </c>
      <c r="Q43" s="6">
        <f t="shared" si="3"/>
        <v>98740.98318607104</v>
      </c>
      <c r="R43" s="5">
        <f t="shared" si="4"/>
        <v>99299.339287402981</v>
      </c>
      <c r="S43" s="5">
        <f t="shared" si="11"/>
        <v>5521267960.2760572</v>
      </c>
      <c r="T43" s="20">
        <f>SUM(S43:$S$136)</f>
        <v>165474457297.53165</v>
      </c>
      <c r="U43" s="6">
        <f t="shared" si="12"/>
        <v>29.970372473872487</v>
      </c>
    </row>
    <row r="44" spans="1:21">
      <c r="A44" s="21">
        <v>30</v>
      </c>
      <c r="B44" s="22">
        <f>Absterbeordnung!B38</f>
        <v>98675.056876084534</v>
      </c>
      <c r="C44" s="15">
        <f t="shared" si="5"/>
        <v>0.55207088897991197</v>
      </c>
      <c r="D44" s="14">
        <f t="shared" si="6"/>
        <v>54475.626369723366</v>
      </c>
      <c r="E44" s="14">
        <f>SUM(D44:$D$127)</f>
        <v>1686582.5862245865</v>
      </c>
      <c r="F44" s="16">
        <f t="shared" si="7"/>
        <v>30.960315624052384</v>
      </c>
      <c r="G44" s="5"/>
      <c r="H44" s="14">
        <f t="shared" si="0"/>
        <v>98675.056876084534</v>
      </c>
      <c r="I44" s="15">
        <f t="shared" si="8"/>
        <v>0.55207088897991197</v>
      </c>
      <c r="J44" s="14">
        <f t="shared" si="9"/>
        <v>54475.626369723366</v>
      </c>
      <c r="K44" s="14">
        <f>SUM($J44:J$127)</f>
        <v>1686582.5862245865</v>
      </c>
      <c r="L44" s="16">
        <f t="shared" si="10"/>
        <v>30.960315624052384</v>
      </c>
      <c r="M44" s="16"/>
      <c r="N44" s="6">
        <v>30</v>
      </c>
      <c r="O44" s="6">
        <f t="shared" si="1"/>
        <v>40</v>
      </c>
      <c r="P44" s="6">
        <f t="shared" si="2"/>
        <v>98675.056876084534</v>
      </c>
      <c r="Q44" s="6">
        <f t="shared" si="3"/>
        <v>98675.056876084534</v>
      </c>
      <c r="R44" s="5">
        <f t="shared" si="4"/>
        <v>99248.867707229816</v>
      </c>
      <c r="S44" s="5">
        <f t="shared" si="11"/>
        <v>5406644234.8371544</v>
      </c>
      <c r="T44" s="20">
        <f>SUM(S44:$S$136)</f>
        <v>159953189337.25555</v>
      </c>
      <c r="U44" s="6">
        <f t="shared" si="12"/>
        <v>29.584559736076894</v>
      </c>
    </row>
    <row r="45" spans="1:21">
      <c r="A45" s="21">
        <v>31</v>
      </c>
      <c r="B45" s="22">
        <f>Absterbeordnung!B39</f>
        <v>98610.178000547661</v>
      </c>
      <c r="C45" s="15">
        <f t="shared" si="5"/>
        <v>0.54124596958814919</v>
      </c>
      <c r="D45" s="14">
        <f t="shared" si="6"/>
        <v>53372.361403166396</v>
      </c>
      <c r="E45" s="14">
        <f>SUM(D45:$D$127)</f>
        <v>1632106.9598548634</v>
      </c>
      <c r="F45" s="16">
        <f t="shared" si="7"/>
        <v>30.579628049922409</v>
      </c>
      <c r="G45" s="5"/>
      <c r="H45" s="14">
        <f t="shared" si="0"/>
        <v>98610.178000547661</v>
      </c>
      <c r="I45" s="15">
        <f t="shared" si="8"/>
        <v>0.54124596958814919</v>
      </c>
      <c r="J45" s="14">
        <f t="shared" si="9"/>
        <v>53372.361403166396</v>
      </c>
      <c r="K45" s="14">
        <f>SUM($J45:J$127)</f>
        <v>1632106.9598548634</v>
      </c>
      <c r="L45" s="16">
        <f t="shared" si="10"/>
        <v>30.579628049922409</v>
      </c>
      <c r="M45" s="16"/>
      <c r="N45" s="6">
        <v>31</v>
      </c>
      <c r="O45" s="6">
        <f t="shared" si="1"/>
        <v>41</v>
      </c>
      <c r="P45" s="6">
        <f t="shared" si="2"/>
        <v>98610.178000547661</v>
      </c>
      <c r="Q45" s="6">
        <f t="shared" si="3"/>
        <v>98610.178000547661</v>
      </c>
      <c r="R45" s="5">
        <f t="shared" si="4"/>
        <v>99195.07944967084</v>
      </c>
      <c r="S45" s="5">
        <f t="shared" si="11"/>
        <v>5294275629.8036366</v>
      </c>
      <c r="T45" s="20">
        <f>SUM(S45:$S$136)</f>
        <v>154546545102.4184</v>
      </c>
      <c r="U45" s="6">
        <f t="shared" si="12"/>
        <v>29.191254084395016</v>
      </c>
    </row>
    <row r="46" spans="1:21">
      <c r="A46" s="21">
        <v>32</v>
      </c>
      <c r="B46" s="22">
        <f>Absterbeordnung!B40</f>
        <v>98540.200137422711</v>
      </c>
      <c r="C46" s="15">
        <f t="shared" si="5"/>
        <v>0.53063330351779314</v>
      </c>
      <c r="D46" s="14">
        <f t="shared" si="6"/>
        <v>52288.711928225108</v>
      </c>
      <c r="E46" s="14">
        <f>SUM(D46:$D$127)</f>
        <v>1578734.598451697</v>
      </c>
      <c r="F46" s="16">
        <f t="shared" si="7"/>
        <v>30.192646562393257</v>
      </c>
      <c r="G46" s="5"/>
      <c r="H46" s="14">
        <f t="shared" ref="H46:H77" si="13">B46</f>
        <v>98540.200137422711</v>
      </c>
      <c r="I46" s="15">
        <f t="shared" si="8"/>
        <v>0.53063330351779314</v>
      </c>
      <c r="J46" s="14">
        <f t="shared" si="9"/>
        <v>52288.711928225108</v>
      </c>
      <c r="K46" s="14">
        <f>SUM($J46:J$127)</f>
        <v>1578734.598451697</v>
      </c>
      <c r="L46" s="16">
        <f t="shared" si="10"/>
        <v>30.192646562393257</v>
      </c>
      <c r="M46" s="16"/>
      <c r="N46" s="6">
        <v>32</v>
      </c>
      <c r="O46" s="6">
        <f t="shared" ref="O46:O77" si="14">N46+$B$3</f>
        <v>42</v>
      </c>
      <c r="P46" s="6">
        <f t="shared" ref="P46:P77" si="15">B46</f>
        <v>98540.200137422711</v>
      </c>
      <c r="Q46" s="6">
        <f t="shared" ref="Q46:Q77" si="16">B46</f>
        <v>98540.200137422711</v>
      </c>
      <c r="R46" s="5">
        <f t="shared" ref="R46:R77" si="17">LOOKUP(N46,$O$14:$O$136,$Q$14:$Q$136)</f>
        <v>99141.188647375602</v>
      </c>
      <c r="S46" s="5">
        <f t="shared" si="11"/>
        <v>5183965053.4044437</v>
      </c>
      <c r="T46" s="20">
        <f>SUM(S46:$S$136)</f>
        <v>149252269472.61478</v>
      </c>
      <c r="U46" s="6">
        <f t="shared" si="12"/>
        <v>28.791141131361787</v>
      </c>
    </row>
    <row r="47" spans="1:21">
      <c r="A47" s="21">
        <v>33</v>
      </c>
      <c r="B47" s="22">
        <f>Absterbeordnung!B41</f>
        <v>98466.150253455533</v>
      </c>
      <c r="C47" s="15">
        <f t="shared" ref="C47:C78" si="18">1/(((1+($B$5/100))^A47))</f>
        <v>0.52022872893901284</v>
      </c>
      <c r="D47" s="14">
        <f t="shared" ref="D47:D78" si="19">B47*C47</f>
        <v>51224.920189873032</v>
      </c>
      <c r="E47" s="14">
        <f>SUM(D47:$D$127)</f>
        <v>1526445.8865234719</v>
      </c>
      <c r="F47" s="16">
        <f t="shared" ref="F47:F78" si="20">E47/D47</f>
        <v>29.798892430978238</v>
      </c>
      <c r="G47" s="5"/>
      <c r="H47" s="14">
        <f t="shared" si="13"/>
        <v>98466.150253455533</v>
      </c>
      <c r="I47" s="15">
        <f t="shared" ref="I47:I78" si="21">1/(((1+($B$5/100))^A47))</f>
        <v>0.52022872893901284</v>
      </c>
      <c r="J47" s="14">
        <f t="shared" ref="J47:J78" si="22">H47*I47</f>
        <v>51224.920189873032</v>
      </c>
      <c r="K47" s="14">
        <f>SUM($J47:J$127)</f>
        <v>1526445.8865234719</v>
      </c>
      <c r="L47" s="16">
        <f t="shared" ref="L47:L78" si="23">K47/J47</f>
        <v>29.798892430978238</v>
      </c>
      <c r="M47" s="16"/>
      <c r="N47" s="6">
        <v>33</v>
      </c>
      <c r="O47" s="6">
        <f t="shared" si="14"/>
        <v>43</v>
      </c>
      <c r="P47" s="6">
        <f t="shared" si="15"/>
        <v>98466.150253455533</v>
      </c>
      <c r="Q47" s="6">
        <f t="shared" si="16"/>
        <v>98466.150253455533</v>
      </c>
      <c r="R47" s="5">
        <f t="shared" si="17"/>
        <v>99088.617220970365</v>
      </c>
      <c r="S47" s="5">
        <f t="shared" ref="S47:S78" si="24">P47*R47*I47</f>
        <v>5075806508.8690853</v>
      </c>
      <c r="T47" s="20">
        <f>SUM(S47:$S$136)</f>
        <v>144068304419.21033</v>
      </c>
      <c r="U47" s="6">
        <f t="shared" ref="U47:U78" si="25">T47/S47</f>
        <v>28.383332612753485</v>
      </c>
    </row>
    <row r="48" spans="1:21">
      <c r="A48" s="21">
        <v>34</v>
      </c>
      <c r="B48" s="22">
        <f>Absterbeordnung!B42</f>
        <v>98391.972260898721</v>
      </c>
      <c r="C48" s="15">
        <f t="shared" si="18"/>
        <v>0.51002816562648323</v>
      </c>
      <c r="D48" s="14">
        <f t="shared" si="19"/>
        <v>50182.677124597998</v>
      </c>
      <c r="E48" s="14">
        <f>SUM(D48:$D$127)</f>
        <v>1475220.9663335988</v>
      </c>
      <c r="F48" s="16">
        <f t="shared" si="20"/>
        <v>29.397016079289461</v>
      </c>
      <c r="G48" s="5"/>
      <c r="H48" s="14">
        <f t="shared" si="13"/>
        <v>98391.972260898721</v>
      </c>
      <c r="I48" s="15">
        <f t="shared" si="21"/>
        <v>0.51002816562648323</v>
      </c>
      <c r="J48" s="14">
        <f t="shared" si="22"/>
        <v>50182.677124597998</v>
      </c>
      <c r="K48" s="14">
        <f>SUM($J48:J$127)</f>
        <v>1475220.9663335988</v>
      </c>
      <c r="L48" s="16">
        <f t="shared" si="23"/>
        <v>29.397016079289461</v>
      </c>
      <c r="M48" s="16"/>
      <c r="N48" s="6">
        <v>34</v>
      </c>
      <c r="O48" s="6">
        <f t="shared" si="14"/>
        <v>44</v>
      </c>
      <c r="P48" s="6">
        <f t="shared" si="15"/>
        <v>98391.972260898721</v>
      </c>
      <c r="Q48" s="6">
        <f t="shared" si="16"/>
        <v>98391.972260898721</v>
      </c>
      <c r="R48" s="5">
        <f t="shared" si="17"/>
        <v>99036.50673653245</v>
      </c>
      <c r="S48" s="5">
        <f t="shared" si="24"/>
        <v>4969917041.1074829</v>
      </c>
      <c r="T48" s="20">
        <f>SUM(S48:$S$136)</f>
        <v>138992497910.34125</v>
      </c>
      <c r="U48" s="6">
        <f t="shared" si="25"/>
        <v>27.966764185538302</v>
      </c>
    </row>
    <row r="49" spans="1:21">
      <c r="A49" s="21">
        <v>35</v>
      </c>
      <c r="B49" s="22">
        <f>Absterbeordnung!B43</f>
        <v>98311.1216097336</v>
      </c>
      <c r="C49" s="15">
        <f t="shared" si="18"/>
        <v>0.50002761335929735</v>
      </c>
      <c r="D49" s="14">
        <f t="shared" si="19"/>
        <v>49158.275505190737</v>
      </c>
      <c r="E49" s="14">
        <f>SUM(D49:$D$127)</f>
        <v>1425038.2892090008</v>
      </c>
      <c r="F49" s="16">
        <f t="shared" si="20"/>
        <v>28.988777058677083</v>
      </c>
      <c r="G49" s="5"/>
      <c r="H49" s="14">
        <f t="shared" si="13"/>
        <v>98311.1216097336</v>
      </c>
      <c r="I49" s="15">
        <f t="shared" si="21"/>
        <v>0.50002761335929735</v>
      </c>
      <c r="J49" s="14">
        <f t="shared" si="22"/>
        <v>49158.275505190737</v>
      </c>
      <c r="K49" s="14">
        <f>SUM($J49:J$127)</f>
        <v>1425038.2892090008</v>
      </c>
      <c r="L49" s="16">
        <f t="shared" si="23"/>
        <v>28.988777058677083</v>
      </c>
      <c r="M49" s="16"/>
      <c r="N49" s="6">
        <v>35</v>
      </c>
      <c r="O49" s="6">
        <f t="shared" si="14"/>
        <v>45</v>
      </c>
      <c r="P49" s="6">
        <f t="shared" si="15"/>
        <v>98311.1216097336</v>
      </c>
      <c r="Q49" s="6">
        <f t="shared" si="16"/>
        <v>98311.1216097336</v>
      </c>
      <c r="R49" s="5">
        <f t="shared" si="17"/>
        <v>98981.592527470595</v>
      </c>
      <c r="S49" s="5">
        <f t="shared" si="24"/>
        <v>4865764395.4079275</v>
      </c>
      <c r="T49" s="20">
        <f>SUM(S49:$S$136)</f>
        <v>134022580869.23386</v>
      </c>
      <c r="U49" s="6">
        <f t="shared" si="25"/>
        <v>27.543993086824727</v>
      </c>
    </row>
    <row r="50" spans="1:21">
      <c r="A50" s="21">
        <v>36</v>
      </c>
      <c r="B50" s="22">
        <f>Absterbeordnung!B44</f>
        <v>98225.94119823449</v>
      </c>
      <c r="C50" s="15">
        <f t="shared" si="18"/>
        <v>0.49022315035225233</v>
      </c>
      <c r="D50" s="14">
        <f t="shared" si="19"/>
        <v>48152.630340513606</v>
      </c>
      <c r="E50" s="14">
        <f>SUM(D50:$D$127)</f>
        <v>1375880.0137038098</v>
      </c>
      <c r="F50" s="16">
        <f t="shared" si="20"/>
        <v>28.573309577778186</v>
      </c>
      <c r="G50" s="5"/>
      <c r="H50" s="14">
        <f t="shared" si="13"/>
        <v>98225.94119823449</v>
      </c>
      <c r="I50" s="15">
        <f t="shared" si="21"/>
        <v>0.49022315035225233</v>
      </c>
      <c r="J50" s="14">
        <f t="shared" si="22"/>
        <v>48152.630340513606</v>
      </c>
      <c r="K50" s="14">
        <f>SUM($J50:J$127)</f>
        <v>1375880.0137038098</v>
      </c>
      <c r="L50" s="16">
        <f t="shared" si="23"/>
        <v>28.573309577778186</v>
      </c>
      <c r="M50" s="16"/>
      <c r="N50" s="6">
        <v>36</v>
      </c>
      <c r="O50" s="6">
        <f t="shared" si="14"/>
        <v>46</v>
      </c>
      <c r="P50" s="6">
        <f t="shared" si="15"/>
        <v>98225.94119823449</v>
      </c>
      <c r="Q50" s="6">
        <f t="shared" si="16"/>
        <v>98225.94119823449</v>
      </c>
      <c r="R50" s="5">
        <f t="shared" si="17"/>
        <v>98925.451810152372</v>
      </c>
      <c r="S50" s="5">
        <f t="shared" si="24"/>
        <v>4763520712.2825594</v>
      </c>
      <c r="T50" s="20">
        <f>SUM(S50:$S$136)</f>
        <v>129156816473.82593</v>
      </c>
      <c r="U50" s="6">
        <f t="shared" si="25"/>
        <v>27.113730426488946</v>
      </c>
    </row>
    <row r="51" spans="1:21">
      <c r="A51" s="21">
        <v>37</v>
      </c>
      <c r="B51" s="22">
        <f>Absterbeordnung!B45</f>
        <v>98136.567517965595</v>
      </c>
      <c r="C51" s="15">
        <f t="shared" si="18"/>
        <v>0.48061093171789437</v>
      </c>
      <c r="D51" s="14">
        <f t="shared" si="19"/>
        <v>47165.507150405494</v>
      </c>
      <c r="E51" s="14">
        <f>SUM(D51:$D$127)</f>
        <v>1327727.3833632965</v>
      </c>
      <c r="F51" s="16">
        <f t="shared" si="20"/>
        <v>28.150389205597289</v>
      </c>
      <c r="G51" s="5"/>
      <c r="H51" s="14">
        <f t="shared" si="13"/>
        <v>98136.567517965595</v>
      </c>
      <c r="I51" s="15">
        <f t="shared" si="21"/>
        <v>0.48061093171789437</v>
      </c>
      <c r="J51" s="14">
        <f t="shared" si="22"/>
        <v>47165.507150405494</v>
      </c>
      <c r="K51" s="14">
        <f>SUM($J51:J$127)</f>
        <v>1327727.3833632965</v>
      </c>
      <c r="L51" s="16">
        <f t="shared" si="23"/>
        <v>28.150389205597289</v>
      </c>
      <c r="M51" s="16"/>
      <c r="N51" s="6">
        <v>37</v>
      </c>
      <c r="O51" s="6">
        <f t="shared" si="14"/>
        <v>47</v>
      </c>
      <c r="P51" s="6">
        <f t="shared" si="15"/>
        <v>98136.567517965595</v>
      </c>
      <c r="Q51" s="6">
        <f t="shared" si="16"/>
        <v>98136.567517965595</v>
      </c>
      <c r="R51" s="5">
        <f t="shared" si="17"/>
        <v>98864.968685897955</v>
      </c>
      <c r="S51" s="5">
        <f t="shared" si="24"/>
        <v>4663016387.4793348</v>
      </c>
      <c r="T51" s="20">
        <f>SUM(S51:$S$136)</f>
        <v>124393295761.54335</v>
      </c>
      <c r="U51" s="6">
        <f t="shared" si="25"/>
        <v>26.676572721372327</v>
      </c>
    </row>
    <row r="52" spans="1:21">
      <c r="A52" s="21">
        <v>38</v>
      </c>
      <c r="B52" s="22">
        <f>Absterbeordnung!B46</f>
        <v>98041.012710766372</v>
      </c>
      <c r="C52" s="15">
        <f t="shared" si="18"/>
        <v>0.47118718795871989</v>
      </c>
      <c r="D52" s="14">
        <f t="shared" si="19"/>
        <v>46195.669083811117</v>
      </c>
      <c r="E52" s="14">
        <f>SUM(D52:$D$127)</f>
        <v>1280561.876212891</v>
      </c>
      <c r="F52" s="16">
        <f t="shared" si="20"/>
        <v>27.720388114513813</v>
      </c>
      <c r="G52" s="5"/>
      <c r="H52" s="14">
        <f t="shared" si="13"/>
        <v>98041.012710766372</v>
      </c>
      <c r="I52" s="15">
        <f t="shared" si="21"/>
        <v>0.47118718795871989</v>
      </c>
      <c r="J52" s="14">
        <f t="shared" si="22"/>
        <v>46195.669083811117</v>
      </c>
      <c r="K52" s="14">
        <f>SUM($J52:J$127)</f>
        <v>1280561.876212891</v>
      </c>
      <c r="L52" s="16">
        <f t="shared" si="23"/>
        <v>27.720388114513813</v>
      </c>
      <c r="M52" s="16"/>
      <c r="N52" s="6">
        <v>38</v>
      </c>
      <c r="O52" s="6">
        <f t="shared" si="14"/>
        <v>48</v>
      </c>
      <c r="P52" s="6">
        <f t="shared" si="15"/>
        <v>98041.012710766372</v>
      </c>
      <c r="Q52" s="6">
        <f t="shared" si="16"/>
        <v>98041.012710766372</v>
      </c>
      <c r="R52" s="5">
        <f t="shared" si="17"/>
        <v>98801.207530983331</v>
      </c>
      <c r="S52" s="5">
        <f t="shared" si="24"/>
        <v>4564187888.1822529</v>
      </c>
      <c r="T52" s="20">
        <f>SUM(S52:$S$136)</f>
        <v>119730279374.06403</v>
      </c>
      <c r="U52" s="6">
        <f t="shared" si="25"/>
        <v>26.232548332217796</v>
      </c>
    </row>
    <row r="53" spans="1:21">
      <c r="A53" s="21">
        <v>39</v>
      </c>
      <c r="B53" s="22">
        <f>Absterbeordnung!B47</f>
        <v>97932.580476845062</v>
      </c>
      <c r="C53" s="15">
        <f t="shared" si="18"/>
        <v>0.46194822348894127</v>
      </c>
      <c r="D53" s="14">
        <f t="shared" si="19"/>
        <v>45239.781572966349</v>
      </c>
      <c r="E53" s="14">
        <f>SUM(D53:$D$127)</f>
        <v>1234366.2071290796</v>
      </c>
      <c r="F53" s="16">
        <f t="shared" si="20"/>
        <v>27.284972743252414</v>
      </c>
      <c r="G53" s="5"/>
      <c r="H53" s="14">
        <f t="shared" si="13"/>
        <v>97932.580476845062</v>
      </c>
      <c r="I53" s="15">
        <f t="shared" si="21"/>
        <v>0.46194822348894127</v>
      </c>
      <c r="J53" s="14">
        <f t="shared" si="22"/>
        <v>45239.781572966349</v>
      </c>
      <c r="K53" s="14">
        <f>SUM($J53:J$127)</f>
        <v>1234366.2071290796</v>
      </c>
      <c r="L53" s="16">
        <f t="shared" si="23"/>
        <v>27.284972743252414</v>
      </c>
      <c r="M53" s="16"/>
      <c r="N53" s="6">
        <v>39</v>
      </c>
      <c r="O53" s="6">
        <f t="shared" si="14"/>
        <v>49</v>
      </c>
      <c r="P53" s="6">
        <f t="shared" si="15"/>
        <v>97932.580476845062</v>
      </c>
      <c r="Q53" s="6">
        <f t="shared" si="16"/>
        <v>97932.580476845062</v>
      </c>
      <c r="R53" s="5">
        <f t="shared" si="17"/>
        <v>98740.98318607104</v>
      </c>
      <c r="S53" s="5">
        <f t="shared" si="24"/>
        <v>4467020511.6377974</v>
      </c>
      <c r="T53" s="20">
        <f>SUM(S53:$S$136)</f>
        <v>115166091485.88179</v>
      </c>
      <c r="U53" s="6">
        <f t="shared" si="25"/>
        <v>25.781410939538549</v>
      </c>
    </row>
    <row r="54" spans="1:21">
      <c r="A54" s="21">
        <v>40</v>
      </c>
      <c r="B54" s="22">
        <f>Absterbeordnung!B48</f>
        <v>97818.149616500625</v>
      </c>
      <c r="C54" s="15">
        <f t="shared" si="18"/>
        <v>0.45289041518523643</v>
      </c>
      <c r="D54" s="14">
        <f t="shared" si="19"/>
        <v>44300.902392468546</v>
      </c>
      <c r="E54" s="14">
        <f>SUM(D54:$D$127)</f>
        <v>1189126.4255561132</v>
      </c>
      <c r="F54" s="16">
        <f t="shared" si="20"/>
        <v>26.842036196496817</v>
      </c>
      <c r="G54" s="5"/>
      <c r="H54" s="14">
        <f t="shared" si="13"/>
        <v>97818.149616500625</v>
      </c>
      <c r="I54" s="15">
        <f t="shared" si="21"/>
        <v>0.45289041518523643</v>
      </c>
      <c r="J54" s="14">
        <f t="shared" si="22"/>
        <v>44300.902392468546</v>
      </c>
      <c r="K54" s="14">
        <f>SUM($J54:J$127)</f>
        <v>1189126.4255561132</v>
      </c>
      <c r="L54" s="16">
        <f t="shared" si="23"/>
        <v>26.842036196496817</v>
      </c>
      <c r="M54" s="16"/>
      <c r="N54" s="6">
        <v>40</v>
      </c>
      <c r="O54" s="6">
        <f t="shared" si="14"/>
        <v>50</v>
      </c>
      <c r="P54" s="6">
        <f t="shared" si="15"/>
        <v>97818.149616500625</v>
      </c>
      <c r="Q54" s="6">
        <f t="shared" si="16"/>
        <v>97818.149616500625</v>
      </c>
      <c r="R54" s="5">
        <f t="shared" si="17"/>
        <v>98675.056876084534</v>
      </c>
      <c r="S54" s="5">
        <f t="shared" si="24"/>
        <v>4371394063.2387028</v>
      </c>
      <c r="T54" s="20">
        <f>SUM(S54:$S$136)</f>
        <v>110699070974.24399</v>
      </c>
      <c r="U54" s="6">
        <f t="shared" si="25"/>
        <v>25.323516794143387</v>
      </c>
    </row>
    <row r="55" spans="1:21">
      <c r="A55" s="21">
        <v>41</v>
      </c>
      <c r="B55" s="22">
        <f>Absterbeordnung!B49</f>
        <v>97688.964548369069</v>
      </c>
      <c r="C55" s="15">
        <f t="shared" si="18"/>
        <v>0.44401021096591808</v>
      </c>
      <c r="D55" s="14">
        <f t="shared" si="19"/>
        <v>43374.897758163446</v>
      </c>
      <c r="E55" s="14">
        <f>SUM(D55:$D$127)</f>
        <v>1144825.5231636448</v>
      </c>
      <c r="F55" s="16">
        <f t="shared" si="20"/>
        <v>26.393734218040457</v>
      </c>
      <c r="G55" s="5"/>
      <c r="H55" s="14">
        <f t="shared" si="13"/>
        <v>97688.964548369069</v>
      </c>
      <c r="I55" s="15">
        <f t="shared" si="21"/>
        <v>0.44401021096591808</v>
      </c>
      <c r="J55" s="14">
        <f t="shared" si="22"/>
        <v>43374.897758163446</v>
      </c>
      <c r="K55" s="14">
        <f>SUM($J55:J$127)</f>
        <v>1144825.5231636448</v>
      </c>
      <c r="L55" s="16">
        <f t="shared" si="23"/>
        <v>26.393734218040457</v>
      </c>
      <c r="M55" s="16"/>
      <c r="N55" s="6">
        <v>41</v>
      </c>
      <c r="O55" s="6">
        <f t="shared" si="14"/>
        <v>51</v>
      </c>
      <c r="P55" s="6">
        <f t="shared" si="15"/>
        <v>97688.964548369069</v>
      </c>
      <c r="Q55" s="6">
        <f t="shared" si="16"/>
        <v>97688.964548369069</v>
      </c>
      <c r="R55" s="5">
        <f t="shared" si="17"/>
        <v>98610.178000547661</v>
      </c>
      <c r="S55" s="5">
        <f t="shared" si="24"/>
        <v>4277206388.6880527</v>
      </c>
      <c r="T55" s="20">
        <f>SUM(S55:$S$136)</f>
        <v>106327676911.00528</v>
      </c>
      <c r="U55" s="6">
        <f t="shared" si="25"/>
        <v>24.859141048748683</v>
      </c>
    </row>
    <row r="56" spans="1:21">
      <c r="A56" s="21">
        <v>42</v>
      </c>
      <c r="B56" s="22">
        <f>Absterbeordnung!B50</f>
        <v>97547.047174215913</v>
      </c>
      <c r="C56" s="15">
        <f t="shared" si="18"/>
        <v>0.4353041283979589</v>
      </c>
      <c r="D56" s="14">
        <f t="shared" si="19"/>
        <v>42462.632347966639</v>
      </c>
      <c r="E56" s="14">
        <f>SUM(D56:$D$127)</f>
        <v>1101450.6254054811</v>
      </c>
      <c r="F56" s="16">
        <f t="shared" si="20"/>
        <v>25.939292137601662</v>
      </c>
      <c r="G56" s="5"/>
      <c r="H56" s="14">
        <f t="shared" si="13"/>
        <v>97547.047174215913</v>
      </c>
      <c r="I56" s="15">
        <f t="shared" si="21"/>
        <v>0.4353041283979589</v>
      </c>
      <c r="J56" s="14">
        <f t="shared" si="22"/>
        <v>42462.632347966639</v>
      </c>
      <c r="K56" s="14">
        <f>SUM($J56:J$127)</f>
        <v>1101450.6254054811</v>
      </c>
      <c r="L56" s="16">
        <f t="shared" si="23"/>
        <v>25.939292137601662</v>
      </c>
      <c r="M56" s="16"/>
      <c r="N56" s="6">
        <v>42</v>
      </c>
      <c r="O56" s="6">
        <f t="shared" si="14"/>
        <v>52</v>
      </c>
      <c r="P56" s="6">
        <f t="shared" si="15"/>
        <v>97547.047174215913</v>
      </c>
      <c r="Q56" s="6">
        <f t="shared" si="16"/>
        <v>97547.047174215913</v>
      </c>
      <c r="R56" s="5">
        <f t="shared" si="17"/>
        <v>98540.200137422711</v>
      </c>
      <c r="S56" s="5">
        <f t="shared" si="24"/>
        <v>4184276289.9304323</v>
      </c>
      <c r="T56" s="20">
        <f>SUM(S56:$S$136)</f>
        <v>102050470522.31723</v>
      </c>
      <c r="U56" s="6">
        <f t="shared" si="25"/>
        <v>24.389037303273756</v>
      </c>
    </row>
    <row r="57" spans="1:21">
      <c r="A57" s="21">
        <v>43</v>
      </c>
      <c r="B57" s="22">
        <f>Absterbeordnung!B51</f>
        <v>97393.155848931739</v>
      </c>
      <c r="C57" s="15">
        <f t="shared" si="18"/>
        <v>0.4267687533313323</v>
      </c>
      <c r="D57" s="14">
        <f t="shared" si="19"/>
        <v>41564.355704652749</v>
      </c>
      <c r="E57" s="14">
        <f>SUM(D57:$D$127)</f>
        <v>1058987.9930575148</v>
      </c>
      <c r="F57" s="16">
        <f t="shared" si="20"/>
        <v>25.478272791775062</v>
      </c>
      <c r="G57" s="5"/>
      <c r="H57" s="14">
        <f t="shared" si="13"/>
        <v>97393.155848931739</v>
      </c>
      <c r="I57" s="15">
        <f t="shared" si="21"/>
        <v>0.4267687533313323</v>
      </c>
      <c r="J57" s="14">
        <f t="shared" si="22"/>
        <v>41564.355704652749</v>
      </c>
      <c r="K57" s="14">
        <f>SUM($J57:J$127)</f>
        <v>1058987.9930575148</v>
      </c>
      <c r="L57" s="16">
        <f t="shared" si="23"/>
        <v>25.478272791775062</v>
      </c>
      <c r="M57" s="16"/>
      <c r="N57" s="6">
        <v>43</v>
      </c>
      <c r="O57" s="6">
        <f t="shared" si="14"/>
        <v>53</v>
      </c>
      <c r="P57" s="6">
        <f t="shared" si="15"/>
        <v>97393.155848931739</v>
      </c>
      <c r="Q57" s="6">
        <f t="shared" si="16"/>
        <v>97393.155848931739</v>
      </c>
      <c r="R57" s="5">
        <f t="shared" si="17"/>
        <v>98466.150253455533</v>
      </c>
      <c r="S57" s="5">
        <f t="shared" si="24"/>
        <v>4092682094.0024095</v>
      </c>
      <c r="T57" s="20">
        <f>SUM(S57:$S$136)</f>
        <v>97866194232.386795</v>
      </c>
      <c r="U57" s="6">
        <f t="shared" si="25"/>
        <v>23.9124837904718</v>
      </c>
    </row>
    <row r="58" spans="1:21">
      <c r="A58" s="21">
        <v>44</v>
      </c>
      <c r="B58" s="22">
        <f>Absterbeordnung!B52</f>
        <v>97213.940073882201</v>
      </c>
      <c r="C58" s="15">
        <f t="shared" si="18"/>
        <v>0.41840073856012966</v>
      </c>
      <c r="D58" s="14">
        <f t="shared" si="19"/>
        <v>40674.384325252497</v>
      </c>
      <c r="E58" s="14">
        <f>SUM(D58:$D$127)</f>
        <v>1017423.6373528616</v>
      </c>
      <c r="F58" s="16">
        <f t="shared" si="20"/>
        <v>25.013866939374889</v>
      </c>
      <c r="G58" s="5"/>
      <c r="H58" s="14">
        <f t="shared" si="13"/>
        <v>97213.940073882201</v>
      </c>
      <c r="I58" s="15">
        <f t="shared" si="21"/>
        <v>0.41840073856012966</v>
      </c>
      <c r="J58" s="14">
        <f t="shared" si="22"/>
        <v>40674.384325252497</v>
      </c>
      <c r="K58" s="14">
        <f>SUM($J58:J$127)</f>
        <v>1017423.6373528616</v>
      </c>
      <c r="L58" s="16">
        <f t="shared" si="23"/>
        <v>25.013866939374889</v>
      </c>
      <c r="M58" s="16"/>
      <c r="N58" s="6">
        <v>44</v>
      </c>
      <c r="O58" s="6">
        <f t="shared" si="14"/>
        <v>54</v>
      </c>
      <c r="P58" s="6">
        <f t="shared" si="15"/>
        <v>97213.940073882201</v>
      </c>
      <c r="Q58" s="6">
        <f t="shared" si="16"/>
        <v>97213.940073882201</v>
      </c>
      <c r="R58" s="5">
        <f t="shared" si="17"/>
        <v>98391.972260898721</v>
      </c>
      <c r="S58" s="5">
        <f t="shared" si="24"/>
        <v>4002032894.2593775</v>
      </c>
      <c r="T58" s="20">
        <f>SUM(S58:$S$136)</f>
        <v>93773512138.384399</v>
      </c>
      <c r="U58" s="6">
        <f t="shared" si="25"/>
        <v>23.431469609581576</v>
      </c>
    </row>
    <row r="59" spans="1:21">
      <c r="A59" s="21">
        <v>45</v>
      </c>
      <c r="B59" s="22">
        <f>Absterbeordnung!B53</f>
        <v>97014.586193982817</v>
      </c>
      <c r="C59" s="15">
        <f t="shared" si="18"/>
        <v>0.41019680250993107</v>
      </c>
      <c r="D59" s="14">
        <f t="shared" si="19"/>
        <v>39795.073053595857</v>
      </c>
      <c r="E59" s="14">
        <f>SUM(D59:$D$127)</f>
        <v>976749.25302760908</v>
      </c>
      <c r="F59" s="16">
        <f t="shared" si="20"/>
        <v>24.544476943468023</v>
      </c>
      <c r="G59" s="5"/>
      <c r="H59" s="14">
        <f t="shared" si="13"/>
        <v>97014.586193982817</v>
      </c>
      <c r="I59" s="15">
        <f t="shared" si="21"/>
        <v>0.41019680250993107</v>
      </c>
      <c r="J59" s="14">
        <f t="shared" si="22"/>
        <v>39795.073053595857</v>
      </c>
      <c r="K59" s="14">
        <f>SUM($J59:J$127)</f>
        <v>976749.25302760908</v>
      </c>
      <c r="L59" s="16">
        <f t="shared" si="23"/>
        <v>24.544476943468023</v>
      </c>
      <c r="M59" s="16"/>
      <c r="N59" s="6">
        <v>45</v>
      </c>
      <c r="O59" s="6">
        <f t="shared" si="14"/>
        <v>55</v>
      </c>
      <c r="P59" s="6">
        <f t="shared" si="15"/>
        <v>97014.586193982817</v>
      </c>
      <c r="Q59" s="6">
        <f t="shared" si="16"/>
        <v>97014.586193982817</v>
      </c>
      <c r="R59" s="5">
        <f t="shared" si="17"/>
        <v>98311.1216097336</v>
      </c>
      <c r="S59" s="5">
        <f t="shared" si="24"/>
        <v>3912298266.4402947</v>
      </c>
      <c r="T59" s="20">
        <f>SUM(S59:$S$136)</f>
        <v>89771479244.125031</v>
      </c>
      <c r="U59" s="6">
        <f t="shared" si="25"/>
        <v>22.945970151147478</v>
      </c>
    </row>
    <row r="60" spans="1:21">
      <c r="A60" s="21">
        <v>46</v>
      </c>
      <c r="B60" s="22">
        <f>Absterbeordnung!B54</f>
        <v>96788.619522910099</v>
      </c>
      <c r="C60" s="15">
        <f t="shared" si="18"/>
        <v>0.40215372795091275</v>
      </c>
      <c r="D60" s="14">
        <f t="shared" si="19"/>
        <v>38923.904164360792</v>
      </c>
      <c r="E60" s="14">
        <f>SUM(D60:$D$127)</f>
        <v>936954.17997401312</v>
      </c>
      <c r="F60" s="16">
        <f t="shared" si="20"/>
        <v>24.071433739473132</v>
      </c>
      <c r="G60" s="5"/>
      <c r="H60" s="14">
        <f t="shared" si="13"/>
        <v>96788.619522910099</v>
      </c>
      <c r="I60" s="15">
        <f t="shared" si="21"/>
        <v>0.40215372795091275</v>
      </c>
      <c r="J60" s="14">
        <f t="shared" si="22"/>
        <v>38923.904164360792</v>
      </c>
      <c r="K60" s="14">
        <f>SUM($J60:J$127)</f>
        <v>936954.17997401312</v>
      </c>
      <c r="L60" s="16">
        <f t="shared" si="23"/>
        <v>24.071433739473132</v>
      </c>
      <c r="M60" s="16"/>
      <c r="N60" s="6">
        <v>46</v>
      </c>
      <c r="O60" s="6">
        <f t="shared" si="14"/>
        <v>56</v>
      </c>
      <c r="P60" s="6">
        <f t="shared" si="15"/>
        <v>96788.619522910099</v>
      </c>
      <c r="Q60" s="6">
        <f t="shared" si="16"/>
        <v>96788.619522910099</v>
      </c>
      <c r="R60" s="5">
        <f t="shared" si="17"/>
        <v>98225.94119823449</v>
      </c>
      <c r="S60" s="5">
        <f t="shared" si="24"/>
        <v>3823337121.6542182</v>
      </c>
      <c r="T60" s="20">
        <f>SUM(S60:$S$136)</f>
        <v>85859180977.684738</v>
      </c>
      <c r="U60" s="6">
        <f t="shared" si="25"/>
        <v>22.456607472933648</v>
      </c>
    </row>
    <row r="61" spans="1:21">
      <c r="A61" s="21">
        <v>47</v>
      </c>
      <c r="B61" s="22">
        <f>Absterbeordnung!B55</f>
        <v>96535.752821098635</v>
      </c>
      <c r="C61" s="15">
        <f t="shared" si="18"/>
        <v>0.39426836073618909</v>
      </c>
      <c r="D61" s="14">
        <f t="shared" si="19"/>
        <v>38060.993017208501</v>
      </c>
      <c r="E61" s="14">
        <f>SUM(D61:$D$127)</f>
        <v>898030.2758096524</v>
      </c>
      <c r="F61" s="16">
        <f t="shared" si="20"/>
        <v>23.594504625867916</v>
      </c>
      <c r="G61" s="5"/>
      <c r="H61" s="14">
        <f t="shared" si="13"/>
        <v>96535.752821098635</v>
      </c>
      <c r="I61" s="15">
        <f t="shared" si="21"/>
        <v>0.39426836073618909</v>
      </c>
      <c r="J61" s="14">
        <f t="shared" si="22"/>
        <v>38060.993017208501</v>
      </c>
      <c r="K61" s="14">
        <f>SUM($J61:J$127)</f>
        <v>898030.2758096524</v>
      </c>
      <c r="L61" s="16">
        <f t="shared" si="23"/>
        <v>23.594504625867916</v>
      </c>
      <c r="M61" s="16"/>
      <c r="N61" s="6">
        <v>47</v>
      </c>
      <c r="O61" s="6">
        <f t="shared" si="14"/>
        <v>57</v>
      </c>
      <c r="P61" s="6">
        <f t="shared" si="15"/>
        <v>96535.752821098635</v>
      </c>
      <c r="Q61" s="6">
        <f t="shared" si="16"/>
        <v>96535.752821098635</v>
      </c>
      <c r="R61" s="5">
        <f t="shared" si="17"/>
        <v>98136.567517965595</v>
      </c>
      <c r="S61" s="5">
        <f t="shared" si="24"/>
        <v>3735175211.0340991</v>
      </c>
      <c r="T61" s="20">
        <f>SUM(S61:$S$136)</f>
        <v>82035843856.030518</v>
      </c>
      <c r="U61" s="6">
        <f t="shared" si="25"/>
        <v>21.963051054121379</v>
      </c>
    </row>
    <row r="62" spans="1:21">
      <c r="A62" s="21">
        <v>48</v>
      </c>
      <c r="B62" s="22">
        <f>Absterbeordnung!B56</f>
        <v>96245.248558278923</v>
      </c>
      <c r="C62" s="15">
        <f t="shared" si="18"/>
        <v>0.38653760856489122</v>
      </c>
      <c r="D62" s="14">
        <f t="shared" si="19"/>
        <v>37202.408213450683</v>
      </c>
      <c r="E62" s="14">
        <f>SUM(D62:$D$127)</f>
        <v>859969.28279244376</v>
      </c>
      <c r="F62" s="16">
        <f t="shared" si="20"/>
        <v>23.115957382606172</v>
      </c>
      <c r="G62" s="5"/>
      <c r="H62" s="14">
        <f t="shared" si="13"/>
        <v>96245.248558278923</v>
      </c>
      <c r="I62" s="15">
        <f t="shared" si="21"/>
        <v>0.38653760856489122</v>
      </c>
      <c r="J62" s="14">
        <f t="shared" si="22"/>
        <v>37202.408213450683</v>
      </c>
      <c r="K62" s="14">
        <f>SUM($J62:J$127)</f>
        <v>859969.28279244376</v>
      </c>
      <c r="L62" s="16">
        <f t="shared" si="23"/>
        <v>23.115957382606172</v>
      </c>
      <c r="M62" s="16"/>
      <c r="N62" s="6">
        <v>48</v>
      </c>
      <c r="O62" s="6">
        <f t="shared" si="14"/>
        <v>58</v>
      </c>
      <c r="P62" s="6">
        <f t="shared" si="15"/>
        <v>96245.248558278923</v>
      </c>
      <c r="Q62" s="6">
        <f t="shared" si="16"/>
        <v>96245.248558278923</v>
      </c>
      <c r="R62" s="5">
        <f t="shared" si="17"/>
        <v>98041.012710766372</v>
      </c>
      <c r="S62" s="5">
        <f t="shared" si="24"/>
        <v>3647361776.5260372</v>
      </c>
      <c r="T62" s="20">
        <f>SUM(S62:$S$136)</f>
        <v>78300668644.996429</v>
      </c>
      <c r="U62" s="6">
        <f t="shared" si="25"/>
        <v>21.467754898603619</v>
      </c>
    </row>
    <row r="63" spans="1:21">
      <c r="A63" s="21">
        <v>49</v>
      </c>
      <c r="B63" s="22">
        <f>Absterbeordnung!B57</f>
        <v>95925.077421229522</v>
      </c>
      <c r="C63" s="15">
        <f t="shared" si="18"/>
        <v>0.37895843976950117</v>
      </c>
      <c r="D63" s="14">
        <f t="shared" si="19"/>
        <v>36351.617674317742</v>
      </c>
      <c r="E63" s="14">
        <f>SUM(D63:$D$127)</f>
        <v>822766.87457899307</v>
      </c>
      <c r="F63" s="16">
        <f t="shared" si="20"/>
        <v>22.633569761608552</v>
      </c>
      <c r="G63" s="5"/>
      <c r="H63" s="14">
        <f t="shared" si="13"/>
        <v>95925.077421229522</v>
      </c>
      <c r="I63" s="15">
        <f t="shared" si="21"/>
        <v>0.37895843976950117</v>
      </c>
      <c r="J63" s="14">
        <f t="shared" si="22"/>
        <v>36351.617674317742</v>
      </c>
      <c r="K63" s="14">
        <f>SUM($J63:J$127)</f>
        <v>822766.87457899307</v>
      </c>
      <c r="L63" s="16">
        <f t="shared" si="23"/>
        <v>22.633569761608552</v>
      </c>
      <c r="M63" s="16"/>
      <c r="N63" s="6">
        <v>49</v>
      </c>
      <c r="O63" s="6">
        <f t="shared" si="14"/>
        <v>59</v>
      </c>
      <c r="P63" s="6">
        <f t="shared" si="15"/>
        <v>95925.077421229522</v>
      </c>
      <c r="Q63" s="6">
        <f t="shared" si="16"/>
        <v>95925.077421229522</v>
      </c>
      <c r="R63" s="5">
        <f t="shared" si="17"/>
        <v>97932.580476845062</v>
      </c>
      <c r="S63" s="5">
        <f t="shared" si="24"/>
        <v>3560007723.3536253</v>
      </c>
      <c r="T63" s="20">
        <f>SUM(S63:$S$136)</f>
        <v>74653306868.470398</v>
      </c>
      <c r="U63" s="6">
        <f t="shared" si="25"/>
        <v>20.969984525242808</v>
      </c>
    </row>
    <row r="64" spans="1:21">
      <c r="A64" s="21">
        <v>50</v>
      </c>
      <c r="B64" s="22">
        <f>Absterbeordnung!B58</f>
        <v>95564.281155716366</v>
      </c>
      <c r="C64" s="15">
        <f t="shared" si="18"/>
        <v>0.37152788212696192</v>
      </c>
      <c r="D64" s="14">
        <f t="shared" si="19"/>
        <v>35504.794984768836</v>
      </c>
      <c r="E64" s="14">
        <f>SUM(D64:$D$127)</f>
        <v>786415.25690467539</v>
      </c>
      <c r="F64" s="16">
        <f t="shared" si="20"/>
        <v>22.149550708349079</v>
      </c>
      <c r="G64" s="5"/>
      <c r="H64" s="14">
        <f t="shared" si="13"/>
        <v>95564.281155716366</v>
      </c>
      <c r="I64" s="15">
        <f t="shared" si="21"/>
        <v>0.37152788212696192</v>
      </c>
      <c r="J64" s="14">
        <f t="shared" si="22"/>
        <v>35504.794984768836</v>
      </c>
      <c r="K64" s="14">
        <f>SUM($J64:J$127)</f>
        <v>786415.25690467539</v>
      </c>
      <c r="L64" s="16">
        <f t="shared" si="23"/>
        <v>22.149550708349079</v>
      </c>
      <c r="M64" s="16"/>
      <c r="N64" s="6">
        <v>50</v>
      </c>
      <c r="O64" s="6">
        <f t="shared" si="14"/>
        <v>60</v>
      </c>
      <c r="P64" s="6">
        <f t="shared" si="15"/>
        <v>95564.281155716366</v>
      </c>
      <c r="Q64" s="6">
        <f t="shared" si="16"/>
        <v>95564.281155716366</v>
      </c>
      <c r="R64" s="5">
        <f t="shared" si="17"/>
        <v>97818.149616500625</v>
      </c>
      <c r="S64" s="5">
        <f t="shared" si="24"/>
        <v>3473013347.9232993</v>
      </c>
      <c r="T64" s="20">
        <f>SUM(S64:$S$136)</f>
        <v>71093299145.11676</v>
      </c>
      <c r="U64" s="6">
        <f t="shared" si="25"/>
        <v>20.47020613601363</v>
      </c>
    </row>
    <row r="65" spans="1:21">
      <c r="A65" s="21">
        <v>51</v>
      </c>
      <c r="B65" s="22">
        <f>Absterbeordnung!B59</f>
        <v>95169.43068050321</v>
      </c>
      <c r="C65" s="15">
        <f t="shared" si="18"/>
        <v>0.36424302169309997</v>
      </c>
      <c r="D65" s="14">
        <f t="shared" si="19"/>
        <v>34664.801003878507</v>
      </c>
      <c r="E65" s="14">
        <f>SUM(D65:$D$127)</f>
        <v>750910.46191990655</v>
      </c>
      <c r="F65" s="16">
        <f t="shared" si="20"/>
        <v>21.662044499718611</v>
      </c>
      <c r="G65" s="5"/>
      <c r="H65" s="14">
        <f t="shared" si="13"/>
        <v>95169.43068050321</v>
      </c>
      <c r="I65" s="15">
        <f t="shared" si="21"/>
        <v>0.36424302169309997</v>
      </c>
      <c r="J65" s="14">
        <f t="shared" si="22"/>
        <v>34664.801003878507</v>
      </c>
      <c r="K65" s="14">
        <f>SUM($J65:J$127)</f>
        <v>750910.46191990655</v>
      </c>
      <c r="L65" s="16">
        <f t="shared" si="23"/>
        <v>21.662044499718611</v>
      </c>
      <c r="M65" s="16"/>
      <c r="N65" s="6">
        <v>51</v>
      </c>
      <c r="O65" s="6">
        <f t="shared" si="14"/>
        <v>61</v>
      </c>
      <c r="P65" s="6">
        <f t="shared" si="15"/>
        <v>95169.43068050321</v>
      </c>
      <c r="Q65" s="6">
        <f t="shared" si="16"/>
        <v>95169.43068050321</v>
      </c>
      <c r="R65" s="5">
        <f t="shared" si="17"/>
        <v>97688.964548369069</v>
      </c>
      <c r="S65" s="5">
        <f t="shared" si="24"/>
        <v>3386368516.3441558</v>
      </c>
      <c r="T65" s="20">
        <f>SUM(S65:$S$136)</f>
        <v>67620285797.193451</v>
      </c>
      <c r="U65" s="6">
        <f t="shared" si="25"/>
        <v>19.968377768345995</v>
      </c>
    </row>
    <row r="66" spans="1:21">
      <c r="A66" s="21">
        <v>52</v>
      </c>
      <c r="B66" s="22">
        <f>Absterbeordnung!B60</f>
        <v>94713.998033216281</v>
      </c>
      <c r="C66" s="15">
        <f t="shared" si="18"/>
        <v>0.35710100165990188</v>
      </c>
      <c r="D66" s="14">
        <f t="shared" si="19"/>
        <v>33822.463568875508</v>
      </c>
      <c r="E66" s="14">
        <f>SUM(D66:$D$127)</f>
        <v>716245.6609160282</v>
      </c>
      <c r="F66" s="16">
        <f t="shared" si="20"/>
        <v>21.176625985788331</v>
      </c>
      <c r="G66" s="5"/>
      <c r="H66" s="14">
        <f t="shared" si="13"/>
        <v>94713.998033216281</v>
      </c>
      <c r="I66" s="15">
        <f t="shared" si="21"/>
        <v>0.35710100165990188</v>
      </c>
      <c r="J66" s="14">
        <f t="shared" si="22"/>
        <v>33822.463568875508</v>
      </c>
      <c r="K66" s="14">
        <f>SUM($J66:J$127)</f>
        <v>716245.6609160282</v>
      </c>
      <c r="L66" s="16">
        <f t="shared" si="23"/>
        <v>21.176625985788331</v>
      </c>
      <c r="M66" s="16"/>
      <c r="N66" s="6">
        <v>52</v>
      </c>
      <c r="O66" s="6">
        <f t="shared" si="14"/>
        <v>62</v>
      </c>
      <c r="P66" s="6">
        <f t="shared" si="15"/>
        <v>94713.998033216281</v>
      </c>
      <c r="Q66" s="6">
        <f t="shared" si="16"/>
        <v>94713.998033216281</v>
      </c>
      <c r="R66" s="5">
        <f t="shared" si="17"/>
        <v>97547.047174215913</v>
      </c>
      <c r="S66" s="5">
        <f t="shared" si="24"/>
        <v>3299281449.3012986</v>
      </c>
      <c r="T66" s="20">
        <f>SUM(S66:$S$136)</f>
        <v>64233917280.849297</v>
      </c>
      <c r="U66" s="6">
        <f t="shared" si="25"/>
        <v>19.46906266346339</v>
      </c>
    </row>
    <row r="67" spans="1:21">
      <c r="A67" s="21">
        <v>53</v>
      </c>
      <c r="B67" s="22">
        <f>Absterbeordnung!B61</f>
        <v>94227.967661104834</v>
      </c>
      <c r="C67" s="15">
        <f t="shared" si="18"/>
        <v>0.35009902123519798</v>
      </c>
      <c r="D67" s="14">
        <f t="shared" si="19"/>
        <v>32989.119251134689</v>
      </c>
      <c r="E67" s="14">
        <f>SUM(D67:$D$127)</f>
        <v>682423.19734715275</v>
      </c>
      <c r="F67" s="16">
        <f t="shared" si="20"/>
        <v>20.686311512353583</v>
      </c>
      <c r="G67" s="5"/>
      <c r="H67" s="14">
        <f t="shared" si="13"/>
        <v>94227.967661104834</v>
      </c>
      <c r="I67" s="15">
        <f t="shared" si="21"/>
        <v>0.35009902123519798</v>
      </c>
      <c r="J67" s="14">
        <f t="shared" si="22"/>
        <v>32989.119251134689</v>
      </c>
      <c r="K67" s="14">
        <f>SUM($J67:J$127)</f>
        <v>682423.19734715275</v>
      </c>
      <c r="L67" s="16">
        <f t="shared" si="23"/>
        <v>20.686311512353583</v>
      </c>
      <c r="M67" s="16"/>
      <c r="N67" s="6">
        <v>53</v>
      </c>
      <c r="O67" s="6">
        <f t="shared" si="14"/>
        <v>63</v>
      </c>
      <c r="P67" s="6">
        <f t="shared" si="15"/>
        <v>94227.967661104834</v>
      </c>
      <c r="Q67" s="6">
        <f t="shared" si="16"/>
        <v>94227.967661104834</v>
      </c>
      <c r="R67" s="5">
        <f t="shared" si="17"/>
        <v>97393.155848931739</v>
      </c>
      <c r="S67" s="5">
        <f t="shared" si="24"/>
        <v>3212914432.544755</v>
      </c>
      <c r="T67" s="20">
        <f>SUM(S67:$S$136)</f>
        <v>60934635831.547997</v>
      </c>
      <c r="U67" s="6">
        <f t="shared" si="25"/>
        <v>18.965533353244442</v>
      </c>
    </row>
    <row r="68" spans="1:21">
      <c r="A68" s="21">
        <v>54</v>
      </c>
      <c r="B68" s="22">
        <f>Absterbeordnung!B62</f>
        <v>93697.299065792889</v>
      </c>
      <c r="C68" s="15">
        <f t="shared" si="18"/>
        <v>0.34323433454431168</v>
      </c>
      <c r="D68" s="14">
        <f t="shared" si="19"/>
        <v>32160.13009344678</v>
      </c>
      <c r="E68" s="14">
        <f>SUM(D68:$D$127)</f>
        <v>649434.07809601806</v>
      </c>
      <c r="F68" s="16">
        <f t="shared" si="20"/>
        <v>20.193764024242931</v>
      </c>
      <c r="G68" s="5"/>
      <c r="H68" s="14">
        <f t="shared" si="13"/>
        <v>93697.299065792889</v>
      </c>
      <c r="I68" s="15">
        <f t="shared" si="21"/>
        <v>0.34323433454431168</v>
      </c>
      <c r="J68" s="14">
        <f t="shared" si="22"/>
        <v>32160.13009344678</v>
      </c>
      <c r="K68" s="14">
        <f>SUM($J68:J$127)</f>
        <v>649434.07809601806</v>
      </c>
      <c r="L68" s="16">
        <f t="shared" si="23"/>
        <v>20.193764024242931</v>
      </c>
      <c r="M68" s="16"/>
      <c r="N68" s="6">
        <v>54</v>
      </c>
      <c r="O68" s="6">
        <f t="shared" si="14"/>
        <v>64</v>
      </c>
      <c r="P68" s="6">
        <f t="shared" si="15"/>
        <v>93697.299065792889</v>
      </c>
      <c r="Q68" s="6">
        <f t="shared" si="16"/>
        <v>93697.299065792889</v>
      </c>
      <c r="R68" s="5">
        <f t="shared" si="17"/>
        <v>97213.940073882201</v>
      </c>
      <c r="S68" s="5">
        <f t="shared" si="24"/>
        <v>3126412959.6725907</v>
      </c>
      <c r="T68" s="20">
        <f>SUM(S68:$S$136)</f>
        <v>57721721399.00325</v>
      </c>
      <c r="U68" s="6">
        <f t="shared" si="25"/>
        <v>18.462603035348241</v>
      </c>
    </row>
    <row r="69" spans="1:21">
      <c r="A69" s="21">
        <v>55</v>
      </c>
      <c r="B69" s="22">
        <f>Absterbeordnung!B63</f>
        <v>93099.377979563389</v>
      </c>
      <c r="C69" s="15">
        <f t="shared" si="18"/>
        <v>0.33650424955324687</v>
      </c>
      <c r="D69" s="14">
        <f t="shared" si="19"/>
        <v>31328.336320887054</v>
      </c>
      <c r="E69" s="14">
        <f>SUM(D69:$D$127)</f>
        <v>617273.94800257124</v>
      </c>
      <c r="F69" s="16">
        <f t="shared" si="20"/>
        <v>19.703374659924911</v>
      </c>
      <c r="G69" s="5"/>
      <c r="H69" s="14">
        <f t="shared" si="13"/>
        <v>93099.377979563389</v>
      </c>
      <c r="I69" s="15">
        <f t="shared" si="21"/>
        <v>0.33650424955324687</v>
      </c>
      <c r="J69" s="14">
        <f t="shared" si="22"/>
        <v>31328.336320887054</v>
      </c>
      <c r="K69" s="14">
        <f>SUM($J69:J$127)</f>
        <v>617273.94800257124</v>
      </c>
      <c r="L69" s="16">
        <f t="shared" si="23"/>
        <v>19.703374659924911</v>
      </c>
      <c r="M69" s="16"/>
      <c r="N69" s="6">
        <v>55</v>
      </c>
      <c r="O69" s="6">
        <f t="shared" si="14"/>
        <v>65</v>
      </c>
      <c r="P69" s="6">
        <f t="shared" si="15"/>
        <v>93099.377979563389</v>
      </c>
      <c r="Q69" s="6">
        <f t="shared" si="16"/>
        <v>93099.377979563389</v>
      </c>
      <c r="R69" s="5">
        <f t="shared" si="17"/>
        <v>97014.586193982817</v>
      </c>
      <c r="S69" s="5">
        <f t="shared" si="24"/>
        <v>3039305584.3167796</v>
      </c>
      <c r="T69" s="20">
        <f>SUM(S69:$S$136)</f>
        <v>54595308439.330658</v>
      </c>
      <c r="U69" s="6">
        <f t="shared" si="25"/>
        <v>17.963086279000603</v>
      </c>
    </row>
    <row r="70" spans="1:21">
      <c r="A70" s="21">
        <v>56</v>
      </c>
      <c r="B70" s="22">
        <f>Absterbeordnung!B64</f>
        <v>92466.939758135675</v>
      </c>
      <c r="C70" s="15">
        <f t="shared" si="18"/>
        <v>0.3299061270129871</v>
      </c>
      <c r="D70" s="14">
        <f t="shared" si="19"/>
        <v>30505.409972349735</v>
      </c>
      <c r="E70" s="14">
        <f>SUM(D70:$D$127)</f>
        <v>585945.61168168415</v>
      </c>
      <c r="F70" s="16">
        <f t="shared" si="20"/>
        <v>19.207924502991055</v>
      </c>
      <c r="G70" s="5"/>
      <c r="H70" s="14">
        <f t="shared" si="13"/>
        <v>92466.939758135675</v>
      </c>
      <c r="I70" s="15">
        <f t="shared" si="21"/>
        <v>0.3299061270129871</v>
      </c>
      <c r="J70" s="14">
        <f t="shared" si="22"/>
        <v>30505.409972349735</v>
      </c>
      <c r="K70" s="14">
        <f>SUM($J70:J$127)</f>
        <v>585945.61168168415</v>
      </c>
      <c r="L70" s="16">
        <f t="shared" si="23"/>
        <v>19.207924502991055</v>
      </c>
      <c r="M70" s="16"/>
      <c r="N70" s="6">
        <v>56</v>
      </c>
      <c r="O70" s="6">
        <f t="shared" si="14"/>
        <v>66</v>
      </c>
      <c r="P70" s="6">
        <f t="shared" si="15"/>
        <v>92466.939758135675</v>
      </c>
      <c r="Q70" s="6">
        <f t="shared" si="16"/>
        <v>92466.939758135675</v>
      </c>
      <c r="R70" s="5">
        <f t="shared" si="17"/>
        <v>96788.619522910099</v>
      </c>
      <c r="S70" s="5">
        <f t="shared" si="24"/>
        <v>2952576519.2041459</v>
      </c>
      <c r="T70" s="20">
        <f>SUM(S70:$S$136)</f>
        <v>51556002855.01387</v>
      </c>
      <c r="U70" s="6">
        <f t="shared" si="25"/>
        <v>17.461360448978496</v>
      </c>
    </row>
    <row r="71" spans="1:21">
      <c r="A71" s="21">
        <v>57</v>
      </c>
      <c r="B71" s="22">
        <f>Absterbeordnung!B65</f>
        <v>91777.041139969835</v>
      </c>
      <c r="C71" s="15">
        <f t="shared" si="18"/>
        <v>0.32343737942449713</v>
      </c>
      <c r="D71" s="14">
        <f t="shared" si="19"/>
        <v>29684.125677646105</v>
      </c>
      <c r="E71" s="14">
        <f>SUM(D71:$D$127)</f>
        <v>555440.20170933451</v>
      </c>
      <c r="F71" s="16">
        <f t="shared" si="20"/>
        <v>18.711691485918134</v>
      </c>
      <c r="G71" s="5"/>
      <c r="H71" s="14">
        <f t="shared" si="13"/>
        <v>91777.041139969835</v>
      </c>
      <c r="I71" s="15">
        <f t="shared" si="21"/>
        <v>0.32343737942449713</v>
      </c>
      <c r="J71" s="14">
        <f t="shared" si="22"/>
        <v>29684.125677646105</v>
      </c>
      <c r="K71" s="14">
        <f>SUM($J71:J$127)</f>
        <v>555440.20170933451</v>
      </c>
      <c r="L71" s="16">
        <f t="shared" si="23"/>
        <v>18.711691485918134</v>
      </c>
      <c r="M71" s="16"/>
      <c r="N71" s="6">
        <v>57</v>
      </c>
      <c r="O71" s="6">
        <f t="shared" si="14"/>
        <v>67</v>
      </c>
      <c r="P71" s="6">
        <f t="shared" si="15"/>
        <v>91777.041139969835</v>
      </c>
      <c r="Q71" s="6">
        <f t="shared" si="16"/>
        <v>91777.041139969835</v>
      </c>
      <c r="R71" s="5">
        <f t="shared" si="17"/>
        <v>96535.752821098635</v>
      </c>
      <c r="S71" s="5">
        <f t="shared" si="24"/>
        <v>2865579419.1276717</v>
      </c>
      <c r="T71" s="20">
        <f>SUM(S71:$S$136)</f>
        <v>48603426335.809731</v>
      </c>
      <c r="U71" s="6">
        <f t="shared" si="25"/>
        <v>16.961116488827027</v>
      </c>
    </row>
    <row r="72" spans="1:21">
      <c r="A72" s="21">
        <v>58</v>
      </c>
      <c r="B72" s="22">
        <f>Absterbeordnung!B66</f>
        <v>91038.10576310649</v>
      </c>
      <c r="C72" s="15">
        <f t="shared" si="18"/>
        <v>0.31709547002401678</v>
      </c>
      <c r="D72" s="14">
        <f t="shared" si="19"/>
        <v>28867.770937048404</v>
      </c>
      <c r="E72" s="14">
        <f>SUM(D72:$D$127)</f>
        <v>525756.07603168837</v>
      </c>
      <c r="F72" s="16">
        <f t="shared" si="20"/>
        <v>18.212562278473051</v>
      </c>
      <c r="G72" s="5"/>
      <c r="H72" s="14">
        <f t="shared" si="13"/>
        <v>91038.10576310649</v>
      </c>
      <c r="I72" s="15">
        <f t="shared" si="21"/>
        <v>0.31709547002401678</v>
      </c>
      <c r="J72" s="14">
        <f t="shared" si="22"/>
        <v>28867.770937048404</v>
      </c>
      <c r="K72" s="14">
        <f>SUM($J72:J$127)</f>
        <v>525756.07603168837</v>
      </c>
      <c r="L72" s="16">
        <f t="shared" si="23"/>
        <v>18.212562278473051</v>
      </c>
      <c r="M72" s="16"/>
      <c r="N72" s="6">
        <v>58</v>
      </c>
      <c r="O72" s="6">
        <f t="shared" si="14"/>
        <v>68</v>
      </c>
      <c r="P72" s="6">
        <f t="shared" si="15"/>
        <v>91038.10576310649</v>
      </c>
      <c r="Q72" s="6">
        <f t="shared" si="16"/>
        <v>91038.10576310649</v>
      </c>
      <c r="R72" s="5">
        <f t="shared" si="17"/>
        <v>96245.248558278923</v>
      </c>
      <c r="S72" s="5">
        <f t="shared" si="24"/>
        <v>2778385789.1596837</v>
      </c>
      <c r="T72" s="20">
        <f>SUM(S72:$S$136)</f>
        <v>45737846916.682053</v>
      </c>
      <c r="U72" s="6">
        <f t="shared" si="25"/>
        <v>16.462021615261484</v>
      </c>
    </row>
    <row r="73" spans="1:21">
      <c r="A73" s="21">
        <v>59</v>
      </c>
      <c r="B73" s="22">
        <f>Absterbeordnung!B67</f>
        <v>90235.343736592375</v>
      </c>
      <c r="C73" s="15">
        <f t="shared" si="18"/>
        <v>0.3108779117882518</v>
      </c>
      <c r="D73" s="14">
        <f t="shared" si="19"/>
        <v>28052.175230326946</v>
      </c>
      <c r="E73" s="14">
        <f>SUM(D73:$D$127)</f>
        <v>496888.30509464006</v>
      </c>
      <c r="F73" s="16">
        <f t="shared" si="20"/>
        <v>17.713004464532887</v>
      </c>
      <c r="G73" s="5"/>
      <c r="H73" s="14">
        <f t="shared" si="13"/>
        <v>90235.343736592375</v>
      </c>
      <c r="I73" s="15">
        <f t="shared" si="21"/>
        <v>0.3108779117882518</v>
      </c>
      <c r="J73" s="14">
        <f t="shared" si="22"/>
        <v>28052.175230326946</v>
      </c>
      <c r="K73" s="14">
        <f>SUM($J73:J$127)</f>
        <v>496888.30509464006</v>
      </c>
      <c r="L73" s="16">
        <f t="shared" si="23"/>
        <v>17.713004464532887</v>
      </c>
      <c r="M73" s="16"/>
      <c r="N73" s="6">
        <v>59</v>
      </c>
      <c r="O73" s="6">
        <f t="shared" si="14"/>
        <v>69</v>
      </c>
      <c r="P73" s="6">
        <f t="shared" si="15"/>
        <v>90235.343736592375</v>
      </c>
      <c r="Q73" s="6">
        <f t="shared" si="16"/>
        <v>90235.343736592375</v>
      </c>
      <c r="R73" s="5">
        <f t="shared" si="17"/>
        <v>95925.077421229522</v>
      </c>
      <c r="S73" s="5">
        <f t="shared" si="24"/>
        <v>2690907080.8030095</v>
      </c>
      <c r="T73" s="20">
        <f>SUM(S73:$S$136)</f>
        <v>42959461127.522369</v>
      </c>
      <c r="U73" s="6">
        <f t="shared" si="25"/>
        <v>15.964676533796396</v>
      </c>
    </row>
    <row r="74" spans="1:21">
      <c r="A74" s="21">
        <v>60</v>
      </c>
      <c r="B74" s="22">
        <f>Absterbeordnung!B68</f>
        <v>89371.780071529327</v>
      </c>
      <c r="C74" s="15">
        <f t="shared" si="18"/>
        <v>0.30478226645907031</v>
      </c>
      <c r="D74" s="14">
        <f t="shared" si="19"/>
        <v>27238.933687682282</v>
      </c>
      <c r="E74" s="14">
        <f>SUM(D74:$D$127)</f>
        <v>468836.12986431312</v>
      </c>
      <c r="F74" s="16">
        <f t="shared" si="20"/>
        <v>17.21198543378831</v>
      </c>
      <c r="G74" s="5"/>
      <c r="H74" s="14">
        <f t="shared" si="13"/>
        <v>89371.780071529327</v>
      </c>
      <c r="I74" s="15">
        <f t="shared" si="21"/>
        <v>0.30478226645907031</v>
      </c>
      <c r="J74" s="14">
        <f t="shared" si="22"/>
        <v>27238.933687682282</v>
      </c>
      <c r="K74" s="14">
        <f>SUM($J74:J$127)</f>
        <v>468836.12986431312</v>
      </c>
      <c r="L74" s="16">
        <f t="shared" si="23"/>
        <v>17.21198543378831</v>
      </c>
      <c r="M74" s="16"/>
      <c r="N74" s="6">
        <v>60</v>
      </c>
      <c r="O74" s="6">
        <f t="shared" si="14"/>
        <v>70</v>
      </c>
      <c r="P74" s="6">
        <f t="shared" si="15"/>
        <v>89371.780071529327</v>
      </c>
      <c r="Q74" s="6">
        <f t="shared" si="16"/>
        <v>89371.780071529327</v>
      </c>
      <c r="R74" s="5">
        <f t="shared" si="17"/>
        <v>95564.281155716366</v>
      </c>
      <c r="S74" s="5">
        <f t="shared" si="24"/>
        <v>2603069117.3115835</v>
      </c>
      <c r="T74" s="20">
        <f>SUM(S74:$S$136)</f>
        <v>40268554046.719353</v>
      </c>
      <c r="U74" s="6">
        <f t="shared" si="25"/>
        <v>15.469644574135703</v>
      </c>
    </row>
    <row r="75" spans="1:21">
      <c r="A75" s="21">
        <v>61</v>
      </c>
      <c r="B75" s="22">
        <f>Absterbeordnung!B69</f>
        <v>88434.952984442571</v>
      </c>
      <c r="C75" s="15">
        <f t="shared" si="18"/>
        <v>0.29880614358732388</v>
      </c>
      <c r="D75" s="14">
        <f t="shared" si="19"/>
        <v>26424.907259607582</v>
      </c>
      <c r="E75" s="14">
        <f>SUM(D75:$D$127)</f>
        <v>441597.19617663085</v>
      </c>
      <c r="F75" s="16">
        <f t="shared" si="20"/>
        <v>16.71140003778347</v>
      </c>
      <c r="G75" s="5"/>
      <c r="H75" s="14">
        <f t="shared" si="13"/>
        <v>88434.952984442571</v>
      </c>
      <c r="I75" s="15">
        <f t="shared" si="21"/>
        <v>0.29880614358732388</v>
      </c>
      <c r="J75" s="14">
        <f t="shared" si="22"/>
        <v>26424.907259607582</v>
      </c>
      <c r="K75" s="14">
        <f>SUM($J75:J$127)</f>
        <v>441597.19617663085</v>
      </c>
      <c r="L75" s="16">
        <f t="shared" si="23"/>
        <v>16.71140003778347</v>
      </c>
      <c r="M75" s="16"/>
      <c r="N75" s="6">
        <v>61</v>
      </c>
      <c r="O75" s="6">
        <f t="shared" si="14"/>
        <v>71</v>
      </c>
      <c r="P75" s="6">
        <f t="shared" si="15"/>
        <v>88434.952984442571</v>
      </c>
      <c r="Q75" s="6">
        <f t="shared" si="16"/>
        <v>88434.952984442571</v>
      </c>
      <c r="R75" s="5">
        <f t="shared" si="17"/>
        <v>95169.43068050321</v>
      </c>
      <c r="S75" s="5">
        <f t="shared" si="24"/>
        <v>2514843379.6819501</v>
      </c>
      <c r="T75" s="20">
        <f>SUM(S75:$S$136)</f>
        <v>37665484929.407776</v>
      </c>
      <c r="U75" s="6">
        <f t="shared" si="25"/>
        <v>14.977268657649486</v>
      </c>
    </row>
    <row r="76" spans="1:21">
      <c r="A76" s="21">
        <v>62</v>
      </c>
      <c r="B76" s="22">
        <f>Absterbeordnung!B70</f>
        <v>87429.74198513107</v>
      </c>
      <c r="C76" s="15">
        <f t="shared" si="18"/>
        <v>0.29294719959541554</v>
      </c>
      <c r="D76" s="14">
        <f t="shared" si="19"/>
        <v>25612.298075893872</v>
      </c>
      <c r="E76" s="14">
        <f>SUM(D76:$D$127)</f>
        <v>415172.28891702322</v>
      </c>
      <c r="F76" s="16">
        <f t="shared" si="20"/>
        <v>16.209880413182475</v>
      </c>
      <c r="G76" s="5"/>
      <c r="H76" s="14">
        <f t="shared" si="13"/>
        <v>87429.74198513107</v>
      </c>
      <c r="I76" s="15">
        <f t="shared" si="21"/>
        <v>0.29294719959541554</v>
      </c>
      <c r="J76" s="14">
        <f t="shared" si="22"/>
        <v>25612.298075893872</v>
      </c>
      <c r="K76" s="14">
        <f>SUM($J76:J$127)</f>
        <v>415172.28891702322</v>
      </c>
      <c r="L76" s="16">
        <f t="shared" si="23"/>
        <v>16.209880413182475</v>
      </c>
      <c r="M76" s="16"/>
      <c r="N76" s="6">
        <v>62</v>
      </c>
      <c r="O76" s="6">
        <f t="shared" si="14"/>
        <v>72</v>
      </c>
      <c r="P76" s="6">
        <f t="shared" si="15"/>
        <v>87429.74198513107</v>
      </c>
      <c r="Q76" s="6">
        <f t="shared" si="16"/>
        <v>87429.74198513107</v>
      </c>
      <c r="R76" s="5">
        <f t="shared" si="17"/>
        <v>94713.998033216281</v>
      </c>
      <c r="S76" s="5">
        <f t="shared" si="24"/>
        <v>2425843149.5863614</v>
      </c>
      <c r="T76" s="20">
        <f>SUM(S76:$S$136)</f>
        <v>35150641549.725815</v>
      </c>
      <c r="U76" s="6">
        <f t="shared" si="25"/>
        <v>14.490071856343832</v>
      </c>
    </row>
    <row r="77" spans="1:21">
      <c r="A77" s="21">
        <v>63</v>
      </c>
      <c r="B77" s="22">
        <f>Absterbeordnung!B71</f>
        <v>86378.878746041912</v>
      </c>
      <c r="C77" s="15">
        <f t="shared" si="18"/>
        <v>0.28720313685825061</v>
      </c>
      <c r="D77" s="14">
        <f t="shared" si="19"/>
        <v>24808.284934161711</v>
      </c>
      <c r="E77" s="14">
        <f>SUM(D77:$D$127)</f>
        <v>389559.99084112933</v>
      </c>
      <c r="F77" s="16">
        <f t="shared" si="20"/>
        <v>15.702818307471718</v>
      </c>
      <c r="G77" s="5"/>
      <c r="H77" s="14">
        <f t="shared" si="13"/>
        <v>86378.878746041912</v>
      </c>
      <c r="I77" s="15">
        <f t="shared" si="21"/>
        <v>0.28720313685825061</v>
      </c>
      <c r="J77" s="14">
        <f t="shared" si="22"/>
        <v>24808.284934161711</v>
      </c>
      <c r="K77" s="14">
        <f>SUM($J77:J$127)</f>
        <v>389559.99084112933</v>
      </c>
      <c r="L77" s="16">
        <f t="shared" si="23"/>
        <v>15.702818307471718</v>
      </c>
      <c r="M77" s="16"/>
      <c r="N77" s="6">
        <v>63</v>
      </c>
      <c r="O77" s="6">
        <f t="shared" si="14"/>
        <v>73</v>
      </c>
      <c r="P77" s="6">
        <f t="shared" si="15"/>
        <v>86378.878746041912</v>
      </c>
      <c r="Q77" s="6">
        <f t="shared" si="16"/>
        <v>86378.878746041912</v>
      </c>
      <c r="R77" s="5">
        <f t="shared" si="17"/>
        <v>94227.967661104834</v>
      </c>
      <c r="S77" s="5">
        <f t="shared" si="24"/>
        <v>2337634270.503664</v>
      </c>
      <c r="T77" s="20">
        <f>SUM(S77:$S$136)</f>
        <v>32724798400.13945</v>
      </c>
      <c r="U77" s="6">
        <f t="shared" si="25"/>
        <v>13.99910961824178</v>
      </c>
    </row>
    <row r="78" spans="1:21">
      <c r="A78" s="21">
        <v>64</v>
      </c>
      <c r="B78" s="22">
        <f>Absterbeordnung!B72</f>
        <v>85242.992487923562</v>
      </c>
      <c r="C78" s="15">
        <f t="shared" si="18"/>
        <v>0.28157170280220639</v>
      </c>
      <c r="D78" s="14">
        <f t="shared" si="19"/>
        <v>24002.014546780327</v>
      </c>
      <c r="E78" s="14">
        <f>SUM(D78:$D$127)</f>
        <v>364751.70590696757</v>
      </c>
      <c r="F78" s="16">
        <f t="shared" si="20"/>
        <v>15.196712142477057</v>
      </c>
      <c r="G78" s="5"/>
      <c r="H78" s="14">
        <f t="shared" ref="H78:H109" si="26">B78</f>
        <v>85242.992487923562</v>
      </c>
      <c r="I78" s="15">
        <f t="shared" si="21"/>
        <v>0.28157170280220639</v>
      </c>
      <c r="J78" s="14">
        <f t="shared" si="22"/>
        <v>24002.014546780327</v>
      </c>
      <c r="K78" s="14">
        <f>SUM($J78:J$127)</f>
        <v>364751.70590696757</v>
      </c>
      <c r="L78" s="16">
        <f t="shared" si="23"/>
        <v>15.196712142477057</v>
      </c>
      <c r="M78" s="16"/>
      <c r="N78" s="6">
        <v>64</v>
      </c>
      <c r="O78" s="6">
        <f t="shared" ref="O78:O109" si="27">N78+$B$3</f>
        <v>74</v>
      </c>
      <c r="P78" s="6">
        <f t="shared" ref="P78:P109" si="28">B78</f>
        <v>85242.992487923562</v>
      </c>
      <c r="Q78" s="6">
        <f t="shared" ref="Q78:Q109" si="29">B78</f>
        <v>85242.992487923562</v>
      </c>
      <c r="R78" s="5">
        <f t="shared" ref="R78:R109" si="30">LOOKUP(N78,$O$14:$O$136,$Q$14:$Q$136)</f>
        <v>93697.299065792889</v>
      </c>
      <c r="S78" s="5">
        <f t="shared" si="24"/>
        <v>2248923935.1711874</v>
      </c>
      <c r="T78" s="20">
        <f>SUM(S78:$S$136)</f>
        <v>30387164129.635788</v>
      </c>
      <c r="U78" s="6">
        <f t="shared" si="25"/>
        <v>13.511868344859217</v>
      </c>
    </row>
    <row r="79" spans="1:21">
      <c r="A79" s="21">
        <v>65</v>
      </c>
      <c r="B79" s="22">
        <f>Absterbeordnung!B73</f>
        <v>84041.885926999326</v>
      </c>
      <c r="C79" s="15">
        <f t="shared" ref="C79:C110" si="31">1/(((1+($B$5/100))^A79))</f>
        <v>0.27605068902177099</v>
      </c>
      <c r="D79" s="14">
        <f t="shared" ref="D79:D110" si="32">B79*C79</f>
        <v>23199.820516837244</v>
      </c>
      <c r="E79" s="14">
        <f>SUM(D79:$D$127)</f>
        <v>340749.69136018731</v>
      </c>
      <c r="F79" s="16">
        <f t="shared" ref="F79:F110" si="33">E79/D79</f>
        <v>14.687600324877023</v>
      </c>
      <c r="G79" s="5"/>
      <c r="H79" s="14">
        <f t="shared" si="26"/>
        <v>84041.885926999326</v>
      </c>
      <c r="I79" s="15">
        <f t="shared" ref="I79:I110" si="34">1/(((1+($B$5/100))^A79))</f>
        <v>0.27605068902177099</v>
      </c>
      <c r="J79" s="14">
        <f t="shared" ref="J79:J110" si="35">H79*I79</f>
        <v>23199.820516837244</v>
      </c>
      <c r="K79" s="14">
        <f>SUM($J79:J$127)</f>
        <v>340749.69136018731</v>
      </c>
      <c r="L79" s="16">
        <f t="shared" ref="L79:L110" si="36">K79/J79</f>
        <v>14.687600324877023</v>
      </c>
      <c r="M79" s="16"/>
      <c r="N79" s="6">
        <v>65</v>
      </c>
      <c r="O79" s="6">
        <f t="shared" si="27"/>
        <v>75</v>
      </c>
      <c r="P79" s="6">
        <f t="shared" si="28"/>
        <v>84041.885926999326</v>
      </c>
      <c r="Q79" s="6">
        <f t="shared" si="29"/>
        <v>84041.885926999326</v>
      </c>
      <c r="R79" s="5">
        <f t="shared" si="30"/>
        <v>93099.377979563389</v>
      </c>
      <c r="S79" s="5">
        <f t="shared" ref="S79:S110" si="37">P79*R79*I79</f>
        <v>2159888859.3550601</v>
      </c>
      <c r="T79" s="20">
        <f>SUM(S79:$S$136)</f>
        <v>28138240194.464592</v>
      </c>
      <c r="U79" s="6">
        <f t="shared" ref="U79:U110" si="38">T79/S79</f>
        <v>13.027633376870435</v>
      </c>
    </row>
    <row r="80" spans="1:21">
      <c r="A80" s="21">
        <v>66</v>
      </c>
      <c r="B80" s="22">
        <f>Absterbeordnung!B74</f>
        <v>82752.230220637823</v>
      </c>
      <c r="C80" s="15">
        <f t="shared" si="31"/>
        <v>0.27063793041350098</v>
      </c>
      <c r="D80" s="14">
        <f t="shared" si="32"/>
        <v>22395.892324014992</v>
      </c>
      <c r="E80" s="14">
        <f>SUM(D80:$D$127)</f>
        <v>317549.87084335001</v>
      </c>
      <c r="F80" s="16">
        <f t="shared" si="33"/>
        <v>14.178933629844391</v>
      </c>
      <c r="G80" s="5"/>
      <c r="H80" s="14">
        <f t="shared" si="26"/>
        <v>82752.230220637823</v>
      </c>
      <c r="I80" s="15">
        <f t="shared" si="34"/>
        <v>0.27063793041350098</v>
      </c>
      <c r="J80" s="14">
        <f t="shared" si="35"/>
        <v>22395.892324014992</v>
      </c>
      <c r="K80" s="14">
        <f>SUM($J80:J$127)</f>
        <v>317549.87084335001</v>
      </c>
      <c r="L80" s="16">
        <f t="shared" si="36"/>
        <v>14.178933629844391</v>
      </c>
      <c r="M80" s="16"/>
      <c r="N80" s="6">
        <v>66</v>
      </c>
      <c r="O80" s="6">
        <f t="shared" si="27"/>
        <v>76</v>
      </c>
      <c r="P80" s="6">
        <f t="shared" si="28"/>
        <v>82752.230220637823</v>
      </c>
      <c r="Q80" s="6">
        <f t="shared" si="29"/>
        <v>82752.230220637823</v>
      </c>
      <c r="R80" s="5">
        <f t="shared" si="30"/>
        <v>92466.939758135675</v>
      </c>
      <c r="S80" s="5">
        <f t="shared" si="37"/>
        <v>2070879626.3543873</v>
      </c>
      <c r="T80" s="20">
        <f>SUM(S80:$S$136)</f>
        <v>25978351335.109535</v>
      </c>
      <c r="U80" s="6">
        <f t="shared" si="38"/>
        <v>12.544597476600936</v>
      </c>
    </row>
    <row r="81" spans="1:21">
      <c r="A81" s="21">
        <v>67</v>
      </c>
      <c r="B81" s="22">
        <f>Absterbeordnung!B75</f>
        <v>81367.733716219896</v>
      </c>
      <c r="C81" s="15">
        <f t="shared" si="31"/>
        <v>0.26533130432696173</v>
      </c>
      <c r="D81" s="14">
        <f t="shared" si="32"/>
        <v>21589.406917053526</v>
      </c>
      <c r="E81" s="14">
        <f>SUM(D81:$D$127)</f>
        <v>295153.97851933498</v>
      </c>
      <c r="F81" s="16">
        <f t="shared" si="33"/>
        <v>13.671240699353909</v>
      </c>
      <c r="G81" s="5"/>
      <c r="H81" s="14">
        <f t="shared" si="26"/>
        <v>81367.733716219896</v>
      </c>
      <c r="I81" s="15">
        <f t="shared" si="34"/>
        <v>0.26533130432696173</v>
      </c>
      <c r="J81" s="14">
        <f t="shared" si="35"/>
        <v>21589.406917053526</v>
      </c>
      <c r="K81" s="14">
        <f>SUM($J81:J$127)</f>
        <v>295153.97851933498</v>
      </c>
      <c r="L81" s="16">
        <f t="shared" si="36"/>
        <v>13.671240699353909</v>
      </c>
      <c r="M81" s="16"/>
      <c r="N81" s="6">
        <v>67</v>
      </c>
      <c r="O81" s="6">
        <f t="shared" si="27"/>
        <v>77</v>
      </c>
      <c r="P81" s="6">
        <f t="shared" si="28"/>
        <v>81367.733716219896</v>
      </c>
      <c r="Q81" s="6">
        <f t="shared" si="29"/>
        <v>81367.733716219896</v>
      </c>
      <c r="R81" s="5">
        <f t="shared" si="30"/>
        <v>91777.041139969835</v>
      </c>
      <c r="S81" s="5">
        <f t="shared" si="37"/>
        <v>1981411886.8139708</v>
      </c>
      <c r="T81" s="20">
        <f>SUM(S81:$S$136)</f>
        <v>23907471708.75515</v>
      </c>
      <c r="U81" s="6">
        <f t="shared" si="38"/>
        <v>12.065876796165478</v>
      </c>
    </row>
    <row r="82" spans="1:21">
      <c r="A82" s="21">
        <v>68</v>
      </c>
      <c r="B82" s="22">
        <f>Absterbeordnung!B76</f>
        <v>79924.591914277436</v>
      </c>
      <c r="C82" s="15">
        <f t="shared" si="31"/>
        <v>0.26012872973231543</v>
      </c>
      <c r="D82" s="14">
        <f t="shared" si="32"/>
        <v>20790.682569034678</v>
      </c>
      <c r="E82" s="14">
        <f>SUM(D82:$D$127)</f>
        <v>273564.57160228147</v>
      </c>
      <c r="F82" s="16">
        <f t="shared" si="33"/>
        <v>13.158037053084747</v>
      </c>
      <c r="G82" s="5"/>
      <c r="H82" s="14">
        <f t="shared" si="26"/>
        <v>79924.591914277436</v>
      </c>
      <c r="I82" s="15">
        <f t="shared" si="34"/>
        <v>0.26012872973231543</v>
      </c>
      <c r="J82" s="14">
        <f t="shared" si="35"/>
        <v>20790.682569034678</v>
      </c>
      <c r="K82" s="14">
        <f>SUM($J82:J$127)</f>
        <v>273564.57160228147</v>
      </c>
      <c r="L82" s="16">
        <f t="shared" si="36"/>
        <v>13.158037053084747</v>
      </c>
      <c r="M82" s="16"/>
      <c r="N82" s="6">
        <v>68</v>
      </c>
      <c r="O82" s="6">
        <f t="shared" si="27"/>
        <v>78</v>
      </c>
      <c r="P82" s="6">
        <f t="shared" si="28"/>
        <v>79924.591914277436</v>
      </c>
      <c r="Q82" s="6">
        <f t="shared" si="29"/>
        <v>79924.591914277436</v>
      </c>
      <c r="R82" s="5">
        <f t="shared" si="30"/>
        <v>91038.10576310649</v>
      </c>
      <c r="S82" s="5">
        <f t="shared" si="37"/>
        <v>1892744358.6069536</v>
      </c>
      <c r="T82" s="20">
        <f>SUM(S82:$S$136)</f>
        <v>21926059821.941177</v>
      </c>
      <c r="U82" s="6">
        <f t="shared" si="38"/>
        <v>11.584269012471712</v>
      </c>
    </row>
    <row r="83" spans="1:21">
      <c r="A83" s="21">
        <v>69</v>
      </c>
      <c r="B83" s="22">
        <f>Absterbeordnung!B77</f>
        <v>78368.440801272067</v>
      </c>
      <c r="C83" s="15">
        <f t="shared" si="31"/>
        <v>0.25502816640423082</v>
      </c>
      <c r="D83" s="14">
        <f t="shared" si="32"/>
        <v>19986.159761506926</v>
      </c>
      <c r="E83" s="14">
        <f>SUM(D83:$D$127)</f>
        <v>252773.88903324664</v>
      </c>
      <c r="F83" s="16">
        <f t="shared" si="33"/>
        <v>12.647446635550555</v>
      </c>
      <c r="G83" s="5"/>
      <c r="H83" s="14">
        <f t="shared" si="26"/>
        <v>78368.440801272067</v>
      </c>
      <c r="I83" s="15">
        <f t="shared" si="34"/>
        <v>0.25502816640423082</v>
      </c>
      <c r="J83" s="14">
        <f t="shared" si="35"/>
        <v>19986.159761506926</v>
      </c>
      <c r="K83" s="14">
        <f>SUM($J83:J$127)</f>
        <v>252773.88903324664</v>
      </c>
      <c r="L83" s="16">
        <f t="shared" si="36"/>
        <v>12.647446635550555</v>
      </c>
      <c r="M83" s="16"/>
      <c r="N83" s="6">
        <v>69</v>
      </c>
      <c r="O83" s="6">
        <f t="shared" si="27"/>
        <v>79</v>
      </c>
      <c r="P83" s="6">
        <f t="shared" si="28"/>
        <v>78368.440801272067</v>
      </c>
      <c r="Q83" s="6">
        <f t="shared" si="29"/>
        <v>78368.440801272067</v>
      </c>
      <c r="R83" s="5">
        <f t="shared" si="30"/>
        <v>90235.343736592375</v>
      </c>
      <c r="S83" s="5">
        <f t="shared" si="37"/>
        <v>1803457996.0540283</v>
      </c>
      <c r="T83" s="20">
        <f>SUM(S83:$S$136)</f>
        <v>20033315463.334229</v>
      </c>
      <c r="U83" s="6">
        <f t="shared" si="38"/>
        <v>11.10827948705608</v>
      </c>
    </row>
    <row r="84" spans="1:21">
      <c r="A84" s="21">
        <v>70</v>
      </c>
      <c r="B84" s="22">
        <f>Absterbeordnung!B78</f>
        <v>76704.970323794361</v>
      </c>
      <c r="C84" s="15">
        <f t="shared" si="31"/>
        <v>0.25002761412179492</v>
      </c>
      <c r="D84" s="14">
        <f t="shared" si="32"/>
        <v>19178.360721341389</v>
      </c>
      <c r="E84" s="14">
        <f>SUM(D84:$D$127)</f>
        <v>232787.72927173969</v>
      </c>
      <c r="F84" s="16">
        <f t="shared" si="33"/>
        <v>12.138041027286397</v>
      </c>
      <c r="G84" s="5"/>
      <c r="H84" s="14">
        <f t="shared" si="26"/>
        <v>76704.970323794361</v>
      </c>
      <c r="I84" s="15">
        <f t="shared" si="34"/>
        <v>0.25002761412179492</v>
      </c>
      <c r="J84" s="14">
        <f t="shared" si="35"/>
        <v>19178.360721341389</v>
      </c>
      <c r="K84" s="14">
        <f>SUM($J84:J$127)</f>
        <v>232787.72927173969</v>
      </c>
      <c r="L84" s="16">
        <f t="shared" si="36"/>
        <v>12.138041027286397</v>
      </c>
      <c r="M84" s="16"/>
      <c r="N84" s="6">
        <v>70</v>
      </c>
      <c r="O84" s="6">
        <f t="shared" si="27"/>
        <v>80</v>
      </c>
      <c r="P84" s="6">
        <f t="shared" si="28"/>
        <v>76704.970323794361</v>
      </c>
      <c r="Q84" s="6">
        <f t="shared" si="29"/>
        <v>76704.970323794361</v>
      </c>
      <c r="R84" s="5">
        <f t="shared" si="30"/>
        <v>89371.780071529327</v>
      </c>
      <c r="S84" s="5">
        <f t="shared" si="37"/>
        <v>1714004236.520179</v>
      </c>
      <c r="T84" s="20">
        <f>SUM(S84:$S$136)</f>
        <v>18229857467.280197</v>
      </c>
      <c r="U84" s="6">
        <f t="shared" si="38"/>
        <v>10.635829876529932</v>
      </c>
    </row>
    <row r="85" spans="1:21">
      <c r="A85" s="21">
        <v>71</v>
      </c>
      <c r="B85" s="22">
        <f>Absterbeordnung!B79</f>
        <v>74916.736046723192</v>
      </c>
      <c r="C85" s="15">
        <f t="shared" si="31"/>
        <v>0.24512511188411268</v>
      </c>
      <c r="D85" s="14">
        <f t="shared" si="32"/>
        <v>18363.973305445561</v>
      </c>
      <c r="E85" s="14">
        <f>SUM(D85:$D$127)</f>
        <v>213609.3685503983</v>
      </c>
      <c r="F85" s="16">
        <f t="shared" si="33"/>
        <v>11.631979909655806</v>
      </c>
      <c r="G85" s="5"/>
      <c r="H85" s="14">
        <f t="shared" si="26"/>
        <v>74916.736046723192</v>
      </c>
      <c r="I85" s="15">
        <f t="shared" si="34"/>
        <v>0.24512511188411268</v>
      </c>
      <c r="J85" s="14">
        <f t="shared" si="35"/>
        <v>18363.973305445561</v>
      </c>
      <c r="K85" s="14">
        <f>SUM($J85:J$127)</f>
        <v>213609.3685503983</v>
      </c>
      <c r="L85" s="16">
        <f t="shared" si="36"/>
        <v>11.631979909655806</v>
      </c>
      <c r="M85" s="16"/>
      <c r="N85" s="6">
        <v>71</v>
      </c>
      <c r="O85" s="6">
        <f t="shared" si="27"/>
        <v>81</v>
      </c>
      <c r="P85" s="6">
        <f t="shared" si="28"/>
        <v>74916.736046723192</v>
      </c>
      <c r="Q85" s="6">
        <f t="shared" si="29"/>
        <v>74916.736046723192</v>
      </c>
      <c r="R85" s="5">
        <f t="shared" si="30"/>
        <v>88434.952984442571</v>
      </c>
      <c r="S85" s="5">
        <f t="shared" si="37"/>
        <v>1624017115.8746367</v>
      </c>
      <c r="T85" s="20">
        <f>SUM(S85:$S$136)</f>
        <v>16515853230.760017</v>
      </c>
      <c r="U85" s="6">
        <f t="shared" si="38"/>
        <v>10.169753181366675</v>
      </c>
    </row>
    <row r="86" spans="1:21">
      <c r="A86" s="21">
        <v>72</v>
      </c>
      <c r="B86" s="22">
        <f>Absterbeordnung!B80</f>
        <v>73019.712390097484</v>
      </c>
      <c r="C86" s="15">
        <f t="shared" si="31"/>
        <v>0.24031873714128693</v>
      </c>
      <c r="D86" s="14">
        <f t="shared" si="32"/>
        <v>17548.005068008209</v>
      </c>
      <c r="E86" s="14">
        <f>SUM(D86:$D$127)</f>
        <v>195245.39524495273</v>
      </c>
      <c r="F86" s="16">
        <f t="shared" si="33"/>
        <v>11.126358494214529</v>
      </c>
      <c r="G86" s="5"/>
      <c r="H86" s="14">
        <f t="shared" si="26"/>
        <v>73019.712390097484</v>
      </c>
      <c r="I86" s="15">
        <f t="shared" si="34"/>
        <v>0.24031873714128693</v>
      </c>
      <c r="J86" s="14">
        <f t="shared" si="35"/>
        <v>17548.005068008209</v>
      </c>
      <c r="K86" s="14">
        <f>SUM($J86:J$127)</f>
        <v>195245.39524495273</v>
      </c>
      <c r="L86" s="16">
        <f t="shared" si="36"/>
        <v>11.126358494214529</v>
      </c>
      <c r="M86" s="16"/>
      <c r="N86" s="6">
        <v>72</v>
      </c>
      <c r="O86" s="6">
        <f t="shared" si="27"/>
        <v>82</v>
      </c>
      <c r="P86" s="6">
        <f t="shared" si="28"/>
        <v>73019.712390097484</v>
      </c>
      <c r="Q86" s="6">
        <f t="shared" si="29"/>
        <v>73019.712390097484</v>
      </c>
      <c r="R86" s="5">
        <f t="shared" si="30"/>
        <v>87429.74198513107</v>
      </c>
      <c r="S86" s="5">
        <f t="shared" si="37"/>
        <v>1534217555.4497302</v>
      </c>
      <c r="T86" s="20">
        <f>SUM(S86:$S$136)</f>
        <v>14891836114.885382</v>
      </c>
      <c r="U86" s="6">
        <f t="shared" si="38"/>
        <v>9.7064696346275934</v>
      </c>
    </row>
    <row r="87" spans="1:21">
      <c r="A87" s="21">
        <v>73</v>
      </c>
      <c r="B87" s="22">
        <f>Absterbeordnung!B81</f>
        <v>70987.751239271223</v>
      </c>
      <c r="C87" s="15">
        <f t="shared" si="31"/>
        <v>0.2356066050404774</v>
      </c>
      <c r="D87" s="14">
        <f t="shared" si="32"/>
        <v>16725.183068942635</v>
      </c>
      <c r="E87" s="14">
        <f>SUM(D87:$D$127)</f>
        <v>177697.39017694458</v>
      </c>
      <c r="F87" s="16">
        <f t="shared" si="33"/>
        <v>10.624540816352248</v>
      </c>
      <c r="G87" s="5"/>
      <c r="H87" s="14">
        <f t="shared" si="26"/>
        <v>70987.751239271223</v>
      </c>
      <c r="I87" s="15">
        <f t="shared" si="34"/>
        <v>0.2356066050404774</v>
      </c>
      <c r="J87" s="14">
        <f t="shared" si="35"/>
        <v>16725.183068942635</v>
      </c>
      <c r="K87" s="14">
        <f>SUM($J87:J$127)</f>
        <v>177697.39017694458</v>
      </c>
      <c r="L87" s="16">
        <f t="shared" si="36"/>
        <v>10.624540816352248</v>
      </c>
      <c r="M87" s="16"/>
      <c r="N87" s="6">
        <v>73</v>
      </c>
      <c r="O87" s="6">
        <f t="shared" si="27"/>
        <v>83</v>
      </c>
      <c r="P87" s="6">
        <f t="shared" si="28"/>
        <v>70987.751239271223</v>
      </c>
      <c r="Q87" s="6">
        <f t="shared" si="29"/>
        <v>70987.751239271223</v>
      </c>
      <c r="R87" s="5">
        <f t="shared" si="30"/>
        <v>86378.878746041912</v>
      </c>
      <c r="S87" s="5">
        <f t="shared" si="37"/>
        <v>1444702560.317549</v>
      </c>
      <c r="T87" s="20">
        <f>SUM(S87:$S$136)</f>
        <v>13357618559.43565</v>
      </c>
      <c r="U87" s="6">
        <f t="shared" si="38"/>
        <v>9.2459298725819483</v>
      </c>
    </row>
    <row r="88" spans="1:21">
      <c r="A88" s="21">
        <v>74</v>
      </c>
      <c r="B88" s="22">
        <f>Absterbeordnung!B82</f>
        <v>68758.794617676016</v>
      </c>
      <c r="C88" s="15">
        <f t="shared" si="31"/>
        <v>0.23098686768674251</v>
      </c>
      <c r="D88" s="14">
        <f t="shared" si="32"/>
        <v>15882.378594653033</v>
      </c>
      <c r="E88" s="14">
        <f>SUM(D88:$D$127)</f>
        <v>160972.20710800189</v>
      </c>
      <c r="F88" s="16">
        <f t="shared" si="33"/>
        <v>10.13527074352672</v>
      </c>
      <c r="G88" s="5"/>
      <c r="H88" s="14">
        <f t="shared" si="26"/>
        <v>68758.794617676016</v>
      </c>
      <c r="I88" s="15">
        <f t="shared" si="34"/>
        <v>0.23098686768674251</v>
      </c>
      <c r="J88" s="14">
        <f t="shared" si="35"/>
        <v>15882.378594653033</v>
      </c>
      <c r="K88" s="14">
        <f>SUM($J88:J$127)</f>
        <v>160972.20710800189</v>
      </c>
      <c r="L88" s="16">
        <f t="shared" si="36"/>
        <v>10.13527074352672</v>
      </c>
      <c r="M88" s="16"/>
      <c r="N88" s="6">
        <v>74</v>
      </c>
      <c r="O88" s="6">
        <f t="shared" si="27"/>
        <v>84</v>
      </c>
      <c r="P88" s="6">
        <f t="shared" si="28"/>
        <v>68758.794617676016</v>
      </c>
      <c r="Q88" s="6">
        <f t="shared" si="29"/>
        <v>68758.794617676016</v>
      </c>
      <c r="R88" s="5">
        <f t="shared" si="30"/>
        <v>85242.992487923562</v>
      </c>
      <c r="S88" s="5">
        <f t="shared" si="37"/>
        <v>1353861479.2343664</v>
      </c>
      <c r="T88" s="20">
        <f>SUM(S88:$S$136)</f>
        <v>11912915999.118101</v>
      </c>
      <c r="U88" s="6">
        <f t="shared" si="38"/>
        <v>8.7992133477754866</v>
      </c>
    </row>
    <row r="89" spans="1:21">
      <c r="A89" s="21">
        <v>75</v>
      </c>
      <c r="B89" s="22">
        <f>Absterbeordnung!B83</f>
        <v>66340.897650637635</v>
      </c>
      <c r="C89" s="15">
        <f t="shared" si="31"/>
        <v>0.22645771341837509</v>
      </c>
      <c r="D89" s="14">
        <f t="shared" si="32"/>
        <v>15023.40798808585</v>
      </c>
      <c r="E89" s="14">
        <f>SUM(D89:$D$127)</f>
        <v>145089.82851334891</v>
      </c>
      <c r="F89" s="16">
        <f t="shared" si="33"/>
        <v>9.6575842597372592</v>
      </c>
      <c r="G89" s="5"/>
      <c r="H89" s="14">
        <f t="shared" si="26"/>
        <v>66340.897650637635</v>
      </c>
      <c r="I89" s="15">
        <f t="shared" si="34"/>
        <v>0.22645771341837509</v>
      </c>
      <c r="J89" s="14">
        <f t="shared" si="35"/>
        <v>15023.40798808585</v>
      </c>
      <c r="K89" s="14">
        <f>SUM($J89:J$127)</f>
        <v>145089.82851334891</v>
      </c>
      <c r="L89" s="16">
        <f t="shared" si="36"/>
        <v>9.6575842597372592</v>
      </c>
      <c r="M89" s="16"/>
      <c r="N89" s="6">
        <v>75</v>
      </c>
      <c r="O89" s="6">
        <f t="shared" si="27"/>
        <v>85</v>
      </c>
      <c r="P89" s="6">
        <f t="shared" si="28"/>
        <v>66340.897650637635</v>
      </c>
      <c r="Q89" s="6">
        <f t="shared" si="29"/>
        <v>66340.897650637635</v>
      </c>
      <c r="R89" s="5">
        <f t="shared" si="30"/>
        <v>84041.885926999326</v>
      </c>
      <c r="S89" s="5">
        <f t="shared" si="37"/>
        <v>1262595540.3694816</v>
      </c>
      <c r="T89" s="20">
        <f>SUM(S89:$S$136)</f>
        <v>10559054519.883736</v>
      </c>
      <c r="U89" s="6">
        <f t="shared" si="38"/>
        <v>8.3629746678764363</v>
      </c>
    </row>
    <row r="90" spans="1:21">
      <c r="A90" s="21">
        <v>76</v>
      </c>
      <c r="B90" s="22">
        <f>Absterbeordnung!B84</f>
        <v>63781.770250933885</v>
      </c>
      <c r="C90" s="15">
        <f t="shared" si="31"/>
        <v>0.22201736609644609</v>
      </c>
      <c r="D90" s="14">
        <f t="shared" si="32"/>
        <v>14160.660636081004</v>
      </c>
      <c r="E90" s="14">
        <f>SUM(D90:$D$127)</f>
        <v>130066.42052526306</v>
      </c>
      <c r="F90" s="16">
        <f t="shared" si="33"/>
        <v>9.185053146027462</v>
      </c>
      <c r="G90" s="5"/>
      <c r="H90" s="14">
        <f t="shared" si="26"/>
        <v>63781.770250933885</v>
      </c>
      <c r="I90" s="15">
        <f t="shared" si="34"/>
        <v>0.22201736609644609</v>
      </c>
      <c r="J90" s="14">
        <f t="shared" si="35"/>
        <v>14160.660636081004</v>
      </c>
      <c r="K90" s="14">
        <f>SUM($J90:J$127)</f>
        <v>130066.42052526306</v>
      </c>
      <c r="L90" s="16">
        <f t="shared" si="36"/>
        <v>9.185053146027462</v>
      </c>
      <c r="M90" s="16"/>
      <c r="N90" s="6">
        <v>76</v>
      </c>
      <c r="O90" s="6">
        <f t="shared" si="27"/>
        <v>86</v>
      </c>
      <c r="P90" s="6">
        <f t="shared" si="28"/>
        <v>63781.770250933885</v>
      </c>
      <c r="Q90" s="6">
        <f t="shared" si="29"/>
        <v>63781.770250933885</v>
      </c>
      <c r="R90" s="5">
        <f t="shared" si="30"/>
        <v>82752.230220637823</v>
      </c>
      <c r="S90" s="5">
        <f t="shared" si="37"/>
        <v>1171826249.0332987</v>
      </c>
      <c r="T90" s="20">
        <f>SUM(S90:$S$136)</f>
        <v>9296458979.5142536</v>
      </c>
      <c r="U90" s="6">
        <f t="shared" si="38"/>
        <v>7.9333083613576614</v>
      </c>
    </row>
    <row r="91" spans="1:21">
      <c r="A91" s="21">
        <v>77</v>
      </c>
      <c r="B91" s="22">
        <f>Absterbeordnung!B85</f>
        <v>61053.810657569731</v>
      </c>
      <c r="C91" s="15">
        <f t="shared" si="31"/>
        <v>0.2176640844082805</v>
      </c>
      <c r="D91" s="14">
        <f t="shared" si="32"/>
        <v>13289.221796416434</v>
      </c>
      <c r="E91" s="14">
        <f>SUM(D91:$D$127)</f>
        <v>115905.75988918207</v>
      </c>
      <c r="F91" s="16">
        <f t="shared" si="33"/>
        <v>8.721786848379427</v>
      </c>
      <c r="G91" s="5"/>
      <c r="H91" s="14">
        <f t="shared" si="26"/>
        <v>61053.810657569731</v>
      </c>
      <c r="I91" s="15">
        <f t="shared" si="34"/>
        <v>0.2176640844082805</v>
      </c>
      <c r="J91" s="14">
        <f t="shared" si="35"/>
        <v>13289.221796416434</v>
      </c>
      <c r="K91" s="14">
        <f>SUM($J91:J$127)</f>
        <v>115905.75988918207</v>
      </c>
      <c r="L91" s="16">
        <f t="shared" si="36"/>
        <v>8.721786848379427</v>
      </c>
      <c r="M91" s="16"/>
      <c r="N91" s="6">
        <v>77</v>
      </c>
      <c r="O91" s="6">
        <f t="shared" si="27"/>
        <v>87</v>
      </c>
      <c r="P91" s="6">
        <f t="shared" si="28"/>
        <v>61053.810657569731</v>
      </c>
      <c r="Q91" s="6">
        <f t="shared" si="29"/>
        <v>61053.810657569731</v>
      </c>
      <c r="R91" s="5">
        <f t="shared" si="30"/>
        <v>81367.733716219896</v>
      </c>
      <c r="S91" s="5">
        <f t="shared" si="37"/>
        <v>1081313860.4265978</v>
      </c>
      <c r="T91" s="20">
        <f>SUM(S91:$S$136)</f>
        <v>8124632730.4809561</v>
      </c>
      <c r="U91" s="6">
        <f t="shared" si="38"/>
        <v>7.5136674261029466</v>
      </c>
    </row>
    <row r="92" spans="1:21">
      <c r="A92" s="21">
        <v>78</v>
      </c>
      <c r="B92" s="22">
        <f>Absterbeordnung!B86</f>
        <v>58092.631426413216</v>
      </c>
      <c r="C92" s="15">
        <f t="shared" si="31"/>
        <v>0.21339616118458871</v>
      </c>
      <c r="D92" s="14">
        <f t="shared" si="32"/>
        <v>12396.744539507778</v>
      </c>
      <c r="E92" s="14">
        <f>SUM(D92:$D$127)</f>
        <v>102616.53809276564</v>
      </c>
      <c r="F92" s="16">
        <f t="shared" si="33"/>
        <v>8.2777004693233849</v>
      </c>
      <c r="G92" s="5"/>
      <c r="H92" s="14">
        <f t="shared" si="26"/>
        <v>58092.631426413216</v>
      </c>
      <c r="I92" s="15">
        <f t="shared" si="34"/>
        <v>0.21339616118458871</v>
      </c>
      <c r="J92" s="14">
        <f t="shared" si="35"/>
        <v>12396.744539507778</v>
      </c>
      <c r="K92" s="14">
        <f>SUM($J92:J$127)</f>
        <v>102616.53809276564</v>
      </c>
      <c r="L92" s="16">
        <f t="shared" si="36"/>
        <v>8.2777004693233849</v>
      </c>
      <c r="M92" s="16"/>
      <c r="N92" s="6">
        <v>78</v>
      </c>
      <c r="O92" s="6">
        <f t="shared" si="27"/>
        <v>88</v>
      </c>
      <c r="P92" s="6">
        <f t="shared" si="28"/>
        <v>58092.631426413216</v>
      </c>
      <c r="Q92" s="6">
        <f t="shared" si="29"/>
        <v>58092.631426413216</v>
      </c>
      <c r="R92" s="5">
        <f t="shared" si="30"/>
        <v>79924.591914277436</v>
      </c>
      <c r="S92" s="5">
        <f t="shared" si="37"/>
        <v>990804748.38570631</v>
      </c>
      <c r="T92" s="20">
        <f>SUM(S92:$S$136)</f>
        <v>7043318870.0543585</v>
      </c>
      <c r="U92" s="6">
        <f t="shared" si="38"/>
        <v>7.1086850174364464</v>
      </c>
    </row>
    <row r="93" spans="1:21">
      <c r="A93" s="21">
        <v>79</v>
      </c>
      <c r="B93" s="22">
        <f>Absterbeordnung!B87</f>
        <v>54923.966952912961</v>
      </c>
      <c r="C93" s="15">
        <f t="shared" si="31"/>
        <v>0.20921192272998898</v>
      </c>
      <c r="D93" s="14">
        <f t="shared" si="32"/>
        <v>11490.748730177294</v>
      </c>
      <c r="E93" s="14">
        <f>SUM(D93:$D$127)</f>
        <v>90219.793553257856</v>
      </c>
      <c r="F93" s="16">
        <f t="shared" si="33"/>
        <v>7.8515156559224337</v>
      </c>
      <c r="G93" s="5"/>
      <c r="H93" s="14">
        <f t="shared" si="26"/>
        <v>54923.966952912961</v>
      </c>
      <c r="I93" s="15">
        <f t="shared" si="34"/>
        <v>0.20921192272998898</v>
      </c>
      <c r="J93" s="14">
        <f t="shared" si="35"/>
        <v>11490.748730177294</v>
      </c>
      <c r="K93" s="14">
        <f>SUM($J93:J$127)</f>
        <v>90219.793553257856</v>
      </c>
      <c r="L93" s="16">
        <f t="shared" si="36"/>
        <v>7.8515156559224337</v>
      </c>
      <c r="M93" s="16"/>
      <c r="N93" s="6">
        <v>79</v>
      </c>
      <c r="O93" s="6">
        <f t="shared" si="27"/>
        <v>89</v>
      </c>
      <c r="P93" s="6">
        <f t="shared" si="28"/>
        <v>54923.966952912961</v>
      </c>
      <c r="Q93" s="6">
        <f t="shared" si="29"/>
        <v>54923.966952912961</v>
      </c>
      <c r="R93" s="5">
        <f t="shared" si="30"/>
        <v>78368.440801272067</v>
      </c>
      <c r="S93" s="5">
        <f t="shared" si="37"/>
        <v>900512061.62319148</v>
      </c>
      <c r="T93" s="20">
        <f>SUM(S93:$S$136)</f>
        <v>6052514121.6686516</v>
      </c>
      <c r="U93" s="6">
        <f t="shared" si="38"/>
        <v>6.7211916193092076</v>
      </c>
    </row>
    <row r="94" spans="1:21">
      <c r="A94" s="21">
        <v>80</v>
      </c>
      <c r="B94" s="22">
        <f>Absterbeordnung!B88</f>
        <v>51614.158344093274</v>
      </c>
      <c r="C94" s="15">
        <f t="shared" si="31"/>
        <v>0.20510972816665585</v>
      </c>
      <c r="D94" s="14">
        <f t="shared" si="32"/>
        <v>10586.565987507704</v>
      </c>
      <c r="E94" s="14">
        <f>SUM(D94:$D$127)</f>
        <v>78729.044823080563</v>
      </c>
      <c r="F94" s="16">
        <f t="shared" si="33"/>
        <v>7.4366933447523911</v>
      </c>
      <c r="G94" s="5"/>
      <c r="H94" s="14">
        <f t="shared" si="26"/>
        <v>51614.158344093274</v>
      </c>
      <c r="I94" s="15">
        <f t="shared" si="34"/>
        <v>0.20510972816665585</v>
      </c>
      <c r="J94" s="14">
        <f t="shared" si="35"/>
        <v>10586.565987507704</v>
      </c>
      <c r="K94" s="14">
        <f>SUM($J94:J$127)</f>
        <v>78729.044823080563</v>
      </c>
      <c r="L94" s="16">
        <f t="shared" si="36"/>
        <v>7.4366933447523911</v>
      </c>
      <c r="M94" s="16"/>
      <c r="N94" s="6">
        <v>80</v>
      </c>
      <c r="O94" s="6">
        <f t="shared" si="27"/>
        <v>90</v>
      </c>
      <c r="P94" s="6">
        <f t="shared" si="28"/>
        <v>51614.158344093274</v>
      </c>
      <c r="Q94" s="6">
        <f t="shared" si="29"/>
        <v>51614.158344093274</v>
      </c>
      <c r="R94" s="5">
        <f t="shared" si="30"/>
        <v>76704.970323794361</v>
      </c>
      <c r="S94" s="5">
        <f t="shared" si="37"/>
        <v>812042229.90266907</v>
      </c>
      <c r="T94" s="20">
        <f>SUM(S94:$S$136)</f>
        <v>5152002060.0454597</v>
      </c>
      <c r="U94" s="6">
        <f t="shared" si="38"/>
        <v>6.3445001630801592</v>
      </c>
    </row>
    <row r="95" spans="1:21">
      <c r="A95" s="21">
        <v>81</v>
      </c>
      <c r="B95" s="22">
        <f>Absterbeordnung!B89</f>
        <v>48155.202640167539</v>
      </c>
      <c r="C95" s="15">
        <f t="shared" si="31"/>
        <v>0.20108796879083907</v>
      </c>
      <c r="D95" s="14">
        <f t="shared" si="32"/>
        <v>9683.4318856225418</v>
      </c>
      <c r="E95" s="14">
        <f>SUM(D95:$D$127)</f>
        <v>68142.478835572852</v>
      </c>
      <c r="F95" s="16">
        <f t="shared" si="33"/>
        <v>7.0370174170117599</v>
      </c>
      <c r="G95" s="5"/>
      <c r="H95" s="14">
        <f t="shared" si="26"/>
        <v>48155.202640167539</v>
      </c>
      <c r="I95" s="15">
        <f t="shared" si="34"/>
        <v>0.20108796879083907</v>
      </c>
      <c r="J95" s="14">
        <f t="shared" si="35"/>
        <v>9683.4318856225418</v>
      </c>
      <c r="K95" s="14">
        <f>SUM($J95:J$127)</f>
        <v>68142.478835572852</v>
      </c>
      <c r="L95" s="16">
        <f t="shared" si="36"/>
        <v>7.0370174170117599</v>
      </c>
      <c r="M95" s="16"/>
      <c r="N95" s="6">
        <v>81</v>
      </c>
      <c r="O95" s="6">
        <f t="shared" si="27"/>
        <v>91</v>
      </c>
      <c r="P95" s="6">
        <f t="shared" si="28"/>
        <v>48155.202640167539</v>
      </c>
      <c r="Q95" s="6">
        <f t="shared" si="29"/>
        <v>48155.202640167539</v>
      </c>
      <c r="R95" s="5">
        <f t="shared" si="30"/>
        <v>74916.736046723192</v>
      </c>
      <c r="S95" s="5">
        <f t="shared" si="37"/>
        <v>725451110.60160697</v>
      </c>
      <c r="T95" s="20">
        <f>SUM(S95:$S$136)</f>
        <v>4339959830.1427908</v>
      </c>
      <c r="U95" s="6">
        <f t="shared" si="38"/>
        <v>5.9824290937313744</v>
      </c>
    </row>
    <row r="96" spans="1:21">
      <c r="A96" s="21">
        <v>82</v>
      </c>
      <c r="B96" s="22">
        <f>Absterbeordnung!B90</f>
        <v>44573.371318723155</v>
      </c>
      <c r="C96" s="15">
        <f t="shared" si="31"/>
        <v>0.19714506744199911</v>
      </c>
      <c r="D96" s="14">
        <f t="shared" si="32"/>
        <v>8787.4202947469457</v>
      </c>
      <c r="E96" s="14">
        <f>SUM(D96:$D$127)</f>
        <v>58459.046949950287</v>
      </c>
      <c r="F96" s="16">
        <f t="shared" si="33"/>
        <v>6.652583464671272</v>
      </c>
      <c r="G96" s="5"/>
      <c r="H96" s="14">
        <f t="shared" si="26"/>
        <v>44573.371318723155</v>
      </c>
      <c r="I96" s="15">
        <f t="shared" si="34"/>
        <v>0.19714506744199911</v>
      </c>
      <c r="J96" s="14">
        <f t="shared" si="35"/>
        <v>8787.4202947469457</v>
      </c>
      <c r="K96" s="14">
        <f>SUM($J96:J$127)</f>
        <v>58459.046949950287</v>
      </c>
      <c r="L96" s="16">
        <f t="shared" si="36"/>
        <v>6.652583464671272</v>
      </c>
      <c r="M96" s="16"/>
      <c r="N96" s="6">
        <v>82</v>
      </c>
      <c r="O96" s="6">
        <f t="shared" si="27"/>
        <v>92</v>
      </c>
      <c r="P96" s="6">
        <f t="shared" si="28"/>
        <v>44573.371318723155</v>
      </c>
      <c r="Q96" s="6">
        <f t="shared" si="29"/>
        <v>44573.371318723155</v>
      </c>
      <c r="R96" s="5">
        <f t="shared" si="30"/>
        <v>73019.712390097484</v>
      </c>
      <c r="S96" s="5">
        <f t="shared" si="37"/>
        <v>641654902.57332754</v>
      </c>
      <c r="T96" s="20">
        <f>SUM(S96:$S$136)</f>
        <v>3614508719.5411854</v>
      </c>
      <c r="U96" s="6">
        <f t="shared" si="38"/>
        <v>5.6331038772482902</v>
      </c>
    </row>
    <row r="97" spans="1:21">
      <c r="A97" s="21">
        <v>83</v>
      </c>
      <c r="B97" s="22">
        <f>Absterbeordnung!B91</f>
        <v>40937.808952963867</v>
      </c>
      <c r="C97" s="15">
        <f t="shared" si="31"/>
        <v>0.19327947788431285</v>
      </c>
      <c r="D97" s="14">
        <f t="shared" si="32"/>
        <v>7912.4383401566047</v>
      </c>
      <c r="E97" s="14">
        <f>SUM(D97:$D$127)</f>
        <v>49671.626655203341</v>
      </c>
      <c r="F97" s="16">
        <f t="shared" si="33"/>
        <v>6.2776636631863134</v>
      </c>
      <c r="G97" s="5"/>
      <c r="H97" s="14">
        <f t="shared" si="26"/>
        <v>40937.808952963867</v>
      </c>
      <c r="I97" s="15">
        <f t="shared" si="34"/>
        <v>0.19327947788431285</v>
      </c>
      <c r="J97" s="14">
        <f t="shared" si="35"/>
        <v>7912.4383401566047</v>
      </c>
      <c r="K97" s="14">
        <f>SUM($J97:J$127)</f>
        <v>49671.626655203341</v>
      </c>
      <c r="L97" s="16">
        <f t="shared" si="36"/>
        <v>6.2776636631863134</v>
      </c>
      <c r="M97" s="16"/>
      <c r="N97" s="6">
        <v>83</v>
      </c>
      <c r="O97" s="6">
        <f t="shared" si="27"/>
        <v>93</v>
      </c>
      <c r="P97" s="6">
        <f t="shared" si="28"/>
        <v>40937.808952963867</v>
      </c>
      <c r="Q97" s="6">
        <f t="shared" si="29"/>
        <v>40937.808952963867</v>
      </c>
      <c r="R97" s="5">
        <f t="shared" si="30"/>
        <v>70987.751239271223</v>
      </c>
      <c r="S97" s="5">
        <f t="shared" si="37"/>
        <v>561686204.58710921</v>
      </c>
      <c r="T97" s="20">
        <f>SUM(S97:$S$136)</f>
        <v>2972853816.9678578</v>
      </c>
      <c r="U97" s="6">
        <f t="shared" si="38"/>
        <v>5.2927306967654255</v>
      </c>
    </row>
    <row r="98" spans="1:21">
      <c r="A98" s="21">
        <v>84</v>
      </c>
      <c r="B98" s="22">
        <f>Absterbeordnung!B92</f>
        <v>37283.816466151417</v>
      </c>
      <c r="C98" s="15">
        <f t="shared" si="31"/>
        <v>0.18948968420030671</v>
      </c>
      <c r="D98" s="14">
        <f t="shared" si="32"/>
        <v>7064.8986079532269</v>
      </c>
      <c r="E98" s="14">
        <f>SUM(D98:$D$127)</f>
        <v>41759.18831504674</v>
      </c>
      <c r="F98" s="16">
        <f t="shared" si="33"/>
        <v>5.9107979650319145</v>
      </c>
      <c r="G98" s="5"/>
      <c r="H98" s="14">
        <f t="shared" si="26"/>
        <v>37283.816466151417</v>
      </c>
      <c r="I98" s="15">
        <f t="shared" si="34"/>
        <v>0.18948968420030671</v>
      </c>
      <c r="J98" s="14">
        <f t="shared" si="35"/>
        <v>7064.8986079532269</v>
      </c>
      <c r="K98" s="14">
        <f>SUM($J98:J$127)</f>
        <v>41759.18831504674</v>
      </c>
      <c r="L98" s="16">
        <f t="shared" si="36"/>
        <v>5.9107979650319145</v>
      </c>
      <c r="M98" s="16"/>
      <c r="N98" s="6">
        <v>84</v>
      </c>
      <c r="O98" s="6">
        <f t="shared" si="27"/>
        <v>94</v>
      </c>
      <c r="P98" s="6">
        <f t="shared" si="28"/>
        <v>37283.816466151417</v>
      </c>
      <c r="Q98" s="6">
        <f t="shared" si="29"/>
        <v>37283.816466151417</v>
      </c>
      <c r="R98" s="5">
        <f t="shared" si="30"/>
        <v>68758.794617676016</v>
      </c>
      <c r="S98" s="5">
        <f t="shared" si="37"/>
        <v>485773912.37896109</v>
      </c>
      <c r="T98" s="20">
        <f>SUM(S98:$S$136)</f>
        <v>2411167612.3807487</v>
      </c>
      <c r="U98" s="6">
        <f t="shared" si="38"/>
        <v>4.9635592833148126</v>
      </c>
    </row>
    <row r="99" spans="1:21">
      <c r="A99" s="21">
        <v>85</v>
      </c>
      <c r="B99" s="22">
        <f>Absterbeordnung!B93</f>
        <v>33561.782011167306</v>
      </c>
      <c r="C99" s="15">
        <f t="shared" si="31"/>
        <v>0.18577420019637911</v>
      </c>
      <c r="D99" s="14">
        <f t="shared" si="32"/>
        <v>6234.9132102898302</v>
      </c>
      <c r="E99" s="14">
        <f>SUM(D99:$D$127)</f>
        <v>34694.289707093514</v>
      </c>
      <c r="F99" s="16">
        <f t="shared" si="33"/>
        <v>5.5645184683301707</v>
      </c>
      <c r="G99" s="5"/>
      <c r="H99" s="14">
        <f t="shared" si="26"/>
        <v>33561.782011167306</v>
      </c>
      <c r="I99" s="15">
        <f t="shared" si="34"/>
        <v>0.18577420019637911</v>
      </c>
      <c r="J99" s="14">
        <f t="shared" si="35"/>
        <v>6234.9132102898302</v>
      </c>
      <c r="K99" s="14">
        <f>SUM($J99:J$127)</f>
        <v>34694.289707093514</v>
      </c>
      <c r="L99" s="16">
        <f t="shared" si="36"/>
        <v>5.5645184683301707</v>
      </c>
      <c r="M99" s="16"/>
      <c r="N99" s="6">
        <v>85</v>
      </c>
      <c r="O99" s="6">
        <f t="shared" si="27"/>
        <v>95</v>
      </c>
      <c r="P99" s="6">
        <f t="shared" si="28"/>
        <v>33561.782011167306</v>
      </c>
      <c r="Q99" s="6">
        <f t="shared" si="29"/>
        <v>33561.782011167306</v>
      </c>
      <c r="R99" s="5">
        <f t="shared" si="30"/>
        <v>66340.897650637635</v>
      </c>
      <c r="S99" s="5">
        <f t="shared" si="37"/>
        <v>413629739.14444613</v>
      </c>
      <c r="T99" s="20">
        <f>SUM(S99:$S$136)</f>
        <v>1925393700.001786</v>
      </c>
      <c r="U99" s="6">
        <f t="shared" si="38"/>
        <v>4.6548725050192958</v>
      </c>
    </row>
    <row r="100" spans="1:21">
      <c r="A100" s="13">
        <v>86</v>
      </c>
      <c r="B100" s="22">
        <f>Absterbeordnung!B94</f>
        <v>29813.645009359105</v>
      </c>
      <c r="C100" s="15">
        <f t="shared" si="31"/>
        <v>0.18213156881997952</v>
      </c>
      <c r="D100" s="14">
        <f t="shared" si="32"/>
        <v>5430.0059377965272</v>
      </c>
      <c r="E100" s="14">
        <f>SUM(D100:$D$127)</f>
        <v>28459.376496803678</v>
      </c>
      <c r="F100" s="16">
        <f t="shared" si="33"/>
        <v>5.2411317451251938</v>
      </c>
      <c r="G100" s="5"/>
      <c r="H100" s="14">
        <f t="shared" si="26"/>
        <v>29813.645009359105</v>
      </c>
      <c r="I100" s="15">
        <f t="shared" si="34"/>
        <v>0.18213156881997952</v>
      </c>
      <c r="J100" s="14">
        <f t="shared" si="35"/>
        <v>5430.0059377965272</v>
      </c>
      <c r="K100" s="14">
        <f>SUM($J100:J$127)</f>
        <v>28459.376496803678</v>
      </c>
      <c r="L100" s="16">
        <f t="shared" si="36"/>
        <v>5.2411317451251938</v>
      </c>
      <c r="M100" s="16"/>
      <c r="N100" s="20">
        <v>86</v>
      </c>
      <c r="O100" s="6">
        <f t="shared" si="27"/>
        <v>96</v>
      </c>
      <c r="P100" s="6">
        <f t="shared" si="28"/>
        <v>29813.645009359105</v>
      </c>
      <c r="Q100" s="6">
        <f t="shared" si="29"/>
        <v>29813.645009359105</v>
      </c>
      <c r="R100" s="5">
        <f t="shared" si="30"/>
        <v>63781.770250933885</v>
      </c>
      <c r="S100" s="5">
        <f t="shared" si="37"/>
        <v>346335391.18574488</v>
      </c>
      <c r="T100" s="20">
        <f>SUM(S100:$S$136)</f>
        <v>1511763960.8573399</v>
      </c>
      <c r="U100" s="6">
        <f t="shared" si="38"/>
        <v>4.3650288111807729</v>
      </c>
    </row>
    <row r="101" spans="1:21">
      <c r="A101" s="13">
        <v>87</v>
      </c>
      <c r="B101" s="22">
        <f>Absterbeordnung!B95</f>
        <v>26132.786649255329</v>
      </c>
      <c r="C101" s="15">
        <f t="shared" si="31"/>
        <v>0.17856036158821526</v>
      </c>
      <c r="D101" s="14">
        <f t="shared" si="32"/>
        <v>4666.2798333987157</v>
      </c>
      <c r="E101" s="14">
        <f>SUM(D101:$D$127)</f>
        <v>23029.370559007151</v>
      </c>
      <c r="F101" s="16">
        <f t="shared" si="33"/>
        <v>4.9352742186988721</v>
      </c>
      <c r="G101" s="5"/>
      <c r="H101" s="14">
        <f t="shared" si="26"/>
        <v>26132.786649255329</v>
      </c>
      <c r="I101" s="15">
        <f t="shared" si="34"/>
        <v>0.17856036158821526</v>
      </c>
      <c r="J101" s="14">
        <f t="shared" si="35"/>
        <v>4666.2798333987157</v>
      </c>
      <c r="K101" s="14">
        <f>SUM($J101:J$127)</f>
        <v>23029.370559007151</v>
      </c>
      <c r="L101" s="16">
        <f t="shared" si="36"/>
        <v>4.9352742186988721</v>
      </c>
      <c r="M101" s="16"/>
      <c r="N101" s="20">
        <v>87</v>
      </c>
      <c r="O101" s="6">
        <f t="shared" si="27"/>
        <v>97</v>
      </c>
      <c r="P101" s="6">
        <f t="shared" si="28"/>
        <v>26132.786649255329</v>
      </c>
      <c r="Q101" s="6">
        <f t="shared" si="29"/>
        <v>26132.786649255329</v>
      </c>
      <c r="R101" s="5">
        <f t="shared" si="30"/>
        <v>61053.810657569731</v>
      </c>
      <c r="S101" s="5">
        <f t="shared" si="37"/>
        <v>284894165.42356122</v>
      </c>
      <c r="T101" s="20">
        <f>SUM(S101:$S$136)</f>
        <v>1165428569.6715951</v>
      </c>
      <c r="U101" s="6">
        <f t="shared" si="38"/>
        <v>4.0907421460840219</v>
      </c>
    </row>
    <row r="102" spans="1:21">
      <c r="A102" s="13">
        <v>88</v>
      </c>
      <c r="B102" s="22">
        <f>Absterbeordnung!B96</f>
        <v>22546.283970738226</v>
      </c>
      <c r="C102" s="15">
        <f t="shared" si="31"/>
        <v>0.17505917802766199</v>
      </c>
      <c r="D102" s="14">
        <f t="shared" si="32"/>
        <v>3946.9339394956851</v>
      </c>
      <c r="E102" s="14">
        <f>SUM(D102:$D$127)</f>
        <v>18363.090725608436</v>
      </c>
      <c r="F102" s="16">
        <f t="shared" si="33"/>
        <v>4.6524950777247511</v>
      </c>
      <c r="G102" s="5"/>
      <c r="H102" s="14">
        <f t="shared" si="26"/>
        <v>22546.283970738226</v>
      </c>
      <c r="I102" s="15">
        <f t="shared" si="34"/>
        <v>0.17505917802766199</v>
      </c>
      <c r="J102" s="14">
        <f t="shared" si="35"/>
        <v>3946.9339394956851</v>
      </c>
      <c r="K102" s="14">
        <f>SUM($J102:J$127)</f>
        <v>18363.090725608436</v>
      </c>
      <c r="L102" s="16">
        <f t="shared" si="36"/>
        <v>4.6524950777247511</v>
      </c>
      <c r="M102" s="16"/>
      <c r="N102" s="20">
        <v>88</v>
      </c>
      <c r="O102" s="6">
        <f t="shared" si="27"/>
        <v>98</v>
      </c>
      <c r="P102" s="6">
        <f t="shared" si="28"/>
        <v>22546.283970738226</v>
      </c>
      <c r="Q102" s="6">
        <f t="shared" si="29"/>
        <v>22546.283970738226</v>
      </c>
      <c r="R102" s="5">
        <f t="shared" si="30"/>
        <v>58092.631426413216</v>
      </c>
      <c r="S102" s="5">
        <f t="shared" si="37"/>
        <v>229287778.61152396</v>
      </c>
      <c r="T102" s="20">
        <f>SUM(S102:$S$136)</f>
        <v>880534404.24803424</v>
      </c>
      <c r="U102" s="6">
        <f t="shared" si="38"/>
        <v>3.8403023902111229</v>
      </c>
    </row>
    <row r="103" spans="1:21">
      <c r="A103" s="13">
        <v>89</v>
      </c>
      <c r="B103" s="22">
        <f>Absterbeordnung!B97</f>
        <v>19074.627188535218</v>
      </c>
      <c r="C103" s="15">
        <f t="shared" si="31"/>
        <v>0.17162664512515882</v>
      </c>
      <c r="D103" s="14">
        <f t="shared" si="32"/>
        <v>3273.7142713814396</v>
      </c>
      <c r="E103" s="14">
        <f>SUM(D103:$D$127)</f>
        <v>14416.156786112755</v>
      </c>
      <c r="F103" s="16">
        <f t="shared" si="33"/>
        <v>4.4036087425642787</v>
      </c>
      <c r="G103" s="5"/>
      <c r="H103" s="14">
        <f t="shared" si="26"/>
        <v>19074.627188535218</v>
      </c>
      <c r="I103" s="15">
        <f t="shared" si="34"/>
        <v>0.17162664512515882</v>
      </c>
      <c r="J103" s="14">
        <f t="shared" si="35"/>
        <v>3273.7142713814396</v>
      </c>
      <c r="K103" s="14">
        <f>SUM($J103:J$127)</f>
        <v>14416.156786112755</v>
      </c>
      <c r="L103" s="16">
        <f t="shared" si="36"/>
        <v>4.4036087425642787</v>
      </c>
      <c r="M103" s="16"/>
      <c r="N103" s="20">
        <v>89</v>
      </c>
      <c r="O103" s="6">
        <f t="shared" si="27"/>
        <v>99</v>
      </c>
      <c r="P103" s="6">
        <f t="shared" si="28"/>
        <v>19074.627188535218</v>
      </c>
      <c r="Q103" s="6">
        <f t="shared" si="29"/>
        <v>19074.627188535218</v>
      </c>
      <c r="R103" s="5">
        <f t="shared" si="30"/>
        <v>54923.966952912961</v>
      </c>
      <c r="S103" s="5">
        <f t="shared" si="37"/>
        <v>179805374.45463371</v>
      </c>
      <c r="T103" s="20">
        <f>SUM(S103:$S$136)</f>
        <v>651246625.63651025</v>
      </c>
      <c r="U103" s="6">
        <f t="shared" si="38"/>
        <v>3.6219530568082368</v>
      </c>
    </row>
    <row r="104" spans="1:21">
      <c r="A104" s="13">
        <v>90</v>
      </c>
      <c r="B104" s="22">
        <f>Absterbeordnung!B98</f>
        <v>15927.323038530187</v>
      </c>
      <c r="C104" s="15">
        <f t="shared" si="31"/>
        <v>0.16826141678937137</v>
      </c>
      <c r="D104" s="14">
        <f t="shared" si="32"/>
        <v>2679.9539401250845</v>
      </c>
      <c r="E104" s="14">
        <f>SUM(D104:$D$127)</f>
        <v>11142.442514731318</v>
      </c>
      <c r="F104" s="16">
        <f t="shared" si="33"/>
        <v>4.1576992603877567</v>
      </c>
      <c r="G104" s="5"/>
      <c r="H104" s="14">
        <f t="shared" si="26"/>
        <v>15927.323038530187</v>
      </c>
      <c r="I104" s="15">
        <f t="shared" si="34"/>
        <v>0.16826141678937137</v>
      </c>
      <c r="J104" s="14">
        <f t="shared" si="35"/>
        <v>2679.9539401250845</v>
      </c>
      <c r="K104" s="14">
        <f>SUM($J104:J$127)</f>
        <v>11142.442514731318</v>
      </c>
      <c r="L104" s="16">
        <f t="shared" si="36"/>
        <v>4.1576992603877567</v>
      </c>
      <c r="M104" s="16"/>
      <c r="N104" s="20">
        <v>90</v>
      </c>
      <c r="O104" s="6">
        <f t="shared" si="27"/>
        <v>100</v>
      </c>
      <c r="P104" s="6">
        <f t="shared" si="28"/>
        <v>15927.323038530187</v>
      </c>
      <c r="Q104" s="6">
        <f t="shared" si="29"/>
        <v>15927.323038530187</v>
      </c>
      <c r="R104" s="5">
        <f t="shared" si="30"/>
        <v>51614.158344093274</v>
      </c>
      <c r="S104" s="5">
        <f t="shared" si="37"/>
        <v>138323567.02049276</v>
      </c>
      <c r="T104" s="20">
        <f>SUM(S104:$S$136)</f>
        <v>471441251.18187636</v>
      </c>
      <c r="U104" s="6">
        <f t="shared" si="38"/>
        <v>3.4082496666098256</v>
      </c>
    </row>
    <row r="105" spans="1:21">
      <c r="A105" s="13">
        <v>91</v>
      </c>
      <c r="B105" s="22">
        <f>Absterbeordnung!B99</f>
        <v>13098.445471004765</v>
      </c>
      <c r="C105" s="15">
        <f t="shared" si="31"/>
        <v>0.16496217332291313</v>
      </c>
      <c r="D105" s="14">
        <f t="shared" si="32"/>
        <v>2160.7480320486147</v>
      </c>
      <c r="E105" s="14">
        <f>SUM(D105:$D$127)</f>
        <v>8462.4885746062319</v>
      </c>
      <c r="F105" s="16">
        <f t="shared" si="33"/>
        <v>3.9164624699821706</v>
      </c>
      <c r="G105" s="5"/>
      <c r="H105" s="14">
        <f t="shared" si="26"/>
        <v>13098.445471004765</v>
      </c>
      <c r="I105" s="15">
        <f t="shared" si="34"/>
        <v>0.16496217332291313</v>
      </c>
      <c r="J105" s="14">
        <f t="shared" si="35"/>
        <v>2160.7480320486147</v>
      </c>
      <c r="K105" s="14">
        <f>SUM($J105:J$127)</f>
        <v>8462.4885746062319</v>
      </c>
      <c r="L105" s="16">
        <f t="shared" si="36"/>
        <v>3.9164624699821706</v>
      </c>
      <c r="M105" s="16"/>
      <c r="N105" s="20">
        <v>91</v>
      </c>
      <c r="O105" s="6">
        <f t="shared" si="27"/>
        <v>101</v>
      </c>
      <c r="P105" s="6">
        <f t="shared" si="28"/>
        <v>13098.445471004765</v>
      </c>
      <c r="Q105" s="6">
        <f t="shared" si="29"/>
        <v>13098.445471004765</v>
      </c>
      <c r="R105" s="5">
        <f t="shared" si="30"/>
        <v>48155.202640167539</v>
      </c>
      <c r="S105" s="5">
        <f t="shared" si="37"/>
        <v>104051259.33764425</v>
      </c>
      <c r="T105" s="20">
        <f>SUM(S105:$S$136)</f>
        <v>333117684.16138363</v>
      </c>
      <c r="U105" s="6">
        <f t="shared" si="38"/>
        <v>3.2014767171670977</v>
      </c>
    </row>
    <row r="106" spans="1:21">
      <c r="A106" s="13">
        <v>92</v>
      </c>
      <c r="B106" s="22">
        <f>Absterbeordnung!B100</f>
        <v>10600.418849407883</v>
      </c>
      <c r="C106" s="15">
        <f t="shared" si="31"/>
        <v>0.16172762090481677</v>
      </c>
      <c r="D106" s="14">
        <f t="shared" si="32"/>
        <v>1714.380521109312</v>
      </c>
      <c r="E106" s="14">
        <f>SUM(D106:$D$127)</f>
        <v>6301.7405425576162</v>
      </c>
      <c r="F106" s="16">
        <f t="shared" si="33"/>
        <v>3.6758120294553942</v>
      </c>
      <c r="G106" s="5"/>
      <c r="H106" s="14">
        <f t="shared" si="26"/>
        <v>10600.418849407883</v>
      </c>
      <c r="I106" s="15">
        <f t="shared" si="34"/>
        <v>0.16172762090481677</v>
      </c>
      <c r="J106" s="14">
        <f t="shared" si="35"/>
        <v>1714.380521109312</v>
      </c>
      <c r="K106" s="14">
        <f>SUM($J106:J$127)</f>
        <v>6301.7405425576162</v>
      </c>
      <c r="L106" s="16">
        <f t="shared" si="36"/>
        <v>3.6758120294553942</v>
      </c>
      <c r="M106" s="16"/>
      <c r="N106" s="20">
        <v>92</v>
      </c>
      <c r="O106" s="6">
        <f t="shared" si="27"/>
        <v>102</v>
      </c>
      <c r="P106" s="6">
        <f t="shared" si="28"/>
        <v>10600.418849407883</v>
      </c>
      <c r="Q106" s="6">
        <f t="shared" si="29"/>
        <v>10600.418849407883</v>
      </c>
      <c r="R106" s="5">
        <f t="shared" si="30"/>
        <v>44573.371318723155</v>
      </c>
      <c r="S106" s="5">
        <f t="shared" si="37"/>
        <v>76415719.548991472</v>
      </c>
      <c r="T106" s="20">
        <f>SUM(S106:$S$136)</f>
        <v>229066424.82373947</v>
      </c>
      <c r="U106" s="6">
        <f t="shared" si="38"/>
        <v>2.9976348606765515</v>
      </c>
    </row>
    <row r="107" spans="1:21">
      <c r="A107" s="13">
        <v>93</v>
      </c>
      <c r="B107" s="22">
        <f>Absterbeordnung!B101</f>
        <v>8363.0775474022594</v>
      </c>
      <c r="C107" s="15">
        <f t="shared" si="31"/>
        <v>0.15855649108315373</v>
      </c>
      <c r="D107" s="14">
        <f t="shared" si="32"/>
        <v>1326.0202305724094</v>
      </c>
      <c r="E107" s="14">
        <f>SUM(D107:$D$127)</f>
        <v>4587.3600214483049</v>
      </c>
      <c r="F107" s="16">
        <f t="shared" si="33"/>
        <v>3.4594947465228771</v>
      </c>
      <c r="G107" s="5"/>
      <c r="H107" s="14">
        <f t="shared" si="26"/>
        <v>8363.0775474022594</v>
      </c>
      <c r="I107" s="15">
        <f t="shared" si="34"/>
        <v>0.15855649108315373</v>
      </c>
      <c r="J107" s="14">
        <f t="shared" si="35"/>
        <v>1326.0202305724094</v>
      </c>
      <c r="K107" s="14">
        <f>SUM($J107:J$127)</f>
        <v>4587.3600214483049</v>
      </c>
      <c r="L107" s="16">
        <f t="shared" si="36"/>
        <v>3.4594947465228771</v>
      </c>
      <c r="M107" s="16"/>
      <c r="N107" s="20">
        <v>93</v>
      </c>
      <c r="O107" s="6">
        <f t="shared" si="27"/>
        <v>103</v>
      </c>
      <c r="P107" s="6">
        <f t="shared" si="28"/>
        <v>8363.0775474022594</v>
      </c>
      <c r="Q107" s="6">
        <f t="shared" si="29"/>
        <v>8363.0775474022594</v>
      </c>
      <c r="R107" s="5">
        <f t="shared" si="30"/>
        <v>40937.808952963867</v>
      </c>
      <c r="S107" s="5">
        <f t="shared" si="37"/>
        <v>54284362.866938397</v>
      </c>
      <c r="T107" s="20">
        <f>SUM(S107:$S$136)</f>
        <v>152650705.274748</v>
      </c>
      <c r="U107" s="6">
        <f t="shared" si="38"/>
        <v>2.8120566810174186</v>
      </c>
    </row>
    <row r="108" spans="1:21">
      <c r="A108" s="13">
        <v>94</v>
      </c>
      <c r="B108" s="22">
        <f>Absterbeordnung!B102</f>
        <v>6409.1667299193095</v>
      </c>
      <c r="C108" s="15">
        <f t="shared" si="31"/>
        <v>0.15544754027760166</v>
      </c>
      <c r="D108" s="14">
        <f t="shared" si="32"/>
        <v>996.28920339499643</v>
      </c>
      <c r="E108" s="14">
        <f>SUM(D108:$D$127)</f>
        <v>3261.3397908758943</v>
      </c>
      <c r="F108" s="16">
        <f t="shared" si="33"/>
        <v>3.2734870354535786</v>
      </c>
      <c r="G108" s="5"/>
      <c r="H108" s="14">
        <f t="shared" si="26"/>
        <v>6409.1667299193095</v>
      </c>
      <c r="I108" s="15">
        <f t="shared" si="34"/>
        <v>0.15544754027760166</v>
      </c>
      <c r="J108" s="14">
        <f t="shared" si="35"/>
        <v>996.28920339499643</v>
      </c>
      <c r="K108" s="14">
        <f>SUM($J108:J$127)</f>
        <v>3261.3397908758943</v>
      </c>
      <c r="L108" s="16">
        <f t="shared" si="36"/>
        <v>3.2734870354535786</v>
      </c>
      <c r="M108" s="16"/>
      <c r="N108" s="20">
        <v>94</v>
      </c>
      <c r="O108" s="6">
        <f t="shared" si="27"/>
        <v>104</v>
      </c>
      <c r="P108" s="6">
        <f t="shared" si="28"/>
        <v>6409.1667299193095</v>
      </c>
      <c r="Q108" s="6">
        <f t="shared" si="29"/>
        <v>6409.1667299193095</v>
      </c>
      <c r="R108" s="5">
        <f t="shared" si="30"/>
        <v>37283.816466151417</v>
      </c>
      <c r="S108" s="5">
        <f t="shared" si="37"/>
        <v>37145463.806587242</v>
      </c>
      <c r="T108" s="20">
        <f>SUM(S108:$S$136)</f>
        <v>98366342.4078096</v>
      </c>
      <c r="U108" s="6">
        <f t="shared" si="38"/>
        <v>2.648138758476497</v>
      </c>
    </row>
    <row r="109" spans="1:21">
      <c r="A109" s="13">
        <v>95</v>
      </c>
      <c r="B109" s="22">
        <f>Absterbeordnung!B103</f>
        <v>4791.6423225490653</v>
      </c>
      <c r="C109" s="15">
        <f t="shared" si="31"/>
        <v>0.15239954929176638</v>
      </c>
      <c r="D109" s="14">
        <f t="shared" si="32"/>
        <v>730.24413032383029</v>
      </c>
      <c r="E109" s="14">
        <f>SUM(D109:$D$127)</f>
        <v>2265.0505874808982</v>
      </c>
      <c r="F109" s="16">
        <f t="shared" si="33"/>
        <v>3.101771713627401</v>
      </c>
      <c r="G109" s="5"/>
      <c r="H109" s="14">
        <f t="shared" si="26"/>
        <v>4791.6423225490653</v>
      </c>
      <c r="I109" s="15">
        <f t="shared" si="34"/>
        <v>0.15239954929176638</v>
      </c>
      <c r="J109" s="14">
        <f t="shared" si="35"/>
        <v>730.24413032383029</v>
      </c>
      <c r="K109" s="14">
        <f>SUM($J109:J$127)</f>
        <v>2265.0505874808982</v>
      </c>
      <c r="L109" s="16">
        <f t="shared" si="36"/>
        <v>3.101771713627401</v>
      </c>
      <c r="M109" s="16"/>
      <c r="N109" s="20">
        <v>95</v>
      </c>
      <c r="O109" s="6">
        <f t="shared" si="27"/>
        <v>105</v>
      </c>
      <c r="P109" s="6">
        <f t="shared" si="28"/>
        <v>4791.6423225490653</v>
      </c>
      <c r="Q109" s="6">
        <f t="shared" si="29"/>
        <v>4791.6423225490653</v>
      </c>
      <c r="R109" s="5">
        <f t="shared" si="30"/>
        <v>33561.782011167306</v>
      </c>
      <c r="S109" s="5">
        <f t="shared" si="37"/>
        <v>24508294.31686284</v>
      </c>
      <c r="T109" s="20">
        <f>SUM(S109:$S$136)</f>
        <v>61220878.601222359</v>
      </c>
      <c r="U109" s="6">
        <f t="shared" si="38"/>
        <v>2.4979657013135981</v>
      </c>
    </row>
    <row r="110" spans="1:21">
      <c r="A110" s="13">
        <v>96</v>
      </c>
      <c r="B110" s="22">
        <f>Absterbeordnung!B104</f>
        <v>3490.0510291446953</v>
      </c>
      <c r="C110" s="15">
        <f t="shared" si="31"/>
        <v>0.14941132283506506</v>
      </c>
      <c r="D110" s="14">
        <f t="shared" si="32"/>
        <v>521.45314102638918</v>
      </c>
      <c r="E110" s="14">
        <f>SUM(D110:$D$127)</f>
        <v>1534.8064571570676</v>
      </c>
      <c r="F110" s="16">
        <f t="shared" si="33"/>
        <v>2.9433257495315299</v>
      </c>
      <c r="G110" s="5"/>
      <c r="H110" s="14">
        <f t="shared" ref="H110:H136" si="39">B110</f>
        <v>3490.0510291446953</v>
      </c>
      <c r="I110" s="15">
        <f t="shared" si="34"/>
        <v>0.14941132283506506</v>
      </c>
      <c r="J110" s="14">
        <f t="shared" si="35"/>
        <v>521.45314102638918</v>
      </c>
      <c r="K110" s="14">
        <f>SUM($J110:J$127)</f>
        <v>1534.8064571570676</v>
      </c>
      <c r="L110" s="16">
        <f t="shared" si="36"/>
        <v>2.9433257495315299</v>
      </c>
      <c r="M110" s="16"/>
      <c r="N110" s="20">
        <v>96</v>
      </c>
      <c r="O110" s="6">
        <f t="shared" ref="O110:O136" si="40">N110+$B$3</f>
        <v>106</v>
      </c>
      <c r="P110" s="6">
        <f t="shared" ref="P110:P136" si="41">B110</f>
        <v>3490.0510291446953</v>
      </c>
      <c r="Q110" s="6">
        <f t="shared" ref="Q110:Q136" si="42">B110</f>
        <v>3490.0510291446953</v>
      </c>
      <c r="R110" s="5">
        <f t="shared" ref="R110:R136" si="43">LOOKUP(N110,$O$14:$O$136,$Q$14:$Q$136)</f>
        <v>29813.645009359105</v>
      </c>
      <c r="S110" s="5">
        <f t="shared" si="37"/>
        <v>15546418.835576035</v>
      </c>
      <c r="T110" s="20">
        <f>SUM(S110:$S$136)</f>
        <v>36712584.284359507</v>
      </c>
      <c r="U110" s="6">
        <f t="shared" si="38"/>
        <v>2.361481745258744</v>
      </c>
    </row>
    <row r="111" spans="1:21">
      <c r="A111" s="13">
        <v>97</v>
      </c>
      <c r="B111" s="22">
        <f>Absterbeordnung!B105</f>
        <v>2473.2095181229679</v>
      </c>
      <c r="C111" s="15">
        <f t="shared" ref="C111:C136" si="44">1/(((1+($B$5/100))^A111))</f>
        <v>0.14648168905398534</v>
      </c>
      <c r="D111" s="14">
        <f t="shared" ref="D111:D136" si="45">B111*C111</f>
        <v>362.27990759904549</v>
      </c>
      <c r="E111" s="14">
        <f>SUM(D111:$D$127)</f>
        <v>1013.3533161306786</v>
      </c>
      <c r="F111" s="16">
        <f t="shared" ref="F111:F136" si="46">E111/D111</f>
        <v>2.7971557209631701</v>
      </c>
      <c r="G111" s="5"/>
      <c r="H111" s="14">
        <f t="shared" si="39"/>
        <v>2473.2095181229679</v>
      </c>
      <c r="I111" s="15">
        <f t="shared" ref="I111:I136" si="47">1/(((1+($B$5/100))^A111))</f>
        <v>0.14648168905398534</v>
      </c>
      <c r="J111" s="14">
        <f t="shared" ref="J111:J136" si="48">H111*I111</f>
        <v>362.27990759904549</v>
      </c>
      <c r="K111" s="14">
        <f>SUM($J111:J$127)</f>
        <v>1013.3533161306786</v>
      </c>
      <c r="L111" s="16">
        <f t="shared" ref="L111:L136" si="49">K111/J111</f>
        <v>2.7971557209631701</v>
      </c>
      <c r="M111" s="16"/>
      <c r="N111" s="20">
        <v>97</v>
      </c>
      <c r="O111" s="6">
        <f t="shared" si="40"/>
        <v>107</v>
      </c>
      <c r="P111" s="6">
        <f t="shared" si="41"/>
        <v>2473.2095181229679</v>
      </c>
      <c r="Q111" s="6">
        <f t="shared" si="42"/>
        <v>2473.2095181229679</v>
      </c>
      <c r="R111" s="5">
        <f t="shared" si="43"/>
        <v>26132.786649255329</v>
      </c>
      <c r="S111" s="5">
        <f t="shared" ref="S111:S136" si="50">P111*R111*I111</f>
        <v>9467383.5325977914</v>
      </c>
      <c r="T111" s="20">
        <f>SUM(S111:$S$136)</f>
        <v>21166165.448783472</v>
      </c>
      <c r="U111" s="6">
        <f t="shared" ref="U111:U136" si="51">T111/S111</f>
        <v>2.2356932489219234</v>
      </c>
    </row>
    <row r="112" spans="1:21">
      <c r="A112" s="13">
        <v>98</v>
      </c>
      <c r="B112" s="22">
        <f>Absterbeordnung!B106</f>
        <v>1702.8993285123156</v>
      </c>
      <c r="C112" s="15">
        <f t="shared" si="44"/>
        <v>0.14360949907253467</v>
      </c>
      <c r="D112" s="14">
        <f t="shared" si="45"/>
        <v>244.55251953860932</v>
      </c>
      <c r="E112" s="14">
        <f>SUM(D112:$D$127)</f>
        <v>651.07340853163316</v>
      </c>
      <c r="F112" s="16">
        <f t="shared" si="46"/>
        <v>2.6623050531640233</v>
      </c>
      <c r="G112" s="5"/>
      <c r="H112" s="14">
        <f t="shared" si="39"/>
        <v>1702.8993285123156</v>
      </c>
      <c r="I112" s="15">
        <f t="shared" si="47"/>
        <v>0.14360949907253467</v>
      </c>
      <c r="J112" s="14">
        <f t="shared" si="48"/>
        <v>244.55251953860932</v>
      </c>
      <c r="K112" s="14">
        <f>SUM($J112:J$127)</f>
        <v>651.07340853163316</v>
      </c>
      <c r="L112" s="16">
        <f t="shared" si="49"/>
        <v>2.6623050531640233</v>
      </c>
      <c r="M112" s="16"/>
      <c r="N112" s="20">
        <v>98</v>
      </c>
      <c r="O112" s="6">
        <f t="shared" si="40"/>
        <v>108</v>
      </c>
      <c r="P112" s="6">
        <f t="shared" si="41"/>
        <v>1702.8993285123156</v>
      </c>
      <c r="Q112" s="6">
        <f t="shared" si="42"/>
        <v>1702.8993285123156</v>
      </c>
      <c r="R112" s="5">
        <f t="shared" si="43"/>
        <v>22546.283970738226</v>
      </c>
      <c r="S112" s="5">
        <f t="shared" si="50"/>
        <v>5513750.551276993</v>
      </c>
      <c r="T112" s="20">
        <f>SUM(S112:$S$136)</f>
        <v>11698781.916185677</v>
      </c>
      <c r="U112" s="6">
        <f t="shared" si="51"/>
        <v>2.1217466781256946</v>
      </c>
    </row>
    <row r="113" spans="1:21">
      <c r="A113" s="13">
        <v>99</v>
      </c>
      <c r="B113" s="22">
        <f>Absterbeordnung!B107</f>
        <v>1137.7141443424671</v>
      </c>
      <c r="C113" s="15">
        <f t="shared" si="44"/>
        <v>0.14079362654170063</v>
      </c>
      <c r="D113" s="14">
        <f t="shared" si="45"/>
        <v>160.1829003497638</v>
      </c>
      <c r="E113" s="14">
        <f>SUM(D113:$D$127)</f>
        <v>406.52088899302385</v>
      </c>
      <c r="F113" s="16">
        <f t="shared" si="46"/>
        <v>2.5378544657724027</v>
      </c>
      <c r="G113" s="5"/>
      <c r="H113" s="14">
        <f t="shared" si="39"/>
        <v>1137.7141443424671</v>
      </c>
      <c r="I113" s="15">
        <f t="shared" si="47"/>
        <v>0.14079362654170063</v>
      </c>
      <c r="J113" s="14">
        <f t="shared" si="48"/>
        <v>160.1829003497638</v>
      </c>
      <c r="K113" s="14">
        <f>SUM($J113:J$127)</f>
        <v>406.52088899302385</v>
      </c>
      <c r="L113" s="16">
        <f t="shared" si="49"/>
        <v>2.5378544657724027</v>
      </c>
      <c r="M113" s="16"/>
      <c r="N113" s="20">
        <v>99</v>
      </c>
      <c r="O113" s="6">
        <f t="shared" si="40"/>
        <v>109</v>
      </c>
      <c r="P113" s="6">
        <f t="shared" si="41"/>
        <v>1137.7141443424671</v>
      </c>
      <c r="Q113" s="6">
        <f t="shared" si="42"/>
        <v>1137.7141443424671</v>
      </c>
      <c r="R113" s="5">
        <f t="shared" si="43"/>
        <v>19074.627188535218</v>
      </c>
      <c r="S113" s="5">
        <f t="shared" si="50"/>
        <v>3055429.106150032</v>
      </c>
      <c r="T113" s="20">
        <f>SUM(S113:$S$136)</f>
        <v>6185031.3649086906</v>
      </c>
      <c r="U113" s="6">
        <f t="shared" si="51"/>
        <v>2.0242758545630561</v>
      </c>
    </row>
    <row r="114" spans="1:21">
      <c r="A114" s="13">
        <v>100</v>
      </c>
      <c r="B114" s="22">
        <f>Absterbeordnung!B108</f>
        <v>736.56426339813197</v>
      </c>
      <c r="C114" s="15">
        <f t="shared" si="44"/>
        <v>0.13803296719774574</v>
      </c>
      <c r="D114" s="14">
        <f t="shared" si="45"/>
        <v>101.67015080866611</v>
      </c>
      <c r="E114" s="14">
        <f>SUM(D114:$D$127)</f>
        <v>246.33798864326005</v>
      </c>
      <c r="F114" s="16">
        <f t="shared" si="46"/>
        <v>2.4229135757538662</v>
      </c>
      <c r="G114" s="5"/>
      <c r="H114" s="14">
        <f t="shared" si="39"/>
        <v>736.56426339813197</v>
      </c>
      <c r="I114" s="15">
        <f t="shared" si="47"/>
        <v>0.13803296719774574</v>
      </c>
      <c r="J114" s="14">
        <f t="shared" si="48"/>
        <v>101.67015080866611</v>
      </c>
      <c r="K114" s="14">
        <f>SUM($J114:J$127)</f>
        <v>246.33798864326005</v>
      </c>
      <c r="L114" s="16">
        <f t="shared" si="49"/>
        <v>2.4229135757538662</v>
      </c>
      <c r="M114" s="16"/>
      <c r="N114" s="20">
        <v>100</v>
      </c>
      <c r="O114" s="6">
        <f t="shared" si="40"/>
        <v>110</v>
      </c>
      <c r="P114" s="6">
        <f t="shared" si="41"/>
        <v>736.56426339813197</v>
      </c>
      <c r="Q114" s="6">
        <f t="shared" si="42"/>
        <v>736.56426339813197</v>
      </c>
      <c r="R114" s="5">
        <f t="shared" si="43"/>
        <v>15927.323038530187</v>
      </c>
      <c r="S114" s="5">
        <f t="shared" si="50"/>
        <v>1619333.3353057061</v>
      </c>
      <c r="T114" s="20">
        <f>SUM(S114:$S$136)</f>
        <v>3129602.2587586576</v>
      </c>
      <c r="U114" s="6">
        <f t="shared" si="51"/>
        <v>1.9326485724249203</v>
      </c>
    </row>
    <row r="115" spans="1:21">
      <c r="A115" s="13">
        <v>101</v>
      </c>
      <c r="B115" s="22">
        <f>Absterbeordnung!B109</f>
        <v>461.46484255863828</v>
      </c>
      <c r="C115" s="15">
        <f t="shared" si="44"/>
        <v>0.13532643842916248</v>
      </c>
      <c r="D115" s="14">
        <f t="shared" si="45"/>
        <v>62.448393603734722</v>
      </c>
      <c r="E115" s="14">
        <f>SUM(D115:$D$127)</f>
        <v>144.66783783459394</v>
      </c>
      <c r="F115" s="16">
        <f t="shared" si="46"/>
        <v>2.3165982259300595</v>
      </c>
      <c r="G115" s="5"/>
      <c r="H115" s="14">
        <f t="shared" si="39"/>
        <v>461.46484255863828</v>
      </c>
      <c r="I115" s="15">
        <f t="shared" si="47"/>
        <v>0.13532643842916248</v>
      </c>
      <c r="J115" s="14">
        <f t="shared" si="48"/>
        <v>62.448393603734722</v>
      </c>
      <c r="K115" s="14">
        <f>SUM($J115:J$127)</f>
        <v>144.66783783459394</v>
      </c>
      <c r="L115" s="16">
        <f t="shared" si="49"/>
        <v>2.3165982259300595</v>
      </c>
      <c r="M115" s="16"/>
      <c r="N115" s="20">
        <v>101</v>
      </c>
      <c r="O115" s="6">
        <f t="shared" si="40"/>
        <v>111</v>
      </c>
      <c r="P115" s="6">
        <f t="shared" si="41"/>
        <v>461.46484255863828</v>
      </c>
      <c r="Q115" s="6">
        <f t="shared" si="42"/>
        <v>461.46484255863828</v>
      </c>
      <c r="R115" s="5">
        <f t="shared" si="43"/>
        <v>13098.445471004765</v>
      </c>
      <c r="S115" s="5">
        <f t="shared" si="50"/>
        <v>817976.87837036198</v>
      </c>
      <c r="T115" s="20">
        <f>SUM(S115:$S$136)</f>
        <v>1510268.9234529508</v>
      </c>
      <c r="U115" s="6">
        <f t="shared" si="51"/>
        <v>1.8463467163788634</v>
      </c>
    </row>
    <row r="116" spans="1:21">
      <c r="A116" s="21">
        <v>102</v>
      </c>
      <c r="B116" s="22">
        <f>Absterbeordnung!B110</f>
        <v>279.40506103711238</v>
      </c>
      <c r="C116" s="15">
        <f t="shared" si="44"/>
        <v>0.13267297885212007</v>
      </c>
      <c r="D116" s="14">
        <f t="shared" si="45"/>
        <v>37.069501754152128</v>
      </c>
      <c r="E116" s="14">
        <f>SUM(D116:$D$127)</f>
        <v>82.21944423085921</v>
      </c>
      <c r="F116" s="16">
        <f t="shared" si="46"/>
        <v>2.217980828988344</v>
      </c>
      <c r="G116" s="5"/>
      <c r="H116" s="14">
        <f t="shared" si="39"/>
        <v>279.40506103711238</v>
      </c>
      <c r="I116" s="15">
        <f t="shared" si="47"/>
        <v>0.13267297885212007</v>
      </c>
      <c r="J116" s="14">
        <f t="shared" si="48"/>
        <v>37.069501754152128</v>
      </c>
      <c r="K116" s="14">
        <f>SUM($J116:J$127)</f>
        <v>82.21944423085921</v>
      </c>
      <c r="L116" s="16">
        <f t="shared" si="49"/>
        <v>2.217980828988344</v>
      </c>
      <c r="M116" s="16"/>
      <c r="N116" s="6">
        <v>102</v>
      </c>
      <c r="O116" s="6">
        <f t="shared" si="40"/>
        <v>112</v>
      </c>
      <c r="P116" s="6">
        <f t="shared" si="41"/>
        <v>279.40506103711238</v>
      </c>
      <c r="Q116" s="6">
        <f t="shared" si="42"/>
        <v>279.40506103711238</v>
      </c>
      <c r="R116" s="5">
        <f t="shared" si="43"/>
        <v>10600.418849407883</v>
      </c>
      <c r="S116" s="5">
        <f t="shared" si="50"/>
        <v>392952.24513287272</v>
      </c>
      <c r="T116" s="20">
        <f>SUM(S116:$S$136)</f>
        <v>692292.04508258926</v>
      </c>
      <c r="U116" s="6">
        <f t="shared" si="51"/>
        <v>1.7617714459132252</v>
      </c>
    </row>
    <row r="117" spans="1:21">
      <c r="A117" s="21">
        <v>103</v>
      </c>
      <c r="B117" s="22">
        <f>Absterbeordnung!B111</f>
        <v>163.27315208503933</v>
      </c>
      <c r="C117" s="15">
        <f t="shared" si="44"/>
        <v>0.13007154789423539</v>
      </c>
      <c r="D117" s="14">
        <f t="shared" si="45"/>
        <v>21.237191621271972</v>
      </c>
      <c r="E117" s="14">
        <f>SUM(D117:$D$127)</f>
        <v>45.149942476707103</v>
      </c>
      <c r="F117" s="16">
        <f t="shared" si="46"/>
        <v>2.1259846067162296</v>
      </c>
      <c r="G117" s="5"/>
      <c r="H117" s="14">
        <f t="shared" si="39"/>
        <v>163.27315208503933</v>
      </c>
      <c r="I117" s="15">
        <f t="shared" si="47"/>
        <v>0.13007154789423539</v>
      </c>
      <c r="J117" s="14">
        <f t="shared" si="48"/>
        <v>21.237191621271972</v>
      </c>
      <c r="K117" s="14">
        <f>SUM($J117:J$127)</f>
        <v>45.149942476707103</v>
      </c>
      <c r="L117" s="16">
        <f t="shared" si="49"/>
        <v>2.1259846067162296</v>
      </c>
      <c r="M117" s="16"/>
      <c r="N117" s="6">
        <v>103</v>
      </c>
      <c r="O117" s="6">
        <f t="shared" si="40"/>
        <v>113</v>
      </c>
      <c r="P117" s="6">
        <f t="shared" si="41"/>
        <v>163.27315208503933</v>
      </c>
      <c r="Q117" s="6">
        <f t="shared" si="42"/>
        <v>163.27315208503933</v>
      </c>
      <c r="R117" s="5">
        <f t="shared" si="43"/>
        <v>8363.0775474022594</v>
      </c>
      <c r="S117" s="5">
        <f t="shared" si="50"/>
        <v>177608.28041773901</v>
      </c>
      <c r="T117" s="20">
        <f>SUM(S117:$S$136)</f>
        <v>299339.79994971637</v>
      </c>
      <c r="U117" s="6">
        <f t="shared" si="51"/>
        <v>1.6853932668322775</v>
      </c>
    </row>
    <row r="118" spans="1:21">
      <c r="A118" s="21">
        <v>104</v>
      </c>
      <c r="B118" s="22">
        <f>Absterbeordnung!B112</f>
        <v>91.959654411952272</v>
      </c>
      <c r="C118" s="15">
        <f t="shared" si="44"/>
        <v>0.12752112538650526</v>
      </c>
      <c r="D118" s="14">
        <f t="shared" si="45"/>
        <v>11.726798620766257</v>
      </c>
      <c r="E118" s="14">
        <f>SUM(D118:$D$127)</f>
        <v>23.912750855435117</v>
      </c>
      <c r="F118" s="16">
        <f t="shared" si="46"/>
        <v>2.0391542166580328</v>
      </c>
      <c r="G118" s="5"/>
      <c r="H118" s="14">
        <f t="shared" si="39"/>
        <v>91.959654411952272</v>
      </c>
      <c r="I118" s="15">
        <f t="shared" si="47"/>
        <v>0.12752112538650526</v>
      </c>
      <c r="J118" s="14">
        <f t="shared" si="48"/>
        <v>11.726798620766257</v>
      </c>
      <c r="K118" s="14">
        <f>SUM($J118:J$127)</f>
        <v>23.912750855435117</v>
      </c>
      <c r="L118" s="16">
        <f t="shared" si="49"/>
        <v>2.0391542166580328</v>
      </c>
      <c r="M118" s="16"/>
      <c r="N118" s="6">
        <v>104</v>
      </c>
      <c r="O118" s="6">
        <f t="shared" si="40"/>
        <v>114</v>
      </c>
      <c r="P118" s="6">
        <f t="shared" si="41"/>
        <v>91.959654411952272</v>
      </c>
      <c r="Q118" s="6">
        <f t="shared" si="42"/>
        <v>91.959654411952272</v>
      </c>
      <c r="R118" s="5">
        <f t="shared" si="43"/>
        <v>6409.1667299193095</v>
      </c>
      <c r="S118" s="5">
        <f t="shared" si="50"/>
        <v>75159.007568678731</v>
      </c>
      <c r="T118" s="20">
        <f>SUM(S118:$S$136)</f>
        <v>121731.51953197735</v>
      </c>
      <c r="U118" s="6">
        <f t="shared" si="51"/>
        <v>1.6196530990745404</v>
      </c>
    </row>
    <row r="119" spans="1:21">
      <c r="A119" s="21">
        <v>105</v>
      </c>
      <c r="B119" s="22">
        <f>Absterbeordnung!B113</f>
        <v>49.85389720021864</v>
      </c>
      <c r="C119" s="15">
        <f t="shared" si="44"/>
        <v>0.12502071116324046</v>
      </c>
      <c r="D119" s="14">
        <f t="shared" si="45"/>
        <v>6.2327696822304164</v>
      </c>
      <c r="E119" s="14">
        <f>SUM(D119:$D$127)</f>
        <v>12.185952234668862</v>
      </c>
      <c r="F119" s="16">
        <f t="shared" si="46"/>
        <v>1.9551423935029926</v>
      </c>
      <c r="G119" s="5"/>
      <c r="H119" s="14">
        <f t="shared" si="39"/>
        <v>49.85389720021864</v>
      </c>
      <c r="I119" s="15">
        <f t="shared" si="47"/>
        <v>0.12502071116324046</v>
      </c>
      <c r="J119" s="14">
        <f t="shared" si="48"/>
        <v>6.2327696822304164</v>
      </c>
      <c r="K119" s="14">
        <f>SUM($J119:J$127)</f>
        <v>12.185952234668862</v>
      </c>
      <c r="L119" s="16">
        <f t="shared" si="49"/>
        <v>1.9551423935029926</v>
      </c>
      <c r="M119" s="16"/>
      <c r="N119" s="6">
        <v>105</v>
      </c>
      <c r="O119" s="6">
        <f t="shared" si="40"/>
        <v>115</v>
      </c>
      <c r="P119" s="6">
        <f t="shared" si="41"/>
        <v>49.85389720021864</v>
      </c>
      <c r="Q119" s="6">
        <f t="shared" si="42"/>
        <v>49.85389720021864</v>
      </c>
      <c r="R119" s="5">
        <f t="shared" si="43"/>
        <v>4791.6423225490653</v>
      </c>
      <c r="S119" s="5">
        <f t="shared" si="50"/>
        <v>29865.20299607595</v>
      </c>
      <c r="T119" s="20">
        <f>SUM(S119:$S$136)</f>
        <v>46572.511963298639</v>
      </c>
      <c r="U119" s="6">
        <f t="shared" si="51"/>
        <v>1.5594239211907548</v>
      </c>
    </row>
    <row r="120" spans="1:21">
      <c r="A120" s="21">
        <v>106</v>
      </c>
      <c r="B120" s="22">
        <f>Absterbeordnung!B114</f>
        <v>25.979890268796723</v>
      </c>
      <c r="C120" s="15">
        <f t="shared" si="44"/>
        <v>0.12256932466984359</v>
      </c>
      <c r="D120" s="14">
        <f t="shared" si="45"/>
        <v>3.1843376052430554</v>
      </c>
      <c r="E120" s="14">
        <f>SUM(D120:$D$127)</f>
        <v>5.9531825524384461</v>
      </c>
      <c r="F120" s="16">
        <f t="shared" si="46"/>
        <v>1.8695199097722708</v>
      </c>
      <c r="G120" s="5"/>
      <c r="H120" s="14">
        <f t="shared" si="39"/>
        <v>25.979890268796723</v>
      </c>
      <c r="I120" s="15">
        <f t="shared" si="47"/>
        <v>0.12256932466984359</v>
      </c>
      <c r="J120" s="14">
        <f t="shared" si="48"/>
        <v>3.1843376052430554</v>
      </c>
      <c r="K120" s="14">
        <f>SUM($J120:J$127)</f>
        <v>5.9531825524384461</v>
      </c>
      <c r="L120" s="16">
        <f t="shared" si="49"/>
        <v>1.8695199097722708</v>
      </c>
      <c r="M120" s="16"/>
      <c r="N120" s="6">
        <v>106</v>
      </c>
      <c r="O120" s="6">
        <f t="shared" si="40"/>
        <v>116</v>
      </c>
      <c r="P120" s="6">
        <f t="shared" si="41"/>
        <v>25.979890268796723</v>
      </c>
      <c r="Q120" s="6">
        <f t="shared" si="42"/>
        <v>25.979890268796723</v>
      </c>
      <c r="R120" s="5">
        <f t="shared" si="43"/>
        <v>3490.0510291446953</v>
      </c>
      <c r="S120" s="5">
        <f t="shared" si="50"/>
        <v>11113.500736322681</v>
      </c>
      <c r="T120" s="20">
        <f>SUM(S120:$S$136)</f>
        <v>16707.308967222678</v>
      </c>
      <c r="U120" s="6">
        <f t="shared" si="51"/>
        <v>1.5033344905100459</v>
      </c>
    </row>
    <row r="121" spans="1:21">
      <c r="A121" s="21">
        <v>107</v>
      </c>
      <c r="B121" s="22">
        <f>Absterbeordnung!B115</f>
        <v>12.996580814051256</v>
      </c>
      <c r="C121" s="15">
        <f t="shared" si="44"/>
        <v>0.12016600457827803</v>
      </c>
      <c r="D121" s="14">
        <f t="shared" si="45"/>
        <v>1.5617471896032438</v>
      </c>
      <c r="E121" s="14">
        <f>SUM(D121:$D$127)</f>
        <v>2.7688449471953911</v>
      </c>
      <c r="F121" s="16">
        <f t="shared" si="46"/>
        <v>1.7729149542435265</v>
      </c>
      <c r="G121" s="5"/>
      <c r="H121" s="14">
        <f t="shared" si="39"/>
        <v>12.996580814051256</v>
      </c>
      <c r="I121" s="15">
        <f t="shared" si="47"/>
        <v>0.12016600457827803</v>
      </c>
      <c r="J121" s="14">
        <f t="shared" si="48"/>
        <v>1.5617471896032438</v>
      </c>
      <c r="K121" s="14">
        <f>SUM($J121:J$127)</f>
        <v>2.7688449471953911</v>
      </c>
      <c r="L121" s="16">
        <f t="shared" si="49"/>
        <v>1.7729149542435265</v>
      </c>
      <c r="M121" s="16"/>
      <c r="N121" s="6">
        <v>107</v>
      </c>
      <c r="O121" s="6">
        <f t="shared" si="40"/>
        <v>117</v>
      </c>
      <c r="P121" s="6">
        <f t="shared" si="41"/>
        <v>12.996580814051256</v>
      </c>
      <c r="Q121" s="6">
        <f t="shared" si="42"/>
        <v>12.996580814051256</v>
      </c>
      <c r="R121" s="5">
        <f t="shared" si="43"/>
        <v>2473.2095181229679</v>
      </c>
      <c r="S121" s="5">
        <f t="shared" si="50"/>
        <v>3862.5280142285378</v>
      </c>
      <c r="T121" s="20">
        <f>SUM(S121:$S$136)</f>
        <v>5593.8082308999983</v>
      </c>
      <c r="U121" s="6">
        <f t="shared" si="51"/>
        <v>1.4482246368942515</v>
      </c>
    </row>
    <row r="122" spans="1:21">
      <c r="A122" s="21">
        <v>108</v>
      </c>
      <c r="B122" s="22">
        <f>Absterbeordnung!B116</f>
        <v>6.2329220662571023</v>
      </c>
      <c r="C122" s="15">
        <f t="shared" si="44"/>
        <v>0.11780980841007649</v>
      </c>
      <c r="D122" s="14">
        <f t="shared" si="45"/>
        <v>0.73429935446068728</v>
      </c>
      <c r="E122" s="14">
        <f>SUM(D122:$D$127)</f>
        <v>1.2070977575921471</v>
      </c>
      <c r="F122" s="16">
        <f t="shared" si="46"/>
        <v>1.6438769151291313</v>
      </c>
      <c r="G122" s="5"/>
      <c r="H122" s="14">
        <f t="shared" si="39"/>
        <v>6.2329220662571023</v>
      </c>
      <c r="I122" s="15">
        <f t="shared" si="47"/>
        <v>0.11780980841007649</v>
      </c>
      <c r="J122" s="14">
        <f t="shared" si="48"/>
        <v>0.73429935446068728</v>
      </c>
      <c r="K122" s="14">
        <f>SUM($J122:J$127)</f>
        <v>1.2070977575921471</v>
      </c>
      <c r="L122" s="16">
        <f t="shared" si="49"/>
        <v>1.6438769151291313</v>
      </c>
      <c r="M122" s="16"/>
      <c r="N122" s="6">
        <v>108</v>
      </c>
      <c r="O122" s="6">
        <f t="shared" si="40"/>
        <v>118</v>
      </c>
      <c r="P122" s="6">
        <f t="shared" si="41"/>
        <v>6.2329220662571023</v>
      </c>
      <c r="Q122" s="6">
        <f t="shared" si="42"/>
        <v>6.2329220662571023</v>
      </c>
      <c r="R122" s="5">
        <f t="shared" si="43"/>
        <v>1702.8993285123156</v>
      </c>
      <c r="S122" s="5">
        <f t="shared" si="50"/>
        <v>1250.4378776381313</v>
      </c>
      <c r="T122" s="20">
        <f>SUM(S122:$S$136)</f>
        <v>1731.28021667146</v>
      </c>
      <c r="U122" s="6">
        <f t="shared" si="51"/>
        <v>1.3845391663451203</v>
      </c>
    </row>
    <row r="123" spans="1:21">
      <c r="A123" s="21">
        <v>109</v>
      </c>
      <c r="B123" s="22">
        <f>Absterbeordnung!B117</f>
        <v>2.8618195951518883</v>
      </c>
      <c r="C123" s="15">
        <f t="shared" si="44"/>
        <v>0.11549981216674166</v>
      </c>
      <c r="D123" s="14">
        <f t="shared" si="45"/>
        <v>0.33053962569514372</v>
      </c>
      <c r="E123" s="14">
        <f>SUM(D123:$D$127)</f>
        <v>0.47279840313145982</v>
      </c>
      <c r="F123" s="16">
        <f t="shared" si="46"/>
        <v>1.4303834287254902</v>
      </c>
      <c r="G123" s="5"/>
      <c r="H123" s="14">
        <f t="shared" si="39"/>
        <v>2.8618195951518883</v>
      </c>
      <c r="I123" s="15">
        <f t="shared" si="47"/>
        <v>0.11549981216674166</v>
      </c>
      <c r="J123" s="14">
        <f t="shared" si="48"/>
        <v>0.33053962569514372</v>
      </c>
      <c r="K123" s="14">
        <f>SUM($J123:J$127)</f>
        <v>0.47279840313145982</v>
      </c>
      <c r="L123" s="16">
        <f t="shared" si="49"/>
        <v>1.4303834287254902</v>
      </c>
      <c r="M123" s="16"/>
      <c r="N123" s="6">
        <v>109</v>
      </c>
      <c r="O123" s="6">
        <f t="shared" si="40"/>
        <v>119</v>
      </c>
      <c r="P123" s="6">
        <f t="shared" si="41"/>
        <v>2.8618195951518883</v>
      </c>
      <c r="Q123" s="6">
        <f t="shared" si="42"/>
        <v>2.8618195951518883</v>
      </c>
      <c r="R123" s="5">
        <f t="shared" si="43"/>
        <v>1137.7141443424671</v>
      </c>
      <c r="S123" s="5">
        <f t="shared" si="50"/>
        <v>376.05960741902982</v>
      </c>
      <c r="T123" s="20">
        <f>SUM(S123:$S$136)</f>
        <v>480.84233903332876</v>
      </c>
      <c r="U123" s="6">
        <f t="shared" si="51"/>
        <v>1.2786333058565986</v>
      </c>
    </row>
    <row r="124" spans="1:21">
      <c r="A124" s="21">
        <v>110</v>
      </c>
      <c r="B124" s="22">
        <f>Absterbeordnung!B118</f>
        <v>1.256313324350369</v>
      </c>
      <c r="C124" s="15">
        <f t="shared" si="44"/>
        <v>0.11323510996739378</v>
      </c>
      <c r="D124" s="14">
        <f t="shared" si="45"/>
        <v>0.14225877743631607</v>
      </c>
      <c r="E124" s="14">
        <f>SUM(D124:$D$127)</f>
        <v>0.14225877743631607</v>
      </c>
      <c r="F124" s="16">
        <f t="shared" si="46"/>
        <v>1</v>
      </c>
      <c r="G124" s="5"/>
      <c r="H124" s="14">
        <f t="shared" si="39"/>
        <v>1.256313324350369</v>
      </c>
      <c r="I124" s="15">
        <f t="shared" si="47"/>
        <v>0.11323510996739378</v>
      </c>
      <c r="J124" s="14">
        <f t="shared" si="48"/>
        <v>0.14225877743631607</v>
      </c>
      <c r="K124" s="14">
        <f>SUM($J124:J$127)</f>
        <v>0.14225877743631607</v>
      </c>
      <c r="L124" s="16">
        <f t="shared" si="49"/>
        <v>1</v>
      </c>
      <c r="M124" s="16"/>
      <c r="N124" s="6">
        <v>110</v>
      </c>
      <c r="O124" s="6">
        <f t="shared" si="40"/>
        <v>120</v>
      </c>
      <c r="P124" s="6">
        <f t="shared" si="41"/>
        <v>1.256313324350369</v>
      </c>
      <c r="Q124" s="6">
        <f t="shared" si="42"/>
        <v>1.256313324350369</v>
      </c>
      <c r="R124" s="5">
        <f t="shared" si="43"/>
        <v>736.56426339813197</v>
      </c>
      <c r="S124" s="5">
        <f t="shared" si="50"/>
        <v>104.78273161429895</v>
      </c>
      <c r="T124" s="20">
        <f>SUM(S124:$S$136)</f>
        <v>104.78273161429895</v>
      </c>
      <c r="U124" s="6">
        <f t="shared" si="51"/>
        <v>1</v>
      </c>
    </row>
    <row r="125" spans="1:21">
      <c r="A125" s="21">
        <v>111</v>
      </c>
      <c r="B125" s="22">
        <f>Absterbeordnung!B119</f>
        <v>0</v>
      </c>
      <c r="C125" s="15">
        <f t="shared" si="44"/>
        <v>0.11101481369352335</v>
      </c>
      <c r="D125" s="14">
        <f t="shared" si="45"/>
        <v>0</v>
      </c>
      <c r="E125" s="14">
        <f>SUM(D125:$D$127)</f>
        <v>0</v>
      </c>
      <c r="F125" s="16" t="e">
        <f t="shared" si="46"/>
        <v>#DIV/0!</v>
      </c>
      <c r="G125" s="25"/>
      <c r="H125" s="14">
        <f t="shared" si="39"/>
        <v>0</v>
      </c>
      <c r="I125" s="15">
        <f t="shared" si="47"/>
        <v>0.11101481369352335</v>
      </c>
      <c r="J125" s="14">
        <f t="shared" si="48"/>
        <v>0</v>
      </c>
      <c r="K125" s="14">
        <f>SUM($J125:J$127)</f>
        <v>0</v>
      </c>
      <c r="L125" s="16" t="e">
        <f t="shared" si="49"/>
        <v>#DIV/0!</v>
      </c>
      <c r="M125" s="16"/>
      <c r="N125" s="6">
        <v>111</v>
      </c>
      <c r="O125" s="6">
        <f t="shared" si="40"/>
        <v>121</v>
      </c>
      <c r="P125" s="6">
        <f t="shared" si="41"/>
        <v>0</v>
      </c>
      <c r="Q125" s="6">
        <f t="shared" si="42"/>
        <v>0</v>
      </c>
      <c r="R125" s="5">
        <f t="shared" si="43"/>
        <v>461.46484255863828</v>
      </c>
      <c r="S125" s="5">
        <f t="shared" si="50"/>
        <v>0</v>
      </c>
      <c r="T125" s="20">
        <f>SUM(S125:$S$136)</f>
        <v>0</v>
      </c>
      <c r="U125" s="6" t="e">
        <f t="shared" si="51"/>
        <v>#DIV/0!</v>
      </c>
    </row>
    <row r="126" spans="1:21">
      <c r="A126" s="21">
        <v>112</v>
      </c>
      <c r="B126" s="22">
        <f>Absterbeordnung!B120</f>
        <v>0</v>
      </c>
      <c r="C126" s="15">
        <f t="shared" si="44"/>
        <v>0.10883805264070914</v>
      </c>
      <c r="D126" s="14">
        <f t="shared" si="45"/>
        <v>0</v>
      </c>
      <c r="E126" s="14">
        <f>SUM(D126:$D$127)</f>
        <v>0</v>
      </c>
      <c r="F126" s="16" t="e">
        <f t="shared" si="46"/>
        <v>#DIV/0!</v>
      </c>
      <c r="G126" s="5"/>
      <c r="H126" s="14">
        <f t="shared" si="39"/>
        <v>0</v>
      </c>
      <c r="I126" s="15">
        <f t="shared" si="47"/>
        <v>0.10883805264070914</v>
      </c>
      <c r="J126" s="14">
        <f t="shared" si="48"/>
        <v>0</v>
      </c>
      <c r="K126" s="14">
        <f>SUM($J126:J$127)</f>
        <v>0</v>
      </c>
      <c r="L126" s="16" t="e">
        <f t="shared" si="49"/>
        <v>#DIV/0!</v>
      </c>
      <c r="M126" s="16"/>
      <c r="N126" s="6">
        <v>112</v>
      </c>
      <c r="O126" s="6">
        <f t="shared" si="40"/>
        <v>122</v>
      </c>
      <c r="P126" s="6">
        <f t="shared" si="41"/>
        <v>0</v>
      </c>
      <c r="Q126" s="6">
        <f t="shared" si="42"/>
        <v>0</v>
      </c>
      <c r="R126" s="5">
        <f t="shared" si="43"/>
        <v>279.40506103711238</v>
      </c>
      <c r="S126" s="5">
        <f t="shared" si="50"/>
        <v>0</v>
      </c>
      <c r="T126" s="20">
        <f>SUM(S126:$S$136)</f>
        <v>0</v>
      </c>
      <c r="U126" s="6" t="e">
        <f t="shared" si="51"/>
        <v>#DIV/0!</v>
      </c>
    </row>
    <row r="127" spans="1:21">
      <c r="A127" s="26">
        <v>113</v>
      </c>
      <c r="B127" s="22">
        <f>Absterbeordnung!B121</f>
        <v>0</v>
      </c>
      <c r="C127" s="15">
        <f t="shared" si="44"/>
        <v>0.10670397317716583</v>
      </c>
      <c r="D127" s="14">
        <f t="shared" si="45"/>
        <v>0</v>
      </c>
      <c r="E127" s="14">
        <f>SUM(D127:$D$127)</f>
        <v>0</v>
      </c>
      <c r="F127" s="16" t="e">
        <f t="shared" si="46"/>
        <v>#DIV/0!</v>
      </c>
      <c r="G127" s="27"/>
      <c r="H127" s="14">
        <f t="shared" si="39"/>
        <v>0</v>
      </c>
      <c r="I127" s="15">
        <f t="shared" si="47"/>
        <v>0.10670397317716583</v>
      </c>
      <c r="J127" s="14">
        <f t="shared" si="48"/>
        <v>0</v>
      </c>
      <c r="K127" s="14">
        <f>SUM($J127:J$127)</f>
        <v>0</v>
      </c>
      <c r="L127" s="16" t="e">
        <f t="shared" si="49"/>
        <v>#DIV/0!</v>
      </c>
      <c r="M127" s="16"/>
      <c r="N127" s="28">
        <v>113</v>
      </c>
      <c r="O127" s="6">
        <f t="shared" si="40"/>
        <v>123</v>
      </c>
      <c r="P127" s="6">
        <f t="shared" si="41"/>
        <v>0</v>
      </c>
      <c r="Q127" s="6">
        <f t="shared" si="42"/>
        <v>0</v>
      </c>
      <c r="R127" s="5">
        <f t="shared" si="43"/>
        <v>163.27315208503933</v>
      </c>
      <c r="S127" s="5">
        <f t="shared" si="50"/>
        <v>0</v>
      </c>
      <c r="T127" s="20">
        <f>SUM(S127:$S$136)</f>
        <v>0</v>
      </c>
      <c r="U127" s="6" t="e">
        <f t="shared" si="51"/>
        <v>#DIV/0!</v>
      </c>
    </row>
    <row r="128" spans="1:21">
      <c r="A128" s="26">
        <v>114</v>
      </c>
      <c r="B128" s="22">
        <f>Absterbeordnung!B122</f>
        <v>0</v>
      </c>
      <c r="C128" s="15">
        <f t="shared" si="44"/>
        <v>0.10461173840898609</v>
      </c>
      <c r="D128" s="14">
        <f t="shared" si="45"/>
        <v>0</v>
      </c>
      <c r="E128" s="14">
        <f>SUM(D$127:$D128)</f>
        <v>0</v>
      </c>
      <c r="F128" s="16" t="e">
        <f t="shared" si="46"/>
        <v>#DIV/0!</v>
      </c>
      <c r="G128" s="27"/>
      <c r="H128" s="14">
        <f t="shared" si="39"/>
        <v>0</v>
      </c>
      <c r="I128" s="15">
        <f t="shared" si="47"/>
        <v>0.10461173840898609</v>
      </c>
      <c r="J128" s="14">
        <f t="shared" si="48"/>
        <v>0</v>
      </c>
      <c r="K128" s="14">
        <f>SUM($J$127:J128)</f>
        <v>0</v>
      </c>
      <c r="L128" s="16" t="e">
        <f t="shared" si="49"/>
        <v>#DIV/0!</v>
      </c>
      <c r="M128" s="16"/>
      <c r="N128" s="6">
        <v>114</v>
      </c>
      <c r="O128" s="6">
        <f t="shared" si="40"/>
        <v>124</v>
      </c>
      <c r="P128" s="6">
        <f t="shared" si="41"/>
        <v>0</v>
      </c>
      <c r="Q128" s="6">
        <f t="shared" si="42"/>
        <v>0</v>
      </c>
      <c r="R128" s="5">
        <f t="shared" si="43"/>
        <v>91.959654411952272</v>
      </c>
      <c r="S128" s="5">
        <f t="shared" si="50"/>
        <v>0</v>
      </c>
      <c r="T128" s="20">
        <f>SUM(S128:$S$136)</f>
        <v>0</v>
      </c>
      <c r="U128" s="6" t="e">
        <f t="shared" si="51"/>
        <v>#DIV/0!</v>
      </c>
    </row>
    <row r="129" spans="1:21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0</v>
      </c>
      <c r="F129" s="16" t="e">
        <f t="shared" si="46"/>
        <v>#DIV/0!</v>
      </c>
      <c r="G129" s="27"/>
      <c r="H129" s="14">
        <f t="shared" si="39"/>
        <v>0</v>
      </c>
      <c r="I129" s="15">
        <f t="shared" si="47"/>
        <v>0.10256052785194716</v>
      </c>
      <c r="J129" s="14">
        <f t="shared" si="48"/>
        <v>0</v>
      </c>
      <c r="K129" s="14">
        <f>SUM($J$127:J129)</f>
        <v>0</v>
      </c>
      <c r="L129" s="16" t="e">
        <f t="shared" si="49"/>
        <v>#DIV/0!</v>
      </c>
      <c r="M129" s="16"/>
      <c r="N129" s="6">
        <v>115</v>
      </c>
      <c r="O129" s="6">
        <f t="shared" si="40"/>
        <v>125</v>
      </c>
      <c r="P129" s="6">
        <f t="shared" si="41"/>
        <v>0</v>
      </c>
      <c r="Q129" s="6">
        <f t="shared" si="42"/>
        <v>0</v>
      </c>
      <c r="R129" s="5">
        <f t="shared" si="43"/>
        <v>49.85389720021864</v>
      </c>
      <c r="S129" s="5">
        <f t="shared" si="50"/>
        <v>0</v>
      </c>
      <c r="T129" s="20">
        <f>SUM(S129:$S$136)</f>
        <v>0</v>
      </c>
      <c r="U129" s="6" t="e">
        <f t="shared" si="51"/>
        <v>#DIV/0!</v>
      </c>
    </row>
    <row r="130" spans="1:21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0</v>
      </c>
      <c r="F130" s="16" t="e">
        <f t="shared" si="46"/>
        <v>#DIV/0!</v>
      </c>
      <c r="G130" s="27"/>
      <c r="H130" s="14">
        <f t="shared" si="39"/>
        <v>0</v>
      </c>
      <c r="I130" s="15">
        <f t="shared" si="47"/>
        <v>0.1005495371097521</v>
      </c>
      <c r="J130" s="14">
        <f t="shared" si="48"/>
        <v>0</v>
      </c>
      <c r="K130" s="14">
        <f>SUM($J$127:J130)</f>
        <v>0</v>
      </c>
      <c r="L130" s="16" t="e">
        <f t="shared" si="49"/>
        <v>#DIV/0!</v>
      </c>
      <c r="M130" s="16"/>
      <c r="N130" s="28">
        <v>116</v>
      </c>
      <c r="O130" s="6">
        <f t="shared" si="40"/>
        <v>126</v>
      </c>
      <c r="P130" s="6">
        <f t="shared" si="41"/>
        <v>0</v>
      </c>
      <c r="Q130" s="6">
        <f t="shared" si="42"/>
        <v>0</v>
      </c>
      <c r="R130" s="5">
        <f t="shared" si="43"/>
        <v>25.979890268796723</v>
      </c>
      <c r="S130" s="5">
        <f t="shared" si="50"/>
        <v>0</v>
      </c>
      <c r="T130" s="20">
        <f>SUM(S130:$S$136)</f>
        <v>0</v>
      </c>
      <c r="U130" s="6" t="e">
        <f t="shared" si="51"/>
        <v>#DIV/0!</v>
      </c>
    </row>
    <row r="131" spans="1:21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0</v>
      </c>
      <c r="F131" s="16" t="e">
        <f t="shared" si="46"/>
        <v>#DIV/0!</v>
      </c>
      <c r="G131" s="27"/>
      <c r="H131" s="14">
        <f t="shared" si="39"/>
        <v>0</v>
      </c>
      <c r="I131" s="15">
        <f t="shared" si="47"/>
        <v>9.8577977558580526E-2</v>
      </c>
      <c r="J131" s="14">
        <f t="shared" si="48"/>
        <v>0</v>
      </c>
      <c r="K131" s="14">
        <f>SUM($J$127:J131)</f>
        <v>0</v>
      </c>
      <c r="L131" s="16" t="e">
        <f t="shared" si="49"/>
        <v>#DIV/0!</v>
      </c>
      <c r="M131" s="16"/>
      <c r="N131" s="6">
        <v>117</v>
      </c>
      <c r="O131" s="6">
        <f t="shared" si="40"/>
        <v>127</v>
      </c>
      <c r="P131" s="6">
        <f t="shared" si="41"/>
        <v>0</v>
      </c>
      <c r="Q131" s="6">
        <f t="shared" si="42"/>
        <v>0</v>
      </c>
      <c r="R131" s="5">
        <f t="shared" si="43"/>
        <v>12.996580814051256</v>
      </c>
      <c r="S131" s="5">
        <f t="shared" si="50"/>
        <v>0</v>
      </c>
      <c r="T131" s="20">
        <f>SUM(S131:$S$136)</f>
        <v>0</v>
      </c>
      <c r="U131" s="6" t="e">
        <f t="shared" si="51"/>
        <v>#DIV/0!</v>
      </c>
    </row>
    <row r="132" spans="1:21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0</v>
      </c>
      <c r="F132" s="16" t="e">
        <f t="shared" si="46"/>
        <v>#DIV/0!</v>
      </c>
      <c r="G132" s="27"/>
      <c r="H132" s="14">
        <f t="shared" si="39"/>
        <v>0</v>
      </c>
      <c r="I132" s="15">
        <f t="shared" si="47"/>
        <v>9.6645076037824032E-2</v>
      </c>
      <c r="J132" s="14">
        <f t="shared" si="48"/>
        <v>0</v>
      </c>
      <c r="K132" s="14">
        <f>SUM($J$127:J132)</f>
        <v>0</v>
      </c>
      <c r="L132" s="16" t="e">
        <f t="shared" si="49"/>
        <v>#DIV/0!</v>
      </c>
      <c r="M132" s="16"/>
      <c r="N132" s="6">
        <v>118</v>
      </c>
      <c r="O132" s="6">
        <f t="shared" si="40"/>
        <v>128</v>
      </c>
      <c r="P132" s="6">
        <f t="shared" si="41"/>
        <v>0</v>
      </c>
      <c r="Q132" s="6">
        <f t="shared" si="42"/>
        <v>0</v>
      </c>
      <c r="R132" s="5">
        <f t="shared" si="43"/>
        <v>6.2329220662571023</v>
      </c>
      <c r="S132" s="5">
        <f t="shared" si="50"/>
        <v>0</v>
      </c>
      <c r="T132" s="20">
        <f>SUM(S132:$S$136)</f>
        <v>0</v>
      </c>
      <c r="U132" s="6" t="e">
        <f t="shared" si="51"/>
        <v>#DIV/0!</v>
      </c>
    </row>
    <row r="133" spans="1:21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0</v>
      </c>
      <c r="F133" s="16" t="e">
        <f t="shared" si="46"/>
        <v>#DIV/0!</v>
      </c>
      <c r="G133" s="27"/>
      <c r="H133" s="14">
        <f t="shared" si="39"/>
        <v>0</v>
      </c>
      <c r="I133" s="15">
        <f t="shared" si="47"/>
        <v>9.4750074546886331E-2</v>
      </c>
      <c r="J133" s="14">
        <f t="shared" si="48"/>
        <v>0</v>
      </c>
      <c r="K133" s="14">
        <f>SUM($J$127:J133)</f>
        <v>0</v>
      </c>
      <c r="L133" s="16" t="e">
        <f t="shared" si="49"/>
        <v>#DIV/0!</v>
      </c>
      <c r="M133" s="16"/>
      <c r="N133" s="28">
        <v>119</v>
      </c>
      <c r="O133" s="6">
        <f t="shared" si="40"/>
        <v>129</v>
      </c>
      <c r="P133" s="6">
        <f t="shared" si="41"/>
        <v>0</v>
      </c>
      <c r="Q133" s="6">
        <f t="shared" si="42"/>
        <v>0</v>
      </c>
      <c r="R133" s="5">
        <f t="shared" si="43"/>
        <v>2.8618195951518883</v>
      </c>
      <c r="S133" s="5">
        <f t="shared" si="50"/>
        <v>0</v>
      </c>
      <c r="T133" s="20">
        <f>SUM(S133:$S$136)</f>
        <v>0</v>
      </c>
      <c r="U133" s="6" t="e">
        <f t="shared" si="51"/>
        <v>#DIV/0!</v>
      </c>
    </row>
    <row r="134" spans="1:21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0</v>
      </c>
      <c r="F134" s="16" t="e">
        <f t="shared" si="46"/>
        <v>#DIV/0!</v>
      </c>
      <c r="G134" s="27"/>
      <c r="H134" s="14">
        <f t="shared" si="39"/>
        <v>0</v>
      </c>
      <c r="I134" s="15">
        <f t="shared" si="47"/>
        <v>9.2892229947927757E-2</v>
      </c>
      <c r="J134" s="14">
        <f t="shared" si="48"/>
        <v>0</v>
      </c>
      <c r="K134" s="14">
        <f>SUM($J$127:J134)</f>
        <v>0</v>
      </c>
      <c r="L134" s="16" t="e">
        <f t="shared" si="49"/>
        <v>#DIV/0!</v>
      </c>
      <c r="M134" s="16"/>
      <c r="N134" s="6">
        <v>120</v>
      </c>
      <c r="O134" s="6">
        <f t="shared" si="40"/>
        <v>130</v>
      </c>
      <c r="P134" s="6">
        <f t="shared" si="41"/>
        <v>0</v>
      </c>
      <c r="Q134" s="6">
        <f t="shared" si="42"/>
        <v>0</v>
      </c>
      <c r="R134" s="5">
        <f t="shared" si="43"/>
        <v>1.256313324350369</v>
      </c>
      <c r="S134" s="5">
        <f t="shared" si="50"/>
        <v>0</v>
      </c>
      <c r="T134" s="20">
        <f>SUM(S134:$S$136)</f>
        <v>0</v>
      </c>
      <c r="U134" s="6" t="e">
        <f t="shared" si="51"/>
        <v>#DIV/0!</v>
      </c>
    </row>
    <row r="135" spans="1:21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0</v>
      </c>
      <c r="F135" s="16" t="e">
        <f t="shared" si="46"/>
        <v>#DIV/0!</v>
      </c>
      <c r="G135" s="27"/>
      <c r="H135" s="14">
        <f t="shared" si="39"/>
        <v>0</v>
      </c>
      <c r="I135" s="15">
        <f t="shared" si="47"/>
        <v>1</v>
      </c>
      <c r="J135" s="14">
        <f t="shared" si="48"/>
        <v>0</v>
      </c>
      <c r="K135" s="14">
        <f>SUM($J$127:J135)</f>
        <v>0</v>
      </c>
      <c r="L135" s="16" t="e">
        <f t="shared" si="49"/>
        <v>#DIV/0!</v>
      </c>
      <c r="M135" s="16"/>
      <c r="N135" s="6">
        <v>121</v>
      </c>
      <c r="O135" s="6">
        <f t="shared" si="40"/>
        <v>131</v>
      </c>
      <c r="P135" s="6">
        <f t="shared" si="41"/>
        <v>0</v>
      </c>
      <c r="Q135" s="6">
        <f t="shared" si="42"/>
        <v>0</v>
      </c>
      <c r="R135" s="5">
        <f t="shared" si="43"/>
        <v>0</v>
      </c>
      <c r="S135" s="5">
        <f t="shared" si="50"/>
        <v>0</v>
      </c>
      <c r="T135" s="20">
        <f>SUM(S135:$S$136)</f>
        <v>0</v>
      </c>
      <c r="U135" s="6" t="e">
        <f t="shared" si="51"/>
        <v>#DIV/0!</v>
      </c>
    </row>
    <row r="136" spans="1:21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0</v>
      </c>
      <c r="F136" s="16" t="e">
        <f t="shared" si="46"/>
        <v>#DIV/0!</v>
      </c>
      <c r="G136" s="27"/>
      <c r="H136" s="14">
        <f t="shared" si="39"/>
        <v>0</v>
      </c>
      <c r="I136" s="15">
        <f t="shared" si="47"/>
        <v>1</v>
      </c>
      <c r="J136" s="14">
        <f t="shared" si="48"/>
        <v>0</v>
      </c>
      <c r="K136" s="14">
        <f>SUM($J$127:J136)</f>
        <v>0</v>
      </c>
      <c r="L136" s="16" t="e">
        <f t="shared" si="49"/>
        <v>#DIV/0!</v>
      </c>
      <c r="M136" s="16"/>
      <c r="N136" s="28">
        <v>122</v>
      </c>
      <c r="O136" s="6">
        <f t="shared" si="40"/>
        <v>132</v>
      </c>
      <c r="P136" s="6">
        <f t="shared" si="41"/>
        <v>0</v>
      </c>
      <c r="Q136" s="6">
        <f t="shared" si="42"/>
        <v>0</v>
      </c>
      <c r="R136" s="5">
        <f t="shared" si="43"/>
        <v>0</v>
      </c>
      <c r="S136" s="5">
        <f t="shared" si="50"/>
        <v>0</v>
      </c>
      <c r="T136" s="20">
        <f>SUM(S136:$S$136)</f>
        <v>0</v>
      </c>
      <c r="U136" s="6" t="e">
        <f t="shared" si="51"/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B233"/>
  <sheetViews>
    <sheetView workbookViewId="0">
      <selection activeCell="M1" sqref="M1:M65536"/>
    </sheetView>
  </sheetViews>
  <sheetFormatPr baseColWidth="10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Frau!D5</f>
        <v>69</v>
      </c>
    </row>
    <row r="2" spans="1:21">
      <c r="A2" s="2" t="s">
        <v>7</v>
      </c>
      <c r="B2" s="2">
        <f>'2 Frauen'!D6</f>
        <v>50</v>
      </c>
    </row>
    <row r="3" spans="1:21">
      <c r="A3" s="2" t="s">
        <v>14</v>
      </c>
      <c r="B3" s="2">
        <f>B1-B2</f>
        <v>19</v>
      </c>
    </row>
    <row r="4" spans="1:21">
      <c r="M4" s="7"/>
    </row>
    <row r="5" spans="1:21">
      <c r="A5" s="2" t="s">
        <v>3</v>
      </c>
      <c r="B5" s="2">
        <f>Frau!D8</f>
        <v>2</v>
      </c>
      <c r="M5" s="7"/>
    </row>
    <row r="6" spans="1:21">
      <c r="M6" s="7"/>
    </row>
    <row r="7" spans="1:21">
      <c r="M7" s="7"/>
    </row>
    <row r="8" spans="1:21">
      <c r="M8" s="7"/>
    </row>
    <row r="9" spans="1:21">
      <c r="M9" s="7"/>
    </row>
    <row r="10" spans="1:21" ht="13.5" thickBot="1">
      <c r="M10" s="7"/>
    </row>
    <row r="11" spans="1:21" ht="13.5" thickBot="1">
      <c r="B11" s="274" t="s">
        <v>0</v>
      </c>
      <c r="C11" s="274"/>
      <c r="D11" s="274"/>
      <c r="E11" s="274"/>
      <c r="F11" s="274"/>
      <c r="H11" s="271" t="s">
        <v>0</v>
      </c>
      <c r="I11" s="272"/>
      <c r="J11" s="272"/>
      <c r="K11" s="272"/>
      <c r="L11" s="273"/>
      <c r="M11" s="7"/>
    </row>
    <row r="12" spans="1:21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19</v>
      </c>
      <c r="P14" s="20">
        <f t="shared" ref="P14:P45" si="1">B14</f>
        <v>100000</v>
      </c>
      <c r="Q14" s="20">
        <f t="shared" ref="Q14:Q45" si="2">B14</f>
        <v>100000</v>
      </c>
      <c r="R14" s="5" t="e">
        <f t="shared" ref="R14:R45" si="3">LOOKUP(N14,$O$14:$O$136,$Q$14:$Q$136)</f>
        <v>#N/A</v>
      </c>
      <c r="T14" s="20" t="e">
        <f>SUM(S14:$S$127)</f>
        <v>#N/A</v>
      </c>
    </row>
    <row r="15" spans="1:21">
      <c r="A15" s="21">
        <v>1</v>
      </c>
      <c r="B15" s="17">
        <f>Absterbeordnung!C9</f>
        <v>99690.504391750015</v>
      </c>
      <c r="C15" s="18">
        <f t="shared" ref="C15:C46" si="4">1/(((1+($B$5/100))^A15))</f>
        <v>0.98039215686274506</v>
      </c>
      <c r="D15" s="17">
        <f t="shared" ref="D15:D46" si="5">B15*C15</f>
        <v>97735.788619362749</v>
      </c>
      <c r="E15" s="17">
        <f>SUM(D15:$D$136)</f>
        <v>3974534.1919472311</v>
      </c>
      <c r="F15" s="19">
        <f t="shared" ref="F15:F46" si="6">E15/D15</f>
        <v>40.666108577956706</v>
      </c>
      <c r="G15" s="5"/>
      <c r="H15" s="17">
        <f>Absterbeordnung!C9</f>
        <v>99690.504391750015</v>
      </c>
      <c r="I15" s="18">
        <f t="shared" ref="I15:I46" si="7">1/(((1+($B$5/100))^A15))</f>
        <v>0.98039215686274506</v>
      </c>
      <c r="J15" s="17">
        <f t="shared" ref="J15:J46" si="8">H15*I15</f>
        <v>97735.788619362749</v>
      </c>
      <c r="K15" s="17">
        <f>SUM($J15:J$136)</f>
        <v>3974534.1919472311</v>
      </c>
      <c r="L15" s="19">
        <f t="shared" ref="L15:L46" si="9">K15/J15</f>
        <v>40.666108577956706</v>
      </c>
      <c r="N15" s="6">
        <v>1</v>
      </c>
      <c r="O15" s="6">
        <f t="shared" si="0"/>
        <v>20</v>
      </c>
      <c r="P15" s="20">
        <f t="shared" si="1"/>
        <v>99690.504391750015</v>
      </c>
      <c r="Q15" s="20">
        <f t="shared" si="2"/>
        <v>99690.504391750015</v>
      </c>
      <c r="R15" s="5" t="e">
        <f t="shared" si="3"/>
        <v>#N/A</v>
      </c>
      <c r="S15" s="5" t="e">
        <f t="shared" ref="S15:S46" si="10">P15*R15*I15</f>
        <v>#N/A</v>
      </c>
      <c r="T15" s="20" t="e">
        <f>SUM(S15:$S$127)</f>
        <v>#N/A</v>
      </c>
      <c r="U15" s="6" t="e">
        <f t="shared" ref="U15:U46" si="11">T15/S15</f>
        <v>#N/A</v>
      </c>
    </row>
    <row r="16" spans="1:21">
      <c r="A16" s="21">
        <v>2</v>
      </c>
      <c r="B16" s="17">
        <f>Absterbeordnung!C10</f>
        <v>99662.726960097789</v>
      </c>
      <c r="C16" s="18">
        <f t="shared" si="4"/>
        <v>0.96116878123798544</v>
      </c>
      <c r="D16" s="17">
        <f t="shared" si="5"/>
        <v>95792.701807091304</v>
      </c>
      <c r="E16" s="17">
        <f>SUM(D16:$D$136)</f>
        <v>3876798.4033278688</v>
      </c>
      <c r="F16" s="19">
        <f t="shared" si="6"/>
        <v>40.470707373250839</v>
      </c>
      <c r="G16" s="5"/>
      <c r="H16" s="17">
        <f>Absterbeordnung!C10</f>
        <v>99662.726960097789</v>
      </c>
      <c r="I16" s="18">
        <f t="shared" si="7"/>
        <v>0.96116878123798544</v>
      </c>
      <c r="J16" s="17">
        <f t="shared" si="8"/>
        <v>95792.701807091304</v>
      </c>
      <c r="K16" s="17">
        <f>SUM($J16:J$136)</f>
        <v>3876798.4033278688</v>
      </c>
      <c r="L16" s="19">
        <f t="shared" si="9"/>
        <v>40.470707373250839</v>
      </c>
      <c r="N16" s="6">
        <v>2</v>
      </c>
      <c r="O16" s="6">
        <f t="shared" si="0"/>
        <v>21</v>
      </c>
      <c r="P16" s="20">
        <f t="shared" si="1"/>
        <v>99662.726960097789</v>
      </c>
      <c r="Q16" s="20">
        <f t="shared" si="2"/>
        <v>99662.726960097789</v>
      </c>
      <c r="R16" s="5" t="e">
        <f t="shared" si="3"/>
        <v>#N/A</v>
      </c>
      <c r="S16" s="5" t="e">
        <f t="shared" si="10"/>
        <v>#N/A</v>
      </c>
      <c r="T16" s="20" t="e">
        <f>SUM(S16:$S$127)</f>
        <v>#N/A</v>
      </c>
      <c r="U16" s="6" t="e">
        <f t="shared" si="11"/>
        <v>#N/A</v>
      </c>
    </row>
    <row r="17" spans="1:21">
      <c r="A17" s="21">
        <v>3</v>
      </c>
      <c r="B17" s="17">
        <f>Absterbeordnung!C11</f>
        <v>99646.787363381241</v>
      </c>
      <c r="C17" s="18">
        <f t="shared" si="4"/>
        <v>0.94232233454704462</v>
      </c>
      <c r="D17" s="17">
        <f t="shared" si="5"/>
        <v>93899.393298374358</v>
      </c>
      <c r="E17" s="17">
        <f>SUM(D17:$D$136)</f>
        <v>3781005.7015207773</v>
      </c>
      <c r="F17" s="19">
        <f t="shared" si="6"/>
        <v>40.266561568787438</v>
      </c>
      <c r="G17" s="5"/>
      <c r="H17" s="17">
        <f>Absterbeordnung!C11</f>
        <v>99646.787363381241</v>
      </c>
      <c r="I17" s="18">
        <f t="shared" si="7"/>
        <v>0.94232233454704462</v>
      </c>
      <c r="J17" s="17">
        <f t="shared" si="8"/>
        <v>93899.393298374358</v>
      </c>
      <c r="K17" s="17">
        <f>SUM($J17:J$136)</f>
        <v>3781005.7015207773</v>
      </c>
      <c r="L17" s="19">
        <f t="shared" si="9"/>
        <v>40.266561568787438</v>
      </c>
      <c r="N17" s="6">
        <v>3</v>
      </c>
      <c r="O17" s="6">
        <f t="shared" si="0"/>
        <v>22</v>
      </c>
      <c r="P17" s="20">
        <f t="shared" si="1"/>
        <v>99646.787363381241</v>
      </c>
      <c r="Q17" s="20">
        <f t="shared" si="2"/>
        <v>99646.787363381241</v>
      </c>
      <c r="R17" s="5" t="e">
        <f t="shared" si="3"/>
        <v>#N/A</v>
      </c>
      <c r="S17" s="5" t="e">
        <f t="shared" si="10"/>
        <v>#N/A</v>
      </c>
      <c r="T17" s="20" t="e">
        <f>SUM(S17:$S$127)</f>
        <v>#N/A</v>
      </c>
      <c r="U17" s="6" t="e">
        <f t="shared" si="11"/>
        <v>#N/A</v>
      </c>
    </row>
    <row r="18" spans="1:21">
      <c r="A18" s="21">
        <v>4</v>
      </c>
      <c r="B18" s="17">
        <f>Absterbeordnung!C12</f>
        <v>99634.203039667787</v>
      </c>
      <c r="C18" s="18">
        <f t="shared" si="4"/>
        <v>0.9238454260265142</v>
      </c>
      <c r="D18" s="17">
        <f t="shared" si="5"/>
        <v>92046.602753994099</v>
      </c>
      <c r="E18" s="17">
        <f>SUM(D18:$D$136)</f>
        <v>3687106.3082224033</v>
      </c>
      <c r="F18" s="19">
        <f t="shared" si="6"/>
        <v>40.056951564813858</v>
      </c>
      <c r="G18" s="5"/>
      <c r="H18" s="17">
        <f>Absterbeordnung!C12</f>
        <v>99634.203039667787</v>
      </c>
      <c r="I18" s="18">
        <f t="shared" si="7"/>
        <v>0.9238454260265142</v>
      </c>
      <c r="J18" s="17">
        <f t="shared" si="8"/>
        <v>92046.602753994099</v>
      </c>
      <c r="K18" s="17">
        <f>SUM($J18:J$136)</f>
        <v>3687106.3082224033</v>
      </c>
      <c r="L18" s="19">
        <f t="shared" si="9"/>
        <v>40.056951564813858</v>
      </c>
      <c r="N18" s="6">
        <v>4</v>
      </c>
      <c r="O18" s="6">
        <f t="shared" si="0"/>
        <v>23</v>
      </c>
      <c r="P18" s="20">
        <f t="shared" si="1"/>
        <v>99634.203039667787</v>
      </c>
      <c r="Q18" s="20">
        <f t="shared" si="2"/>
        <v>99634.203039667787</v>
      </c>
      <c r="R18" s="5" t="e">
        <f t="shared" si="3"/>
        <v>#N/A</v>
      </c>
      <c r="S18" s="5" t="e">
        <f t="shared" si="10"/>
        <v>#N/A</v>
      </c>
      <c r="T18" s="20" t="e">
        <f>SUM(S18:$S$127)</f>
        <v>#N/A</v>
      </c>
      <c r="U18" s="6" t="e">
        <f t="shared" si="11"/>
        <v>#N/A</v>
      </c>
    </row>
    <row r="19" spans="1:21">
      <c r="A19" s="21">
        <v>5</v>
      </c>
      <c r="B19" s="17">
        <f>Absterbeordnung!C13</f>
        <v>99622.071878737523</v>
      </c>
      <c r="C19" s="18">
        <f t="shared" si="4"/>
        <v>0.90573080982991594</v>
      </c>
      <c r="D19" s="17">
        <f t="shared" si="5"/>
        <v>90230.779839663039</v>
      </c>
      <c r="E19" s="17">
        <f>SUM(D19:$D$136)</f>
        <v>3595059.7054684092</v>
      </c>
      <c r="F19" s="19">
        <f t="shared" si="6"/>
        <v>39.842941752877515</v>
      </c>
      <c r="G19" s="5"/>
      <c r="H19" s="17">
        <f>Absterbeordnung!C13</f>
        <v>99622.071878737523</v>
      </c>
      <c r="I19" s="18">
        <f t="shared" si="7"/>
        <v>0.90573080982991594</v>
      </c>
      <c r="J19" s="17">
        <f t="shared" si="8"/>
        <v>90230.779839663039</v>
      </c>
      <c r="K19" s="17">
        <f>SUM($J19:J$136)</f>
        <v>3595059.7054684092</v>
      </c>
      <c r="L19" s="19">
        <f t="shared" si="9"/>
        <v>39.842941752877515</v>
      </c>
      <c r="N19" s="6">
        <v>5</v>
      </c>
      <c r="O19" s="6">
        <f t="shared" si="0"/>
        <v>24</v>
      </c>
      <c r="P19" s="20">
        <f t="shared" si="1"/>
        <v>99622.071878737523</v>
      </c>
      <c r="Q19" s="20">
        <f t="shared" si="2"/>
        <v>99622.071878737523</v>
      </c>
      <c r="R19" s="5" t="e">
        <f t="shared" si="3"/>
        <v>#N/A</v>
      </c>
      <c r="S19" s="5" t="e">
        <f t="shared" si="10"/>
        <v>#N/A</v>
      </c>
      <c r="T19" s="20" t="e">
        <f>SUM(S19:$S$127)</f>
        <v>#N/A</v>
      </c>
      <c r="U19" s="6" t="e">
        <f t="shared" si="11"/>
        <v>#N/A</v>
      </c>
    </row>
    <row r="20" spans="1:21">
      <c r="A20" s="21">
        <v>6</v>
      </c>
      <c r="B20" s="17">
        <f>Absterbeordnung!C14</f>
        <v>99612.920604492203</v>
      </c>
      <c r="C20" s="18">
        <f t="shared" si="4"/>
        <v>0.88797138218619198</v>
      </c>
      <c r="D20" s="17">
        <f t="shared" si="5"/>
        <v>88453.422792774349</v>
      </c>
      <c r="E20" s="17">
        <f>SUM(D20:$D$136)</f>
        <v>3504828.9256287459</v>
      </c>
      <c r="F20" s="19">
        <f t="shared" si="6"/>
        <v>39.623440393479619</v>
      </c>
      <c r="G20" s="5"/>
      <c r="H20" s="17">
        <f>Absterbeordnung!C14</f>
        <v>99612.920604492203</v>
      </c>
      <c r="I20" s="18">
        <f t="shared" si="7"/>
        <v>0.88797138218619198</v>
      </c>
      <c r="J20" s="17">
        <f t="shared" si="8"/>
        <v>88453.422792774349</v>
      </c>
      <c r="K20" s="17">
        <f>SUM($J20:J$136)</f>
        <v>3504828.9256287459</v>
      </c>
      <c r="L20" s="19">
        <f t="shared" si="9"/>
        <v>39.623440393479619</v>
      </c>
      <c r="N20" s="6">
        <v>6</v>
      </c>
      <c r="O20" s="6">
        <f t="shared" si="0"/>
        <v>25</v>
      </c>
      <c r="P20" s="20">
        <f t="shared" si="1"/>
        <v>99612.920604492203</v>
      </c>
      <c r="Q20" s="20">
        <f t="shared" si="2"/>
        <v>99612.920604492203</v>
      </c>
      <c r="R20" s="5" t="e">
        <f t="shared" si="3"/>
        <v>#N/A</v>
      </c>
      <c r="S20" s="5" t="e">
        <f t="shared" si="10"/>
        <v>#N/A</v>
      </c>
      <c r="T20" s="20" t="e">
        <f>SUM(S20:$S$127)</f>
        <v>#N/A</v>
      </c>
      <c r="U20" s="6" t="e">
        <f t="shared" si="11"/>
        <v>#N/A</v>
      </c>
    </row>
    <row r="21" spans="1:21">
      <c r="A21" s="21">
        <v>7</v>
      </c>
      <c r="B21" s="17">
        <f>Absterbeordnung!C15</f>
        <v>99604.368410005191</v>
      </c>
      <c r="C21" s="18">
        <f t="shared" si="4"/>
        <v>0.87056017861391388</v>
      </c>
      <c r="D21" s="17">
        <f t="shared" si="5"/>
        <v>86711.596753740203</v>
      </c>
      <c r="E21" s="17">
        <f>SUM(D21:$D$136)</f>
        <v>3416375.5028359718</v>
      </c>
      <c r="F21" s="19">
        <f t="shared" si="6"/>
        <v>39.399291798747903</v>
      </c>
      <c r="G21" s="5"/>
      <c r="H21" s="17">
        <f>Absterbeordnung!C15</f>
        <v>99604.368410005191</v>
      </c>
      <c r="I21" s="18">
        <f t="shared" si="7"/>
        <v>0.87056017861391388</v>
      </c>
      <c r="J21" s="17">
        <f t="shared" si="8"/>
        <v>86711.596753740203</v>
      </c>
      <c r="K21" s="17">
        <f>SUM($J21:J$136)</f>
        <v>3416375.5028359718</v>
      </c>
      <c r="L21" s="19">
        <f t="shared" si="9"/>
        <v>39.399291798747903</v>
      </c>
      <c r="N21" s="6">
        <v>7</v>
      </c>
      <c r="O21" s="6">
        <f t="shared" si="0"/>
        <v>26</v>
      </c>
      <c r="P21" s="20">
        <f t="shared" si="1"/>
        <v>99604.368410005191</v>
      </c>
      <c r="Q21" s="20">
        <f t="shared" si="2"/>
        <v>99604.368410005191</v>
      </c>
      <c r="R21" s="5" t="e">
        <f t="shared" si="3"/>
        <v>#N/A</v>
      </c>
      <c r="S21" s="5" t="e">
        <f t="shared" si="10"/>
        <v>#N/A</v>
      </c>
      <c r="T21" s="20" t="e">
        <f>SUM(S21:$S$127)</f>
        <v>#N/A</v>
      </c>
      <c r="U21" s="6" t="e">
        <f t="shared" si="11"/>
        <v>#N/A</v>
      </c>
    </row>
    <row r="22" spans="1:21">
      <c r="A22" s="21">
        <v>8</v>
      </c>
      <c r="B22" s="17">
        <f>Absterbeordnung!C16</f>
        <v>99596.47002351073</v>
      </c>
      <c r="C22" s="18">
        <f t="shared" si="4"/>
        <v>0.85349037119011162</v>
      </c>
      <c r="D22" s="17">
        <f t="shared" si="5"/>
        <v>85004.628169591</v>
      </c>
      <c r="E22" s="17">
        <f>SUM(D22:$D$136)</f>
        <v>3329663.906082232</v>
      </c>
      <c r="F22" s="19">
        <f t="shared" si="6"/>
        <v>39.170383751803342</v>
      </c>
      <c r="G22" s="5"/>
      <c r="H22" s="17">
        <f>Absterbeordnung!C16</f>
        <v>99596.47002351073</v>
      </c>
      <c r="I22" s="18">
        <f t="shared" si="7"/>
        <v>0.85349037119011162</v>
      </c>
      <c r="J22" s="17">
        <f t="shared" si="8"/>
        <v>85004.628169591</v>
      </c>
      <c r="K22" s="17">
        <f>SUM($J22:J$136)</f>
        <v>3329663.906082232</v>
      </c>
      <c r="L22" s="19">
        <f t="shared" si="9"/>
        <v>39.170383751803342</v>
      </c>
      <c r="N22" s="6">
        <v>8</v>
      </c>
      <c r="O22" s="6">
        <f t="shared" si="0"/>
        <v>27</v>
      </c>
      <c r="P22" s="20">
        <f t="shared" si="1"/>
        <v>99596.47002351073</v>
      </c>
      <c r="Q22" s="20">
        <f t="shared" si="2"/>
        <v>99596.47002351073</v>
      </c>
      <c r="R22" s="5" t="e">
        <f t="shared" si="3"/>
        <v>#N/A</v>
      </c>
      <c r="S22" s="5" t="e">
        <f t="shared" si="10"/>
        <v>#N/A</v>
      </c>
      <c r="T22" s="20" t="e">
        <f>SUM(S22:$S$127)</f>
        <v>#N/A</v>
      </c>
      <c r="U22" s="6" t="e">
        <f t="shared" si="11"/>
        <v>#N/A</v>
      </c>
    </row>
    <row r="23" spans="1:21">
      <c r="A23" s="21">
        <v>9</v>
      </c>
      <c r="B23" s="17">
        <f>Absterbeordnung!C17</f>
        <v>99589.234050877378</v>
      </c>
      <c r="C23" s="18">
        <f t="shared" si="4"/>
        <v>0.83675526587265847</v>
      </c>
      <c r="D23" s="17">
        <f t="shared" si="5"/>
        <v>83331.816016296318</v>
      </c>
      <c r="E23" s="17">
        <f>SUM(D23:$D$136)</f>
        <v>3244659.2779126405</v>
      </c>
      <c r="F23" s="19">
        <f t="shared" si="6"/>
        <v>38.936620285319556</v>
      </c>
      <c r="G23" s="5"/>
      <c r="H23" s="17">
        <f>Absterbeordnung!C17</f>
        <v>99589.234050877378</v>
      </c>
      <c r="I23" s="18">
        <f t="shared" si="7"/>
        <v>0.83675526587265847</v>
      </c>
      <c r="J23" s="17">
        <f t="shared" si="8"/>
        <v>83331.816016296318</v>
      </c>
      <c r="K23" s="17">
        <f>SUM($J23:J$136)</f>
        <v>3244659.2779126405</v>
      </c>
      <c r="L23" s="19">
        <f t="shared" si="9"/>
        <v>38.936620285319556</v>
      </c>
      <c r="N23" s="6">
        <v>9</v>
      </c>
      <c r="O23" s="6">
        <f t="shared" si="0"/>
        <v>28</v>
      </c>
      <c r="P23" s="20">
        <f t="shared" si="1"/>
        <v>99589.234050877378</v>
      </c>
      <c r="Q23" s="20">
        <f t="shared" si="2"/>
        <v>99589.234050877378</v>
      </c>
      <c r="R23" s="5" t="e">
        <f t="shared" si="3"/>
        <v>#N/A</v>
      </c>
      <c r="S23" s="5" t="e">
        <f t="shared" si="10"/>
        <v>#N/A</v>
      </c>
      <c r="T23" s="20" t="e">
        <f>SUM(S23:$S$127)</f>
        <v>#N/A</v>
      </c>
      <c r="U23" s="6" t="e">
        <f t="shared" si="11"/>
        <v>#N/A</v>
      </c>
    </row>
    <row r="24" spans="1:21">
      <c r="A24" s="21">
        <v>10</v>
      </c>
      <c r="B24" s="17">
        <f>Absterbeordnung!C18</f>
        <v>99582.33948706997</v>
      </c>
      <c r="C24" s="18">
        <f t="shared" si="4"/>
        <v>0.82034829987515534</v>
      </c>
      <c r="D24" s="17">
        <f t="shared" si="5"/>
        <v>81692.202895808397</v>
      </c>
      <c r="E24" s="17">
        <f>SUM(D24:$D$136)</f>
        <v>3161327.4618963446</v>
      </c>
      <c r="F24" s="19">
        <f t="shared" si="6"/>
        <v>38.698031756205111</v>
      </c>
      <c r="G24" s="5"/>
      <c r="H24" s="17">
        <f>Absterbeordnung!C18</f>
        <v>99582.33948706997</v>
      </c>
      <c r="I24" s="18">
        <f t="shared" si="7"/>
        <v>0.82034829987515534</v>
      </c>
      <c r="J24" s="17">
        <f t="shared" si="8"/>
        <v>81692.202895808397</v>
      </c>
      <c r="K24" s="17">
        <f>SUM($J24:J$136)</f>
        <v>3161327.4618963446</v>
      </c>
      <c r="L24" s="19">
        <f t="shared" si="9"/>
        <v>38.698031756205111</v>
      </c>
      <c r="N24" s="6">
        <v>10</v>
      </c>
      <c r="O24" s="6">
        <f t="shared" si="0"/>
        <v>29</v>
      </c>
      <c r="P24" s="20">
        <f t="shared" si="1"/>
        <v>99582.33948706997</v>
      </c>
      <c r="Q24" s="20">
        <f t="shared" si="2"/>
        <v>99582.33948706997</v>
      </c>
      <c r="R24" s="5" t="e">
        <f t="shared" si="3"/>
        <v>#N/A</v>
      </c>
      <c r="S24" s="5" t="e">
        <f t="shared" si="10"/>
        <v>#N/A</v>
      </c>
      <c r="T24" s="20" t="e">
        <f>SUM(S24:$S$127)</f>
        <v>#N/A</v>
      </c>
      <c r="U24" s="6" t="e">
        <f t="shared" si="11"/>
        <v>#N/A</v>
      </c>
    </row>
    <row r="25" spans="1:21">
      <c r="A25" s="21">
        <v>11</v>
      </c>
      <c r="B25" s="17">
        <f>Absterbeordnung!C19</f>
        <v>99574.802940458292</v>
      </c>
      <c r="C25" s="18">
        <f t="shared" si="4"/>
        <v>0.80426303909328967</v>
      </c>
      <c r="D25" s="17">
        <f t="shared" si="5"/>
        <v>80084.333630008419</v>
      </c>
      <c r="E25" s="17">
        <f>SUM(D25:$D$136)</f>
        <v>3079635.2590005356</v>
      </c>
      <c r="F25" s="19">
        <f t="shared" si="6"/>
        <v>38.454902718283527</v>
      </c>
      <c r="G25" s="5"/>
      <c r="H25" s="17">
        <f>Absterbeordnung!C19</f>
        <v>99574.802940458292</v>
      </c>
      <c r="I25" s="18">
        <f t="shared" si="7"/>
        <v>0.80426303909328967</v>
      </c>
      <c r="J25" s="17">
        <f t="shared" si="8"/>
        <v>80084.333630008419</v>
      </c>
      <c r="K25" s="17">
        <f>SUM($J25:J$136)</f>
        <v>3079635.2590005356</v>
      </c>
      <c r="L25" s="19">
        <f t="shared" si="9"/>
        <v>38.454902718283527</v>
      </c>
      <c r="N25" s="6">
        <v>11</v>
      </c>
      <c r="O25" s="6">
        <f t="shared" si="0"/>
        <v>30</v>
      </c>
      <c r="P25" s="20">
        <f t="shared" si="1"/>
        <v>99574.802940458292</v>
      </c>
      <c r="Q25" s="20">
        <f t="shared" si="2"/>
        <v>99574.802940458292</v>
      </c>
      <c r="R25" s="5" t="e">
        <f t="shared" si="3"/>
        <v>#N/A</v>
      </c>
      <c r="S25" s="5" t="e">
        <f t="shared" si="10"/>
        <v>#N/A</v>
      </c>
      <c r="T25" s="20" t="e">
        <f>SUM(S25:$S$127)</f>
        <v>#N/A</v>
      </c>
      <c r="U25" s="6" t="e">
        <f t="shared" si="11"/>
        <v>#N/A</v>
      </c>
    </row>
    <row r="26" spans="1:21">
      <c r="A26" s="21">
        <v>12</v>
      </c>
      <c r="B26" s="17">
        <f>Absterbeordnung!C20</f>
        <v>99566.013767393742</v>
      </c>
      <c r="C26" s="18">
        <f t="shared" si="4"/>
        <v>0.78849317558165644</v>
      </c>
      <c r="D26" s="17">
        <f t="shared" si="5"/>
        <v>78507.122375459221</v>
      </c>
      <c r="E26" s="17">
        <f>SUM(D26:$D$136)</f>
        <v>2999550.9253705274</v>
      </c>
      <c r="F26" s="19">
        <f t="shared" si="6"/>
        <v>38.207373224370862</v>
      </c>
      <c r="G26" s="5"/>
      <c r="H26" s="17">
        <f>Absterbeordnung!C20</f>
        <v>99566.013767393742</v>
      </c>
      <c r="I26" s="18">
        <f t="shared" si="7"/>
        <v>0.78849317558165644</v>
      </c>
      <c r="J26" s="17">
        <f t="shared" si="8"/>
        <v>78507.122375459221</v>
      </c>
      <c r="K26" s="17">
        <f>SUM($J26:J$136)</f>
        <v>2999550.9253705274</v>
      </c>
      <c r="L26" s="19">
        <f t="shared" si="9"/>
        <v>38.207373224370862</v>
      </c>
      <c r="N26" s="6">
        <v>12</v>
      </c>
      <c r="O26" s="6">
        <f t="shared" si="0"/>
        <v>31</v>
      </c>
      <c r="P26" s="20">
        <f t="shared" si="1"/>
        <v>99566.013767393742</v>
      </c>
      <c r="Q26" s="20">
        <f t="shared" si="2"/>
        <v>99566.013767393742</v>
      </c>
      <c r="R26" s="5" t="e">
        <f t="shared" si="3"/>
        <v>#N/A</v>
      </c>
      <c r="S26" s="5" t="e">
        <f t="shared" si="10"/>
        <v>#N/A</v>
      </c>
      <c r="T26" s="20" t="e">
        <f>SUM(S26:$S$127)</f>
        <v>#N/A</v>
      </c>
      <c r="U26" s="6" t="e">
        <f t="shared" si="11"/>
        <v>#N/A</v>
      </c>
    </row>
    <row r="27" spans="1:21">
      <c r="A27" s="21">
        <v>13</v>
      </c>
      <c r="B27" s="17">
        <f>Absterbeordnung!C21</f>
        <v>99559.042464815822</v>
      </c>
      <c r="C27" s="18">
        <f t="shared" si="4"/>
        <v>0.77303252508005538</v>
      </c>
      <c r="D27" s="17">
        <f t="shared" si="5"/>
        <v>76962.377991129033</v>
      </c>
      <c r="E27" s="17">
        <f>SUM(D27:$D$136)</f>
        <v>2921043.802995068</v>
      </c>
      <c r="F27" s="19">
        <f t="shared" si="6"/>
        <v>37.954178122351657</v>
      </c>
      <c r="G27" s="5"/>
      <c r="H27" s="17">
        <f>Absterbeordnung!C21</f>
        <v>99559.042464815822</v>
      </c>
      <c r="I27" s="18">
        <f t="shared" si="7"/>
        <v>0.77303252508005538</v>
      </c>
      <c r="J27" s="17">
        <f t="shared" si="8"/>
        <v>76962.377991129033</v>
      </c>
      <c r="K27" s="17">
        <f>SUM($J27:J$136)</f>
        <v>2921043.802995068</v>
      </c>
      <c r="L27" s="19">
        <f t="shared" si="9"/>
        <v>37.954178122351657</v>
      </c>
      <c r="N27" s="6">
        <v>13</v>
      </c>
      <c r="O27" s="6">
        <f t="shared" si="0"/>
        <v>32</v>
      </c>
      <c r="P27" s="20">
        <f t="shared" si="1"/>
        <v>99559.042464815822</v>
      </c>
      <c r="Q27" s="20">
        <f t="shared" si="2"/>
        <v>99559.042464815822</v>
      </c>
      <c r="R27" s="5" t="e">
        <f t="shared" si="3"/>
        <v>#N/A</v>
      </c>
      <c r="S27" s="5" t="e">
        <f t="shared" si="10"/>
        <v>#N/A</v>
      </c>
      <c r="T27" s="20" t="e">
        <f>SUM(S27:$S$127)</f>
        <v>#N/A</v>
      </c>
      <c r="U27" s="6" t="e">
        <f t="shared" si="11"/>
        <v>#N/A</v>
      </c>
    </row>
    <row r="28" spans="1:21">
      <c r="A28" s="21">
        <v>14</v>
      </c>
      <c r="B28" s="17">
        <f>Absterbeordnung!C22</f>
        <v>99549.613502418797</v>
      </c>
      <c r="C28" s="18">
        <f t="shared" si="4"/>
        <v>0.75787502458828948</v>
      </c>
      <c r="D28" s="17">
        <f t="shared" si="5"/>
        <v>75446.165780900366</v>
      </c>
      <c r="E28" s="17">
        <f>SUM(D28:$D$136)</f>
        <v>2844081.4250039398</v>
      </c>
      <c r="F28" s="19">
        <f t="shared" si="6"/>
        <v>37.696831847801278</v>
      </c>
      <c r="G28" s="5"/>
      <c r="H28" s="17">
        <f>Absterbeordnung!C22</f>
        <v>99549.613502418797</v>
      </c>
      <c r="I28" s="18">
        <f t="shared" si="7"/>
        <v>0.75787502458828948</v>
      </c>
      <c r="J28" s="17">
        <f t="shared" si="8"/>
        <v>75446.165780900366</v>
      </c>
      <c r="K28" s="17">
        <f>SUM($J28:J$136)</f>
        <v>2844081.4250039398</v>
      </c>
      <c r="L28" s="19">
        <f t="shared" si="9"/>
        <v>37.696831847801278</v>
      </c>
      <c r="N28" s="6">
        <v>14</v>
      </c>
      <c r="O28" s="6">
        <f t="shared" si="0"/>
        <v>33</v>
      </c>
      <c r="P28" s="20">
        <f t="shared" si="1"/>
        <v>99549.613502418797</v>
      </c>
      <c r="Q28" s="20">
        <f t="shared" si="2"/>
        <v>99549.613502418797</v>
      </c>
      <c r="R28" s="5" t="e">
        <f t="shared" si="3"/>
        <v>#N/A</v>
      </c>
      <c r="S28" s="5" t="e">
        <f t="shared" si="10"/>
        <v>#N/A</v>
      </c>
      <c r="T28" s="20" t="e">
        <f>SUM(S28:$S$127)</f>
        <v>#N/A</v>
      </c>
      <c r="U28" s="6" t="e">
        <f t="shared" si="11"/>
        <v>#N/A</v>
      </c>
    </row>
    <row r="29" spans="1:21">
      <c r="A29" s="21">
        <v>15</v>
      </c>
      <c r="B29" s="17">
        <f>Absterbeordnung!C23</f>
        <v>99538.449611958189</v>
      </c>
      <c r="C29" s="18">
        <f t="shared" si="4"/>
        <v>0.74301472998851925</v>
      </c>
      <c r="D29" s="17">
        <f t="shared" si="5"/>
        <v>73958.534261904948</v>
      </c>
      <c r="E29" s="17">
        <f>SUM(D29:$D$136)</f>
        <v>2768635.2592230393</v>
      </c>
      <c r="F29" s="19">
        <f t="shared" si="6"/>
        <v>37.434966591125729</v>
      </c>
      <c r="G29" s="5"/>
      <c r="H29" s="17">
        <f>Absterbeordnung!C23</f>
        <v>99538.449611958189</v>
      </c>
      <c r="I29" s="18">
        <f t="shared" si="7"/>
        <v>0.74301472998851925</v>
      </c>
      <c r="J29" s="17">
        <f t="shared" si="8"/>
        <v>73958.534261904948</v>
      </c>
      <c r="K29" s="17">
        <f>SUM($J29:J$136)</f>
        <v>2768635.2592230393</v>
      </c>
      <c r="L29" s="19">
        <f t="shared" si="9"/>
        <v>37.434966591125729</v>
      </c>
      <c r="N29" s="6">
        <v>15</v>
      </c>
      <c r="O29" s="6">
        <f t="shared" si="0"/>
        <v>34</v>
      </c>
      <c r="P29" s="20">
        <f t="shared" si="1"/>
        <v>99538.449611958189</v>
      </c>
      <c r="Q29" s="20">
        <f t="shared" si="2"/>
        <v>99538.449611958189</v>
      </c>
      <c r="R29" s="5" t="e">
        <f t="shared" si="3"/>
        <v>#N/A</v>
      </c>
      <c r="S29" s="5" t="e">
        <f t="shared" si="10"/>
        <v>#N/A</v>
      </c>
      <c r="T29" s="20" t="e">
        <f>SUM(S29:$S$127)</f>
        <v>#N/A</v>
      </c>
      <c r="U29" s="6" t="e">
        <f t="shared" si="11"/>
        <v>#N/A</v>
      </c>
    </row>
    <row r="30" spans="1:21">
      <c r="A30" s="21">
        <v>16</v>
      </c>
      <c r="B30" s="17">
        <f>Absterbeordnung!C24</f>
        <v>99524.953719380341</v>
      </c>
      <c r="C30" s="18">
        <f t="shared" si="4"/>
        <v>0.72844581371423445</v>
      </c>
      <c r="D30" s="17">
        <f t="shared" si="5"/>
        <v>72498.53589698553</v>
      </c>
      <c r="E30" s="17">
        <f>SUM(D30:$D$136)</f>
        <v>2694676.7249611341</v>
      </c>
      <c r="F30" s="19">
        <f t="shared" si="6"/>
        <v>37.168705431376551</v>
      </c>
      <c r="G30" s="5"/>
      <c r="H30" s="17">
        <f>Absterbeordnung!C24</f>
        <v>99524.953719380341</v>
      </c>
      <c r="I30" s="18">
        <f t="shared" si="7"/>
        <v>0.72844581371423445</v>
      </c>
      <c r="J30" s="17">
        <f t="shared" si="8"/>
        <v>72498.53589698553</v>
      </c>
      <c r="K30" s="17">
        <f>SUM($J30:J$136)</f>
        <v>2694676.7249611341</v>
      </c>
      <c r="L30" s="19">
        <f t="shared" si="9"/>
        <v>37.168705431376551</v>
      </c>
      <c r="N30" s="6">
        <v>16</v>
      </c>
      <c r="O30" s="6">
        <f t="shared" si="0"/>
        <v>35</v>
      </c>
      <c r="P30" s="20">
        <f t="shared" si="1"/>
        <v>99524.953719380341</v>
      </c>
      <c r="Q30" s="20">
        <f t="shared" si="2"/>
        <v>99524.953719380341</v>
      </c>
      <c r="R30" s="5" t="e">
        <f t="shared" si="3"/>
        <v>#N/A</v>
      </c>
      <c r="S30" s="5" t="e">
        <f t="shared" si="10"/>
        <v>#N/A</v>
      </c>
      <c r="T30" s="20" t="e">
        <f>SUM(S30:$S$127)</f>
        <v>#N/A</v>
      </c>
      <c r="U30" s="6" t="e">
        <f t="shared" si="11"/>
        <v>#N/A</v>
      </c>
    </row>
    <row r="31" spans="1:21">
      <c r="A31" s="21">
        <v>17</v>
      </c>
      <c r="B31" s="17">
        <f>Absterbeordnung!C25</f>
        <v>99509.116819936156</v>
      </c>
      <c r="C31" s="18">
        <f t="shared" si="4"/>
        <v>0.7141625624649357</v>
      </c>
      <c r="D31" s="17">
        <f t="shared" si="5"/>
        <v>71065.685856748241</v>
      </c>
      <c r="E31" s="17">
        <f>SUM(D31:$D$136)</f>
        <v>2622178.1890641483</v>
      </c>
      <c r="F31" s="19">
        <f t="shared" si="6"/>
        <v>36.897950923176126</v>
      </c>
      <c r="G31" s="5"/>
      <c r="H31" s="17">
        <f>Absterbeordnung!C25</f>
        <v>99509.116819936156</v>
      </c>
      <c r="I31" s="18">
        <f t="shared" si="7"/>
        <v>0.7141625624649357</v>
      </c>
      <c r="J31" s="17">
        <f t="shared" si="8"/>
        <v>71065.685856748241</v>
      </c>
      <c r="K31" s="17">
        <f>SUM($J31:J$136)</f>
        <v>2622178.1890641483</v>
      </c>
      <c r="L31" s="19">
        <f t="shared" si="9"/>
        <v>36.897950923176126</v>
      </c>
      <c r="N31" s="6">
        <v>17</v>
      </c>
      <c r="O31" s="6">
        <f t="shared" si="0"/>
        <v>36</v>
      </c>
      <c r="P31" s="20">
        <f t="shared" si="1"/>
        <v>99509.116819936156</v>
      </c>
      <c r="Q31" s="20">
        <f t="shared" si="2"/>
        <v>99509.116819936156</v>
      </c>
      <c r="R31" s="5" t="e">
        <f t="shared" si="3"/>
        <v>#N/A</v>
      </c>
      <c r="S31" s="5" t="e">
        <f t="shared" si="10"/>
        <v>#N/A</v>
      </c>
      <c r="T31" s="20" t="e">
        <f>SUM(S31:$S$127)</f>
        <v>#N/A</v>
      </c>
      <c r="U31" s="6" t="e">
        <f t="shared" si="11"/>
        <v>#N/A</v>
      </c>
    </row>
    <row r="32" spans="1:21">
      <c r="A32" s="21">
        <v>18</v>
      </c>
      <c r="B32" s="17">
        <f>Absterbeordnung!C26</f>
        <v>99491.191602504754</v>
      </c>
      <c r="C32" s="18">
        <f t="shared" si="4"/>
        <v>0.7001593749656233</v>
      </c>
      <c r="D32" s="17">
        <f t="shared" si="5"/>
        <v>69659.690526994804</v>
      </c>
      <c r="E32" s="17">
        <f>SUM(D32:$D$136)</f>
        <v>2551112.5032074004</v>
      </c>
      <c r="F32" s="19">
        <f t="shared" si="6"/>
        <v>36.622506989444389</v>
      </c>
      <c r="G32" s="5"/>
      <c r="H32" s="17">
        <f>Absterbeordnung!C26</f>
        <v>99491.191602504754</v>
      </c>
      <c r="I32" s="18">
        <f t="shared" si="7"/>
        <v>0.7001593749656233</v>
      </c>
      <c r="J32" s="17">
        <f t="shared" si="8"/>
        <v>69659.690526994804</v>
      </c>
      <c r="K32" s="17">
        <f>SUM($J32:J$136)</f>
        <v>2551112.5032074004</v>
      </c>
      <c r="L32" s="19">
        <f t="shared" si="9"/>
        <v>36.622506989444389</v>
      </c>
      <c r="N32" s="6">
        <v>18</v>
      </c>
      <c r="O32" s="6">
        <f t="shared" si="0"/>
        <v>37</v>
      </c>
      <c r="P32" s="20">
        <f t="shared" si="1"/>
        <v>99491.191602504754</v>
      </c>
      <c r="Q32" s="20">
        <f t="shared" si="2"/>
        <v>99491.191602504754</v>
      </c>
      <c r="R32" s="5" t="e">
        <f t="shared" si="3"/>
        <v>#N/A</v>
      </c>
      <c r="S32" s="5" t="e">
        <f t="shared" si="10"/>
        <v>#N/A</v>
      </c>
      <c r="T32" s="20" t="e">
        <f>SUM(S32:$S$127)</f>
        <v>#N/A</v>
      </c>
      <c r="U32" s="6" t="e">
        <f t="shared" si="11"/>
        <v>#N/A</v>
      </c>
    </row>
    <row r="33" spans="1:21">
      <c r="A33" s="21">
        <v>19</v>
      </c>
      <c r="B33" s="17">
        <f>Absterbeordnung!C27</f>
        <v>99469.273279738074</v>
      </c>
      <c r="C33" s="18">
        <f t="shared" si="4"/>
        <v>0.68643075977021895</v>
      </c>
      <c r="D33" s="17">
        <f t="shared" si="5"/>
        <v>68278.768831202149</v>
      </c>
      <c r="E33" s="17">
        <f>SUM(D33:$D$136)</f>
        <v>2481452.8126804065</v>
      </c>
      <c r="F33" s="19">
        <f t="shared" si="6"/>
        <v>36.342963635079897</v>
      </c>
      <c r="G33" s="5"/>
      <c r="H33" s="17">
        <f>Absterbeordnung!C27</f>
        <v>99469.273279738074</v>
      </c>
      <c r="I33" s="18">
        <f t="shared" si="7"/>
        <v>0.68643075977021895</v>
      </c>
      <c r="J33" s="17">
        <f t="shared" si="8"/>
        <v>68278.768831202149</v>
      </c>
      <c r="K33" s="17">
        <f>SUM($J33:J$136)</f>
        <v>2481452.8126804065</v>
      </c>
      <c r="L33" s="19">
        <f t="shared" si="9"/>
        <v>36.342963635079897</v>
      </c>
      <c r="N33" s="6">
        <v>19</v>
      </c>
      <c r="O33" s="6">
        <f t="shared" si="0"/>
        <v>38</v>
      </c>
      <c r="P33" s="20">
        <f t="shared" si="1"/>
        <v>99469.273279738074</v>
      </c>
      <c r="Q33" s="20">
        <f t="shared" si="2"/>
        <v>99469.273279738074</v>
      </c>
      <c r="R33" s="5">
        <f t="shared" si="3"/>
        <v>100000</v>
      </c>
      <c r="S33" s="5">
        <f t="shared" si="10"/>
        <v>6827876883.1202154</v>
      </c>
      <c r="T33" s="20">
        <f>SUM(S33:$S$127)</f>
        <v>244615971745.14105</v>
      </c>
      <c r="U33" s="6">
        <f t="shared" si="11"/>
        <v>35.826066569811374</v>
      </c>
    </row>
    <row r="34" spans="1:21">
      <c r="A34" s="21">
        <v>20</v>
      </c>
      <c r="B34" s="17">
        <f>Absterbeordnung!C28</f>
        <v>99448.843420509002</v>
      </c>
      <c r="C34" s="18">
        <f t="shared" si="4"/>
        <v>0.67297133310805779</v>
      </c>
      <c r="D34" s="17">
        <f t="shared" si="5"/>
        <v>66926.220732754446</v>
      </c>
      <c r="E34" s="17">
        <f>SUM(D34:$D$136)</f>
        <v>2413174.0438492042</v>
      </c>
      <c r="F34" s="19">
        <f t="shared" si="6"/>
        <v>36.057228653106506</v>
      </c>
      <c r="G34" s="5"/>
      <c r="H34" s="17">
        <f>Absterbeordnung!C28</f>
        <v>99448.843420509002</v>
      </c>
      <c r="I34" s="18">
        <f t="shared" si="7"/>
        <v>0.67297133310805779</v>
      </c>
      <c r="J34" s="17">
        <f t="shared" si="8"/>
        <v>66926.220732754446</v>
      </c>
      <c r="K34" s="17">
        <f>SUM($J34:J$136)</f>
        <v>2413174.0438492042</v>
      </c>
      <c r="L34" s="19">
        <f t="shared" si="9"/>
        <v>36.057228653106506</v>
      </c>
      <c r="N34" s="6">
        <v>20</v>
      </c>
      <c r="O34" s="6">
        <f t="shared" si="0"/>
        <v>39</v>
      </c>
      <c r="P34" s="20">
        <f t="shared" si="1"/>
        <v>99448.843420509002</v>
      </c>
      <c r="Q34" s="20">
        <f t="shared" si="2"/>
        <v>99448.843420509002</v>
      </c>
      <c r="R34" s="5">
        <f t="shared" si="3"/>
        <v>99690.504391750015</v>
      </c>
      <c r="S34" s="5">
        <f t="shared" si="10"/>
        <v>6671908701.8818874</v>
      </c>
      <c r="T34" s="20">
        <f>SUM(S34:$S$127)</f>
        <v>237788094862.02087</v>
      </c>
      <c r="U34" s="6">
        <f t="shared" si="11"/>
        <v>35.640190159519129</v>
      </c>
    </row>
    <row r="35" spans="1:21">
      <c r="A35" s="21">
        <v>21</v>
      </c>
      <c r="B35" s="17">
        <f>Absterbeordnung!C29</f>
        <v>99426.714600042775</v>
      </c>
      <c r="C35" s="18">
        <f t="shared" si="4"/>
        <v>0.65977581677260566</v>
      </c>
      <c r="D35" s="17">
        <f t="shared" si="5"/>
        <v>65599.341834259976</v>
      </c>
      <c r="E35" s="17">
        <f>SUM(D35:$D$136)</f>
        <v>2346247.8231164501</v>
      </c>
      <c r="F35" s="19">
        <f t="shared" si="6"/>
        <v>35.766331757479563</v>
      </c>
      <c r="G35" s="5"/>
      <c r="H35" s="17">
        <f>Absterbeordnung!C29</f>
        <v>99426.714600042775</v>
      </c>
      <c r="I35" s="18">
        <f t="shared" si="7"/>
        <v>0.65977581677260566</v>
      </c>
      <c r="J35" s="17">
        <f t="shared" si="8"/>
        <v>65599.341834259976</v>
      </c>
      <c r="K35" s="17">
        <f>SUM($J35:J$136)</f>
        <v>2346247.8231164501</v>
      </c>
      <c r="L35" s="19">
        <f t="shared" si="9"/>
        <v>35.766331757479563</v>
      </c>
      <c r="N35" s="6">
        <v>21</v>
      </c>
      <c r="O35" s="6">
        <f t="shared" si="0"/>
        <v>40</v>
      </c>
      <c r="P35" s="20">
        <f t="shared" si="1"/>
        <v>99426.714600042775</v>
      </c>
      <c r="Q35" s="20">
        <f t="shared" si="2"/>
        <v>99426.714600042775</v>
      </c>
      <c r="R35" s="5">
        <f t="shared" si="3"/>
        <v>99662.726960097789</v>
      </c>
      <c r="S35" s="5">
        <f t="shared" si="10"/>
        <v>6537809293.9899721</v>
      </c>
      <c r="T35" s="20">
        <f>SUM(S35:$S$127)</f>
        <v>231116186160.13904</v>
      </c>
      <c r="U35" s="6">
        <f t="shared" si="11"/>
        <v>35.350707823888008</v>
      </c>
    </row>
    <row r="36" spans="1:21">
      <c r="A36" s="21">
        <v>22</v>
      </c>
      <c r="B36" s="17">
        <f>Absterbeordnung!C30</f>
        <v>99405.582982485765</v>
      </c>
      <c r="C36" s="18">
        <f t="shared" si="4"/>
        <v>0.64683903605157411</v>
      </c>
      <c r="D36" s="17">
        <f t="shared" si="5"/>
        <v>64299.411474535853</v>
      </c>
      <c r="E36" s="17">
        <f>SUM(D36:$D$136)</f>
        <v>2280648.4812821895</v>
      </c>
      <c r="F36" s="19">
        <f t="shared" si="6"/>
        <v>35.469196824381235</v>
      </c>
      <c r="G36" s="5"/>
      <c r="H36" s="17">
        <f>Absterbeordnung!C30</f>
        <v>99405.582982485765</v>
      </c>
      <c r="I36" s="18">
        <f t="shared" si="7"/>
        <v>0.64683903605157411</v>
      </c>
      <c r="J36" s="17">
        <f t="shared" si="8"/>
        <v>64299.411474535853</v>
      </c>
      <c r="K36" s="17">
        <f>SUM($J36:J$136)</f>
        <v>2280648.4812821895</v>
      </c>
      <c r="L36" s="19">
        <f t="shared" si="9"/>
        <v>35.469196824381235</v>
      </c>
      <c r="N36" s="6">
        <v>22</v>
      </c>
      <c r="O36" s="6">
        <f t="shared" si="0"/>
        <v>41</v>
      </c>
      <c r="P36" s="20">
        <f t="shared" si="1"/>
        <v>99405.582982485765</v>
      </c>
      <c r="Q36" s="20">
        <f t="shared" si="2"/>
        <v>99405.582982485765</v>
      </c>
      <c r="R36" s="5">
        <f t="shared" si="3"/>
        <v>99646.787363381241</v>
      </c>
      <c r="S36" s="5">
        <f t="shared" si="10"/>
        <v>6407229782.7936296</v>
      </c>
      <c r="T36" s="20">
        <f>SUM(S36:$S$127)</f>
        <v>224578376866.14908</v>
      </c>
      <c r="U36" s="6">
        <f t="shared" si="11"/>
        <v>35.050776151223062</v>
      </c>
    </row>
    <row r="37" spans="1:21">
      <c r="A37" s="21">
        <v>23</v>
      </c>
      <c r="B37" s="17">
        <f>Absterbeordnung!C31</f>
        <v>99383.571495768294</v>
      </c>
      <c r="C37" s="18">
        <f t="shared" si="4"/>
        <v>0.63415591769762181</v>
      </c>
      <c r="D37" s="17">
        <f t="shared" si="5"/>
        <v>63024.679985966148</v>
      </c>
      <c r="E37" s="17">
        <f>SUM(D37:$D$136)</f>
        <v>2216349.0698076542</v>
      </c>
      <c r="F37" s="19">
        <f t="shared" si="6"/>
        <v>35.166367688041795</v>
      </c>
      <c r="G37" s="5"/>
      <c r="H37" s="17">
        <f>Absterbeordnung!C31</f>
        <v>99383.571495768294</v>
      </c>
      <c r="I37" s="18">
        <f t="shared" si="7"/>
        <v>0.63415591769762181</v>
      </c>
      <c r="J37" s="17">
        <f t="shared" si="8"/>
        <v>63024.679985966148</v>
      </c>
      <c r="K37" s="17">
        <f>SUM($J37:J$136)</f>
        <v>2216349.0698076542</v>
      </c>
      <c r="L37" s="19">
        <f t="shared" si="9"/>
        <v>35.166367688041795</v>
      </c>
      <c r="N37" s="6">
        <v>23</v>
      </c>
      <c r="O37" s="6">
        <f t="shared" si="0"/>
        <v>42</v>
      </c>
      <c r="P37" s="20">
        <f t="shared" si="1"/>
        <v>99383.571495768294</v>
      </c>
      <c r="Q37" s="20">
        <f t="shared" si="2"/>
        <v>99383.571495768294</v>
      </c>
      <c r="R37" s="5">
        <f t="shared" si="3"/>
        <v>99634.203039667787</v>
      </c>
      <c r="S37" s="5">
        <f t="shared" si="10"/>
        <v>6279413762.2318382</v>
      </c>
      <c r="T37" s="20">
        <f>SUM(S37:$S$127)</f>
        <v>218171147083.35541</v>
      </c>
      <c r="U37" s="6">
        <f t="shared" si="11"/>
        <v>34.743871855612952</v>
      </c>
    </row>
    <row r="38" spans="1:21">
      <c r="A38" s="21">
        <v>24</v>
      </c>
      <c r="B38" s="17">
        <f>Absterbeordnung!C32</f>
        <v>99360.318380888333</v>
      </c>
      <c r="C38" s="18">
        <f t="shared" si="4"/>
        <v>0.62172148793884485</v>
      </c>
      <c r="D38" s="17">
        <f t="shared" si="5"/>
        <v>61774.444985843249</v>
      </c>
      <c r="E38" s="17">
        <f>SUM(D38:$D$136)</f>
        <v>2153324.3898216877</v>
      </c>
      <c r="F38" s="19">
        <f t="shared" si="6"/>
        <v>34.857850852648887</v>
      </c>
      <c r="G38" s="5"/>
      <c r="H38" s="17">
        <f>Absterbeordnung!C32</f>
        <v>99360.318380888333</v>
      </c>
      <c r="I38" s="18">
        <f t="shared" si="7"/>
        <v>0.62172148793884485</v>
      </c>
      <c r="J38" s="17">
        <f t="shared" si="8"/>
        <v>61774.444985843249</v>
      </c>
      <c r="K38" s="17">
        <f>SUM($J38:J$136)</f>
        <v>2153324.3898216877</v>
      </c>
      <c r="L38" s="19">
        <f t="shared" si="9"/>
        <v>34.857850852648887</v>
      </c>
      <c r="N38" s="6">
        <v>24</v>
      </c>
      <c r="O38" s="6">
        <f t="shared" si="0"/>
        <v>43</v>
      </c>
      <c r="P38" s="20">
        <f t="shared" si="1"/>
        <v>99360.318380888333</v>
      </c>
      <c r="Q38" s="20">
        <f t="shared" si="2"/>
        <v>99360.318380888333</v>
      </c>
      <c r="R38" s="5">
        <f t="shared" si="3"/>
        <v>99622.071878737523</v>
      </c>
      <c r="S38" s="5">
        <f t="shared" si="10"/>
        <v>6154098198.6487932</v>
      </c>
      <c r="T38" s="20">
        <f>SUM(S38:$S$127)</f>
        <v>211891733321.1236</v>
      </c>
      <c r="U38" s="6">
        <f t="shared" si="11"/>
        <v>34.430996464704933</v>
      </c>
    </row>
    <row r="39" spans="1:21">
      <c r="A39" s="21">
        <v>25</v>
      </c>
      <c r="B39" s="17">
        <f>Absterbeordnung!C33</f>
        <v>99338.370635119485</v>
      </c>
      <c r="C39" s="18">
        <f t="shared" si="4"/>
        <v>0.60953087052827937</v>
      </c>
      <c r="D39" s="17">
        <f t="shared" si="5"/>
        <v>60549.803530085243</v>
      </c>
      <c r="E39" s="17">
        <f>SUM(D39:$D$136)</f>
        <v>2091549.9448358426</v>
      </c>
      <c r="F39" s="19">
        <f t="shared" si="6"/>
        <v>34.542638008670316</v>
      </c>
      <c r="G39" s="5"/>
      <c r="H39" s="17">
        <f>Absterbeordnung!C33</f>
        <v>99338.370635119485</v>
      </c>
      <c r="I39" s="18">
        <f t="shared" si="7"/>
        <v>0.60953087052827937</v>
      </c>
      <c r="J39" s="17">
        <f t="shared" si="8"/>
        <v>60549.803530085243</v>
      </c>
      <c r="K39" s="17">
        <f>SUM($J39:J$136)</f>
        <v>2091549.9448358426</v>
      </c>
      <c r="L39" s="19">
        <f t="shared" si="9"/>
        <v>34.542638008670316</v>
      </c>
      <c r="N39" s="6">
        <v>25</v>
      </c>
      <c r="O39" s="6">
        <f t="shared" si="0"/>
        <v>44</v>
      </c>
      <c r="P39" s="20">
        <f t="shared" si="1"/>
        <v>99338.370635119485</v>
      </c>
      <c r="Q39" s="20">
        <f t="shared" si="2"/>
        <v>99338.370635119485</v>
      </c>
      <c r="R39" s="5">
        <f t="shared" si="3"/>
        <v>99612.920604492203</v>
      </c>
      <c r="S39" s="5">
        <f t="shared" si="10"/>
        <v>6031542771.6599827</v>
      </c>
      <c r="T39" s="20">
        <f>SUM(S39:$S$127)</f>
        <v>205737635122.47482</v>
      </c>
      <c r="U39" s="6">
        <f t="shared" si="11"/>
        <v>34.110283705383118</v>
      </c>
    </row>
    <row r="40" spans="1:21">
      <c r="A40" s="21">
        <v>26</v>
      </c>
      <c r="B40" s="17">
        <f>Absterbeordnung!C34</f>
        <v>99315.212026499721</v>
      </c>
      <c r="C40" s="18">
        <f t="shared" si="4"/>
        <v>0.59757928483164635</v>
      </c>
      <c r="D40" s="17">
        <f t="shared" si="5"/>
        <v>59348.713375699022</v>
      </c>
      <c r="E40" s="17">
        <f>SUM(D40:$D$136)</f>
        <v>2031000.1413057572</v>
      </c>
      <c r="F40" s="19">
        <f t="shared" si="6"/>
        <v>34.221468769656134</v>
      </c>
      <c r="G40" s="5"/>
      <c r="H40" s="17">
        <f>Absterbeordnung!C34</f>
        <v>99315.212026499721</v>
      </c>
      <c r="I40" s="18">
        <f t="shared" si="7"/>
        <v>0.59757928483164635</v>
      </c>
      <c r="J40" s="17">
        <f t="shared" si="8"/>
        <v>59348.713375699022</v>
      </c>
      <c r="K40" s="17">
        <f>SUM($J40:J$136)</f>
        <v>2031000.1413057572</v>
      </c>
      <c r="L40" s="19">
        <f t="shared" si="9"/>
        <v>34.221468769656134</v>
      </c>
      <c r="N40" s="6">
        <v>26</v>
      </c>
      <c r="O40" s="6">
        <f t="shared" si="0"/>
        <v>45</v>
      </c>
      <c r="P40" s="20">
        <f t="shared" si="1"/>
        <v>99315.212026499721</v>
      </c>
      <c r="Q40" s="20">
        <f t="shared" si="2"/>
        <v>99315.212026499721</v>
      </c>
      <c r="R40" s="5">
        <f t="shared" si="3"/>
        <v>99604.368410005191</v>
      </c>
      <c r="S40" s="5">
        <f t="shared" si="10"/>
        <v>5911391111.7329283</v>
      </c>
      <c r="T40" s="20">
        <f>SUM(S40:$S$127)</f>
        <v>199706092350.81485</v>
      </c>
      <c r="U40" s="6">
        <f t="shared" si="11"/>
        <v>33.783264983844198</v>
      </c>
    </row>
    <row r="41" spans="1:21">
      <c r="A41" s="21">
        <v>27</v>
      </c>
      <c r="B41" s="17">
        <f>Absterbeordnung!C35</f>
        <v>99289.571810441994</v>
      </c>
      <c r="C41" s="18">
        <f t="shared" si="4"/>
        <v>0.58586204395259456</v>
      </c>
      <c r="D41" s="17">
        <f t="shared" si="5"/>
        <v>58169.991484043458</v>
      </c>
      <c r="E41" s="17">
        <f>SUM(D41:$D$136)</f>
        <v>1971651.427930058</v>
      </c>
      <c r="F41" s="19">
        <f t="shared" si="6"/>
        <v>33.894648729163031</v>
      </c>
      <c r="G41" s="5"/>
      <c r="H41" s="17">
        <f>Absterbeordnung!C35</f>
        <v>99289.571810441994</v>
      </c>
      <c r="I41" s="18">
        <f t="shared" si="7"/>
        <v>0.58586204395259456</v>
      </c>
      <c r="J41" s="17">
        <f t="shared" si="8"/>
        <v>58169.991484043458</v>
      </c>
      <c r="K41" s="17">
        <f>SUM($J41:J$136)</f>
        <v>1971651.427930058</v>
      </c>
      <c r="L41" s="19">
        <f t="shared" si="9"/>
        <v>33.894648729163031</v>
      </c>
      <c r="N41" s="6">
        <v>27</v>
      </c>
      <c r="O41" s="6">
        <f t="shared" si="0"/>
        <v>46</v>
      </c>
      <c r="P41" s="20">
        <f t="shared" si="1"/>
        <v>99289.571810441994</v>
      </c>
      <c r="Q41" s="20">
        <f t="shared" si="2"/>
        <v>99289.571810441994</v>
      </c>
      <c r="R41" s="5">
        <f t="shared" si="3"/>
        <v>99596.47002351073</v>
      </c>
      <c r="S41" s="5">
        <f t="shared" si="10"/>
        <v>5793525813.1084089</v>
      </c>
      <c r="T41" s="20">
        <f>SUM(S41:$S$127)</f>
        <v>193794701239.08194</v>
      </c>
      <c r="U41" s="6">
        <f t="shared" si="11"/>
        <v>33.450217965820194</v>
      </c>
    </row>
    <row r="42" spans="1:21">
      <c r="A42" s="21">
        <v>28</v>
      </c>
      <c r="B42" s="17">
        <f>Absterbeordnung!C36</f>
        <v>99262.166583173312</v>
      </c>
      <c r="C42" s="18">
        <f t="shared" si="4"/>
        <v>0.57437455289470041</v>
      </c>
      <c r="D42" s="17">
        <f t="shared" si="5"/>
        <v>57013.662550569439</v>
      </c>
      <c r="E42" s="17">
        <f>SUM(D42:$D$136)</f>
        <v>1913481.4364460148</v>
      </c>
      <c r="F42" s="19">
        <f t="shared" si="6"/>
        <v>33.561805203249541</v>
      </c>
      <c r="G42" s="5"/>
      <c r="H42" s="17">
        <f>Absterbeordnung!C36</f>
        <v>99262.166583173312</v>
      </c>
      <c r="I42" s="18">
        <f t="shared" si="7"/>
        <v>0.57437455289470041</v>
      </c>
      <c r="J42" s="17">
        <f t="shared" si="8"/>
        <v>57013.662550569439</v>
      </c>
      <c r="K42" s="17">
        <f>SUM($J42:J$136)</f>
        <v>1913481.4364460148</v>
      </c>
      <c r="L42" s="19">
        <f t="shared" si="9"/>
        <v>33.561805203249541</v>
      </c>
      <c r="N42" s="6">
        <v>28</v>
      </c>
      <c r="O42" s="6">
        <f t="shared" si="0"/>
        <v>47</v>
      </c>
      <c r="P42" s="20">
        <f t="shared" si="1"/>
        <v>99262.166583173312</v>
      </c>
      <c r="Q42" s="20">
        <f t="shared" si="2"/>
        <v>99262.166583173312</v>
      </c>
      <c r="R42" s="5">
        <f t="shared" si="3"/>
        <v>99589.234050877378</v>
      </c>
      <c r="S42" s="5">
        <f t="shared" si="10"/>
        <v>5677946983.8464031</v>
      </c>
      <c r="T42" s="20">
        <f>SUM(S42:$S$127)</f>
        <v>188001175425.97354</v>
      </c>
      <c r="U42" s="6">
        <f t="shared" si="11"/>
        <v>33.110766261261595</v>
      </c>
    </row>
    <row r="43" spans="1:21">
      <c r="A43" s="21">
        <v>29</v>
      </c>
      <c r="B43" s="17">
        <f>Absterbeordnung!C37</f>
        <v>99236.994419223309</v>
      </c>
      <c r="C43" s="18">
        <f t="shared" si="4"/>
        <v>0.56311230675951029</v>
      </c>
      <c r="D43" s="17">
        <f t="shared" si="5"/>
        <v>55881.57284328949</v>
      </c>
      <c r="E43" s="17">
        <f>SUM(D43:$D$136)</f>
        <v>1856467.773895445</v>
      </c>
      <c r="F43" s="19">
        <f t="shared" si="6"/>
        <v>33.221466029626583</v>
      </c>
      <c r="G43" s="5"/>
      <c r="H43" s="17">
        <f>Absterbeordnung!C37</f>
        <v>99236.994419223309</v>
      </c>
      <c r="I43" s="18">
        <f t="shared" si="7"/>
        <v>0.56311230675951029</v>
      </c>
      <c r="J43" s="17">
        <f t="shared" si="8"/>
        <v>55881.57284328949</v>
      </c>
      <c r="K43" s="17">
        <f>SUM($J43:J$136)</f>
        <v>1856467.773895445</v>
      </c>
      <c r="L43" s="19">
        <f t="shared" si="9"/>
        <v>33.221466029626583</v>
      </c>
      <c r="N43" s="6">
        <v>29</v>
      </c>
      <c r="O43" s="6">
        <f t="shared" si="0"/>
        <v>48</v>
      </c>
      <c r="P43" s="20">
        <f t="shared" si="1"/>
        <v>99236.994419223309</v>
      </c>
      <c r="Q43" s="20">
        <f t="shared" si="2"/>
        <v>99236.994419223309</v>
      </c>
      <c r="R43" s="5">
        <f t="shared" si="3"/>
        <v>99582.33948706997</v>
      </c>
      <c r="S43" s="5">
        <f t="shared" si="10"/>
        <v>5564817757.9518843</v>
      </c>
      <c r="T43" s="20">
        <f>SUM(S43:$S$127)</f>
        <v>182323228442.12714</v>
      </c>
      <c r="U43" s="6">
        <f t="shared" si="11"/>
        <v>32.763557832885922</v>
      </c>
    </row>
    <row r="44" spans="1:21">
      <c r="A44" s="21">
        <v>30</v>
      </c>
      <c r="B44" s="17">
        <f>Absterbeordnung!C38</f>
        <v>99210.656866595062</v>
      </c>
      <c r="C44" s="18">
        <f t="shared" si="4"/>
        <v>0.55207088897991197</v>
      </c>
      <c r="D44" s="17">
        <f t="shared" si="5"/>
        <v>54771.315532622146</v>
      </c>
      <c r="E44" s="17">
        <f>SUM(D44:$D$136)</f>
        <v>1800586.2010521556</v>
      </c>
      <c r="F44" s="19">
        <f t="shared" si="6"/>
        <v>32.874620292436006</v>
      </c>
      <c r="G44" s="5"/>
      <c r="H44" s="17">
        <f>Absterbeordnung!C38</f>
        <v>99210.656866595062</v>
      </c>
      <c r="I44" s="18">
        <f t="shared" si="7"/>
        <v>0.55207088897991197</v>
      </c>
      <c r="J44" s="17">
        <f t="shared" si="8"/>
        <v>54771.315532622146</v>
      </c>
      <c r="K44" s="17">
        <f>SUM($J44:J$136)</f>
        <v>1800586.2010521556</v>
      </c>
      <c r="L44" s="19">
        <f t="shared" si="9"/>
        <v>32.874620292436006</v>
      </c>
      <c r="N44" s="6">
        <v>30</v>
      </c>
      <c r="O44" s="6">
        <f t="shared" si="0"/>
        <v>49</v>
      </c>
      <c r="P44" s="20">
        <f t="shared" si="1"/>
        <v>99210.656866595062</v>
      </c>
      <c r="Q44" s="20">
        <f t="shared" si="2"/>
        <v>99210.656866595062</v>
      </c>
      <c r="R44" s="5">
        <f t="shared" si="3"/>
        <v>99574.802940458292</v>
      </c>
      <c r="S44" s="5">
        <f t="shared" si="10"/>
        <v>5453842950.9505129</v>
      </c>
      <c r="T44" s="20">
        <f>SUM(S44:$S$127)</f>
        <v>176758410684.17526</v>
      </c>
      <c r="U44" s="6">
        <f t="shared" si="11"/>
        <v>32.409882769610967</v>
      </c>
    </row>
    <row r="45" spans="1:21">
      <c r="A45" s="21">
        <v>31</v>
      </c>
      <c r="B45" s="17">
        <f>Absterbeordnung!C39</f>
        <v>99183.375375813208</v>
      </c>
      <c r="C45" s="18">
        <f t="shared" si="4"/>
        <v>0.54124596958814919</v>
      </c>
      <c r="D45" s="17">
        <f t="shared" si="5"/>
        <v>53682.602172307379</v>
      </c>
      <c r="E45" s="17">
        <f>SUM(D45:$D$136)</f>
        <v>1745814.8855195334</v>
      </c>
      <c r="F45" s="19">
        <f t="shared" si="6"/>
        <v>32.521055516569696</v>
      </c>
      <c r="G45" s="5"/>
      <c r="H45" s="17">
        <f>Absterbeordnung!C39</f>
        <v>99183.375375813208</v>
      </c>
      <c r="I45" s="18">
        <f t="shared" si="7"/>
        <v>0.54124596958814919</v>
      </c>
      <c r="J45" s="17">
        <f t="shared" si="8"/>
        <v>53682.602172307379</v>
      </c>
      <c r="K45" s="17">
        <f>SUM($J45:J$136)</f>
        <v>1745814.8855195334</v>
      </c>
      <c r="L45" s="19">
        <f t="shared" si="9"/>
        <v>32.521055516569696</v>
      </c>
      <c r="N45" s="6">
        <v>31</v>
      </c>
      <c r="O45" s="6">
        <f t="shared" si="0"/>
        <v>50</v>
      </c>
      <c r="P45" s="20">
        <f t="shared" si="1"/>
        <v>99183.375375813208</v>
      </c>
      <c r="Q45" s="20">
        <f t="shared" si="2"/>
        <v>99183.375375813208</v>
      </c>
      <c r="R45" s="5">
        <f t="shared" si="3"/>
        <v>99566.013767393742</v>
      </c>
      <c r="S45" s="5">
        <f t="shared" si="10"/>
        <v>5344962706.9574776</v>
      </c>
      <c r="T45" s="20">
        <f>SUM(S45:$S$127)</f>
        <v>171304567733.22473</v>
      </c>
      <c r="U45" s="6">
        <f t="shared" si="11"/>
        <v>32.049721789497148</v>
      </c>
    </row>
    <row r="46" spans="1:21">
      <c r="A46" s="21">
        <v>32</v>
      </c>
      <c r="B46" s="17">
        <f>Absterbeordnung!C40</f>
        <v>99152.546800089869</v>
      </c>
      <c r="C46" s="18">
        <f t="shared" si="4"/>
        <v>0.53063330351779314</v>
      </c>
      <c r="D46" s="17">
        <f t="shared" si="5"/>
        <v>52613.643460734274</v>
      </c>
      <c r="E46" s="17">
        <f>SUM(D46:$D$136)</f>
        <v>1692132.283347226</v>
      </c>
      <c r="F46" s="19">
        <f t="shared" si="6"/>
        <v>32.161473185373858</v>
      </c>
      <c r="G46" s="5"/>
      <c r="H46" s="17">
        <f>Absterbeordnung!C40</f>
        <v>99152.546800089869</v>
      </c>
      <c r="I46" s="18">
        <f t="shared" si="7"/>
        <v>0.53063330351779314</v>
      </c>
      <c r="J46" s="17">
        <f t="shared" si="8"/>
        <v>52613.643460734274</v>
      </c>
      <c r="K46" s="17">
        <f>SUM($J46:J$136)</f>
        <v>1692132.283347226</v>
      </c>
      <c r="L46" s="19">
        <f t="shared" si="9"/>
        <v>32.161473185373858</v>
      </c>
      <c r="N46" s="6">
        <v>32</v>
      </c>
      <c r="O46" s="6">
        <f t="shared" ref="O46:O77" si="12">N46+$B$3</f>
        <v>51</v>
      </c>
      <c r="P46" s="20">
        <f t="shared" ref="P46:P77" si="13">B46</f>
        <v>99152.546800089869</v>
      </c>
      <c r="Q46" s="20">
        <f t="shared" ref="Q46:Q77" si="14">B46</f>
        <v>99152.546800089869</v>
      </c>
      <c r="R46" s="5">
        <f t="shared" ref="R46:R77" si="15">LOOKUP(N46,$O$14:$O$136,$Q$14:$Q$136)</f>
        <v>99559.042464815822</v>
      </c>
      <c r="S46" s="5">
        <f t="shared" si="10"/>
        <v>5238163963.535924</v>
      </c>
      <c r="T46" s="20">
        <f>SUM(S46:$S$127)</f>
        <v>165959605026.26727</v>
      </c>
      <c r="U46" s="6">
        <f t="shared" si="11"/>
        <v>31.68278163523529</v>
      </c>
    </row>
    <row r="47" spans="1:21">
      <c r="A47" s="21">
        <v>33</v>
      </c>
      <c r="B47" s="17">
        <f>Absterbeordnung!C41</f>
        <v>99118.699619963707</v>
      </c>
      <c r="C47" s="18">
        <f t="shared" ref="C47:C78" si="16">1/(((1+($B$5/100))^A47))</f>
        <v>0.52022872893901284</v>
      </c>
      <c r="D47" s="17">
        <f t="shared" ref="D47:D78" si="17">B47*C47</f>
        <v>51564.395117381537</v>
      </c>
      <c r="E47" s="17">
        <f>SUM(D47:$D$136)</f>
        <v>1639518.6398864922</v>
      </c>
      <c r="F47" s="19">
        <f t="shared" ref="F47:F78" si="18">E47/D47</f>
        <v>31.795556529932735</v>
      </c>
      <c r="G47" s="5"/>
      <c r="H47" s="17">
        <f>Absterbeordnung!C41</f>
        <v>99118.699619963707</v>
      </c>
      <c r="I47" s="18">
        <f t="shared" ref="I47:I78" si="19">1/(((1+($B$5/100))^A47))</f>
        <v>0.52022872893901284</v>
      </c>
      <c r="J47" s="17">
        <f t="shared" ref="J47:J78" si="20">H47*I47</f>
        <v>51564.395117381537</v>
      </c>
      <c r="K47" s="17">
        <f>SUM($J47:J$136)</f>
        <v>1639518.6398864922</v>
      </c>
      <c r="L47" s="19">
        <f t="shared" ref="L47:L78" si="21">K47/J47</f>
        <v>31.795556529932735</v>
      </c>
      <c r="N47" s="6">
        <v>33</v>
      </c>
      <c r="O47" s="6">
        <f t="shared" si="12"/>
        <v>52</v>
      </c>
      <c r="P47" s="20">
        <f t="shared" si="13"/>
        <v>99118.699619963707</v>
      </c>
      <c r="Q47" s="20">
        <f t="shared" si="14"/>
        <v>99118.699619963707</v>
      </c>
      <c r="R47" s="5">
        <f t="shared" si="15"/>
        <v>99549.613502418797</v>
      </c>
      <c r="S47" s="5">
        <f t="shared" ref="S47:S78" si="22">P47*R47*I47</f>
        <v>5133215604.4213428</v>
      </c>
      <c r="T47" s="20">
        <f>SUM(S47:$S$127)</f>
        <v>160721441062.73129</v>
      </c>
      <c r="U47" s="6">
        <f t="shared" ref="U47:U78" si="23">T47/S47</f>
        <v>31.310089707570175</v>
      </c>
    </row>
    <row r="48" spans="1:21">
      <c r="A48" s="21">
        <v>34</v>
      </c>
      <c r="B48" s="17">
        <f>Absterbeordnung!C42</f>
        <v>99084.764700052314</v>
      </c>
      <c r="C48" s="18">
        <f t="shared" si="16"/>
        <v>0.51002816562648323</v>
      </c>
      <c r="D48" s="17">
        <f t="shared" si="17"/>
        <v>50536.020781499399</v>
      </c>
      <c r="E48" s="17">
        <f>SUM(D48:$D$136)</f>
        <v>1587954.2447691106</v>
      </c>
      <c r="F48" s="19">
        <f t="shared" si="18"/>
        <v>31.422225577175649</v>
      </c>
      <c r="G48" s="5"/>
      <c r="H48" s="17">
        <f>Absterbeordnung!C42</f>
        <v>99084.764700052314</v>
      </c>
      <c r="I48" s="18">
        <f t="shared" si="19"/>
        <v>0.51002816562648323</v>
      </c>
      <c r="J48" s="17">
        <f t="shared" si="20"/>
        <v>50536.020781499399</v>
      </c>
      <c r="K48" s="17">
        <f>SUM($J48:J$136)</f>
        <v>1587954.2447691106</v>
      </c>
      <c r="L48" s="19">
        <f t="shared" si="21"/>
        <v>31.422225577175649</v>
      </c>
      <c r="N48" s="6">
        <v>34</v>
      </c>
      <c r="O48" s="6">
        <f t="shared" si="12"/>
        <v>53</v>
      </c>
      <c r="P48" s="20">
        <f t="shared" si="13"/>
        <v>99084.764700052314</v>
      </c>
      <c r="Q48" s="20">
        <f t="shared" si="14"/>
        <v>99084.764700052314</v>
      </c>
      <c r="R48" s="5">
        <f t="shared" si="15"/>
        <v>99538.449611958189</v>
      </c>
      <c r="S48" s="5">
        <f t="shared" si="22"/>
        <v>5030277158.1481495</v>
      </c>
      <c r="T48" s="20">
        <f>SUM(S48:$S$127)</f>
        <v>155588225458.30997</v>
      </c>
      <c r="U48" s="6">
        <f t="shared" si="23"/>
        <v>30.930348481153739</v>
      </c>
    </row>
    <row r="49" spans="1:21">
      <c r="A49" s="21">
        <v>35</v>
      </c>
      <c r="B49" s="17">
        <f>Absterbeordnung!C43</f>
        <v>99043.1243930153</v>
      </c>
      <c r="C49" s="18">
        <f t="shared" si="16"/>
        <v>0.50002761335929735</v>
      </c>
      <c r="D49" s="17">
        <f t="shared" si="17"/>
        <v>49524.297109887448</v>
      </c>
      <c r="E49" s="17">
        <f>SUM(D49:$D$136)</f>
        <v>1537418.2239876112</v>
      </c>
      <c r="F49" s="19">
        <f t="shared" si="18"/>
        <v>31.043716189980376</v>
      </c>
      <c r="G49" s="5"/>
      <c r="H49" s="17">
        <f>Absterbeordnung!C43</f>
        <v>99043.1243930153</v>
      </c>
      <c r="I49" s="18">
        <f t="shared" si="19"/>
        <v>0.50002761335929735</v>
      </c>
      <c r="J49" s="17">
        <f t="shared" si="20"/>
        <v>49524.297109887448</v>
      </c>
      <c r="K49" s="17">
        <f>SUM($J49:J$136)</f>
        <v>1537418.2239876112</v>
      </c>
      <c r="L49" s="19">
        <f t="shared" si="21"/>
        <v>31.043716189980376</v>
      </c>
      <c r="N49" s="6">
        <v>35</v>
      </c>
      <c r="O49" s="6">
        <f t="shared" si="12"/>
        <v>54</v>
      </c>
      <c r="P49" s="20">
        <f t="shared" si="13"/>
        <v>99043.1243930153</v>
      </c>
      <c r="Q49" s="20">
        <f t="shared" si="14"/>
        <v>99043.1243930153</v>
      </c>
      <c r="R49" s="5">
        <f t="shared" si="15"/>
        <v>99524.953719380341</v>
      </c>
      <c r="S49" s="5">
        <f t="shared" si="22"/>
        <v>4928903377.8463898</v>
      </c>
      <c r="T49" s="20">
        <f>SUM(S49:$S$127)</f>
        <v>150557948300.1618</v>
      </c>
      <c r="U49" s="6">
        <f t="shared" si="23"/>
        <v>30.545932179734844</v>
      </c>
    </row>
    <row r="50" spans="1:21">
      <c r="A50" s="21">
        <v>36</v>
      </c>
      <c r="B50" s="17">
        <f>Absterbeordnung!C44</f>
        <v>99000.283891452316</v>
      </c>
      <c r="C50" s="18">
        <f t="shared" si="16"/>
        <v>0.49022315035225233</v>
      </c>
      <c r="D50" s="17">
        <f t="shared" si="17"/>
        <v>48532.231055035096</v>
      </c>
      <c r="E50" s="17">
        <f>SUM(D50:$D$136)</f>
        <v>1487893.9268777235</v>
      </c>
      <c r="F50" s="19">
        <f t="shared" si="18"/>
        <v>30.657851381084576</v>
      </c>
      <c r="G50" s="5"/>
      <c r="H50" s="17">
        <f>Absterbeordnung!C44</f>
        <v>99000.283891452316</v>
      </c>
      <c r="I50" s="18">
        <f t="shared" si="19"/>
        <v>0.49022315035225233</v>
      </c>
      <c r="J50" s="17">
        <f t="shared" si="20"/>
        <v>48532.231055035096</v>
      </c>
      <c r="K50" s="17">
        <f>SUM($J50:J$136)</f>
        <v>1487893.9268777235</v>
      </c>
      <c r="L50" s="19">
        <f t="shared" si="21"/>
        <v>30.657851381084576</v>
      </c>
      <c r="N50" s="6">
        <v>36</v>
      </c>
      <c r="O50" s="6">
        <f t="shared" si="12"/>
        <v>55</v>
      </c>
      <c r="P50" s="20">
        <f t="shared" si="13"/>
        <v>99000.283891452316</v>
      </c>
      <c r="Q50" s="20">
        <f t="shared" si="14"/>
        <v>99000.283891452316</v>
      </c>
      <c r="R50" s="5">
        <f t="shared" si="15"/>
        <v>99509.116819936156</v>
      </c>
      <c r="S50" s="5">
        <f t="shared" si="22"/>
        <v>4829399449.5876207</v>
      </c>
      <c r="T50" s="20">
        <f>SUM(S50:$S$127)</f>
        <v>145629044922.31546</v>
      </c>
      <c r="U50" s="6">
        <f t="shared" si="23"/>
        <v>30.154690338309173</v>
      </c>
    </row>
    <row r="51" spans="1:21">
      <c r="A51" s="21">
        <v>37</v>
      </c>
      <c r="B51" s="17">
        <f>Absterbeordnung!C45</f>
        <v>98954.055256854641</v>
      </c>
      <c r="C51" s="18">
        <f t="shared" si="16"/>
        <v>0.48061093171789437</v>
      </c>
      <c r="D51" s="17">
        <f t="shared" si="17"/>
        <v>47558.400694260912</v>
      </c>
      <c r="E51" s="17">
        <f>SUM(D51:$D$136)</f>
        <v>1439361.6958226885</v>
      </c>
      <c r="F51" s="19">
        <f t="shared" si="18"/>
        <v>30.265140854418657</v>
      </c>
      <c r="G51" s="5"/>
      <c r="H51" s="17">
        <f>Absterbeordnung!C45</f>
        <v>98954.055256854641</v>
      </c>
      <c r="I51" s="18">
        <f t="shared" si="19"/>
        <v>0.48061093171789437</v>
      </c>
      <c r="J51" s="17">
        <f t="shared" si="20"/>
        <v>47558.400694260912</v>
      </c>
      <c r="K51" s="17">
        <f>SUM($J51:J$136)</f>
        <v>1439361.6958226885</v>
      </c>
      <c r="L51" s="19">
        <f t="shared" si="21"/>
        <v>30.265140854418657</v>
      </c>
      <c r="N51" s="6">
        <v>37</v>
      </c>
      <c r="O51" s="6">
        <f t="shared" si="12"/>
        <v>56</v>
      </c>
      <c r="P51" s="20">
        <f t="shared" si="13"/>
        <v>98954.055256854641</v>
      </c>
      <c r="Q51" s="20">
        <f t="shared" si="14"/>
        <v>98954.055256854641</v>
      </c>
      <c r="R51" s="5">
        <f t="shared" si="15"/>
        <v>99491.191602504754</v>
      </c>
      <c r="S51" s="5">
        <f t="shared" si="22"/>
        <v>4731641955.7814074</v>
      </c>
      <c r="T51" s="20">
        <f>SUM(S51:$S$127)</f>
        <v>140799645472.72778</v>
      </c>
      <c r="U51" s="6">
        <f t="shared" si="23"/>
        <v>29.757037152967634</v>
      </c>
    </row>
    <row r="52" spans="1:21">
      <c r="A52" s="21">
        <v>38</v>
      </c>
      <c r="B52" s="17">
        <f>Absterbeordnung!C46</f>
        <v>98901.726530108557</v>
      </c>
      <c r="C52" s="18">
        <f t="shared" si="16"/>
        <v>0.47118718795871989</v>
      </c>
      <c r="D52" s="17">
        <f t="shared" si="17"/>
        <v>46601.226407984177</v>
      </c>
      <c r="E52" s="17">
        <f>SUM(D52:$D$136)</f>
        <v>1391803.2951284274</v>
      </c>
      <c r="F52" s="19">
        <f t="shared" si="18"/>
        <v>29.866237487903753</v>
      </c>
      <c r="G52" s="5"/>
      <c r="H52" s="17">
        <f>Absterbeordnung!C46</f>
        <v>98901.726530108557</v>
      </c>
      <c r="I52" s="18">
        <f t="shared" si="19"/>
        <v>0.47118718795871989</v>
      </c>
      <c r="J52" s="17">
        <f t="shared" si="20"/>
        <v>46601.226407984177</v>
      </c>
      <c r="K52" s="17">
        <f>SUM($J52:J$136)</f>
        <v>1391803.2951284274</v>
      </c>
      <c r="L52" s="19">
        <f t="shared" si="21"/>
        <v>29.866237487903753</v>
      </c>
      <c r="N52" s="6">
        <v>38</v>
      </c>
      <c r="O52" s="6">
        <f t="shared" si="12"/>
        <v>57</v>
      </c>
      <c r="P52" s="20">
        <f t="shared" si="13"/>
        <v>98901.726530108557</v>
      </c>
      <c r="Q52" s="20">
        <f t="shared" si="14"/>
        <v>98901.726530108557</v>
      </c>
      <c r="R52" s="5">
        <f t="shared" si="15"/>
        <v>99469.273279738074</v>
      </c>
      <c r="S52" s="5">
        <f t="shared" si="22"/>
        <v>4635390124.7467241</v>
      </c>
      <c r="T52" s="20">
        <f>SUM(S52:$S$127)</f>
        <v>136068003516.94647</v>
      </c>
      <c r="U52" s="6">
        <f t="shared" si="23"/>
        <v>29.354164343261438</v>
      </c>
    </row>
    <row r="53" spans="1:21">
      <c r="A53" s="21">
        <v>39</v>
      </c>
      <c r="B53" s="17">
        <f>Absterbeordnung!C47</f>
        <v>98844.78616884019</v>
      </c>
      <c r="C53" s="18">
        <f t="shared" si="16"/>
        <v>0.46194822348894127</v>
      </c>
      <c r="D53" s="17">
        <f t="shared" si="17"/>
        <v>45661.173371839999</v>
      </c>
      <c r="E53" s="17">
        <f>SUM(D53:$D$136)</f>
        <v>1345202.0687204434</v>
      </c>
      <c r="F53" s="19">
        <f t="shared" si="18"/>
        <v>29.46052344660183</v>
      </c>
      <c r="G53" s="5"/>
      <c r="H53" s="17">
        <f>Absterbeordnung!C47</f>
        <v>98844.78616884019</v>
      </c>
      <c r="I53" s="18">
        <f t="shared" si="19"/>
        <v>0.46194822348894127</v>
      </c>
      <c r="J53" s="17">
        <f t="shared" si="20"/>
        <v>45661.173371839999</v>
      </c>
      <c r="K53" s="17">
        <f>SUM($J53:J$136)</f>
        <v>1345202.0687204434</v>
      </c>
      <c r="L53" s="19">
        <f t="shared" si="21"/>
        <v>29.46052344660183</v>
      </c>
      <c r="N53" s="6">
        <v>39</v>
      </c>
      <c r="O53" s="6">
        <f t="shared" si="12"/>
        <v>58</v>
      </c>
      <c r="P53" s="20">
        <f t="shared" si="13"/>
        <v>98844.78616884019</v>
      </c>
      <c r="Q53" s="20">
        <f t="shared" si="14"/>
        <v>98844.78616884019</v>
      </c>
      <c r="R53" s="5">
        <f t="shared" si="15"/>
        <v>99448.843420509002</v>
      </c>
      <c r="S53" s="5">
        <f t="shared" si="22"/>
        <v>4540950881.0528307</v>
      </c>
      <c r="T53" s="20">
        <f>SUM(S53:$S$127)</f>
        <v>131432613392.19974</v>
      </c>
      <c r="U53" s="6">
        <f t="shared" si="23"/>
        <v>28.943852694069829</v>
      </c>
    </row>
    <row r="54" spans="1:21">
      <c r="A54" s="21">
        <v>40</v>
      </c>
      <c r="B54" s="17">
        <f>Absterbeordnung!C48</f>
        <v>98778.537018980584</v>
      </c>
      <c r="C54" s="18">
        <f t="shared" si="16"/>
        <v>0.45289041518523643</v>
      </c>
      <c r="D54" s="17">
        <f t="shared" si="17"/>
        <v>44735.852641916361</v>
      </c>
      <c r="E54" s="17">
        <f>SUM(D54:$D$136)</f>
        <v>1299540.8953486034</v>
      </c>
      <c r="F54" s="19">
        <f t="shared" si="18"/>
        <v>29.049203683467216</v>
      </c>
      <c r="G54" s="5"/>
      <c r="H54" s="17">
        <f>Absterbeordnung!C48</f>
        <v>98778.537018980584</v>
      </c>
      <c r="I54" s="18">
        <f t="shared" si="19"/>
        <v>0.45289041518523643</v>
      </c>
      <c r="J54" s="17">
        <f t="shared" si="20"/>
        <v>44735.852641916361</v>
      </c>
      <c r="K54" s="17">
        <f>SUM($J54:J$136)</f>
        <v>1299540.8953486034</v>
      </c>
      <c r="L54" s="19">
        <f t="shared" si="21"/>
        <v>29.049203683467216</v>
      </c>
      <c r="N54" s="6">
        <v>40</v>
      </c>
      <c r="O54" s="6">
        <f t="shared" si="12"/>
        <v>59</v>
      </c>
      <c r="P54" s="20">
        <f t="shared" si="13"/>
        <v>98778.537018980584</v>
      </c>
      <c r="Q54" s="20">
        <f t="shared" si="14"/>
        <v>98778.537018980584</v>
      </c>
      <c r="R54" s="5">
        <f t="shared" si="15"/>
        <v>99426.714600042775</v>
      </c>
      <c r="S54" s="5">
        <f t="shared" si="22"/>
        <v>4447938853.0173874</v>
      </c>
      <c r="T54" s="20">
        <f>SUM(S54:$S$127)</f>
        <v>126891662511.14691</v>
      </c>
      <c r="U54" s="6">
        <f t="shared" si="23"/>
        <v>28.52819400272697</v>
      </c>
    </row>
    <row r="55" spans="1:21">
      <c r="A55" s="21">
        <v>41</v>
      </c>
      <c r="B55" s="17">
        <f>Absterbeordnung!C49</f>
        <v>98707.484974312669</v>
      </c>
      <c r="C55" s="18">
        <f t="shared" si="16"/>
        <v>0.44401021096591808</v>
      </c>
      <c r="D55" s="17">
        <f t="shared" si="17"/>
        <v>43827.131227359758</v>
      </c>
      <c r="E55" s="17">
        <f>SUM(D55:$D$136)</f>
        <v>1254805.0427066872</v>
      </c>
      <c r="F55" s="19">
        <f t="shared" si="18"/>
        <v>28.630782065045498</v>
      </c>
      <c r="G55" s="5"/>
      <c r="H55" s="17">
        <f>Absterbeordnung!C49</f>
        <v>98707.484974312669</v>
      </c>
      <c r="I55" s="18">
        <f t="shared" si="19"/>
        <v>0.44401021096591808</v>
      </c>
      <c r="J55" s="17">
        <f t="shared" si="20"/>
        <v>43827.131227359758</v>
      </c>
      <c r="K55" s="17">
        <f>SUM($J55:J$136)</f>
        <v>1254805.0427066872</v>
      </c>
      <c r="L55" s="19">
        <f t="shared" si="21"/>
        <v>28.630782065045498</v>
      </c>
      <c r="N55" s="6">
        <v>41</v>
      </c>
      <c r="O55" s="6">
        <f t="shared" si="12"/>
        <v>60</v>
      </c>
      <c r="P55" s="20">
        <f t="shared" si="13"/>
        <v>98707.484974312669</v>
      </c>
      <c r="Q55" s="20">
        <f t="shared" si="14"/>
        <v>98707.484974312669</v>
      </c>
      <c r="R55" s="5">
        <f t="shared" si="15"/>
        <v>99405.582982485765</v>
      </c>
      <c r="S55" s="5">
        <f t="shared" si="22"/>
        <v>4356661530.1056032</v>
      </c>
      <c r="T55" s="20">
        <f>SUM(S55:$S$127)</f>
        <v>122443723658.12952</v>
      </c>
      <c r="U55" s="6">
        <f t="shared" si="23"/>
        <v>28.104942927517609</v>
      </c>
    </row>
    <row r="56" spans="1:21">
      <c r="A56" s="21">
        <v>42</v>
      </c>
      <c r="B56" s="17">
        <f>Absterbeordnung!C50</f>
        <v>98626.672997911999</v>
      </c>
      <c r="C56" s="18">
        <f t="shared" si="16"/>
        <v>0.4353041283979589</v>
      </c>
      <c r="D56" s="17">
        <f t="shared" si="17"/>
        <v>42932.597926146591</v>
      </c>
      <c r="E56" s="17">
        <f>SUM(D56:$D$136)</f>
        <v>1210977.9114793274</v>
      </c>
      <c r="F56" s="19">
        <f t="shared" si="18"/>
        <v>28.206490405320285</v>
      </c>
      <c r="G56" s="5"/>
      <c r="H56" s="17">
        <f>Absterbeordnung!C50</f>
        <v>98626.672997911999</v>
      </c>
      <c r="I56" s="18">
        <f t="shared" si="19"/>
        <v>0.4353041283979589</v>
      </c>
      <c r="J56" s="17">
        <f t="shared" si="20"/>
        <v>42932.597926146591</v>
      </c>
      <c r="K56" s="17">
        <f>SUM($J56:J$136)</f>
        <v>1210977.9114793274</v>
      </c>
      <c r="L56" s="19">
        <f t="shared" si="21"/>
        <v>28.206490405320285</v>
      </c>
      <c r="N56" s="6">
        <v>42</v>
      </c>
      <c r="O56" s="6">
        <f t="shared" si="12"/>
        <v>61</v>
      </c>
      <c r="P56" s="20">
        <f t="shared" si="13"/>
        <v>98626.672997911999</v>
      </c>
      <c r="Q56" s="20">
        <f t="shared" si="14"/>
        <v>98626.672997911999</v>
      </c>
      <c r="R56" s="5">
        <f t="shared" si="15"/>
        <v>99383.571495768294</v>
      </c>
      <c r="S56" s="5">
        <f t="shared" si="22"/>
        <v>4266794915.4922638</v>
      </c>
      <c r="T56" s="20">
        <f>SUM(S56:$S$127)</f>
        <v>118087062128.02393</v>
      </c>
      <c r="U56" s="6">
        <f t="shared" si="23"/>
        <v>27.675823297544198</v>
      </c>
    </row>
    <row r="57" spans="1:21">
      <c r="A57" s="21">
        <v>43</v>
      </c>
      <c r="B57" s="17">
        <f>Absterbeordnung!C51</f>
        <v>98536.218333952842</v>
      </c>
      <c r="C57" s="18">
        <f t="shared" si="16"/>
        <v>0.4267687533313323</v>
      </c>
      <c r="D57" s="17">
        <f t="shared" si="17"/>
        <v>42052.179056365021</v>
      </c>
      <c r="E57" s="17">
        <f>SUM(D57:$D$136)</f>
        <v>1168045.3135531808</v>
      </c>
      <c r="F57" s="19">
        <f t="shared" si="18"/>
        <v>27.776094836550101</v>
      </c>
      <c r="G57" s="5"/>
      <c r="H57" s="17">
        <f>Absterbeordnung!C51</f>
        <v>98536.218333952842</v>
      </c>
      <c r="I57" s="18">
        <f t="shared" si="19"/>
        <v>0.4267687533313323</v>
      </c>
      <c r="J57" s="17">
        <f t="shared" si="20"/>
        <v>42052.179056365021</v>
      </c>
      <c r="K57" s="17">
        <f>SUM($J57:J$136)</f>
        <v>1168045.3135531808</v>
      </c>
      <c r="L57" s="19">
        <f t="shared" si="21"/>
        <v>27.776094836550101</v>
      </c>
      <c r="N57" s="6">
        <v>43</v>
      </c>
      <c r="O57" s="6">
        <f t="shared" si="12"/>
        <v>62</v>
      </c>
      <c r="P57" s="20">
        <f t="shared" si="13"/>
        <v>98536.218333952842</v>
      </c>
      <c r="Q57" s="20">
        <f t="shared" si="14"/>
        <v>98536.218333952842</v>
      </c>
      <c r="R57" s="5">
        <f t="shared" si="15"/>
        <v>99360.318380888333</v>
      </c>
      <c r="S57" s="5">
        <f t="shared" si="22"/>
        <v>4178317899.6505532</v>
      </c>
      <c r="T57" s="20">
        <f>SUM(S57:$S$127)</f>
        <v>113820267212.53168</v>
      </c>
      <c r="U57" s="6">
        <f t="shared" si="23"/>
        <v>27.240691097738363</v>
      </c>
    </row>
    <row r="58" spans="1:21">
      <c r="A58" s="21">
        <v>44</v>
      </c>
      <c r="B58" s="17">
        <f>Absterbeordnung!C52</f>
        <v>98435.727358361546</v>
      </c>
      <c r="C58" s="18">
        <f t="shared" si="16"/>
        <v>0.41840073856012966</v>
      </c>
      <c r="D58" s="17">
        <f t="shared" si="17"/>
        <v>41185.581027442029</v>
      </c>
      <c r="E58" s="17">
        <f>SUM(D58:$D$136)</f>
        <v>1125993.1344968157</v>
      </c>
      <c r="F58" s="19">
        <f t="shared" si="18"/>
        <v>27.339498591668875</v>
      </c>
      <c r="G58" s="5"/>
      <c r="H58" s="17">
        <f>Absterbeordnung!C52</f>
        <v>98435.727358361546</v>
      </c>
      <c r="I58" s="18">
        <f t="shared" si="19"/>
        <v>0.41840073856012966</v>
      </c>
      <c r="J58" s="17">
        <f t="shared" si="20"/>
        <v>41185.581027442029</v>
      </c>
      <c r="K58" s="17">
        <f>SUM($J58:J$136)</f>
        <v>1125993.1344968157</v>
      </c>
      <c r="L58" s="19">
        <f t="shared" si="21"/>
        <v>27.339498591668875</v>
      </c>
      <c r="N58" s="6">
        <v>44</v>
      </c>
      <c r="O58" s="6">
        <f t="shared" si="12"/>
        <v>63</v>
      </c>
      <c r="P58" s="20">
        <f t="shared" si="13"/>
        <v>98435.727358361546</v>
      </c>
      <c r="Q58" s="20">
        <f t="shared" si="14"/>
        <v>98435.727358361546</v>
      </c>
      <c r="R58" s="5">
        <f t="shared" si="15"/>
        <v>99338.370635119485</v>
      </c>
      <c r="S58" s="5">
        <f t="shared" si="22"/>
        <v>4091308512.9267817</v>
      </c>
      <c r="T58" s="20">
        <f>SUM(S58:$S$127)</f>
        <v>109641949312.88109</v>
      </c>
      <c r="U58" s="6">
        <f t="shared" si="23"/>
        <v>26.798748851732768</v>
      </c>
    </row>
    <row r="59" spans="1:21">
      <c r="A59" s="21">
        <v>45</v>
      </c>
      <c r="B59" s="17">
        <f>Absterbeordnung!C53</f>
        <v>98321.999314079148</v>
      </c>
      <c r="C59" s="18">
        <f t="shared" si="16"/>
        <v>0.41019680250993107</v>
      </c>
      <c r="D59" s="17">
        <f t="shared" si="17"/>
        <v>40331.369735018903</v>
      </c>
      <c r="E59" s="17">
        <f>SUM(D59:$D$136)</f>
        <v>1084807.5534693738</v>
      </c>
      <c r="F59" s="19">
        <f t="shared" si="18"/>
        <v>26.897364522868106</v>
      </c>
      <c r="G59" s="5"/>
      <c r="H59" s="17">
        <f>Absterbeordnung!C53</f>
        <v>98321.999314079148</v>
      </c>
      <c r="I59" s="18">
        <f t="shared" si="19"/>
        <v>0.41019680250993107</v>
      </c>
      <c r="J59" s="17">
        <f t="shared" si="20"/>
        <v>40331.369735018903</v>
      </c>
      <c r="K59" s="17">
        <f>SUM($J59:J$136)</f>
        <v>1084807.5534693738</v>
      </c>
      <c r="L59" s="19">
        <f t="shared" si="21"/>
        <v>26.897364522868106</v>
      </c>
      <c r="N59" s="6">
        <v>45</v>
      </c>
      <c r="O59" s="6">
        <f t="shared" si="12"/>
        <v>64</v>
      </c>
      <c r="P59" s="20">
        <f t="shared" si="13"/>
        <v>98321.999314079148</v>
      </c>
      <c r="Q59" s="20">
        <f t="shared" si="14"/>
        <v>98321.999314079148</v>
      </c>
      <c r="R59" s="5">
        <f t="shared" si="15"/>
        <v>99315.212026499721</v>
      </c>
      <c r="S59" s="5">
        <f t="shared" si="22"/>
        <v>4005518536.5525565</v>
      </c>
      <c r="T59" s="20">
        <f>SUM(S59:$S$127)</f>
        <v>105550640799.95432</v>
      </c>
      <c r="U59" s="6">
        <f t="shared" si="23"/>
        <v>26.351305039970917</v>
      </c>
    </row>
    <row r="60" spans="1:21">
      <c r="A60" s="21">
        <v>46</v>
      </c>
      <c r="B60" s="17">
        <f>Absterbeordnung!C54</f>
        <v>98194.895639398645</v>
      </c>
      <c r="C60" s="18">
        <f t="shared" si="16"/>
        <v>0.40215372795091275</v>
      </c>
      <c r="D60" s="17">
        <f t="shared" si="17"/>
        <v>39489.443347134991</v>
      </c>
      <c r="E60" s="17">
        <f>SUM(D60:$D$136)</f>
        <v>1044476.1837343557</v>
      </c>
      <c r="F60" s="19">
        <f t="shared" si="18"/>
        <v>26.449503847213226</v>
      </c>
      <c r="G60" s="5"/>
      <c r="H60" s="17">
        <f>Absterbeordnung!C54</f>
        <v>98194.895639398645</v>
      </c>
      <c r="I60" s="18">
        <f t="shared" si="19"/>
        <v>0.40215372795091275</v>
      </c>
      <c r="J60" s="17">
        <f t="shared" si="20"/>
        <v>39489.443347134991</v>
      </c>
      <c r="K60" s="17">
        <f>SUM($J60:J$136)</f>
        <v>1044476.1837343557</v>
      </c>
      <c r="L60" s="19">
        <f t="shared" si="21"/>
        <v>26.449503847213226</v>
      </c>
      <c r="N60" s="6">
        <v>46</v>
      </c>
      <c r="O60" s="6">
        <f t="shared" si="12"/>
        <v>65</v>
      </c>
      <c r="P60" s="20">
        <f t="shared" si="13"/>
        <v>98194.895639398645</v>
      </c>
      <c r="Q60" s="20">
        <f t="shared" si="14"/>
        <v>98194.895639398645</v>
      </c>
      <c r="R60" s="5">
        <f t="shared" si="15"/>
        <v>99289.571810441994</v>
      </c>
      <c r="S60" s="5">
        <f t="shared" si="22"/>
        <v>3920889920.9697409</v>
      </c>
      <c r="T60" s="20">
        <f>SUM(S60:$S$127)</f>
        <v>101545122263.40176</v>
      </c>
      <c r="U60" s="6">
        <f t="shared" si="23"/>
        <v>25.898488432515581</v>
      </c>
    </row>
    <row r="61" spans="1:21">
      <c r="A61" s="21">
        <v>47</v>
      </c>
      <c r="B61" s="17">
        <f>Absterbeordnung!C55</f>
        <v>98049.419982993059</v>
      </c>
      <c r="C61" s="18">
        <f t="shared" si="16"/>
        <v>0.39426836073618909</v>
      </c>
      <c r="D61" s="17">
        <f t="shared" si="17"/>
        <v>38657.784087828812</v>
      </c>
      <c r="E61" s="17">
        <f>SUM(D61:$D$136)</f>
        <v>1004986.7403872206</v>
      </c>
      <c r="F61" s="19">
        <f t="shared" si="18"/>
        <v>25.997008470633865</v>
      </c>
      <c r="G61" s="5"/>
      <c r="H61" s="17">
        <f>Absterbeordnung!C55</f>
        <v>98049.419982993059</v>
      </c>
      <c r="I61" s="18">
        <f t="shared" si="19"/>
        <v>0.39426836073618909</v>
      </c>
      <c r="J61" s="17">
        <f t="shared" si="20"/>
        <v>38657.784087828812</v>
      </c>
      <c r="K61" s="17">
        <f>SUM($J61:J$136)</f>
        <v>1004986.7403872206</v>
      </c>
      <c r="L61" s="19">
        <f t="shared" si="21"/>
        <v>25.997008470633865</v>
      </c>
      <c r="N61" s="6">
        <v>47</v>
      </c>
      <c r="O61" s="6">
        <f t="shared" si="12"/>
        <v>66</v>
      </c>
      <c r="P61" s="20">
        <f t="shared" si="13"/>
        <v>98049.419982993059</v>
      </c>
      <c r="Q61" s="20">
        <f t="shared" si="14"/>
        <v>98049.419982993059</v>
      </c>
      <c r="R61" s="5">
        <f t="shared" si="15"/>
        <v>99262.166583173312</v>
      </c>
      <c r="S61" s="5">
        <f t="shared" si="22"/>
        <v>3837255403.8624101</v>
      </c>
      <c r="T61" s="20">
        <f>SUM(S61:$S$127)</f>
        <v>97624232342.432022</v>
      </c>
      <c r="U61" s="6">
        <f t="shared" si="23"/>
        <v>25.441160951696837</v>
      </c>
    </row>
    <row r="62" spans="1:21">
      <c r="A62" s="21">
        <v>48</v>
      </c>
      <c r="B62" s="17">
        <f>Absterbeordnung!C56</f>
        <v>97883.758154940762</v>
      </c>
      <c r="C62" s="18">
        <f t="shared" si="16"/>
        <v>0.38653760856489122</v>
      </c>
      <c r="D62" s="17">
        <f t="shared" si="17"/>
        <v>37835.75379455497</v>
      </c>
      <c r="E62" s="17">
        <f>SUM(D62:$D$136)</f>
        <v>966328.95629939181</v>
      </c>
      <c r="F62" s="19">
        <f t="shared" si="18"/>
        <v>25.540100550037369</v>
      </c>
      <c r="G62" s="5"/>
      <c r="H62" s="17">
        <f>Absterbeordnung!C56</f>
        <v>97883.758154940762</v>
      </c>
      <c r="I62" s="18">
        <f t="shared" si="19"/>
        <v>0.38653760856489122</v>
      </c>
      <c r="J62" s="17">
        <f t="shared" si="20"/>
        <v>37835.75379455497</v>
      </c>
      <c r="K62" s="17">
        <f>SUM($J62:J$136)</f>
        <v>966328.95629939181</v>
      </c>
      <c r="L62" s="19">
        <f t="shared" si="21"/>
        <v>25.540100550037369</v>
      </c>
      <c r="N62" s="6">
        <v>48</v>
      </c>
      <c r="O62" s="6">
        <f t="shared" si="12"/>
        <v>67</v>
      </c>
      <c r="P62" s="20">
        <f t="shared" si="13"/>
        <v>97883.758154940762</v>
      </c>
      <c r="Q62" s="20">
        <f t="shared" si="14"/>
        <v>97883.758154940762</v>
      </c>
      <c r="R62" s="5">
        <f t="shared" si="15"/>
        <v>99236.994419223309</v>
      </c>
      <c r="S62" s="5">
        <f t="shared" si="22"/>
        <v>3754706488.1573591</v>
      </c>
      <c r="T62" s="20">
        <f>SUM(S62:$S$127)</f>
        <v>93786976938.569626</v>
      </c>
      <c r="U62" s="6">
        <f t="shared" si="23"/>
        <v>24.97851089942214</v>
      </c>
    </row>
    <row r="63" spans="1:21">
      <c r="A63" s="21">
        <v>49</v>
      </c>
      <c r="B63" s="17">
        <f>Absterbeordnung!C57</f>
        <v>97706.379214142129</v>
      </c>
      <c r="C63" s="18">
        <f t="shared" si="16"/>
        <v>0.37895843976950117</v>
      </c>
      <c r="D63" s="17">
        <f t="shared" si="17"/>
        <v>37026.657022518521</v>
      </c>
      <c r="E63" s="17">
        <f>SUM(D63:$D$136)</f>
        <v>928493.20250483672</v>
      </c>
      <c r="F63" s="19">
        <f t="shared" si="18"/>
        <v>25.076344373734699</v>
      </c>
      <c r="G63" s="5"/>
      <c r="H63" s="17">
        <f>Absterbeordnung!C57</f>
        <v>97706.379214142129</v>
      </c>
      <c r="I63" s="18">
        <f t="shared" si="19"/>
        <v>0.37895843976950117</v>
      </c>
      <c r="J63" s="17">
        <f t="shared" si="20"/>
        <v>37026.657022518521</v>
      </c>
      <c r="K63" s="17">
        <f>SUM($J63:J$136)</f>
        <v>928493.20250483672</v>
      </c>
      <c r="L63" s="19">
        <f t="shared" si="21"/>
        <v>25.076344373734699</v>
      </c>
      <c r="N63" s="6">
        <v>49</v>
      </c>
      <c r="O63" s="6">
        <f t="shared" si="12"/>
        <v>68</v>
      </c>
      <c r="P63" s="20">
        <f t="shared" si="13"/>
        <v>97706.379214142129</v>
      </c>
      <c r="Q63" s="20">
        <f t="shared" si="14"/>
        <v>97706.379214142129</v>
      </c>
      <c r="R63" s="5">
        <f t="shared" si="15"/>
        <v>99210.656866595062</v>
      </c>
      <c r="S63" s="5">
        <f t="shared" si="22"/>
        <v>3673438964.7781873</v>
      </c>
      <c r="T63" s="20">
        <f>SUM(S63:$S$127)</f>
        <v>90032270450.412292</v>
      </c>
      <c r="U63" s="6">
        <f t="shared" si="23"/>
        <v>24.508987712512244</v>
      </c>
    </row>
    <row r="64" spans="1:21">
      <c r="A64" s="21">
        <v>50</v>
      </c>
      <c r="B64" s="17">
        <f>Absterbeordnung!C58</f>
        <v>97499.811393049618</v>
      </c>
      <c r="C64" s="18">
        <f t="shared" si="16"/>
        <v>0.37152788212696192</v>
      </c>
      <c r="D64" s="17">
        <f t="shared" si="17"/>
        <v>36223.898434637958</v>
      </c>
      <c r="E64" s="17">
        <f>SUM(D64:$D$136)</f>
        <v>891466.54548231815</v>
      </c>
      <c r="F64" s="19">
        <f t="shared" si="18"/>
        <v>24.609900756288599</v>
      </c>
      <c r="G64" s="5"/>
      <c r="H64" s="17">
        <f>Absterbeordnung!C58</f>
        <v>97499.811393049618</v>
      </c>
      <c r="I64" s="18">
        <f t="shared" si="19"/>
        <v>0.37152788212696192</v>
      </c>
      <c r="J64" s="17">
        <f t="shared" si="20"/>
        <v>36223.898434637958</v>
      </c>
      <c r="K64" s="17">
        <f>SUM($J64:J$136)</f>
        <v>891466.54548231815</v>
      </c>
      <c r="L64" s="19">
        <f t="shared" si="21"/>
        <v>24.609900756288599</v>
      </c>
      <c r="N64" s="6">
        <v>50</v>
      </c>
      <c r="O64" s="6">
        <f t="shared" si="12"/>
        <v>69</v>
      </c>
      <c r="P64" s="20">
        <f t="shared" si="13"/>
        <v>97499.811393049618</v>
      </c>
      <c r="Q64" s="20">
        <f t="shared" si="14"/>
        <v>97499.811393049618</v>
      </c>
      <c r="R64" s="5">
        <f t="shared" si="15"/>
        <v>99183.375375813208</v>
      </c>
      <c r="S64" s="5">
        <f t="shared" si="22"/>
        <v>3592808516.0180287</v>
      </c>
      <c r="T64" s="20">
        <f>SUM(S64:$S$127)</f>
        <v>86358831485.634109</v>
      </c>
      <c r="U64" s="6">
        <f t="shared" si="23"/>
        <v>24.036580602783442</v>
      </c>
    </row>
    <row r="65" spans="1:21">
      <c r="A65" s="21">
        <v>51</v>
      </c>
      <c r="B65" s="17">
        <f>Absterbeordnung!C59</f>
        <v>97277.781699389787</v>
      </c>
      <c r="C65" s="18">
        <f t="shared" si="16"/>
        <v>0.36424302169309997</v>
      </c>
      <c r="D65" s="17">
        <f t="shared" si="17"/>
        <v>35432.753149787481</v>
      </c>
      <c r="E65" s="17">
        <f>SUM(D65:$D$136)</f>
        <v>855242.64704768034</v>
      </c>
      <c r="F65" s="19">
        <f t="shared" si="18"/>
        <v>24.137064467789173</v>
      </c>
      <c r="G65" s="5"/>
      <c r="H65" s="17">
        <f>Absterbeordnung!C59</f>
        <v>97277.781699389787</v>
      </c>
      <c r="I65" s="18">
        <f t="shared" si="19"/>
        <v>0.36424302169309997</v>
      </c>
      <c r="J65" s="17">
        <f t="shared" si="20"/>
        <v>35432.753149787481</v>
      </c>
      <c r="K65" s="17">
        <f>SUM($J65:J$136)</f>
        <v>855242.64704768034</v>
      </c>
      <c r="L65" s="19">
        <f t="shared" si="21"/>
        <v>24.137064467789173</v>
      </c>
      <c r="N65" s="6">
        <v>51</v>
      </c>
      <c r="O65" s="6">
        <f t="shared" si="12"/>
        <v>70</v>
      </c>
      <c r="P65" s="20">
        <f t="shared" si="13"/>
        <v>97277.781699389787</v>
      </c>
      <c r="Q65" s="20">
        <f t="shared" si="14"/>
        <v>97277.781699389787</v>
      </c>
      <c r="R65" s="5">
        <f t="shared" si="15"/>
        <v>99152.546800089869</v>
      </c>
      <c r="S65" s="5">
        <f t="shared" si="22"/>
        <v>3513247714.9403348</v>
      </c>
      <c r="T65" s="20">
        <f>SUM(S65:$S$127)</f>
        <v>82766022969.616074</v>
      </c>
      <c r="U65" s="6">
        <f t="shared" si="23"/>
        <v>23.558265651934448</v>
      </c>
    </row>
    <row r="66" spans="1:21">
      <c r="A66" s="21">
        <v>52</v>
      </c>
      <c r="B66" s="17">
        <f>Absterbeordnung!C60</f>
        <v>97037.848437673223</v>
      </c>
      <c r="C66" s="18">
        <f t="shared" si="16"/>
        <v>0.35710100165990188</v>
      </c>
      <c r="D66" s="17">
        <f t="shared" si="17"/>
        <v>34652.312876014854</v>
      </c>
      <c r="E66" s="17">
        <f>SUM(D66:$D$136)</f>
        <v>819809.89389789267</v>
      </c>
      <c r="F66" s="19">
        <f t="shared" si="18"/>
        <v>23.65815802342409</v>
      </c>
      <c r="G66" s="5"/>
      <c r="H66" s="17">
        <f>Absterbeordnung!C60</f>
        <v>97037.848437673223</v>
      </c>
      <c r="I66" s="18">
        <f t="shared" si="19"/>
        <v>0.35710100165990188</v>
      </c>
      <c r="J66" s="17">
        <f t="shared" si="20"/>
        <v>34652.312876014854</v>
      </c>
      <c r="K66" s="17">
        <f>SUM($J66:J$136)</f>
        <v>819809.89389789267</v>
      </c>
      <c r="L66" s="19">
        <f t="shared" si="21"/>
        <v>23.65815802342409</v>
      </c>
      <c r="N66" s="6">
        <v>52</v>
      </c>
      <c r="O66" s="6">
        <f t="shared" si="12"/>
        <v>71</v>
      </c>
      <c r="P66" s="20">
        <f t="shared" si="13"/>
        <v>97037.848437673223</v>
      </c>
      <c r="Q66" s="20">
        <f t="shared" si="14"/>
        <v>97037.848437673223</v>
      </c>
      <c r="R66" s="5">
        <f t="shared" si="15"/>
        <v>99118.699619963707</v>
      </c>
      <c r="S66" s="5">
        <f t="shared" si="22"/>
        <v>3434692191.094717</v>
      </c>
      <c r="T66" s="20">
        <f>SUM(S66:$S$127)</f>
        <v>79252775254.675735</v>
      </c>
      <c r="U66" s="6">
        <f t="shared" si="23"/>
        <v>23.074200203487816</v>
      </c>
    </row>
    <row r="67" spans="1:21">
      <c r="A67" s="21">
        <v>53</v>
      </c>
      <c r="B67" s="17">
        <f>Absterbeordnung!C61</f>
        <v>96768.073621069329</v>
      </c>
      <c r="C67" s="18">
        <f t="shared" si="16"/>
        <v>0.35009902123519798</v>
      </c>
      <c r="D67" s="17">
        <f t="shared" si="17"/>
        <v>33878.407861551954</v>
      </c>
      <c r="E67" s="17">
        <f>SUM(D67:$D$136)</f>
        <v>785157.58102187794</v>
      </c>
      <c r="F67" s="19">
        <f t="shared" si="18"/>
        <v>23.175752066936425</v>
      </c>
      <c r="G67" s="5"/>
      <c r="H67" s="17">
        <f>Absterbeordnung!C61</f>
        <v>96768.073621069329</v>
      </c>
      <c r="I67" s="18">
        <f t="shared" si="19"/>
        <v>0.35009902123519798</v>
      </c>
      <c r="J67" s="17">
        <f t="shared" si="20"/>
        <v>33878.407861551954</v>
      </c>
      <c r="K67" s="17">
        <f>SUM($J67:J$136)</f>
        <v>785157.58102187794</v>
      </c>
      <c r="L67" s="19">
        <f t="shared" si="21"/>
        <v>23.175752066936425</v>
      </c>
      <c r="N67" s="6">
        <v>53</v>
      </c>
      <c r="O67" s="6">
        <f t="shared" si="12"/>
        <v>72</v>
      </c>
      <c r="P67" s="20">
        <f t="shared" si="13"/>
        <v>96768.073621069329</v>
      </c>
      <c r="Q67" s="20">
        <f t="shared" si="14"/>
        <v>96768.073621069329</v>
      </c>
      <c r="R67" s="5">
        <f t="shared" si="15"/>
        <v>99084.764700052314</v>
      </c>
      <c r="S67" s="5">
        <f t="shared" si="22"/>
        <v>3356834071.3742776</v>
      </c>
      <c r="T67" s="20">
        <f>SUM(S67:$S$127)</f>
        <v>75818083063.581024</v>
      </c>
      <c r="U67" s="6">
        <f t="shared" si="23"/>
        <v>22.586187297765758</v>
      </c>
    </row>
    <row r="68" spans="1:21">
      <c r="A68" s="21">
        <v>54</v>
      </c>
      <c r="B68" s="17">
        <f>Absterbeordnung!C62</f>
        <v>96475.766739150189</v>
      </c>
      <c r="C68" s="18">
        <f t="shared" si="16"/>
        <v>0.34323433454431168</v>
      </c>
      <c r="D68" s="17">
        <f t="shared" si="17"/>
        <v>33113.795596364456</v>
      </c>
      <c r="E68" s="17">
        <f>SUM(D68:$D$136)</f>
        <v>751279.17316032597</v>
      </c>
      <c r="F68" s="19">
        <f t="shared" si="18"/>
        <v>22.687800043158099</v>
      </c>
      <c r="G68" s="5"/>
      <c r="H68" s="17">
        <f>Absterbeordnung!C62</f>
        <v>96475.766739150189</v>
      </c>
      <c r="I68" s="18">
        <f t="shared" si="19"/>
        <v>0.34323433454431168</v>
      </c>
      <c r="J68" s="17">
        <f t="shared" si="20"/>
        <v>33113.795596364456</v>
      </c>
      <c r="K68" s="17">
        <f>SUM($J68:J$136)</f>
        <v>751279.17316032597</v>
      </c>
      <c r="L68" s="19">
        <f t="shared" si="21"/>
        <v>22.687800043158099</v>
      </c>
      <c r="N68" s="6">
        <v>54</v>
      </c>
      <c r="O68" s="6">
        <f t="shared" si="12"/>
        <v>73</v>
      </c>
      <c r="P68" s="20">
        <f t="shared" si="13"/>
        <v>96475.766739150189</v>
      </c>
      <c r="Q68" s="20">
        <f t="shared" si="14"/>
        <v>96475.766739150189</v>
      </c>
      <c r="R68" s="5">
        <f t="shared" si="15"/>
        <v>99043.1243930153</v>
      </c>
      <c r="S68" s="5">
        <f t="shared" si="22"/>
        <v>3279693776.375607</v>
      </c>
      <c r="T68" s="20">
        <f>SUM(S68:$S$127)</f>
        <v>72461248992.206757</v>
      </c>
      <c r="U68" s="6">
        <f t="shared" si="23"/>
        <v>22.093906911115269</v>
      </c>
    </row>
    <row r="69" spans="1:21">
      <c r="A69" s="21">
        <v>55</v>
      </c>
      <c r="B69" s="17">
        <f>Absterbeordnung!C63</f>
        <v>96167.69860081104</v>
      </c>
      <c r="C69" s="18">
        <f t="shared" si="16"/>
        <v>0.33650424955324687</v>
      </c>
      <c r="D69" s="17">
        <f t="shared" si="17"/>
        <v>32360.839248928747</v>
      </c>
      <c r="E69" s="17">
        <f>SUM(D69:$D$136)</f>
        <v>718165.37756396155</v>
      </c>
      <c r="F69" s="19">
        <f t="shared" si="18"/>
        <v>22.192421279300884</v>
      </c>
      <c r="G69" s="5"/>
      <c r="H69" s="17">
        <f>Absterbeordnung!C63</f>
        <v>96167.69860081104</v>
      </c>
      <c r="I69" s="18">
        <f t="shared" si="19"/>
        <v>0.33650424955324687</v>
      </c>
      <c r="J69" s="17">
        <f t="shared" si="20"/>
        <v>32360.839248928747</v>
      </c>
      <c r="K69" s="17">
        <f>SUM($J69:J$136)</f>
        <v>718165.37756396155</v>
      </c>
      <c r="L69" s="19">
        <f t="shared" si="21"/>
        <v>22.192421279300884</v>
      </c>
      <c r="N69" s="6">
        <v>55</v>
      </c>
      <c r="O69" s="6">
        <f t="shared" si="12"/>
        <v>74</v>
      </c>
      <c r="P69" s="20">
        <f t="shared" si="13"/>
        <v>96167.69860081104</v>
      </c>
      <c r="Q69" s="20">
        <f t="shared" si="14"/>
        <v>96167.69860081104</v>
      </c>
      <c r="R69" s="5">
        <f t="shared" si="15"/>
        <v>99000.283891452316</v>
      </c>
      <c r="S69" s="5">
        <f t="shared" si="22"/>
        <v>3203732272.6095986</v>
      </c>
      <c r="T69" s="20">
        <f>SUM(S69:$S$127)</f>
        <v>69181555215.831131</v>
      </c>
      <c r="U69" s="6">
        <f t="shared" si="23"/>
        <v>21.594050104405049</v>
      </c>
    </row>
    <row r="70" spans="1:21">
      <c r="A70" s="21">
        <v>56</v>
      </c>
      <c r="B70" s="17">
        <f>Absterbeordnung!C64</f>
        <v>95827.124376096705</v>
      </c>
      <c r="C70" s="18">
        <f t="shared" si="16"/>
        <v>0.3299061270129871</v>
      </c>
      <c r="D70" s="17">
        <f t="shared" si="17"/>
        <v>31613.955465709871</v>
      </c>
      <c r="E70" s="17">
        <f>SUM(D70:$D$136)</f>
        <v>685804.53831503261</v>
      </c>
      <c r="F70" s="19">
        <f t="shared" si="18"/>
        <v>21.69309497063383</v>
      </c>
      <c r="G70" s="5"/>
      <c r="H70" s="17">
        <f>Absterbeordnung!C64</f>
        <v>95827.124376096705</v>
      </c>
      <c r="I70" s="18">
        <f t="shared" si="19"/>
        <v>0.3299061270129871</v>
      </c>
      <c r="J70" s="17">
        <f t="shared" si="20"/>
        <v>31613.955465709871</v>
      </c>
      <c r="K70" s="17">
        <f>SUM($J70:J$136)</f>
        <v>685804.53831503261</v>
      </c>
      <c r="L70" s="19">
        <f t="shared" si="21"/>
        <v>21.69309497063383</v>
      </c>
      <c r="N70" s="6">
        <v>56</v>
      </c>
      <c r="O70" s="6">
        <f t="shared" si="12"/>
        <v>75</v>
      </c>
      <c r="P70" s="20">
        <f t="shared" si="13"/>
        <v>95827.124376096705</v>
      </c>
      <c r="Q70" s="20">
        <f t="shared" si="14"/>
        <v>95827.124376096705</v>
      </c>
      <c r="R70" s="5">
        <f t="shared" si="15"/>
        <v>98954.055256854641</v>
      </c>
      <c r="S70" s="5">
        <f t="shared" si="22"/>
        <v>3128329096.0415964</v>
      </c>
      <c r="T70" s="20">
        <f>SUM(S70:$S$127)</f>
        <v>65977822943.221542</v>
      </c>
      <c r="U70" s="6">
        <f t="shared" si="23"/>
        <v>21.090435474549658</v>
      </c>
    </row>
    <row r="71" spans="1:21">
      <c r="A71" s="21">
        <v>57</v>
      </c>
      <c r="B71" s="17">
        <f>Absterbeordnung!C65</f>
        <v>95467.783216634445</v>
      </c>
      <c r="C71" s="18">
        <f t="shared" si="16"/>
        <v>0.32343737942449713</v>
      </c>
      <c r="D71" s="17">
        <f t="shared" si="17"/>
        <v>30877.849623054233</v>
      </c>
      <c r="E71" s="17">
        <f>SUM(D71:$D$136)</f>
        <v>654190.58284932282</v>
      </c>
      <c r="F71" s="19">
        <f t="shared" si="18"/>
        <v>21.186403549322506</v>
      </c>
      <c r="G71" s="5"/>
      <c r="H71" s="17">
        <f>Absterbeordnung!C65</f>
        <v>95467.783216634445</v>
      </c>
      <c r="I71" s="18">
        <f t="shared" si="19"/>
        <v>0.32343737942449713</v>
      </c>
      <c r="J71" s="17">
        <f t="shared" si="20"/>
        <v>30877.849623054233</v>
      </c>
      <c r="K71" s="17">
        <f>SUM($J71:J$136)</f>
        <v>654190.58284932282</v>
      </c>
      <c r="L71" s="19">
        <f t="shared" si="21"/>
        <v>21.186403549322506</v>
      </c>
      <c r="N71" s="6">
        <v>57</v>
      </c>
      <c r="O71" s="6">
        <f t="shared" si="12"/>
        <v>76</v>
      </c>
      <c r="P71" s="20">
        <f t="shared" si="13"/>
        <v>95467.783216634445</v>
      </c>
      <c r="Q71" s="20">
        <f t="shared" si="14"/>
        <v>95467.783216634445</v>
      </c>
      <c r="R71" s="5">
        <f t="shared" si="15"/>
        <v>98901.726530108557</v>
      </c>
      <c r="S71" s="5">
        <f t="shared" si="22"/>
        <v>3053872639.2571254</v>
      </c>
      <c r="T71" s="20">
        <f>SUM(S71:$S$127)</f>
        <v>62849493847.179939</v>
      </c>
      <c r="U71" s="6">
        <f t="shared" si="23"/>
        <v>20.580260302691762</v>
      </c>
    </row>
    <row r="72" spans="1:21">
      <c r="A72" s="21">
        <v>58</v>
      </c>
      <c r="B72" s="17">
        <f>Absterbeordnung!C66</f>
        <v>95079.577341105483</v>
      </c>
      <c r="C72" s="18">
        <f t="shared" si="16"/>
        <v>0.31709547002401678</v>
      </c>
      <c r="D72" s="17">
        <f t="shared" si="17"/>
        <v>30149.3032666627</v>
      </c>
      <c r="E72" s="17">
        <f>SUM(D72:$D$136)</f>
        <v>623312.73322626855</v>
      </c>
      <c r="F72" s="19">
        <f t="shared" si="18"/>
        <v>20.674200253094757</v>
      </c>
      <c r="G72" s="5"/>
      <c r="H72" s="17">
        <f>Absterbeordnung!C66</f>
        <v>95079.577341105483</v>
      </c>
      <c r="I72" s="18">
        <f t="shared" si="19"/>
        <v>0.31709547002401678</v>
      </c>
      <c r="J72" s="17">
        <f t="shared" si="20"/>
        <v>30149.3032666627</v>
      </c>
      <c r="K72" s="17">
        <f>SUM($J72:J$136)</f>
        <v>623312.73322626855</v>
      </c>
      <c r="L72" s="19">
        <f t="shared" si="21"/>
        <v>20.674200253094757</v>
      </c>
      <c r="N72" s="6">
        <v>58</v>
      </c>
      <c r="O72" s="6">
        <f t="shared" si="12"/>
        <v>77</v>
      </c>
      <c r="P72" s="20">
        <f t="shared" si="13"/>
        <v>95079.577341105483</v>
      </c>
      <c r="Q72" s="20">
        <f t="shared" si="14"/>
        <v>95079.577341105483</v>
      </c>
      <c r="R72" s="5">
        <f t="shared" si="15"/>
        <v>98844.78616884019</v>
      </c>
      <c r="S72" s="5">
        <f t="shared" si="22"/>
        <v>2980101434.5327897</v>
      </c>
      <c r="T72" s="20">
        <f>SUM(S72:$S$127)</f>
        <v>59795621207.922813</v>
      </c>
      <c r="U72" s="6">
        <f t="shared" si="23"/>
        <v>20.064961720773564</v>
      </c>
    </row>
    <row r="73" spans="1:21">
      <c r="A73" s="21">
        <v>59</v>
      </c>
      <c r="B73" s="17">
        <f>Absterbeordnung!C67</f>
        <v>94655.797820764434</v>
      </c>
      <c r="C73" s="18">
        <f t="shared" si="16"/>
        <v>0.3108779117882518</v>
      </c>
      <c r="D73" s="17">
        <f t="shared" si="17"/>
        <v>29426.396765170204</v>
      </c>
      <c r="E73" s="17">
        <f>SUM(D73:$D$136)</f>
        <v>593163.42995960591</v>
      </c>
      <c r="F73" s="19">
        <f t="shared" si="18"/>
        <v>20.157528449480044</v>
      </c>
      <c r="G73" s="5"/>
      <c r="H73" s="17">
        <f>Absterbeordnung!C67</f>
        <v>94655.797820764434</v>
      </c>
      <c r="I73" s="18">
        <f t="shared" si="19"/>
        <v>0.3108779117882518</v>
      </c>
      <c r="J73" s="17">
        <f t="shared" si="20"/>
        <v>29426.396765170204</v>
      </c>
      <c r="K73" s="17">
        <f>SUM($J73:J$136)</f>
        <v>593163.42995960591</v>
      </c>
      <c r="L73" s="19">
        <f t="shared" si="21"/>
        <v>20.157528449480044</v>
      </c>
      <c r="N73" s="6">
        <v>59</v>
      </c>
      <c r="O73" s="6">
        <f t="shared" si="12"/>
        <v>78</v>
      </c>
      <c r="P73" s="20">
        <f t="shared" si="13"/>
        <v>94655.797820764434</v>
      </c>
      <c r="Q73" s="20">
        <f t="shared" si="14"/>
        <v>94655.797820764434</v>
      </c>
      <c r="R73" s="5">
        <f t="shared" si="15"/>
        <v>98778.537018980584</v>
      </c>
      <c r="S73" s="5">
        <f t="shared" si="22"/>
        <v>2906696422.2035756</v>
      </c>
      <c r="T73" s="20">
        <f>SUM(S73:$S$127)</f>
        <v>56815519773.390022</v>
      </c>
      <c r="U73" s="6">
        <f t="shared" si="23"/>
        <v>19.54642367857528</v>
      </c>
    </row>
    <row r="74" spans="1:21">
      <c r="A74" s="21">
        <v>60</v>
      </c>
      <c r="B74" s="17">
        <f>Absterbeordnung!C68</f>
        <v>94209.225709859747</v>
      </c>
      <c r="C74" s="18">
        <f t="shared" si="16"/>
        <v>0.30478226645907031</v>
      </c>
      <c r="D74" s="17">
        <f t="shared" si="17"/>
        <v>28713.301333205171</v>
      </c>
      <c r="E74" s="17">
        <f>SUM(D74:$D$136)</f>
        <v>563737.03319443576</v>
      </c>
      <c r="F74" s="19">
        <f t="shared" si="18"/>
        <v>19.633306064409545</v>
      </c>
      <c r="G74" s="5"/>
      <c r="H74" s="17">
        <f>Absterbeordnung!C68</f>
        <v>94209.225709859747</v>
      </c>
      <c r="I74" s="18">
        <f t="shared" si="19"/>
        <v>0.30478226645907031</v>
      </c>
      <c r="J74" s="17">
        <f t="shared" si="20"/>
        <v>28713.301333205171</v>
      </c>
      <c r="K74" s="17">
        <f>SUM($J74:J$136)</f>
        <v>563737.03319443576</v>
      </c>
      <c r="L74" s="19">
        <f t="shared" si="21"/>
        <v>19.633306064409545</v>
      </c>
      <c r="N74" s="6">
        <v>60</v>
      </c>
      <c r="O74" s="6">
        <f t="shared" si="12"/>
        <v>79</v>
      </c>
      <c r="P74" s="20">
        <f t="shared" si="13"/>
        <v>94209.225709859747</v>
      </c>
      <c r="Q74" s="20">
        <f t="shared" si="14"/>
        <v>94209.225709859747</v>
      </c>
      <c r="R74" s="5">
        <f t="shared" si="15"/>
        <v>98707.484974312669</v>
      </c>
      <c r="S74" s="5">
        <f t="shared" si="22"/>
        <v>2834217759.9102612</v>
      </c>
      <c r="T74" s="20">
        <f>SUM(S74:$S$127)</f>
        <v>53908823351.186447</v>
      </c>
      <c r="U74" s="6">
        <f t="shared" si="23"/>
        <v>19.020706211682672</v>
      </c>
    </row>
    <row r="75" spans="1:21">
      <c r="A75" s="21">
        <v>61</v>
      </c>
      <c r="B75" s="17">
        <f>Absterbeordnung!C69</f>
        <v>93702.587273645491</v>
      </c>
      <c r="C75" s="18">
        <f t="shared" si="16"/>
        <v>0.29880614358732388</v>
      </c>
      <c r="D75" s="17">
        <f t="shared" si="17"/>
        <v>27998.908747392663</v>
      </c>
      <c r="E75" s="17">
        <f>SUM(D75:$D$136)</f>
        <v>535023.73186123034</v>
      </c>
      <c r="F75" s="19">
        <f t="shared" si="18"/>
        <v>19.108735154224654</v>
      </c>
      <c r="G75" s="5"/>
      <c r="H75" s="17">
        <f>Absterbeordnung!C69</f>
        <v>93702.587273645491</v>
      </c>
      <c r="I75" s="18">
        <f t="shared" si="19"/>
        <v>0.29880614358732388</v>
      </c>
      <c r="J75" s="17">
        <f t="shared" si="20"/>
        <v>27998.908747392663</v>
      </c>
      <c r="K75" s="17">
        <f>SUM($J75:J$136)</f>
        <v>535023.73186123034</v>
      </c>
      <c r="L75" s="19">
        <f t="shared" si="21"/>
        <v>19.108735154224654</v>
      </c>
      <c r="N75" s="6">
        <v>61</v>
      </c>
      <c r="O75" s="6">
        <f t="shared" si="12"/>
        <v>80</v>
      </c>
      <c r="P75" s="20">
        <f t="shared" si="13"/>
        <v>93702.587273645491</v>
      </c>
      <c r="Q75" s="20">
        <f t="shared" si="14"/>
        <v>93702.587273645491</v>
      </c>
      <c r="R75" s="5">
        <f t="shared" si="15"/>
        <v>98626.672997911999</v>
      </c>
      <c r="S75" s="5">
        <f t="shared" si="22"/>
        <v>2761439217.3274736</v>
      </c>
      <c r="T75" s="20">
        <f>SUM(S75:$S$127)</f>
        <v>51074605591.276184</v>
      </c>
      <c r="U75" s="6">
        <f t="shared" si="23"/>
        <v>18.495647222938437</v>
      </c>
    </row>
    <row r="76" spans="1:21">
      <c r="A76" s="21">
        <v>62</v>
      </c>
      <c r="B76" s="17">
        <f>Absterbeordnung!C70</f>
        <v>93157.323569391825</v>
      </c>
      <c r="C76" s="18">
        <f t="shared" si="16"/>
        <v>0.29294719959541554</v>
      </c>
      <c r="D76" s="17">
        <f t="shared" si="17"/>
        <v>27290.177061457336</v>
      </c>
      <c r="E76" s="17">
        <f>SUM(D76:$D$136)</f>
        <v>507024.82311383763</v>
      </c>
      <c r="F76" s="19">
        <f t="shared" si="18"/>
        <v>18.579022846646264</v>
      </c>
      <c r="G76" s="5"/>
      <c r="H76" s="17">
        <f>Absterbeordnung!C70</f>
        <v>93157.323569391825</v>
      </c>
      <c r="I76" s="18">
        <f t="shared" si="19"/>
        <v>0.29294719959541554</v>
      </c>
      <c r="J76" s="17">
        <f t="shared" si="20"/>
        <v>27290.177061457336</v>
      </c>
      <c r="K76" s="17">
        <f>SUM($J76:J$136)</f>
        <v>507024.82311383763</v>
      </c>
      <c r="L76" s="19">
        <f t="shared" si="21"/>
        <v>18.579022846646264</v>
      </c>
      <c r="N76" s="6">
        <v>62</v>
      </c>
      <c r="O76" s="6">
        <f t="shared" si="12"/>
        <v>81</v>
      </c>
      <c r="P76" s="20">
        <f t="shared" si="13"/>
        <v>93157.323569391825</v>
      </c>
      <c r="Q76" s="20">
        <f t="shared" si="14"/>
        <v>93157.323569391825</v>
      </c>
      <c r="R76" s="5">
        <f t="shared" si="15"/>
        <v>98536.218333952842</v>
      </c>
      <c r="S76" s="5">
        <f t="shared" si="22"/>
        <v>2689070845.2999916</v>
      </c>
      <c r="T76" s="20">
        <f>SUM(S76:$S$127)</f>
        <v>48313166373.948708</v>
      </c>
      <c r="U76" s="6">
        <f t="shared" si="23"/>
        <v>17.966490714958798</v>
      </c>
    </row>
    <row r="77" spans="1:21">
      <c r="A77" s="21">
        <v>63</v>
      </c>
      <c r="B77" s="17">
        <f>Absterbeordnung!C71</f>
        <v>92570.418615089802</v>
      </c>
      <c r="C77" s="18">
        <f t="shared" si="16"/>
        <v>0.28720313685825061</v>
      </c>
      <c r="D77" s="17">
        <f t="shared" si="17"/>
        <v>26586.514606535187</v>
      </c>
      <c r="E77" s="17">
        <f>SUM(D77:$D$136)</f>
        <v>479734.64605238021</v>
      </c>
      <c r="F77" s="19">
        <f t="shared" si="18"/>
        <v>18.044284975002231</v>
      </c>
      <c r="G77" s="5"/>
      <c r="H77" s="17">
        <f>Absterbeordnung!C71</f>
        <v>92570.418615089802</v>
      </c>
      <c r="I77" s="18">
        <f t="shared" si="19"/>
        <v>0.28720313685825061</v>
      </c>
      <c r="J77" s="17">
        <f t="shared" si="20"/>
        <v>26586.514606535187</v>
      </c>
      <c r="K77" s="17">
        <f>SUM($J77:J$136)</f>
        <v>479734.64605238021</v>
      </c>
      <c r="L77" s="19">
        <f t="shared" si="21"/>
        <v>18.044284975002231</v>
      </c>
      <c r="N77" s="6">
        <v>63</v>
      </c>
      <c r="O77" s="6">
        <f t="shared" si="12"/>
        <v>82</v>
      </c>
      <c r="P77" s="20">
        <f t="shared" si="13"/>
        <v>92570.418615089802</v>
      </c>
      <c r="Q77" s="20">
        <f t="shared" si="14"/>
        <v>92570.418615089802</v>
      </c>
      <c r="R77" s="5">
        <f t="shared" si="15"/>
        <v>98435.727358361546</v>
      </c>
      <c r="S77" s="5">
        <f t="shared" si="22"/>
        <v>2617062903.2179947</v>
      </c>
      <c r="T77" s="20">
        <f>SUM(S77:$S$127)</f>
        <v>45624095528.648727</v>
      </c>
      <c r="U77" s="6">
        <f t="shared" si="23"/>
        <v>17.433320182158553</v>
      </c>
    </row>
    <row r="78" spans="1:21">
      <c r="A78" s="21">
        <v>64</v>
      </c>
      <c r="B78" s="17">
        <f>Absterbeordnung!C72</f>
        <v>91941.682433460766</v>
      </c>
      <c r="C78" s="18">
        <f t="shared" si="16"/>
        <v>0.28157170280220639</v>
      </c>
      <c r="D78" s="17">
        <f t="shared" si="17"/>
        <v>25888.176081289253</v>
      </c>
      <c r="E78" s="17">
        <f>SUM(D78:$D$136)</f>
        <v>453148.13144584501</v>
      </c>
      <c r="F78" s="19">
        <f t="shared" si="18"/>
        <v>17.504057837947069</v>
      </c>
      <c r="G78" s="5"/>
      <c r="H78" s="17">
        <f>Absterbeordnung!C72</f>
        <v>91941.682433460766</v>
      </c>
      <c r="I78" s="18">
        <f t="shared" si="19"/>
        <v>0.28157170280220639</v>
      </c>
      <c r="J78" s="17">
        <f t="shared" si="20"/>
        <v>25888.176081289253</v>
      </c>
      <c r="K78" s="17">
        <f>SUM($J78:J$136)</f>
        <v>453148.13144584501</v>
      </c>
      <c r="L78" s="19">
        <f t="shared" si="21"/>
        <v>17.504057837947069</v>
      </c>
      <c r="N78" s="6">
        <v>64</v>
      </c>
      <c r="O78" s="6">
        <f t="shared" ref="O78:O109" si="24">N78+$B$3</f>
        <v>83</v>
      </c>
      <c r="P78" s="20">
        <f t="shared" ref="P78:P109" si="25">B78</f>
        <v>91941.682433460766</v>
      </c>
      <c r="Q78" s="20">
        <f t="shared" ref="Q78:Q109" si="26">B78</f>
        <v>91941.682433460766</v>
      </c>
      <c r="R78" s="5">
        <f t="shared" ref="R78:R109" si="27">LOOKUP(N78,$O$14:$O$136,$Q$14:$Q$136)</f>
        <v>98321.999314079148</v>
      </c>
      <c r="S78" s="5">
        <f t="shared" si="22"/>
        <v>2545377230.9072824</v>
      </c>
      <c r="T78" s="20">
        <f>SUM(S78:$S$127)</f>
        <v>43007032625.430725</v>
      </c>
      <c r="U78" s="6">
        <f t="shared" si="23"/>
        <v>16.896133155909926</v>
      </c>
    </row>
    <row r="79" spans="1:21">
      <c r="A79" s="21">
        <v>65</v>
      </c>
      <c r="B79" s="17">
        <f>Absterbeordnung!C73</f>
        <v>91277.961884161079</v>
      </c>
      <c r="C79" s="18">
        <f t="shared" ref="C79:C110" si="28">1/(((1+($B$5/100))^A79))</f>
        <v>0.27605068902177099</v>
      </c>
      <c r="D79" s="17">
        <f t="shared" ref="D79:D110" si="29">B79*C79</f>
        <v>25197.344270625617</v>
      </c>
      <c r="E79" s="17">
        <f>SUM(D79:$D$136)</f>
        <v>427259.95536455582</v>
      </c>
      <c r="F79" s="19">
        <f t="shared" ref="F79:F110" si="30">E79/D79</f>
        <v>16.956547117651755</v>
      </c>
      <c r="G79" s="5"/>
      <c r="H79" s="17">
        <f>Absterbeordnung!C73</f>
        <v>91277.961884161079</v>
      </c>
      <c r="I79" s="18">
        <f t="shared" ref="I79:I110" si="31">1/(((1+($B$5/100))^A79))</f>
        <v>0.27605068902177099</v>
      </c>
      <c r="J79" s="17">
        <f t="shared" ref="J79:J110" si="32">H79*I79</f>
        <v>25197.344270625617</v>
      </c>
      <c r="K79" s="17">
        <f>SUM($J79:J$136)</f>
        <v>427259.95536455582</v>
      </c>
      <c r="L79" s="19">
        <f t="shared" ref="L79:L110" si="33">K79/J79</f>
        <v>16.956547117651755</v>
      </c>
      <c r="N79" s="6">
        <v>65</v>
      </c>
      <c r="O79" s="6">
        <f t="shared" si="24"/>
        <v>84</v>
      </c>
      <c r="P79" s="20">
        <f t="shared" si="25"/>
        <v>91277.961884161079</v>
      </c>
      <c r="Q79" s="20">
        <f t="shared" si="26"/>
        <v>91277.961884161079</v>
      </c>
      <c r="R79" s="5">
        <f t="shared" si="27"/>
        <v>98194.895639398645</v>
      </c>
      <c r="S79" s="5">
        <f t="shared" ref="S79:S110" si="34">P79*R79*I79</f>
        <v>2474250591.0440817</v>
      </c>
      <c r="T79" s="20">
        <f>SUM(S79:$S$136)</f>
        <v>40461655394.523438</v>
      </c>
      <c r="U79" s="6">
        <f t="shared" ref="U79:U110" si="35">T79/S79</f>
        <v>16.353095171920106</v>
      </c>
    </row>
    <row r="80" spans="1:21">
      <c r="A80" s="21">
        <v>66</v>
      </c>
      <c r="B80" s="17">
        <f>Absterbeordnung!C74</f>
        <v>90561.531452035197</v>
      </c>
      <c r="C80" s="18">
        <f t="shared" si="28"/>
        <v>0.27063793041350098</v>
      </c>
      <c r="D80" s="17">
        <f t="shared" si="29"/>
        <v>24509.385447255983</v>
      </c>
      <c r="E80" s="17">
        <f>SUM(D80:$D$136)</f>
        <v>402062.6110939302</v>
      </c>
      <c r="F80" s="19">
        <f t="shared" si="30"/>
        <v>16.404434617879993</v>
      </c>
      <c r="G80" s="5"/>
      <c r="H80" s="17">
        <f>Absterbeordnung!C74</f>
        <v>90561.531452035197</v>
      </c>
      <c r="I80" s="18">
        <f t="shared" si="31"/>
        <v>0.27063793041350098</v>
      </c>
      <c r="J80" s="17">
        <f t="shared" si="32"/>
        <v>24509.385447255983</v>
      </c>
      <c r="K80" s="17">
        <f>SUM($J80:J$136)</f>
        <v>402062.6110939302</v>
      </c>
      <c r="L80" s="19">
        <f t="shared" si="33"/>
        <v>16.404434617879993</v>
      </c>
      <c r="N80" s="6">
        <v>66</v>
      </c>
      <c r="O80" s="6">
        <f t="shared" si="24"/>
        <v>85</v>
      </c>
      <c r="P80" s="20">
        <f t="shared" si="25"/>
        <v>90561.531452035197</v>
      </c>
      <c r="Q80" s="20">
        <f t="shared" si="26"/>
        <v>90561.531452035197</v>
      </c>
      <c r="R80" s="5">
        <f t="shared" si="27"/>
        <v>98049.419982993059</v>
      </c>
      <c r="S80" s="5">
        <f t="shared" si="34"/>
        <v>2403131027.2430601</v>
      </c>
      <c r="T80" s="20">
        <f>SUM(S80:$S$136)</f>
        <v>37987404803.479355</v>
      </c>
      <c r="U80" s="6">
        <f t="shared" si="35"/>
        <v>15.807463002572764</v>
      </c>
    </row>
    <row r="81" spans="1:21">
      <c r="A81" s="21">
        <v>67</v>
      </c>
      <c r="B81" s="17">
        <f>Absterbeordnung!C75</f>
        <v>89793.159537611864</v>
      </c>
      <c r="C81" s="18">
        <f t="shared" si="28"/>
        <v>0.26533130432696173</v>
      </c>
      <c r="D81" s="17">
        <f t="shared" si="29"/>
        <v>23824.936139753518</v>
      </c>
      <c r="E81" s="17">
        <f>SUM(D81:$D$136)</f>
        <v>377553.22564667428</v>
      </c>
      <c r="F81" s="19">
        <f t="shared" si="30"/>
        <v>15.846977445479956</v>
      </c>
      <c r="G81" s="5"/>
      <c r="H81" s="17">
        <f>Absterbeordnung!C75</f>
        <v>89793.159537611864</v>
      </c>
      <c r="I81" s="18">
        <f t="shared" si="31"/>
        <v>0.26533130432696173</v>
      </c>
      <c r="J81" s="17">
        <f t="shared" si="32"/>
        <v>23824.936139753518</v>
      </c>
      <c r="K81" s="17">
        <f>SUM($J81:J$136)</f>
        <v>377553.22564667428</v>
      </c>
      <c r="L81" s="19">
        <f t="shared" si="33"/>
        <v>15.846977445479956</v>
      </c>
      <c r="N81" s="6">
        <v>67</v>
      </c>
      <c r="O81" s="6">
        <f t="shared" si="24"/>
        <v>86</v>
      </c>
      <c r="P81" s="20">
        <f t="shared" si="25"/>
        <v>89793.159537611864</v>
      </c>
      <c r="Q81" s="20">
        <f t="shared" si="26"/>
        <v>89793.159537611864</v>
      </c>
      <c r="R81" s="5">
        <f t="shared" si="27"/>
        <v>97883.758154940762</v>
      </c>
      <c r="S81" s="5">
        <f t="shared" si="34"/>
        <v>2332074287.1605411</v>
      </c>
      <c r="T81" s="20">
        <f>SUM(S81:$S$136)</f>
        <v>35584273776.236298</v>
      </c>
      <c r="U81" s="6">
        <f t="shared" si="35"/>
        <v>15.25863647318138</v>
      </c>
    </row>
    <row r="82" spans="1:21">
      <c r="A82" s="21">
        <v>68</v>
      </c>
      <c r="B82" s="17">
        <f>Absterbeordnung!C76</f>
        <v>88985.612348878843</v>
      </c>
      <c r="C82" s="18">
        <f t="shared" si="28"/>
        <v>0.26012872973231543</v>
      </c>
      <c r="D82" s="17">
        <f t="shared" si="29"/>
        <v>23147.714304766094</v>
      </c>
      <c r="E82" s="17">
        <f>SUM(D82:$D$136)</f>
        <v>353728.28950692073</v>
      </c>
      <c r="F82" s="19">
        <f t="shared" si="30"/>
        <v>15.28134851025392</v>
      </c>
      <c r="G82" s="5"/>
      <c r="H82" s="17">
        <f>Absterbeordnung!C76</f>
        <v>88985.612348878843</v>
      </c>
      <c r="I82" s="18">
        <f t="shared" si="31"/>
        <v>0.26012872973231543</v>
      </c>
      <c r="J82" s="17">
        <f t="shared" si="32"/>
        <v>23147.714304766094</v>
      </c>
      <c r="K82" s="17">
        <f>SUM($J82:J$136)</f>
        <v>353728.28950692073</v>
      </c>
      <c r="L82" s="19">
        <f t="shared" si="33"/>
        <v>15.28134851025392</v>
      </c>
      <c r="N82" s="6">
        <v>68</v>
      </c>
      <c r="O82" s="6">
        <f t="shared" si="24"/>
        <v>87</v>
      </c>
      <c r="P82" s="20">
        <f t="shared" si="25"/>
        <v>88985.612348878843</v>
      </c>
      <c r="Q82" s="20">
        <f t="shared" si="26"/>
        <v>88985.612348878843</v>
      </c>
      <c r="R82" s="5">
        <f t="shared" si="27"/>
        <v>97706.379214142129</v>
      </c>
      <c r="S82" s="5">
        <f t="shared" si="34"/>
        <v>2261679351.8020983</v>
      </c>
      <c r="T82" s="20">
        <f>SUM(S82:$S$136)</f>
        <v>33252199489.075775</v>
      </c>
      <c r="U82" s="6">
        <f t="shared" si="35"/>
        <v>14.702437577006899</v>
      </c>
    </row>
    <row r="83" spans="1:21">
      <c r="A83" s="21">
        <v>69</v>
      </c>
      <c r="B83" s="17">
        <f>Absterbeordnung!C77</f>
        <v>88113.261033833245</v>
      </c>
      <c r="C83" s="18">
        <f t="shared" si="28"/>
        <v>0.25502816640423082</v>
      </c>
      <c r="D83" s="17">
        <f t="shared" si="29"/>
        <v>22471.363397355854</v>
      </c>
      <c r="E83" s="17">
        <f>SUM(D83:$D$136)</f>
        <v>330580.57520215458</v>
      </c>
      <c r="F83" s="19">
        <f t="shared" si="30"/>
        <v>14.711193502440228</v>
      </c>
      <c r="G83" s="5"/>
      <c r="H83" s="17">
        <f>Absterbeordnung!C77</f>
        <v>88113.261033833245</v>
      </c>
      <c r="I83" s="18">
        <f t="shared" si="31"/>
        <v>0.25502816640423082</v>
      </c>
      <c r="J83" s="17">
        <f t="shared" si="32"/>
        <v>22471.363397355854</v>
      </c>
      <c r="K83" s="17">
        <f>SUM($J83:J$136)</f>
        <v>330580.57520215458</v>
      </c>
      <c r="L83" s="19">
        <f t="shared" si="33"/>
        <v>14.711193502440228</v>
      </c>
      <c r="N83" s="6">
        <v>69</v>
      </c>
      <c r="O83" s="6">
        <f t="shared" si="24"/>
        <v>88</v>
      </c>
      <c r="P83" s="20">
        <f t="shared" si="25"/>
        <v>88113.261033833245</v>
      </c>
      <c r="Q83" s="20">
        <f t="shared" si="26"/>
        <v>88113.261033833245</v>
      </c>
      <c r="R83" s="5">
        <f t="shared" si="27"/>
        <v>97499.811393049618</v>
      </c>
      <c r="S83" s="5">
        <f t="shared" si="34"/>
        <v>2190953692.9868741</v>
      </c>
      <c r="T83" s="20">
        <f>SUM(S83:$S$136)</f>
        <v>30990520137.273678</v>
      </c>
      <c r="U83" s="6">
        <f t="shared" si="35"/>
        <v>14.144762728884997</v>
      </c>
    </row>
    <row r="84" spans="1:21">
      <c r="A84" s="21">
        <v>70</v>
      </c>
      <c r="B84" s="17">
        <f>Absterbeordnung!C78</f>
        <v>87171.901776762767</v>
      </c>
      <c r="C84" s="18">
        <f t="shared" si="28"/>
        <v>0.25002761412179492</v>
      </c>
      <c r="D84" s="17">
        <f t="shared" si="29"/>
        <v>21795.38261970345</v>
      </c>
      <c r="E84" s="17">
        <f>SUM(D84:$D$136)</f>
        <v>308109.2118047988</v>
      </c>
      <c r="F84" s="19">
        <f t="shared" si="30"/>
        <v>14.136444272662692</v>
      </c>
      <c r="G84" s="5"/>
      <c r="H84" s="17">
        <f>Absterbeordnung!C78</f>
        <v>87171.901776762767</v>
      </c>
      <c r="I84" s="18">
        <f t="shared" si="31"/>
        <v>0.25002761412179492</v>
      </c>
      <c r="J84" s="17">
        <f t="shared" si="32"/>
        <v>21795.38261970345</v>
      </c>
      <c r="K84" s="17">
        <f>SUM($J84:J$136)</f>
        <v>308109.2118047988</v>
      </c>
      <c r="L84" s="19">
        <f t="shared" si="33"/>
        <v>14.136444272662692</v>
      </c>
      <c r="N84" s="6">
        <v>70</v>
      </c>
      <c r="O84" s="6">
        <f t="shared" si="24"/>
        <v>89</v>
      </c>
      <c r="P84" s="20">
        <f t="shared" si="25"/>
        <v>87171.901776762767</v>
      </c>
      <c r="Q84" s="20">
        <f t="shared" si="26"/>
        <v>87171.901776762767</v>
      </c>
      <c r="R84" s="5">
        <f t="shared" si="27"/>
        <v>97277.781699389787</v>
      </c>
      <c r="S84" s="5">
        <f t="shared" si="34"/>
        <v>2120206472.5341864</v>
      </c>
      <c r="T84" s="20">
        <f>SUM(S84:$S$136)</f>
        <v>28799566444.2868</v>
      </c>
      <c r="U84" s="6">
        <f t="shared" si="35"/>
        <v>13.583378231019164</v>
      </c>
    </row>
    <row r="85" spans="1:21">
      <c r="A85" s="21">
        <v>71</v>
      </c>
      <c r="B85" s="17">
        <f>Absterbeordnung!C79</f>
        <v>86135.368065777089</v>
      </c>
      <c r="C85" s="18">
        <f t="shared" si="28"/>
        <v>0.24512511188411268</v>
      </c>
      <c r="D85" s="17">
        <f t="shared" si="29"/>
        <v>21113.941734302836</v>
      </c>
      <c r="E85" s="17">
        <f>SUM(D85:$D$136)</f>
        <v>286313.82918509538</v>
      </c>
      <c r="F85" s="19">
        <f t="shared" si="30"/>
        <v>13.560415804308802</v>
      </c>
      <c r="G85" s="5"/>
      <c r="H85" s="17">
        <f>Absterbeordnung!C79</f>
        <v>86135.368065777089</v>
      </c>
      <c r="I85" s="18">
        <f t="shared" si="31"/>
        <v>0.24512511188411268</v>
      </c>
      <c r="J85" s="17">
        <f t="shared" si="32"/>
        <v>21113.941734302836</v>
      </c>
      <c r="K85" s="17">
        <f>SUM($J85:J$136)</f>
        <v>286313.82918509538</v>
      </c>
      <c r="L85" s="19">
        <f t="shared" si="33"/>
        <v>13.560415804308802</v>
      </c>
      <c r="N85" s="6">
        <v>71</v>
      </c>
      <c r="O85" s="6">
        <f t="shared" si="24"/>
        <v>90</v>
      </c>
      <c r="P85" s="20">
        <f t="shared" si="25"/>
        <v>86135.368065777089</v>
      </c>
      <c r="Q85" s="20">
        <f t="shared" si="26"/>
        <v>86135.368065777089</v>
      </c>
      <c r="R85" s="5">
        <f t="shared" si="27"/>
        <v>97037.848437673223</v>
      </c>
      <c r="S85" s="5">
        <f t="shared" si="34"/>
        <v>2048851477.9351418</v>
      </c>
      <c r="T85" s="20">
        <f>SUM(S85:$S$136)</f>
        <v>26679359971.752617</v>
      </c>
      <c r="U85" s="6">
        <f t="shared" si="35"/>
        <v>13.021617359321921</v>
      </c>
    </row>
    <row r="86" spans="1:21">
      <c r="A86" s="21">
        <v>72</v>
      </c>
      <c r="B86" s="17">
        <f>Absterbeordnung!C80</f>
        <v>85006.82760539731</v>
      </c>
      <c r="C86" s="18">
        <f t="shared" si="28"/>
        <v>0.24031873714128693</v>
      </c>
      <c r="D86" s="17">
        <f t="shared" si="29"/>
        <v>20428.73345851617</v>
      </c>
      <c r="E86" s="17">
        <f>SUM(D86:$D$136)</f>
        <v>265199.88745079254</v>
      </c>
      <c r="F86" s="19">
        <f t="shared" si="30"/>
        <v>12.981709707521691</v>
      </c>
      <c r="G86" s="5"/>
      <c r="H86" s="17">
        <f>Absterbeordnung!C80</f>
        <v>85006.82760539731</v>
      </c>
      <c r="I86" s="18">
        <f t="shared" si="31"/>
        <v>0.24031873714128693</v>
      </c>
      <c r="J86" s="17">
        <f t="shared" si="32"/>
        <v>20428.73345851617</v>
      </c>
      <c r="K86" s="17">
        <f>SUM($J86:J$136)</f>
        <v>265199.88745079254</v>
      </c>
      <c r="L86" s="19">
        <f t="shared" si="33"/>
        <v>12.981709707521691</v>
      </c>
      <c r="N86" s="6">
        <v>72</v>
      </c>
      <c r="O86" s="6">
        <f t="shared" si="24"/>
        <v>91</v>
      </c>
      <c r="P86" s="20">
        <f t="shared" si="25"/>
        <v>85006.82760539731</v>
      </c>
      <c r="Q86" s="20">
        <f t="shared" si="26"/>
        <v>85006.82760539731</v>
      </c>
      <c r="R86" s="5">
        <f t="shared" si="27"/>
        <v>96768.073621069329</v>
      </c>
      <c r="S86" s="5">
        <f t="shared" si="34"/>
        <v>1976849183.2988949</v>
      </c>
      <c r="T86" s="20">
        <f>SUM(S86:$S$136)</f>
        <v>24630508493.817478</v>
      </c>
      <c r="U86" s="6">
        <f t="shared" si="35"/>
        <v>12.459477790164534</v>
      </c>
    </row>
    <row r="87" spans="1:21">
      <c r="A87" s="21">
        <v>73</v>
      </c>
      <c r="B87" s="17">
        <f>Absterbeordnung!C81</f>
        <v>83745.874846268212</v>
      </c>
      <c r="C87" s="18">
        <f t="shared" si="28"/>
        <v>0.2356066050404774</v>
      </c>
      <c r="D87" s="17">
        <f t="shared" si="29"/>
        <v>19731.081258673967</v>
      </c>
      <c r="E87" s="17">
        <f>SUM(D87:$D$136)</f>
        <v>244771.15399227635</v>
      </c>
      <c r="F87" s="19">
        <f t="shared" si="30"/>
        <v>12.405359381137446</v>
      </c>
      <c r="G87" s="5"/>
      <c r="H87" s="17">
        <f>Absterbeordnung!C81</f>
        <v>83745.874846268212</v>
      </c>
      <c r="I87" s="18">
        <f t="shared" si="31"/>
        <v>0.2356066050404774</v>
      </c>
      <c r="J87" s="17">
        <f t="shared" si="32"/>
        <v>19731.081258673967</v>
      </c>
      <c r="K87" s="17">
        <f>SUM($J87:J$136)</f>
        <v>244771.15399227635</v>
      </c>
      <c r="L87" s="19">
        <f t="shared" si="33"/>
        <v>12.405359381137446</v>
      </c>
      <c r="N87" s="6">
        <v>73</v>
      </c>
      <c r="O87" s="6">
        <f t="shared" si="24"/>
        <v>92</v>
      </c>
      <c r="P87" s="20">
        <f t="shared" si="25"/>
        <v>83745.874846268212</v>
      </c>
      <c r="Q87" s="20">
        <f t="shared" si="26"/>
        <v>83745.874846268212</v>
      </c>
      <c r="R87" s="5">
        <f t="shared" si="27"/>
        <v>96475.766739150189</v>
      </c>
      <c r="S87" s="5">
        <f t="shared" si="34"/>
        <v>1903571193.0230474</v>
      </c>
      <c r="T87" s="20">
        <f>SUM(S87:$S$136)</f>
        <v>22653659310.518585</v>
      </c>
      <c r="U87" s="6">
        <f t="shared" si="35"/>
        <v>11.90061049124329</v>
      </c>
    </row>
    <row r="88" spans="1:21">
      <c r="A88" s="21">
        <v>74</v>
      </c>
      <c r="B88" s="17">
        <f>Absterbeordnung!C82</f>
        <v>82319.629752226261</v>
      </c>
      <c r="C88" s="18">
        <f t="shared" si="28"/>
        <v>0.23098686768674251</v>
      </c>
      <c r="D88" s="17">
        <f t="shared" si="29"/>
        <v>19014.75342559912</v>
      </c>
      <c r="E88" s="17">
        <f>SUM(D88:$D$136)</f>
        <v>225040.07273360237</v>
      </c>
      <c r="F88" s="19">
        <f t="shared" si="30"/>
        <v>11.835024504216614</v>
      </c>
      <c r="G88" s="5"/>
      <c r="H88" s="17">
        <f>Absterbeordnung!C82</f>
        <v>82319.629752226261</v>
      </c>
      <c r="I88" s="18">
        <f t="shared" si="31"/>
        <v>0.23098686768674251</v>
      </c>
      <c r="J88" s="17">
        <f t="shared" si="32"/>
        <v>19014.75342559912</v>
      </c>
      <c r="K88" s="17">
        <f>SUM($J88:J$136)</f>
        <v>225040.07273360237</v>
      </c>
      <c r="L88" s="19">
        <f t="shared" si="33"/>
        <v>11.835024504216614</v>
      </c>
      <c r="N88" s="6">
        <v>74</v>
      </c>
      <c r="O88" s="6">
        <f t="shared" si="24"/>
        <v>93</v>
      </c>
      <c r="P88" s="20">
        <f t="shared" si="25"/>
        <v>82319.629752226261</v>
      </c>
      <c r="Q88" s="20">
        <f t="shared" si="26"/>
        <v>82319.629752226261</v>
      </c>
      <c r="R88" s="5">
        <f t="shared" si="27"/>
        <v>96167.69860081104</v>
      </c>
      <c r="S88" s="5">
        <f t="shared" si="34"/>
        <v>1828605076.4017553</v>
      </c>
      <c r="T88" s="20">
        <f>SUM(S88:$S$136)</f>
        <v>20750088117.495533</v>
      </c>
      <c r="U88" s="6">
        <f t="shared" si="35"/>
        <v>11.347495632204302</v>
      </c>
    </row>
    <row r="89" spans="1:21">
      <c r="A89" s="21">
        <v>75</v>
      </c>
      <c r="B89" s="17">
        <f>Absterbeordnung!C83</f>
        <v>80760.612299362896</v>
      </c>
      <c r="C89" s="18">
        <f t="shared" si="28"/>
        <v>0.22645771341837509</v>
      </c>
      <c r="D89" s="17">
        <f t="shared" si="29"/>
        <v>18288.863595581621</v>
      </c>
      <c r="E89" s="17">
        <f>SUM(D89:$D$136)</f>
        <v>206025.31930800324</v>
      </c>
      <c r="F89" s="19">
        <f t="shared" si="30"/>
        <v>11.26506949058205</v>
      </c>
      <c r="G89" s="5"/>
      <c r="H89" s="17">
        <f>Absterbeordnung!C83</f>
        <v>80760.612299362896</v>
      </c>
      <c r="I89" s="18">
        <f t="shared" si="31"/>
        <v>0.22645771341837509</v>
      </c>
      <c r="J89" s="17">
        <f t="shared" si="32"/>
        <v>18288.863595581621</v>
      </c>
      <c r="K89" s="17">
        <f>SUM($J89:J$136)</f>
        <v>206025.31930800324</v>
      </c>
      <c r="L89" s="19">
        <f t="shared" si="33"/>
        <v>11.26506949058205</v>
      </c>
      <c r="N89" s="6">
        <v>75</v>
      </c>
      <c r="O89" s="6">
        <f t="shared" si="24"/>
        <v>94</v>
      </c>
      <c r="P89" s="20">
        <f t="shared" si="25"/>
        <v>80760.612299362896</v>
      </c>
      <c r="Q89" s="20">
        <f t="shared" si="26"/>
        <v>80760.612299362896</v>
      </c>
      <c r="R89" s="5">
        <f t="shared" si="27"/>
        <v>95827.124376096705</v>
      </c>
      <c r="S89" s="5">
        <f t="shared" si="34"/>
        <v>1752569206.4712672</v>
      </c>
      <c r="T89" s="20">
        <f>SUM(S89:$S$136)</f>
        <v>18921483041.093781</v>
      </c>
      <c r="U89" s="6">
        <f t="shared" si="35"/>
        <v>10.796425596904948</v>
      </c>
    </row>
    <row r="90" spans="1:21">
      <c r="A90" s="21">
        <v>76</v>
      </c>
      <c r="B90" s="17">
        <f>Absterbeordnung!C84</f>
        <v>78974.634214748759</v>
      </c>
      <c r="C90" s="18">
        <f t="shared" si="28"/>
        <v>0.22201736609644609</v>
      </c>
      <c r="D90" s="17">
        <f t="shared" si="29"/>
        <v>17533.740276788794</v>
      </c>
      <c r="E90" s="17">
        <f>SUM(D90:$D$136)</f>
        <v>187736.45571242159</v>
      </c>
      <c r="F90" s="19">
        <f t="shared" si="30"/>
        <v>10.707153907198428</v>
      </c>
      <c r="G90" s="5"/>
      <c r="H90" s="17">
        <f>Absterbeordnung!C84</f>
        <v>78974.634214748759</v>
      </c>
      <c r="I90" s="18">
        <f t="shared" si="31"/>
        <v>0.22201736609644609</v>
      </c>
      <c r="J90" s="17">
        <f t="shared" si="32"/>
        <v>17533.740276788794</v>
      </c>
      <c r="K90" s="17">
        <f>SUM($J90:J$136)</f>
        <v>187736.45571242159</v>
      </c>
      <c r="L90" s="19">
        <f t="shared" si="33"/>
        <v>10.707153907198428</v>
      </c>
      <c r="N90" s="6">
        <v>76</v>
      </c>
      <c r="O90" s="6">
        <f t="shared" si="24"/>
        <v>95</v>
      </c>
      <c r="P90" s="20">
        <f t="shared" si="25"/>
        <v>78974.634214748759</v>
      </c>
      <c r="Q90" s="20">
        <f t="shared" si="26"/>
        <v>78974.634214748759</v>
      </c>
      <c r="R90" s="5">
        <f t="shared" si="27"/>
        <v>95467.783216634445</v>
      </c>
      <c r="S90" s="5">
        <f t="shared" si="34"/>
        <v>1673907315.7212446</v>
      </c>
      <c r="T90" s="20">
        <f>SUM(S90:$S$136)</f>
        <v>17168913834.622503</v>
      </c>
      <c r="U90" s="6">
        <f t="shared" si="35"/>
        <v>10.256788815828104</v>
      </c>
    </row>
    <row r="91" spans="1:21">
      <c r="A91" s="21">
        <v>77</v>
      </c>
      <c r="B91" s="17">
        <f>Absterbeordnung!C85</f>
        <v>77005.00551066405</v>
      </c>
      <c r="C91" s="18">
        <f t="shared" si="28"/>
        <v>0.2176640844082805</v>
      </c>
      <c r="D91" s="17">
        <f t="shared" si="29"/>
        <v>16761.224019333284</v>
      </c>
      <c r="E91" s="17">
        <f>SUM(D91:$D$136)</f>
        <v>170202.71543563282</v>
      </c>
      <c r="F91" s="19">
        <f t="shared" si="30"/>
        <v>10.154551674705379</v>
      </c>
      <c r="G91" s="5"/>
      <c r="H91" s="17">
        <f>Absterbeordnung!C85</f>
        <v>77005.00551066405</v>
      </c>
      <c r="I91" s="18">
        <f t="shared" si="31"/>
        <v>0.2176640844082805</v>
      </c>
      <c r="J91" s="17">
        <f t="shared" si="32"/>
        <v>16761.224019333284</v>
      </c>
      <c r="K91" s="17">
        <f>SUM($J91:J$136)</f>
        <v>170202.71543563282</v>
      </c>
      <c r="L91" s="19">
        <f t="shared" si="33"/>
        <v>10.154551674705379</v>
      </c>
      <c r="N91" s="6">
        <v>77</v>
      </c>
      <c r="O91" s="6">
        <f t="shared" si="24"/>
        <v>96</v>
      </c>
      <c r="P91" s="20">
        <f t="shared" si="25"/>
        <v>77005.00551066405</v>
      </c>
      <c r="Q91" s="20">
        <f t="shared" si="26"/>
        <v>77005.00551066405</v>
      </c>
      <c r="R91" s="5">
        <f t="shared" si="27"/>
        <v>95079.577341105483</v>
      </c>
      <c r="S91" s="5">
        <f t="shared" si="34"/>
        <v>1593650095.4777939</v>
      </c>
      <c r="T91" s="20">
        <f>SUM(S91:$S$136)</f>
        <v>15495006518.901255</v>
      </c>
      <c r="U91" s="6">
        <f t="shared" si="35"/>
        <v>9.7229665174748909</v>
      </c>
    </row>
    <row r="92" spans="1:21">
      <c r="A92" s="21">
        <v>78</v>
      </c>
      <c r="B92" s="17">
        <f>Absterbeordnung!C86</f>
        <v>74800.897245603992</v>
      </c>
      <c r="C92" s="18">
        <f t="shared" si="28"/>
        <v>0.21339616118458871</v>
      </c>
      <c r="D92" s="17">
        <f t="shared" si="29"/>
        <v>15962.224325374767</v>
      </c>
      <c r="E92" s="17">
        <f>SUM(D92:$D$136)</f>
        <v>153441.49141629951</v>
      </c>
      <c r="F92" s="19">
        <f t="shared" si="30"/>
        <v>9.612788812419911</v>
      </c>
      <c r="G92" s="5"/>
      <c r="H92" s="17">
        <f>Absterbeordnung!C86</f>
        <v>74800.897245603992</v>
      </c>
      <c r="I92" s="18">
        <f t="shared" si="31"/>
        <v>0.21339616118458871</v>
      </c>
      <c r="J92" s="17">
        <f t="shared" si="32"/>
        <v>15962.224325374767</v>
      </c>
      <c r="K92" s="17">
        <f>SUM($J92:J$136)</f>
        <v>153441.49141629951</v>
      </c>
      <c r="L92" s="19">
        <f t="shared" si="33"/>
        <v>9.612788812419911</v>
      </c>
      <c r="N92" s="6">
        <v>78</v>
      </c>
      <c r="O92" s="6">
        <f t="shared" si="24"/>
        <v>97</v>
      </c>
      <c r="P92" s="20">
        <f t="shared" si="25"/>
        <v>74800.897245603992</v>
      </c>
      <c r="Q92" s="20">
        <f t="shared" si="26"/>
        <v>74800.897245603992</v>
      </c>
      <c r="R92" s="5">
        <f t="shared" si="27"/>
        <v>94655.797820764434</v>
      </c>
      <c r="S92" s="5">
        <f t="shared" si="34"/>
        <v>1510917078.512362</v>
      </c>
      <c r="T92" s="20">
        <f>SUM(S92:$S$136)</f>
        <v>13901356423.42346</v>
      </c>
      <c r="U92" s="6">
        <f t="shared" si="35"/>
        <v>9.2006084391544736</v>
      </c>
    </row>
    <row r="93" spans="1:21">
      <c r="A93" s="21">
        <v>79</v>
      </c>
      <c r="B93" s="17">
        <f>Absterbeordnung!C87</f>
        <v>72340.208612475428</v>
      </c>
      <c r="C93" s="18">
        <f t="shared" si="28"/>
        <v>0.20921192272998898</v>
      </c>
      <c r="D93" s="17">
        <f t="shared" si="29"/>
        <v>15134.434134504492</v>
      </c>
      <c r="E93" s="17">
        <f>SUM(D93:$D$136)</f>
        <v>137479.26709092475</v>
      </c>
      <c r="F93" s="19">
        <f t="shared" si="30"/>
        <v>9.0838723053074286</v>
      </c>
      <c r="G93" s="5"/>
      <c r="H93" s="17">
        <f>Absterbeordnung!C87</f>
        <v>72340.208612475428</v>
      </c>
      <c r="I93" s="18">
        <f t="shared" si="31"/>
        <v>0.20921192272998898</v>
      </c>
      <c r="J93" s="17">
        <f t="shared" si="32"/>
        <v>15134.434134504492</v>
      </c>
      <c r="K93" s="17">
        <f>SUM($J93:J$136)</f>
        <v>137479.26709092475</v>
      </c>
      <c r="L93" s="19">
        <f t="shared" si="33"/>
        <v>9.0838723053074286</v>
      </c>
      <c r="N93" s="6">
        <v>79</v>
      </c>
      <c r="O93" s="6">
        <f t="shared" si="24"/>
        <v>98</v>
      </c>
      <c r="P93" s="20">
        <f t="shared" si="25"/>
        <v>72340.208612475428</v>
      </c>
      <c r="Q93" s="20">
        <f t="shared" si="26"/>
        <v>72340.208612475428</v>
      </c>
      <c r="R93" s="5">
        <f t="shared" si="27"/>
        <v>94209.225709859747</v>
      </c>
      <c r="S93" s="5">
        <f t="shared" si="34"/>
        <v>1425803321.3685396</v>
      </c>
      <c r="T93" s="20">
        <f>SUM(S93:$S$136)</f>
        <v>12390439344.9111</v>
      </c>
      <c r="U93" s="6">
        <f t="shared" si="35"/>
        <v>8.6901462208814966</v>
      </c>
    </row>
    <row r="94" spans="1:21">
      <c r="A94" s="21">
        <v>80</v>
      </c>
      <c r="B94" s="17">
        <f>Absterbeordnung!C88</f>
        <v>69644.03979570324</v>
      </c>
      <c r="C94" s="18">
        <f t="shared" si="28"/>
        <v>0.20510972816665585</v>
      </c>
      <c r="D94" s="17">
        <f t="shared" si="29"/>
        <v>14284.670070924454</v>
      </c>
      <c r="E94" s="17">
        <f>SUM(D94:$D$136)</f>
        <v>122344.83295642032</v>
      </c>
      <c r="F94" s="19">
        <f t="shared" si="30"/>
        <v>8.5647643487017255</v>
      </c>
      <c r="G94" s="5"/>
      <c r="H94" s="17">
        <f>Absterbeordnung!C88</f>
        <v>69644.03979570324</v>
      </c>
      <c r="I94" s="18">
        <f t="shared" si="31"/>
        <v>0.20510972816665585</v>
      </c>
      <c r="J94" s="17">
        <f t="shared" si="32"/>
        <v>14284.670070924454</v>
      </c>
      <c r="K94" s="17">
        <f>SUM($J94:J$136)</f>
        <v>122344.83295642032</v>
      </c>
      <c r="L94" s="19">
        <f t="shared" si="33"/>
        <v>8.5647643487017255</v>
      </c>
      <c r="N94" s="6">
        <v>80</v>
      </c>
      <c r="O94" s="6">
        <f t="shared" si="24"/>
        <v>99</v>
      </c>
      <c r="P94" s="20">
        <f t="shared" si="25"/>
        <v>69644.03979570324</v>
      </c>
      <c r="Q94" s="20">
        <f t="shared" si="26"/>
        <v>69644.03979570324</v>
      </c>
      <c r="R94" s="5">
        <f t="shared" si="27"/>
        <v>93702.587273645491</v>
      </c>
      <c r="S94" s="5">
        <f t="shared" si="34"/>
        <v>1338510543.9960303</v>
      </c>
      <c r="T94" s="20">
        <f>SUM(S94:$S$136)</f>
        <v>10964636023.542559</v>
      </c>
      <c r="U94" s="6">
        <f t="shared" si="35"/>
        <v>8.1916695185742796</v>
      </c>
    </row>
    <row r="95" spans="1:21">
      <c r="A95" s="21">
        <v>81</v>
      </c>
      <c r="B95" s="17">
        <f>Absterbeordnung!C89</f>
        <v>66665.709211029971</v>
      </c>
      <c r="C95" s="18">
        <f t="shared" si="28"/>
        <v>0.20108796879083907</v>
      </c>
      <c r="D95" s="17">
        <f t="shared" si="29"/>
        <v>13405.672053246748</v>
      </c>
      <c r="E95" s="17">
        <f>SUM(D95:$D$136)</f>
        <v>108060.16288549587</v>
      </c>
      <c r="F95" s="19">
        <f t="shared" si="30"/>
        <v>8.060779232573017</v>
      </c>
      <c r="G95" s="5"/>
      <c r="H95" s="17">
        <f>Absterbeordnung!C89</f>
        <v>66665.709211029971</v>
      </c>
      <c r="I95" s="18">
        <f t="shared" si="31"/>
        <v>0.20108796879083907</v>
      </c>
      <c r="J95" s="17">
        <f t="shared" si="32"/>
        <v>13405.672053246748</v>
      </c>
      <c r="K95" s="17">
        <f>SUM($J95:J$136)</f>
        <v>108060.16288549587</v>
      </c>
      <c r="L95" s="19">
        <f t="shared" si="33"/>
        <v>8.060779232573017</v>
      </c>
      <c r="N95" s="6">
        <v>81</v>
      </c>
      <c r="O95" s="6">
        <f t="shared" si="24"/>
        <v>100</v>
      </c>
      <c r="P95" s="20">
        <f t="shared" si="25"/>
        <v>66665.709211029971</v>
      </c>
      <c r="Q95" s="20">
        <f t="shared" si="26"/>
        <v>66665.709211029971</v>
      </c>
      <c r="R95" s="5">
        <f t="shared" si="27"/>
        <v>93157.323569391825</v>
      </c>
      <c r="S95" s="5">
        <f t="shared" si="34"/>
        <v>1248836529.1294603</v>
      </c>
      <c r="T95" s="20">
        <f>SUM(S95:$S$136)</f>
        <v>9626125479.546526</v>
      </c>
      <c r="U95" s="6">
        <f t="shared" si="35"/>
        <v>7.7080748801099777</v>
      </c>
    </row>
    <row r="96" spans="1:21">
      <c r="A96" s="21">
        <v>82</v>
      </c>
      <c r="B96" s="17">
        <f>Absterbeordnung!C90</f>
        <v>63409.989374172699</v>
      </c>
      <c r="C96" s="18">
        <f t="shared" si="28"/>
        <v>0.19714506744199911</v>
      </c>
      <c r="D96" s="17">
        <f t="shared" si="29"/>
        <v>12500.966631667723</v>
      </c>
      <c r="E96" s="17">
        <f>SUM(D96:$D$136)</f>
        <v>94654.49083224911</v>
      </c>
      <c r="F96" s="19">
        <f t="shared" si="30"/>
        <v>7.5717737372779057</v>
      </c>
      <c r="G96" s="5"/>
      <c r="H96" s="17">
        <f>Absterbeordnung!C90</f>
        <v>63409.989374172699</v>
      </c>
      <c r="I96" s="18">
        <f t="shared" si="31"/>
        <v>0.19714506744199911</v>
      </c>
      <c r="J96" s="17">
        <f t="shared" si="32"/>
        <v>12500.966631667723</v>
      </c>
      <c r="K96" s="17">
        <f>SUM($J96:J$136)</f>
        <v>94654.49083224911</v>
      </c>
      <c r="L96" s="19">
        <f t="shared" si="33"/>
        <v>7.5717737372779057</v>
      </c>
      <c r="N96" s="6">
        <v>82</v>
      </c>
      <c r="O96" s="6">
        <f t="shared" si="24"/>
        <v>101</v>
      </c>
      <c r="P96" s="20">
        <f t="shared" si="25"/>
        <v>63409.989374172699</v>
      </c>
      <c r="Q96" s="20">
        <f t="shared" si="26"/>
        <v>63409.989374172699</v>
      </c>
      <c r="R96" s="5">
        <f t="shared" si="27"/>
        <v>92570.418615089802</v>
      </c>
      <c r="S96" s="5">
        <f t="shared" si="34"/>
        <v>1157219714.1867502</v>
      </c>
      <c r="T96" s="20">
        <f>SUM(S96:$S$136)</f>
        <v>8377288950.4170685</v>
      </c>
      <c r="U96" s="6">
        <f t="shared" si="35"/>
        <v>7.2391516042433715</v>
      </c>
    </row>
    <row r="97" spans="1:21">
      <c r="A97" s="21">
        <v>83</v>
      </c>
      <c r="B97" s="17">
        <f>Absterbeordnung!C91</f>
        <v>59855.57687977179</v>
      </c>
      <c r="C97" s="18">
        <f t="shared" si="28"/>
        <v>0.19327947788431285</v>
      </c>
      <c r="D97" s="17">
        <f t="shared" si="29"/>
        <v>11568.854647786638</v>
      </c>
      <c r="E97" s="17">
        <f>SUM(D97:$D$136)</f>
        <v>82153.524200581393</v>
      </c>
      <c r="F97" s="19">
        <f t="shared" si="30"/>
        <v>7.1012668670963954</v>
      </c>
      <c r="G97" s="5"/>
      <c r="H97" s="17">
        <f>Absterbeordnung!C91</f>
        <v>59855.57687977179</v>
      </c>
      <c r="I97" s="18">
        <f t="shared" si="31"/>
        <v>0.19327947788431285</v>
      </c>
      <c r="J97" s="17">
        <f t="shared" si="32"/>
        <v>11568.854647786638</v>
      </c>
      <c r="K97" s="17">
        <f>SUM($J97:J$136)</f>
        <v>82153.524200581393</v>
      </c>
      <c r="L97" s="19">
        <f t="shared" si="33"/>
        <v>7.1012668670963954</v>
      </c>
      <c r="N97" s="6">
        <v>83</v>
      </c>
      <c r="O97" s="6">
        <f t="shared" si="24"/>
        <v>102</v>
      </c>
      <c r="P97" s="20">
        <f t="shared" si="25"/>
        <v>59855.57687977179</v>
      </c>
      <c r="Q97" s="20">
        <f t="shared" si="26"/>
        <v>59855.57687977179</v>
      </c>
      <c r="R97" s="5">
        <f t="shared" si="27"/>
        <v>91941.682433460766</v>
      </c>
      <c r="S97" s="5">
        <f t="shared" si="34"/>
        <v>1063659960.1456658</v>
      </c>
      <c r="T97" s="20">
        <f>SUM(S97:$S$136)</f>
        <v>7220069236.2303181</v>
      </c>
      <c r="U97" s="6">
        <f t="shared" si="35"/>
        <v>6.7879486929653217</v>
      </c>
    </row>
    <row r="98" spans="1:21">
      <c r="A98" s="21">
        <v>84</v>
      </c>
      <c r="B98" s="17">
        <f>Absterbeordnung!C92</f>
        <v>55991.981622794316</v>
      </c>
      <c r="C98" s="18">
        <f t="shared" si="28"/>
        <v>0.18948968420030671</v>
      </c>
      <c r="D98" s="17">
        <f t="shared" si="29"/>
        <v>10609.902915452671</v>
      </c>
      <c r="E98" s="17">
        <f>SUM(D98:$D$136)</f>
        <v>70584.66955279476</v>
      </c>
      <c r="F98" s="19">
        <f t="shared" si="30"/>
        <v>6.6527158745244064</v>
      </c>
      <c r="G98" s="5"/>
      <c r="H98" s="17">
        <f>Absterbeordnung!C92</f>
        <v>55991.981622794316</v>
      </c>
      <c r="I98" s="18">
        <f t="shared" si="31"/>
        <v>0.18948968420030671</v>
      </c>
      <c r="J98" s="17">
        <f t="shared" si="32"/>
        <v>10609.902915452671</v>
      </c>
      <c r="K98" s="17">
        <f>SUM($J98:J$136)</f>
        <v>70584.66955279476</v>
      </c>
      <c r="L98" s="19">
        <f t="shared" si="33"/>
        <v>6.6527158745244064</v>
      </c>
      <c r="N98" s="6">
        <v>84</v>
      </c>
      <c r="O98" s="6">
        <f t="shared" si="24"/>
        <v>103</v>
      </c>
      <c r="P98" s="20">
        <f t="shared" si="25"/>
        <v>55991.981622794316</v>
      </c>
      <c r="Q98" s="20">
        <f t="shared" si="26"/>
        <v>55991.981622794316</v>
      </c>
      <c r="R98" s="5">
        <f t="shared" si="27"/>
        <v>91277.961884161079</v>
      </c>
      <c r="S98" s="5">
        <f t="shared" si="34"/>
        <v>968450313.91133857</v>
      </c>
      <c r="T98" s="20">
        <f>SUM(S98:$S$136)</f>
        <v>6156409276.0846539</v>
      </c>
      <c r="U98" s="6">
        <f t="shared" si="35"/>
        <v>6.3569696737671482</v>
      </c>
    </row>
    <row r="99" spans="1:21">
      <c r="A99" s="21">
        <v>85</v>
      </c>
      <c r="B99" s="17">
        <f>Absterbeordnung!C93</f>
        <v>51868.583544780398</v>
      </c>
      <c r="C99" s="18">
        <f t="shared" si="28"/>
        <v>0.18577420019637911</v>
      </c>
      <c r="D99" s="17">
        <f t="shared" si="29"/>
        <v>9635.8446233506493</v>
      </c>
      <c r="E99" s="17">
        <f>SUM(D99:$D$136)</f>
        <v>59974.766637342051</v>
      </c>
      <c r="F99" s="19">
        <f t="shared" si="30"/>
        <v>6.2241317685846171</v>
      </c>
      <c r="G99" s="5"/>
      <c r="H99" s="17">
        <f>Absterbeordnung!C93</f>
        <v>51868.583544780398</v>
      </c>
      <c r="I99" s="18">
        <f t="shared" si="31"/>
        <v>0.18577420019637911</v>
      </c>
      <c r="J99" s="17">
        <f t="shared" si="32"/>
        <v>9635.8446233506493</v>
      </c>
      <c r="K99" s="17">
        <f>SUM($J99:J$136)</f>
        <v>59974.766637342051</v>
      </c>
      <c r="L99" s="19">
        <f t="shared" si="33"/>
        <v>6.2241317685846171</v>
      </c>
      <c r="N99" s="6">
        <v>85</v>
      </c>
      <c r="O99" s="6">
        <f t="shared" si="24"/>
        <v>104</v>
      </c>
      <c r="P99" s="20">
        <f t="shared" si="25"/>
        <v>51868.583544780398</v>
      </c>
      <c r="Q99" s="20">
        <f t="shared" si="26"/>
        <v>51868.583544780398</v>
      </c>
      <c r="R99" s="5">
        <f t="shared" si="27"/>
        <v>90561.531452035197</v>
      </c>
      <c r="S99" s="5">
        <f t="shared" si="34"/>
        <v>872636845.92449415</v>
      </c>
      <c r="T99" s="20">
        <f>SUM(S99:$S$136)</f>
        <v>5187958962.173315</v>
      </c>
      <c r="U99" s="6">
        <f t="shared" si="35"/>
        <v>5.9451523121018992</v>
      </c>
    </row>
    <row r="100" spans="1:21">
      <c r="A100" s="13">
        <v>86</v>
      </c>
      <c r="B100" s="17">
        <f>Absterbeordnung!C94</f>
        <v>47485.132086894781</v>
      </c>
      <c r="C100" s="18">
        <f t="shared" si="28"/>
        <v>0.18213156881997952</v>
      </c>
      <c r="D100" s="17">
        <f t="shared" si="29"/>
        <v>8648.5416026100938</v>
      </c>
      <c r="E100" s="17">
        <f>SUM(D100:$D$136)</f>
        <v>50338.922013991403</v>
      </c>
      <c r="F100" s="19">
        <f t="shared" si="30"/>
        <v>5.8205098994724525</v>
      </c>
      <c r="G100" s="5"/>
      <c r="H100" s="17">
        <f>Absterbeordnung!C94</f>
        <v>47485.132086894781</v>
      </c>
      <c r="I100" s="18">
        <f t="shared" si="31"/>
        <v>0.18213156881997952</v>
      </c>
      <c r="J100" s="17">
        <f t="shared" si="32"/>
        <v>8648.5416026100938</v>
      </c>
      <c r="K100" s="17">
        <f>SUM($J100:J$136)</f>
        <v>50338.922013991403</v>
      </c>
      <c r="L100" s="19">
        <f t="shared" si="33"/>
        <v>5.8205098994724525</v>
      </c>
      <c r="N100" s="20">
        <v>86</v>
      </c>
      <c r="O100" s="6">
        <f t="shared" si="24"/>
        <v>105</v>
      </c>
      <c r="P100" s="20">
        <f t="shared" si="25"/>
        <v>47485.132086894781</v>
      </c>
      <c r="Q100" s="20">
        <f t="shared" si="26"/>
        <v>47485.132086894781</v>
      </c>
      <c r="R100" s="5">
        <f t="shared" si="27"/>
        <v>89793.159537611864</v>
      </c>
      <c r="S100" s="5">
        <f t="shared" si="34"/>
        <v>776579875.8908416</v>
      </c>
      <c r="T100" s="20">
        <f>SUM(S100:$S$136)</f>
        <v>4315322116.2488222</v>
      </c>
      <c r="U100" s="6">
        <f t="shared" si="35"/>
        <v>5.5568296967502118</v>
      </c>
    </row>
    <row r="101" spans="1:21">
      <c r="A101" s="13">
        <v>87</v>
      </c>
      <c r="B101" s="17">
        <f>Absterbeordnung!C95</f>
        <v>42906.72070776506</v>
      </c>
      <c r="C101" s="18">
        <f t="shared" si="28"/>
        <v>0.17856036158821526</v>
      </c>
      <c r="D101" s="17">
        <f t="shared" si="29"/>
        <v>7661.439564143092</v>
      </c>
      <c r="E101" s="17">
        <f>SUM(D101:$D$136)</f>
        <v>41690.380411381309</v>
      </c>
      <c r="F101" s="19">
        <f t="shared" si="30"/>
        <v>5.4415857571336526</v>
      </c>
      <c r="G101" s="5"/>
      <c r="H101" s="17">
        <f>Absterbeordnung!C95</f>
        <v>42906.72070776506</v>
      </c>
      <c r="I101" s="18">
        <f t="shared" si="31"/>
        <v>0.17856036158821526</v>
      </c>
      <c r="J101" s="17">
        <f t="shared" si="32"/>
        <v>7661.439564143092</v>
      </c>
      <c r="K101" s="17">
        <f>SUM($J101:J$136)</f>
        <v>41690.380411381309</v>
      </c>
      <c r="L101" s="19">
        <f t="shared" si="33"/>
        <v>5.4415857571336526</v>
      </c>
      <c r="N101" s="20">
        <v>87</v>
      </c>
      <c r="O101" s="6">
        <f t="shared" si="24"/>
        <v>106</v>
      </c>
      <c r="P101" s="20">
        <f t="shared" si="25"/>
        <v>42906.72070776506</v>
      </c>
      <c r="Q101" s="20">
        <f t="shared" si="26"/>
        <v>42906.72070776506</v>
      </c>
      <c r="R101" s="5">
        <f t="shared" si="27"/>
        <v>88985.612348878843</v>
      </c>
      <c r="S101" s="5">
        <f t="shared" si="34"/>
        <v>681757891.0892005</v>
      </c>
      <c r="T101" s="20">
        <f>SUM(S101:$S$136)</f>
        <v>3538742240.3579831</v>
      </c>
      <c r="U101" s="6">
        <f t="shared" si="35"/>
        <v>5.1906142732053508</v>
      </c>
    </row>
    <row r="102" spans="1:21">
      <c r="A102" s="13">
        <v>88</v>
      </c>
      <c r="B102" s="17">
        <f>Absterbeordnung!C96</f>
        <v>38147.109147201307</v>
      </c>
      <c r="C102" s="18">
        <f t="shared" si="28"/>
        <v>0.17505917802766199</v>
      </c>
      <c r="D102" s="17">
        <f t="shared" si="29"/>
        <v>6678.0015714405672</v>
      </c>
      <c r="E102" s="17">
        <f>SUM(D102:$D$136)</f>
        <v>34028.94084723822</v>
      </c>
      <c r="F102" s="19">
        <f t="shared" si="30"/>
        <v>5.0956772745858387</v>
      </c>
      <c r="G102" s="5"/>
      <c r="H102" s="17">
        <f>Absterbeordnung!C96</f>
        <v>38147.109147201307</v>
      </c>
      <c r="I102" s="18">
        <f t="shared" si="31"/>
        <v>0.17505917802766199</v>
      </c>
      <c r="J102" s="17">
        <f t="shared" si="32"/>
        <v>6678.0015714405672</v>
      </c>
      <c r="K102" s="17">
        <f>SUM($J102:J$136)</f>
        <v>34028.94084723822</v>
      </c>
      <c r="L102" s="19">
        <f t="shared" si="33"/>
        <v>5.0956772745858387</v>
      </c>
      <c r="N102" s="20">
        <v>88</v>
      </c>
      <c r="O102" s="6">
        <f t="shared" si="24"/>
        <v>107</v>
      </c>
      <c r="P102" s="20">
        <f t="shared" si="25"/>
        <v>38147.109147201307</v>
      </c>
      <c r="Q102" s="20">
        <f t="shared" si="26"/>
        <v>38147.109147201307</v>
      </c>
      <c r="R102" s="5">
        <f t="shared" si="27"/>
        <v>88113.261033833245</v>
      </c>
      <c r="S102" s="5">
        <f t="shared" si="34"/>
        <v>588420495.6486913</v>
      </c>
      <c r="T102" s="20">
        <f>SUM(S102:$S$136)</f>
        <v>2856984349.2687821</v>
      </c>
      <c r="U102" s="6">
        <f t="shared" si="35"/>
        <v>4.8553447243865326</v>
      </c>
    </row>
    <row r="103" spans="1:21">
      <c r="A103" s="13">
        <v>89</v>
      </c>
      <c r="B103" s="17">
        <f>Absterbeordnung!C97</f>
        <v>33257.684927019851</v>
      </c>
      <c r="C103" s="18">
        <f t="shared" si="28"/>
        <v>0.17162664512515882</v>
      </c>
      <c r="D103" s="17">
        <f t="shared" si="29"/>
        <v>5707.9048886539795</v>
      </c>
      <c r="E103" s="17">
        <f>SUM(D103:$D$136)</f>
        <v>27350.939275797671</v>
      </c>
      <c r="F103" s="19">
        <f t="shared" si="30"/>
        <v>4.7917650713075366</v>
      </c>
      <c r="G103" s="5"/>
      <c r="H103" s="17">
        <f>Absterbeordnung!C97</f>
        <v>33257.684927019851</v>
      </c>
      <c r="I103" s="18">
        <f t="shared" si="31"/>
        <v>0.17162664512515882</v>
      </c>
      <c r="J103" s="17">
        <f t="shared" si="32"/>
        <v>5707.9048886539795</v>
      </c>
      <c r="K103" s="17">
        <f>SUM($J103:J$136)</f>
        <v>27350.939275797671</v>
      </c>
      <c r="L103" s="19">
        <f t="shared" si="33"/>
        <v>4.7917650713075366</v>
      </c>
      <c r="N103" s="20">
        <v>89</v>
      </c>
      <c r="O103" s="6">
        <f t="shared" si="24"/>
        <v>108</v>
      </c>
      <c r="P103" s="20">
        <f t="shared" si="25"/>
        <v>33257.684927019851</v>
      </c>
      <c r="Q103" s="20">
        <f t="shared" si="26"/>
        <v>33257.684927019851</v>
      </c>
      <c r="R103" s="5">
        <f t="shared" si="27"/>
        <v>87171.901776762767</v>
      </c>
      <c r="S103" s="5">
        <f t="shared" si="34"/>
        <v>497568924.30484867</v>
      </c>
      <c r="T103" s="20">
        <f>SUM(S103:$S$136)</f>
        <v>2268563853.6200905</v>
      </c>
      <c r="U103" s="6">
        <f t="shared" si="35"/>
        <v>4.5592956931333504</v>
      </c>
    </row>
    <row r="104" spans="1:21">
      <c r="A104" s="13">
        <v>90</v>
      </c>
      <c r="B104" s="17">
        <f>Absterbeordnung!C98</f>
        <v>28603.104716714388</v>
      </c>
      <c r="C104" s="18">
        <f t="shared" si="28"/>
        <v>0.16826141678937137</v>
      </c>
      <c r="D104" s="17">
        <f t="shared" si="29"/>
        <v>4812.7989242091135</v>
      </c>
      <c r="E104" s="17">
        <f>SUM(D104:$D$136)</f>
        <v>21643.034387143693</v>
      </c>
      <c r="F104" s="19">
        <f t="shared" si="30"/>
        <v>4.4969745730028166</v>
      </c>
      <c r="G104" s="5"/>
      <c r="H104" s="17">
        <f>Absterbeordnung!C98</f>
        <v>28603.104716714388</v>
      </c>
      <c r="I104" s="18">
        <f t="shared" si="31"/>
        <v>0.16826141678937137</v>
      </c>
      <c r="J104" s="17">
        <f t="shared" si="32"/>
        <v>4812.7989242091135</v>
      </c>
      <c r="K104" s="17">
        <f>SUM($J104:J$136)</f>
        <v>21643.034387143693</v>
      </c>
      <c r="L104" s="19">
        <f t="shared" si="33"/>
        <v>4.4969745730028166</v>
      </c>
      <c r="N104" s="20">
        <v>90</v>
      </c>
      <c r="O104" s="6">
        <f t="shared" si="24"/>
        <v>109</v>
      </c>
      <c r="P104" s="20">
        <f t="shared" si="25"/>
        <v>28603.104716714388</v>
      </c>
      <c r="Q104" s="20">
        <f t="shared" si="26"/>
        <v>28603.104716714388</v>
      </c>
      <c r="R104" s="5">
        <f t="shared" si="27"/>
        <v>86135.368065777089</v>
      </c>
      <c r="S104" s="5">
        <f t="shared" si="34"/>
        <v>414552206.76332802</v>
      </c>
      <c r="T104" s="20">
        <f>SUM(S104:$S$136)</f>
        <v>1770994929.3152406</v>
      </c>
      <c r="U104" s="6">
        <f t="shared" si="35"/>
        <v>4.2720673064136392</v>
      </c>
    </row>
    <row r="105" spans="1:21">
      <c r="A105" s="13">
        <v>91</v>
      </c>
      <c r="B105" s="17">
        <f>Absterbeordnung!C99</f>
        <v>24142.993559126302</v>
      </c>
      <c r="C105" s="18">
        <f t="shared" si="28"/>
        <v>0.16496217332291313</v>
      </c>
      <c r="D105" s="17">
        <f t="shared" si="29"/>
        <v>3982.6806880345684</v>
      </c>
      <c r="E105" s="17">
        <f>SUM(D105:$D$136)</f>
        <v>16830.235462934579</v>
      </c>
      <c r="F105" s="19">
        <f t="shared" si="30"/>
        <v>4.2258560957444491</v>
      </c>
      <c r="G105" s="5"/>
      <c r="H105" s="17">
        <f>Absterbeordnung!C99</f>
        <v>24142.993559126302</v>
      </c>
      <c r="I105" s="18">
        <f t="shared" si="31"/>
        <v>0.16496217332291313</v>
      </c>
      <c r="J105" s="17">
        <f t="shared" si="32"/>
        <v>3982.6806880345684</v>
      </c>
      <c r="K105" s="17">
        <f>SUM($J105:J$136)</f>
        <v>16830.235462934579</v>
      </c>
      <c r="L105" s="19">
        <f t="shared" si="33"/>
        <v>4.2258560957444491</v>
      </c>
      <c r="N105" s="20">
        <v>91</v>
      </c>
      <c r="O105" s="6">
        <f t="shared" si="24"/>
        <v>110</v>
      </c>
      <c r="P105" s="20">
        <f t="shared" si="25"/>
        <v>24142.993559126302</v>
      </c>
      <c r="Q105" s="20">
        <f t="shared" si="26"/>
        <v>24142.993559126302</v>
      </c>
      <c r="R105" s="5">
        <f t="shared" si="27"/>
        <v>85006.82760539731</v>
      </c>
      <c r="S105" s="5">
        <f t="shared" si="34"/>
        <v>338555050.65509969</v>
      </c>
      <c r="T105" s="20">
        <f>SUM(S105:$S$136)</f>
        <v>1356442722.5519125</v>
      </c>
      <c r="U105" s="6">
        <f t="shared" si="35"/>
        <v>4.0065647224202188</v>
      </c>
    </row>
    <row r="106" spans="1:21">
      <c r="A106" s="13">
        <v>92</v>
      </c>
      <c r="B106" s="17">
        <f>Absterbeordnung!C100</f>
        <v>20000.375250573845</v>
      </c>
      <c r="C106" s="18">
        <f t="shared" si="28"/>
        <v>0.16172762090481677</v>
      </c>
      <c r="D106" s="17">
        <f t="shared" si="29"/>
        <v>3234.6131064788865</v>
      </c>
      <c r="E106" s="17">
        <f>SUM(D106:$D$136)</f>
        <v>12847.554774900007</v>
      </c>
      <c r="F106" s="19">
        <f t="shared" si="30"/>
        <v>3.9718984471949761</v>
      </c>
      <c r="G106" s="5"/>
      <c r="H106" s="17">
        <f>Absterbeordnung!C100</f>
        <v>20000.375250573845</v>
      </c>
      <c r="I106" s="18">
        <f t="shared" si="31"/>
        <v>0.16172762090481677</v>
      </c>
      <c r="J106" s="17">
        <f t="shared" si="32"/>
        <v>3234.6131064788865</v>
      </c>
      <c r="K106" s="17">
        <f>SUM($J106:J$136)</f>
        <v>12847.554774900007</v>
      </c>
      <c r="L106" s="19">
        <f t="shared" si="33"/>
        <v>3.9718984471949761</v>
      </c>
      <c r="N106" s="20">
        <v>92</v>
      </c>
      <c r="O106" s="6">
        <f t="shared" si="24"/>
        <v>111</v>
      </c>
      <c r="P106" s="20">
        <f t="shared" si="25"/>
        <v>20000.375250573845</v>
      </c>
      <c r="Q106" s="20">
        <f t="shared" si="26"/>
        <v>20000.375250573845</v>
      </c>
      <c r="R106" s="5">
        <f t="shared" si="27"/>
        <v>83745.874846268212</v>
      </c>
      <c r="S106" s="5">
        <f t="shared" si="34"/>
        <v>270885504.39127964</v>
      </c>
      <c r="T106" s="20">
        <f>SUM(S106:$S$136)</f>
        <v>1017887671.896813</v>
      </c>
      <c r="U106" s="6">
        <f t="shared" si="35"/>
        <v>3.7576306424522765</v>
      </c>
    </row>
    <row r="107" spans="1:21">
      <c r="A107" s="13">
        <v>93</v>
      </c>
      <c r="B107" s="17">
        <f>Absterbeordnung!C101</f>
        <v>16204.872891692867</v>
      </c>
      <c r="C107" s="18">
        <f t="shared" si="28"/>
        <v>0.15855649108315373</v>
      </c>
      <c r="D107" s="17">
        <f t="shared" si="29"/>
        <v>2569.3877841553394</v>
      </c>
      <c r="E107" s="17">
        <f>SUM(D107:$D$136)</f>
        <v>9612.9416684211228</v>
      </c>
      <c r="F107" s="19">
        <f t="shared" si="30"/>
        <v>3.7413354759843234</v>
      </c>
      <c r="G107" s="5"/>
      <c r="H107" s="17">
        <f>Absterbeordnung!C101</f>
        <v>16204.872891692867</v>
      </c>
      <c r="I107" s="18">
        <f t="shared" si="31"/>
        <v>0.15855649108315373</v>
      </c>
      <c r="J107" s="17">
        <f t="shared" si="32"/>
        <v>2569.3877841553394</v>
      </c>
      <c r="K107" s="17">
        <f>SUM($J107:J$136)</f>
        <v>9612.9416684211228</v>
      </c>
      <c r="L107" s="19">
        <f t="shared" si="33"/>
        <v>3.7413354759843234</v>
      </c>
      <c r="N107" s="20">
        <v>93</v>
      </c>
      <c r="O107" s="6">
        <f t="shared" si="24"/>
        <v>112</v>
      </c>
      <c r="P107" s="20">
        <f t="shared" si="25"/>
        <v>16204.872891692867</v>
      </c>
      <c r="Q107" s="20">
        <f t="shared" si="26"/>
        <v>16204.872891692867</v>
      </c>
      <c r="R107" s="5">
        <f t="shared" si="27"/>
        <v>82319.629752226261</v>
      </c>
      <c r="S107" s="5">
        <f t="shared" si="34"/>
        <v>211511051.08156061</v>
      </c>
      <c r="T107" s="20">
        <f>SUM(S107:$S$136)</f>
        <v>747002167.50553334</v>
      </c>
      <c r="U107" s="6">
        <f t="shared" si="35"/>
        <v>3.5317406049742641</v>
      </c>
    </row>
    <row r="108" spans="1:21">
      <c r="A108" s="13">
        <v>94</v>
      </c>
      <c r="B108" s="17">
        <f>Absterbeordnung!C102</f>
        <v>12838.861245567598</v>
      </c>
      <c r="C108" s="18">
        <f t="shared" si="28"/>
        <v>0.15544754027760166</v>
      </c>
      <c r="D108" s="17">
        <f t="shared" si="29"/>
        <v>1995.7694005889082</v>
      </c>
      <c r="E108" s="17">
        <f>SUM(D108:$D$136)</f>
        <v>7043.5538842657816</v>
      </c>
      <c r="F108" s="19">
        <f t="shared" si="30"/>
        <v>3.5292423474312122</v>
      </c>
      <c r="G108" s="5"/>
      <c r="H108" s="17">
        <f>Absterbeordnung!C102</f>
        <v>12838.861245567598</v>
      </c>
      <c r="I108" s="18">
        <f t="shared" si="31"/>
        <v>0.15544754027760166</v>
      </c>
      <c r="J108" s="17">
        <f t="shared" si="32"/>
        <v>1995.7694005889082</v>
      </c>
      <c r="K108" s="17">
        <f>SUM($J108:J$136)</f>
        <v>7043.5538842657816</v>
      </c>
      <c r="L108" s="19">
        <f t="shared" si="33"/>
        <v>3.5292423474312122</v>
      </c>
      <c r="N108" s="20">
        <v>94</v>
      </c>
      <c r="O108" s="6">
        <f t="shared" si="24"/>
        <v>113</v>
      </c>
      <c r="P108" s="20">
        <f t="shared" si="25"/>
        <v>12838.861245567598</v>
      </c>
      <c r="Q108" s="20">
        <f t="shared" si="26"/>
        <v>12838.861245567598</v>
      </c>
      <c r="R108" s="5">
        <f t="shared" si="27"/>
        <v>80760.612299362896</v>
      </c>
      <c r="S108" s="5">
        <f t="shared" si="34"/>
        <v>161179558.79989269</v>
      </c>
      <c r="T108" s="20">
        <f>SUM(S108:$S$136)</f>
        <v>535491116.42397261</v>
      </c>
      <c r="U108" s="6">
        <f t="shared" si="35"/>
        <v>3.3223264811687097</v>
      </c>
    </row>
    <row r="109" spans="1:21">
      <c r="A109" s="13">
        <v>95</v>
      </c>
      <c r="B109" s="17">
        <f>Absterbeordnung!C103</f>
        <v>9933.9192156940517</v>
      </c>
      <c r="C109" s="18">
        <f t="shared" si="28"/>
        <v>0.15239954929176638</v>
      </c>
      <c r="D109" s="17">
        <f t="shared" si="29"/>
        <v>1513.9248111725908</v>
      </c>
      <c r="E109" s="17">
        <f>SUM(D109:$D$136)</f>
        <v>5047.7844836768736</v>
      </c>
      <c r="F109" s="19">
        <f t="shared" si="30"/>
        <v>3.3342372398053097</v>
      </c>
      <c r="G109" s="5"/>
      <c r="H109" s="17">
        <f>Absterbeordnung!C103</f>
        <v>9933.9192156940517</v>
      </c>
      <c r="I109" s="18">
        <f t="shared" si="31"/>
        <v>0.15239954929176638</v>
      </c>
      <c r="J109" s="17">
        <f t="shared" si="32"/>
        <v>1513.9248111725908</v>
      </c>
      <c r="K109" s="17">
        <f>SUM($J109:J$136)</f>
        <v>5047.7844836768736</v>
      </c>
      <c r="L109" s="19">
        <f t="shared" si="33"/>
        <v>3.3342372398053097</v>
      </c>
      <c r="N109" s="20">
        <v>95</v>
      </c>
      <c r="O109" s="6">
        <f t="shared" si="24"/>
        <v>114</v>
      </c>
      <c r="P109" s="20">
        <f t="shared" si="25"/>
        <v>9933.9192156940517</v>
      </c>
      <c r="Q109" s="20">
        <f t="shared" si="26"/>
        <v>9933.9192156940517</v>
      </c>
      <c r="R109" s="5">
        <f t="shared" si="27"/>
        <v>78974.634214748759</v>
      </c>
      <c r="S109" s="5">
        <f t="shared" si="34"/>
        <v>119561658.19098794</v>
      </c>
      <c r="T109" s="20">
        <f>SUM(S109:$S$136)</f>
        <v>374311557.62407994</v>
      </c>
      <c r="U109" s="6">
        <f t="shared" si="35"/>
        <v>3.1306989488733437</v>
      </c>
    </row>
    <row r="110" spans="1:21">
      <c r="A110" s="13">
        <v>96</v>
      </c>
      <c r="B110" s="17">
        <f>Absterbeordnung!C104</f>
        <v>7496.6603576457273</v>
      </c>
      <c r="C110" s="18">
        <f t="shared" si="28"/>
        <v>0.14941132283506506</v>
      </c>
      <c r="D110" s="17">
        <f t="shared" si="29"/>
        <v>1120.08594088104</v>
      </c>
      <c r="E110" s="17">
        <f>SUM(D110:$D$136)</f>
        <v>3533.8596725042826</v>
      </c>
      <c r="F110" s="19">
        <f t="shared" si="30"/>
        <v>3.1549897588435138</v>
      </c>
      <c r="G110" s="5"/>
      <c r="H110" s="17">
        <f>Absterbeordnung!C104</f>
        <v>7496.6603576457273</v>
      </c>
      <c r="I110" s="18">
        <f t="shared" si="31"/>
        <v>0.14941132283506506</v>
      </c>
      <c r="J110" s="17">
        <f t="shared" si="32"/>
        <v>1120.08594088104</v>
      </c>
      <c r="K110" s="17">
        <f>SUM($J110:J$136)</f>
        <v>3533.8596725042826</v>
      </c>
      <c r="L110" s="19">
        <f t="shared" si="33"/>
        <v>3.1549897588435138</v>
      </c>
      <c r="N110" s="20">
        <v>96</v>
      </c>
      <c r="O110" s="6">
        <f t="shared" ref="O110:O136" si="36">N110+$B$3</f>
        <v>115</v>
      </c>
      <c r="P110" s="20">
        <f t="shared" ref="P110:P136" si="37">B110</f>
        <v>7496.6603576457273</v>
      </c>
      <c r="Q110" s="20">
        <f t="shared" ref="Q110:Q136" si="38">B110</f>
        <v>7496.6603576457273</v>
      </c>
      <c r="R110" s="5">
        <f t="shared" ref="R110:R136" si="39">LOOKUP(N110,$O$14:$O$136,$Q$14:$Q$136)</f>
        <v>77005.00551066405</v>
      </c>
      <c r="S110" s="5">
        <f t="shared" si="34"/>
        <v>86252224.04996182</v>
      </c>
      <c r="T110" s="20">
        <f>SUM(S110:$S$136)</f>
        <v>254749899.43309203</v>
      </c>
      <c r="U110" s="6">
        <f t="shared" si="35"/>
        <v>2.9535458620235402</v>
      </c>
    </row>
    <row r="111" spans="1:21">
      <c r="A111" s="13">
        <v>97</v>
      </c>
      <c r="B111" s="17">
        <f>Absterbeordnung!C105</f>
        <v>5510.715491325308</v>
      </c>
      <c r="C111" s="18">
        <f t="shared" ref="C111:C136" si="40">1/(((1+($B$5/100))^A111))</f>
        <v>0.14648168905398534</v>
      </c>
      <c r="D111" s="17">
        <f t="shared" ref="D111:D136" si="41">B111*C111</f>
        <v>807.2189130652938</v>
      </c>
      <c r="E111" s="17">
        <f>SUM(D111:$D$136)</f>
        <v>2413.7737316232424</v>
      </c>
      <c r="F111" s="19">
        <f t="shared" ref="F111:F136" si="42">E111/D111</f>
        <v>2.990234362147556</v>
      </c>
      <c r="G111" s="5"/>
      <c r="H111" s="17">
        <f>Absterbeordnung!C105</f>
        <v>5510.715491325308</v>
      </c>
      <c r="I111" s="18">
        <f t="shared" ref="I111:I136" si="43">1/(((1+($B$5/100))^A111))</f>
        <v>0.14648168905398534</v>
      </c>
      <c r="J111" s="17">
        <f t="shared" ref="J111:J136" si="44">H111*I111</f>
        <v>807.2189130652938</v>
      </c>
      <c r="K111" s="17">
        <f>SUM($J111:J$136)</f>
        <v>2413.7737316232424</v>
      </c>
      <c r="L111" s="19">
        <f t="shared" ref="L111:L136" si="45">K111/J111</f>
        <v>2.990234362147556</v>
      </c>
      <c r="N111" s="20">
        <v>97</v>
      </c>
      <c r="O111" s="6">
        <f t="shared" si="36"/>
        <v>116</v>
      </c>
      <c r="P111" s="20">
        <f t="shared" si="37"/>
        <v>5510.715491325308</v>
      </c>
      <c r="Q111" s="20">
        <f t="shared" si="38"/>
        <v>5510.715491325308</v>
      </c>
      <c r="R111" s="5">
        <f t="shared" si="39"/>
        <v>74800.897245603992</v>
      </c>
      <c r="S111" s="5">
        <f t="shared" ref="S111:S136" si="46">P111*R111*I111</f>
        <v>60380698.970905192</v>
      </c>
      <c r="T111" s="20">
        <f>SUM(S111:$S$136)</f>
        <v>168497675.38313022</v>
      </c>
      <c r="U111" s="6">
        <f t="shared" ref="U111:U136" si="47">T111/S111</f>
        <v>2.7905883544727077</v>
      </c>
    </row>
    <row r="112" spans="1:21">
      <c r="A112" s="13">
        <v>98</v>
      </c>
      <c r="B112" s="17">
        <f>Absterbeordnung!C106</f>
        <v>3940.7686354894322</v>
      </c>
      <c r="C112" s="18">
        <f t="shared" si="40"/>
        <v>0.14360949907253467</v>
      </c>
      <c r="D112" s="17">
        <f t="shared" si="41"/>
        <v>565.93180970339336</v>
      </c>
      <c r="E112" s="17">
        <f>SUM(D112:$D$136)</f>
        <v>1606.5548185579482</v>
      </c>
      <c r="F112" s="19">
        <f t="shared" si="42"/>
        <v>2.8387780842358881</v>
      </c>
      <c r="G112" s="5"/>
      <c r="H112" s="17">
        <f>Absterbeordnung!C106</f>
        <v>3940.7686354894322</v>
      </c>
      <c r="I112" s="18">
        <f t="shared" si="43"/>
        <v>0.14360949907253467</v>
      </c>
      <c r="J112" s="17">
        <f t="shared" si="44"/>
        <v>565.93180970339336</v>
      </c>
      <c r="K112" s="17">
        <f>SUM($J112:J$136)</f>
        <v>1606.5548185579482</v>
      </c>
      <c r="L112" s="19">
        <f t="shared" si="45"/>
        <v>2.8387780842358881</v>
      </c>
      <c r="N112" s="20">
        <v>98</v>
      </c>
      <c r="O112" s="6">
        <f t="shared" si="36"/>
        <v>117</v>
      </c>
      <c r="P112" s="20">
        <f t="shared" si="37"/>
        <v>3940.7686354894322</v>
      </c>
      <c r="Q112" s="20">
        <f t="shared" si="38"/>
        <v>3940.7686354894322</v>
      </c>
      <c r="R112" s="5">
        <f t="shared" si="39"/>
        <v>72340.208612475428</v>
      </c>
      <c r="S112" s="5">
        <f t="shared" si="46"/>
        <v>40939625.174379222</v>
      </c>
      <c r="T112" s="20">
        <f>SUM(S112:$S$136)</f>
        <v>108116976.41222498</v>
      </c>
      <c r="U112" s="6">
        <f t="shared" si="47"/>
        <v>2.6408882824820434</v>
      </c>
    </row>
    <row r="113" spans="1:21">
      <c r="A113" s="13">
        <v>99</v>
      </c>
      <c r="B113" s="17">
        <f>Absterbeordnung!C107</f>
        <v>2737.9564152224966</v>
      </c>
      <c r="C113" s="18">
        <f t="shared" si="40"/>
        <v>0.14079362654170063</v>
      </c>
      <c r="D113" s="17">
        <f t="shared" si="41"/>
        <v>385.48681301228964</v>
      </c>
      <c r="E113" s="17">
        <f>SUM(D113:$D$136)</f>
        <v>1040.6230088545549</v>
      </c>
      <c r="F113" s="19">
        <f t="shared" si="42"/>
        <v>2.699503520555913</v>
      </c>
      <c r="G113" s="5"/>
      <c r="H113" s="17">
        <f>Absterbeordnung!C107</f>
        <v>2737.9564152224966</v>
      </c>
      <c r="I113" s="18">
        <f t="shared" si="43"/>
        <v>0.14079362654170063</v>
      </c>
      <c r="J113" s="17">
        <f t="shared" si="44"/>
        <v>385.48681301228964</v>
      </c>
      <c r="K113" s="17">
        <f>SUM($J113:J$136)</f>
        <v>1040.6230088545549</v>
      </c>
      <c r="L113" s="19">
        <f t="shared" si="45"/>
        <v>2.699503520555913</v>
      </c>
      <c r="N113" s="20">
        <v>99</v>
      </c>
      <c r="O113" s="6">
        <f t="shared" si="36"/>
        <v>118</v>
      </c>
      <c r="P113" s="20">
        <f t="shared" si="37"/>
        <v>2737.9564152224966</v>
      </c>
      <c r="Q113" s="20">
        <f t="shared" si="38"/>
        <v>2737.9564152224966</v>
      </c>
      <c r="R113" s="5">
        <f t="shared" si="39"/>
        <v>69644.03979570324</v>
      </c>
      <c r="S113" s="5">
        <f t="shared" si="46"/>
        <v>26846858.946146712</v>
      </c>
      <c r="T113" s="20">
        <f>SUM(S113:$S$136)</f>
        <v>67177351.237845778</v>
      </c>
      <c r="U113" s="6">
        <f t="shared" si="47"/>
        <v>2.5022424922259905</v>
      </c>
    </row>
    <row r="114" spans="1:21">
      <c r="A114" s="13">
        <v>100</v>
      </c>
      <c r="B114" s="17">
        <f>Absterbeordnung!C108</f>
        <v>1845.7998980660657</v>
      </c>
      <c r="C114" s="18">
        <f t="shared" si="40"/>
        <v>0.13803296719774574</v>
      </c>
      <c r="D114" s="17">
        <f t="shared" si="41"/>
        <v>254.78123678335567</v>
      </c>
      <c r="E114" s="17">
        <f>SUM(D114:$D$136)</f>
        <v>655.13619584226524</v>
      </c>
      <c r="F114" s="19">
        <f t="shared" si="42"/>
        <v>2.5713675155731246</v>
      </c>
      <c r="G114" s="5"/>
      <c r="H114" s="17">
        <f>Absterbeordnung!C108</f>
        <v>1845.7998980660657</v>
      </c>
      <c r="I114" s="18">
        <f t="shared" si="43"/>
        <v>0.13803296719774574</v>
      </c>
      <c r="J114" s="17">
        <f t="shared" si="44"/>
        <v>254.78123678335567</v>
      </c>
      <c r="K114" s="17">
        <f>SUM($J114:J$136)</f>
        <v>655.13619584226524</v>
      </c>
      <c r="L114" s="19">
        <f t="shared" si="45"/>
        <v>2.5713675155731246</v>
      </c>
      <c r="N114" s="20">
        <v>100</v>
      </c>
      <c r="O114" s="6">
        <f t="shared" si="36"/>
        <v>119</v>
      </c>
      <c r="P114" s="20">
        <f t="shared" si="37"/>
        <v>1845.7998980660657</v>
      </c>
      <c r="Q114" s="20">
        <f t="shared" si="38"/>
        <v>1845.7998980660657</v>
      </c>
      <c r="R114" s="5">
        <f t="shared" si="39"/>
        <v>66665.709211029971</v>
      </c>
      <c r="S114" s="5">
        <f t="shared" si="46"/>
        <v>16985171.843825761</v>
      </c>
      <c r="T114" s="20">
        <f>SUM(S114:$S$136)</f>
        <v>40330492.291699082</v>
      </c>
      <c r="U114" s="6">
        <f t="shared" si="47"/>
        <v>2.3744530030386195</v>
      </c>
    </row>
    <row r="115" spans="1:21">
      <c r="A115" s="13">
        <v>101</v>
      </c>
      <c r="B115" s="17">
        <f>Absterbeordnung!C109</f>
        <v>1205.8548935867448</v>
      </c>
      <c r="C115" s="18">
        <f t="shared" si="40"/>
        <v>0.13532643842916248</v>
      </c>
      <c r="D115" s="17">
        <f t="shared" si="41"/>
        <v>163.18404801147088</v>
      </c>
      <c r="E115" s="17">
        <f>SUM(D115:$D$136)</f>
        <v>400.35495905890974</v>
      </c>
      <c r="F115" s="19">
        <f t="shared" si="42"/>
        <v>2.4533951935716605</v>
      </c>
      <c r="G115" s="5"/>
      <c r="H115" s="17">
        <f>Absterbeordnung!C109</f>
        <v>1205.8548935867448</v>
      </c>
      <c r="I115" s="18">
        <f t="shared" si="43"/>
        <v>0.13532643842916248</v>
      </c>
      <c r="J115" s="17">
        <f t="shared" si="44"/>
        <v>163.18404801147088</v>
      </c>
      <c r="K115" s="17">
        <f>SUM($J115:J$136)</f>
        <v>400.35495905890974</v>
      </c>
      <c r="L115" s="19">
        <f t="shared" si="45"/>
        <v>2.4533951935716605</v>
      </c>
      <c r="N115" s="20">
        <v>101</v>
      </c>
      <c r="O115" s="6">
        <f t="shared" si="36"/>
        <v>120</v>
      </c>
      <c r="P115" s="20">
        <f t="shared" si="37"/>
        <v>1205.8548935867448</v>
      </c>
      <c r="Q115" s="20">
        <f t="shared" si="38"/>
        <v>1205.8548935867448</v>
      </c>
      <c r="R115" s="5">
        <f t="shared" si="39"/>
        <v>63409.989374172699</v>
      </c>
      <c r="S115" s="5">
        <f t="shared" si="46"/>
        <v>10347498.750441857</v>
      </c>
      <c r="T115" s="20">
        <f>SUM(S115:$S$136)</f>
        <v>23345320.447873328</v>
      </c>
      <c r="U115" s="6">
        <f t="shared" si="47"/>
        <v>2.2561317484456271</v>
      </c>
    </row>
    <row r="116" spans="1:21">
      <c r="A116" s="21">
        <v>102</v>
      </c>
      <c r="B116" s="17">
        <f>Absterbeordnung!C110</f>
        <v>762.42596561962182</v>
      </c>
      <c r="C116" s="18">
        <f t="shared" si="40"/>
        <v>0.13267297885212007</v>
      </c>
      <c r="D116" s="17">
        <f t="shared" si="41"/>
        <v>101.1533240129593</v>
      </c>
      <c r="E116" s="17">
        <f>SUM(D116:$D$136)</f>
        <v>237.17091104743881</v>
      </c>
      <c r="F116" s="19">
        <f t="shared" si="42"/>
        <v>2.3446674972050703</v>
      </c>
      <c r="G116" s="5"/>
      <c r="H116" s="17">
        <f>Absterbeordnung!C110</f>
        <v>762.42596561962182</v>
      </c>
      <c r="I116" s="18">
        <f t="shared" si="43"/>
        <v>0.13267297885212007</v>
      </c>
      <c r="J116" s="17">
        <f t="shared" si="44"/>
        <v>101.1533240129593</v>
      </c>
      <c r="K116" s="17">
        <f>SUM($J116:J$136)</f>
        <v>237.17091104743881</v>
      </c>
      <c r="L116" s="19">
        <f t="shared" si="45"/>
        <v>2.3446674972050703</v>
      </c>
      <c r="N116" s="6">
        <v>102</v>
      </c>
      <c r="O116" s="6">
        <f t="shared" si="36"/>
        <v>121</v>
      </c>
      <c r="P116" s="20">
        <f t="shared" si="37"/>
        <v>762.42596561962182</v>
      </c>
      <c r="Q116" s="20">
        <f t="shared" si="38"/>
        <v>762.42596561962182</v>
      </c>
      <c r="R116" s="5">
        <f t="shared" si="39"/>
        <v>59855.57687977179</v>
      </c>
      <c r="S116" s="5">
        <f t="shared" si="46"/>
        <v>6054590.5621021511</v>
      </c>
      <c r="T116" s="20">
        <f>SUM(S116:$S$136)</f>
        <v>12997821.697431464</v>
      </c>
      <c r="U116" s="6">
        <f t="shared" si="47"/>
        <v>2.1467713735738765</v>
      </c>
    </row>
    <row r="117" spans="1:21">
      <c r="A117" s="21">
        <v>103</v>
      </c>
      <c r="B117" s="17">
        <f>Absterbeordnung!C111</f>
        <v>465.94252953224532</v>
      </c>
      <c r="C117" s="18">
        <f t="shared" si="40"/>
        <v>0.13007154789423539</v>
      </c>
      <c r="D117" s="17">
        <f t="shared" si="41"/>
        <v>60.605866046014633</v>
      </c>
      <c r="E117" s="17">
        <f>SUM(D117:$D$136)</f>
        <v>136.0175870344795</v>
      </c>
      <c r="F117" s="19">
        <f t="shared" si="42"/>
        <v>2.2442973908038701</v>
      </c>
      <c r="G117" s="5"/>
      <c r="H117" s="17">
        <f>Absterbeordnung!C111</f>
        <v>465.94252953224532</v>
      </c>
      <c r="I117" s="18">
        <f t="shared" si="43"/>
        <v>0.13007154789423539</v>
      </c>
      <c r="J117" s="17">
        <f t="shared" si="44"/>
        <v>60.605866046014633</v>
      </c>
      <c r="K117" s="17">
        <f>SUM($J117:J$136)</f>
        <v>136.0175870344795</v>
      </c>
      <c r="L117" s="19">
        <f t="shared" si="45"/>
        <v>2.2442973908038701</v>
      </c>
      <c r="N117" s="6">
        <v>103</v>
      </c>
      <c r="O117" s="6">
        <f t="shared" si="36"/>
        <v>122</v>
      </c>
      <c r="P117" s="20">
        <f t="shared" si="37"/>
        <v>465.94252953224532</v>
      </c>
      <c r="Q117" s="20">
        <f t="shared" si="38"/>
        <v>465.94252953224532</v>
      </c>
      <c r="R117" s="5">
        <f t="shared" si="39"/>
        <v>55991.981622794316</v>
      </c>
      <c r="S117" s="5">
        <f t="shared" si="46"/>
        <v>3393442.5378819853</v>
      </c>
      <c r="T117" s="20">
        <f>SUM(S117:$S$136)</f>
        <v>6943231.1353293154</v>
      </c>
      <c r="U117" s="6">
        <f t="shared" si="47"/>
        <v>2.0460729945534686</v>
      </c>
    </row>
    <row r="118" spans="1:21">
      <c r="A118" s="21">
        <v>104</v>
      </c>
      <c r="B118" s="17">
        <f>Absterbeordnung!C112</f>
        <v>274.87733051827286</v>
      </c>
      <c r="C118" s="18">
        <f t="shared" si="40"/>
        <v>0.12752112538650526</v>
      </c>
      <c r="D118" s="17">
        <f t="shared" si="41"/>
        <v>35.052666530928519</v>
      </c>
      <c r="E118" s="17">
        <f>SUM(D118:$D$136)</f>
        <v>75.411720988464879</v>
      </c>
      <c r="F118" s="19">
        <f t="shared" si="42"/>
        <v>2.151383288399066</v>
      </c>
      <c r="G118" s="5"/>
      <c r="H118" s="17">
        <f>Absterbeordnung!C112</f>
        <v>274.87733051827286</v>
      </c>
      <c r="I118" s="18">
        <f t="shared" si="43"/>
        <v>0.12752112538650526</v>
      </c>
      <c r="J118" s="17">
        <f t="shared" si="44"/>
        <v>35.052666530928519</v>
      </c>
      <c r="K118" s="17">
        <f>SUM($J118:J$136)</f>
        <v>75.411720988464879</v>
      </c>
      <c r="L118" s="19">
        <f t="shared" si="45"/>
        <v>2.151383288399066</v>
      </c>
      <c r="N118" s="6">
        <v>104</v>
      </c>
      <c r="O118" s="6">
        <f t="shared" si="36"/>
        <v>123</v>
      </c>
      <c r="P118" s="20">
        <f t="shared" si="37"/>
        <v>274.87733051827286</v>
      </c>
      <c r="Q118" s="20">
        <f t="shared" si="38"/>
        <v>274.87733051827286</v>
      </c>
      <c r="R118" s="5">
        <f t="shared" si="39"/>
        <v>51868.583544780398</v>
      </c>
      <c r="S118" s="5">
        <f t="shared" si="46"/>
        <v>1818132.1624267937</v>
      </c>
      <c r="T118" s="20">
        <f>SUM(S118:$S$136)</f>
        <v>3549788.5974473292</v>
      </c>
      <c r="U118" s="6">
        <f t="shared" si="47"/>
        <v>1.9524370509507776</v>
      </c>
    </row>
    <row r="119" spans="1:21">
      <c r="A119" s="21">
        <v>105</v>
      </c>
      <c r="B119" s="17">
        <f>Absterbeordnung!C113</f>
        <v>156.33536908448073</v>
      </c>
      <c r="C119" s="18">
        <f t="shared" si="40"/>
        <v>0.12502071116324046</v>
      </c>
      <c r="D119" s="17">
        <f t="shared" si="41"/>
        <v>19.545159022909456</v>
      </c>
      <c r="E119" s="17">
        <f>SUM(D119:$D$136)</f>
        <v>40.359054457536345</v>
      </c>
      <c r="F119" s="19">
        <f t="shared" si="42"/>
        <v>2.06491307695324</v>
      </c>
      <c r="G119" s="5"/>
      <c r="H119" s="17">
        <f>Absterbeordnung!C113</f>
        <v>156.33536908448073</v>
      </c>
      <c r="I119" s="18">
        <f t="shared" si="43"/>
        <v>0.12502071116324046</v>
      </c>
      <c r="J119" s="17">
        <f t="shared" si="44"/>
        <v>19.545159022909456</v>
      </c>
      <c r="K119" s="17">
        <f>SUM($J119:J$136)</f>
        <v>40.359054457536345</v>
      </c>
      <c r="L119" s="19">
        <f t="shared" si="45"/>
        <v>2.06491307695324</v>
      </c>
      <c r="N119" s="6">
        <v>105</v>
      </c>
      <c r="O119" s="6">
        <f t="shared" si="36"/>
        <v>124</v>
      </c>
      <c r="P119" s="20">
        <f t="shared" si="37"/>
        <v>156.33536908448073</v>
      </c>
      <c r="Q119" s="20">
        <f t="shared" si="38"/>
        <v>156.33536908448073</v>
      </c>
      <c r="R119" s="5">
        <f t="shared" si="39"/>
        <v>47485.132086894781</v>
      </c>
      <c r="S119" s="5">
        <f t="shared" si="46"/>
        <v>928104.45786221896</v>
      </c>
      <c r="T119" s="20">
        <f>SUM(S119:$S$136)</f>
        <v>1731656.4350205355</v>
      </c>
      <c r="U119" s="6">
        <f t="shared" si="47"/>
        <v>1.8657990707309018</v>
      </c>
    </row>
    <row r="120" spans="1:21">
      <c r="A120" s="21">
        <v>106</v>
      </c>
      <c r="B120" s="17">
        <f>Absterbeordnung!C114</f>
        <v>85.610524918185263</v>
      </c>
      <c r="C120" s="18">
        <f t="shared" si="40"/>
        <v>0.12256932466984359</v>
      </c>
      <c r="D120" s="17">
        <f t="shared" si="41"/>
        <v>10.493224223852785</v>
      </c>
      <c r="E120" s="17">
        <f>SUM(D120:$D$136)</f>
        <v>20.8138954346269</v>
      </c>
      <c r="F120" s="19">
        <f t="shared" si="42"/>
        <v>1.9835557680463523</v>
      </c>
      <c r="G120" s="5"/>
      <c r="H120" s="17">
        <f>Absterbeordnung!C114</f>
        <v>85.610524918185263</v>
      </c>
      <c r="I120" s="18">
        <f t="shared" si="43"/>
        <v>0.12256932466984359</v>
      </c>
      <c r="J120" s="17">
        <f t="shared" si="44"/>
        <v>10.493224223852785</v>
      </c>
      <c r="K120" s="17">
        <f>SUM($J120:J$136)</f>
        <v>20.8138954346269</v>
      </c>
      <c r="L120" s="19">
        <f t="shared" si="45"/>
        <v>1.9835557680463523</v>
      </c>
      <c r="N120" s="6">
        <v>106</v>
      </c>
      <c r="O120" s="6">
        <f t="shared" si="36"/>
        <v>125</v>
      </c>
      <c r="P120" s="20">
        <f t="shared" si="37"/>
        <v>85.610524918185263</v>
      </c>
      <c r="Q120" s="20">
        <f t="shared" si="38"/>
        <v>85.610524918185263</v>
      </c>
      <c r="R120" s="5">
        <f t="shared" si="39"/>
        <v>42906.72070776506</v>
      </c>
      <c r="S120" s="5">
        <f t="shared" si="46"/>
        <v>450229.84109680622</v>
      </c>
      <c r="T120" s="20">
        <f>SUM(S120:$S$136)</f>
        <v>803551.97715831676</v>
      </c>
      <c r="U120" s="6">
        <f t="shared" si="47"/>
        <v>1.7847594801819031</v>
      </c>
    </row>
    <row r="121" spans="1:21">
      <c r="A121" s="21">
        <v>107</v>
      </c>
      <c r="B121" s="17">
        <f>Absterbeordnung!C115</f>
        <v>45.080479308484612</v>
      </c>
      <c r="C121" s="18">
        <f t="shared" si="40"/>
        <v>0.12016600457827803</v>
      </c>
      <c r="D121" s="17">
        <f t="shared" si="41"/>
        <v>5.4171410829743296</v>
      </c>
      <c r="E121" s="17">
        <f>SUM(D121:$D$136)</f>
        <v>10.320671210774117</v>
      </c>
      <c r="F121" s="19">
        <f t="shared" si="42"/>
        <v>1.9051878200498076</v>
      </c>
      <c r="G121" s="5"/>
      <c r="H121" s="17">
        <f>Absterbeordnung!C115</f>
        <v>45.080479308484612</v>
      </c>
      <c r="I121" s="18">
        <f t="shared" si="43"/>
        <v>0.12016600457827803</v>
      </c>
      <c r="J121" s="17">
        <f t="shared" si="44"/>
        <v>5.4171410829743296</v>
      </c>
      <c r="K121" s="17">
        <f>SUM($J121:J$136)</f>
        <v>10.320671210774117</v>
      </c>
      <c r="L121" s="19">
        <f t="shared" si="45"/>
        <v>1.9051878200498076</v>
      </c>
      <c r="N121" s="6">
        <v>107</v>
      </c>
      <c r="O121" s="6">
        <f t="shared" si="36"/>
        <v>126</v>
      </c>
      <c r="P121" s="20">
        <f t="shared" si="37"/>
        <v>45.080479308484612</v>
      </c>
      <c r="Q121" s="20">
        <f t="shared" si="38"/>
        <v>45.080479308484612</v>
      </c>
      <c r="R121" s="5">
        <f t="shared" si="39"/>
        <v>38147.109147201307</v>
      </c>
      <c r="S121" s="5">
        <f t="shared" si="46"/>
        <v>206648.27215801005</v>
      </c>
      <c r="T121" s="20">
        <f>SUM(S121:$S$136)</f>
        <v>353322.13606151048</v>
      </c>
      <c r="U121" s="6">
        <f t="shared" si="47"/>
        <v>1.709775418743152</v>
      </c>
    </row>
    <row r="122" spans="1:21">
      <c r="A122" s="21">
        <v>108</v>
      </c>
      <c r="B122" s="17">
        <f>Absterbeordnung!C116</f>
        <v>22.797183178428821</v>
      </c>
      <c r="C122" s="18">
        <f t="shared" si="40"/>
        <v>0.11780980841007649</v>
      </c>
      <c r="D122" s="17">
        <f t="shared" si="41"/>
        <v>2.6857317825401181</v>
      </c>
      <c r="E122" s="17">
        <f>SUM(D122:$D$136)</f>
        <v>4.9035301277997867</v>
      </c>
      <c r="F122" s="19">
        <f t="shared" si="42"/>
        <v>1.8257705999078262</v>
      </c>
      <c r="G122" s="5"/>
      <c r="H122" s="17">
        <f>Absterbeordnung!C116</f>
        <v>22.797183178428821</v>
      </c>
      <c r="I122" s="18">
        <f t="shared" si="43"/>
        <v>0.11780980841007649</v>
      </c>
      <c r="J122" s="17">
        <f t="shared" si="44"/>
        <v>2.6857317825401181</v>
      </c>
      <c r="K122" s="17">
        <f>SUM($J122:J$136)</f>
        <v>4.9035301277997867</v>
      </c>
      <c r="L122" s="19">
        <f t="shared" si="45"/>
        <v>1.8257705999078262</v>
      </c>
      <c r="N122" s="6">
        <v>108</v>
      </c>
      <c r="O122" s="6">
        <f t="shared" si="36"/>
        <v>127</v>
      </c>
      <c r="P122" s="20">
        <f t="shared" si="37"/>
        <v>22.797183178428821</v>
      </c>
      <c r="Q122" s="20">
        <f t="shared" si="38"/>
        <v>22.797183178428821</v>
      </c>
      <c r="R122" s="5">
        <f t="shared" si="39"/>
        <v>33257.684927019851</v>
      </c>
      <c r="S122" s="5">
        <f t="shared" si="46"/>
        <v>89321.221422202638</v>
      </c>
      <c r="T122" s="20">
        <f>SUM(S122:$S$136)</f>
        <v>146673.86390350046</v>
      </c>
      <c r="U122" s="6">
        <f t="shared" si="47"/>
        <v>1.6420942477958731</v>
      </c>
    </row>
    <row r="123" spans="1:21">
      <c r="A123" s="21">
        <v>109</v>
      </c>
      <c r="B123" s="17">
        <f>Absterbeordnung!C117</f>
        <v>11.057195852846933</v>
      </c>
      <c r="C123" s="18">
        <f t="shared" si="40"/>
        <v>0.11549981216674166</v>
      </c>
      <c r="D123" s="17">
        <f t="shared" si="41"/>
        <v>1.2771040440946955</v>
      </c>
      <c r="E123" s="17">
        <f>SUM(D123:$D$136)</f>
        <v>2.2177983452596686</v>
      </c>
      <c r="F123" s="19">
        <f t="shared" si="42"/>
        <v>1.7365839185262355</v>
      </c>
      <c r="G123" s="5"/>
      <c r="H123" s="17">
        <f>Absterbeordnung!C117</f>
        <v>11.057195852846933</v>
      </c>
      <c r="I123" s="18">
        <f t="shared" si="43"/>
        <v>0.11549981216674166</v>
      </c>
      <c r="J123" s="17">
        <f t="shared" si="44"/>
        <v>1.2771040440946955</v>
      </c>
      <c r="K123" s="17">
        <f>SUM($J123:J$136)</f>
        <v>2.2177983452596686</v>
      </c>
      <c r="L123" s="19">
        <f t="shared" si="45"/>
        <v>1.7365839185262355</v>
      </c>
      <c r="N123" s="6">
        <v>109</v>
      </c>
      <c r="O123" s="6">
        <f t="shared" si="36"/>
        <v>128</v>
      </c>
      <c r="P123" s="20">
        <f t="shared" si="37"/>
        <v>11.057195852846933</v>
      </c>
      <c r="Q123" s="20">
        <f t="shared" si="38"/>
        <v>11.057195852846933</v>
      </c>
      <c r="R123" s="5">
        <f t="shared" si="39"/>
        <v>28603.104716714388</v>
      </c>
      <c r="S123" s="5">
        <f t="shared" si="46"/>
        <v>36529.14070738</v>
      </c>
      <c r="T123" s="20">
        <f>SUM(S123:$S$136)</f>
        <v>57352.6424812978</v>
      </c>
      <c r="U123" s="6">
        <f t="shared" si="47"/>
        <v>1.5700517825132092</v>
      </c>
    </row>
    <row r="124" spans="1:21">
      <c r="A124" s="21">
        <v>110</v>
      </c>
      <c r="B124" s="17">
        <f>Absterbeordnung!C118</f>
        <v>5.1371212391430303</v>
      </c>
      <c r="C124" s="18">
        <f t="shared" si="40"/>
        <v>0.11323510996739378</v>
      </c>
      <c r="D124" s="17">
        <f t="shared" si="41"/>
        <v>0.58170248843019523</v>
      </c>
      <c r="E124" s="17">
        <f>SUM(D124:$D$136)</f>
        <v>0.94069430116497299</v>
      </c>
      <c r="F124" s="19">
        <f t="shared" si="42"/>
        <v>1.6171398951783187</v>
      </c>
      <c r="G124" s="5"/>
      <c r="H124" s="17">
        <f>Absterbeordnung!C118</f>
        <v>5.1371212391430303</v>
      </c>
      <c r="I124" s="18">
        <f t="shared" si="43"/>
        <v>0.11323510996739378</v>
      </c>
      <c r="J124" s="17">
        <f t="shared" si="44"/>
        <v>0.58170248843019523</v>
      </c>
      <c r="K124" s="17">
        <f>SUM($J124:J$136)</f>
        <v>0.94069430116497299</v>
      </c>
      <c r="L124" s="19">
        <f t="shared" si="45"/>
        <v>1.6171398951783187</v>
      </c>
      <c r="N124" s="6">
        <v>110</v>
      </c>
      <c r="O124" s="6">
        <f t="shared" si="36"/>
        <v>129</v>
      </c>
      <c r="P124" s="20">
        <f t="shared" si="37"/>
        <v>5.1371212391430303</v>
      </c>
      <c r="Q124" s="20">
        <f t="shared" si="38"/>
        <v>5.1371212391430303</v>
      </c>
      <c r="R124" s="5">
        <f t="shared" si="39"/>
        <v>24142.993559126302</v>
      </c>
      <c r="S124" s="5">
        <f t="shared" si="46"/>
        <v>14044.039431497944</v>
      </c>
      <c r="T124" s="20">
        <f>SUM(S124:$S$136)</f>
        <v>20823.501773917807</v>
      </c>
      <c r="U124" s="6">
        <f t="shared" si="47"/>
        <v>1.4827288028837984</v>
      </c>
    </row>
    <row r="125" spans="1:21">
      <c r="A125" s="21">
        <v>111</v>
      </c>
      <c r="B125" s="17">
        <f>Absterbeordnung!C119</f>
        <v>2.2832080089279172</v>
      </c>
      <c r="C125" s="18">
        <f t="shared" si="40"/>
        <v>0.11101481369352335</v>
      </c>
      <c r="D125" s="17">
        <f t="shared" si="41"/>
        <v>0.25346991173469313</v>
      </c>
      <c r="E125" s="17">
        <f>SUM(D125:$D$136)</f>
        <v>0.35899181273477782</v>
      </c>
      <c r="F125" s="19">
        <f t="shared" si="42"/>
        <v>1.4163093768326018</v>
      </c>
      <c r="G125" s="25"/>
      <c r="H125" s="17">
        <f>Absterbeordnung!C119</f>
        <v>2.2832080089279172</v>
      </c>
      <c r="I125" s="18">
        <f t="shared" si="43"/>
        <v>0.11101481369352335</v>
      </c>
      <c r="J125" s="17">
        <f t="shared" si="44"/>
        <v>0.25346991173469313</v>
      </c>
      <c r="K125" s="17">
        <f>SUM($J125:J$136)</f>
        <v>0.35899181273477782</v>
      </c>
      <c r="L125" s="19">
        <f t="shared" si="45"/>
        <v>1.4163093768326018</v>
      </c>
      <c r="N125" s="6">
        <v>111</v>
      </c>
      <c r="O125" s="6">
        <f t="shared" si="36"/>
        <v>130</v>
      </c>
      <c r="P125" s="20">
        <f t="shared" si="37"/>
        <v>2.2832080089279172</v>
      </c>
      <c r="Q125" s="20">
        <f t="shared" si="38"/>
        <v>2.2832080089279172</v>
      </c>
      <c r="R125" s="5">
        <f t="shared" si="39"/>
        <v>20000.375250573845</v>
      </c>
      <c r="S125" s="5">
        <f t="shared" si="46"/>
        <v>5069.493349423693</v>
      </c>
      <c r="T125" s="20">
        <f>SUM(S125:$S$136)</f>
        <v>6779.4623424198635</v>
      </c>
      <c r="U125" s="6">
        <f t="shared" si="47"/>
        <v>1.3373056980517712</v>
      </c>
    </row>
    <row r="126" spans="1:21">
      <c r="A126" s="21">
        <v>112</v>
      </c>
      <c r="B126" s="17">
        <f>Absterbeordnung!C120</f>
        <v>0.96953132144350662</v>
      </c>
      <c r="C126" s="18">
        <f t="shared" si="40"/>
        <v>0.10883805264070914</v>
      </c>
      <c r="D126" s="17">
        <f t="shared" si="41"/>
        <v>0.10552190100008467</v>
      </c>
      <c r="E126" s="17">
        <f>SUM(D126:$D$136)</f>
        <v>0.10552190100008467</v>
      </c>
      <c r="F126" s="19">
        <f t="shared" si="42"/>
        <v>1</v>
      </c>
      <c r="G126" s="5"/>
      <c r="H126" s="17">
        <f>Absterbeordnung!C120</f>
        <v>0.96953132144350662</v>
      </c>
      <c r="I126" s="18">
        <f t="shared" si="43"/>
        <v>0.10883805264070914</v>
      </c>
      <c r="J126" s="17">
        <f t="shared" si="44"/>
        <v>0.10552190100008467</v>
      </c>
      <c r="K126" s="17">
        <f>SUM($J126:J$136)</f>
        <v>0.10552190100008467</v>
      </c>
      <c r="L126" s="19">
        <f t="shared" si="45"/>
        <v>1</v>
      </c>
      <c r="N126" s="6">
        <v>112</v>
      </c>
      <c r="O126" s="6">
        <f t="shared" si="36"/>
        <v>131</v>
      </c>
      <c r="P126" s="20">
        <f t="shared" si="37"/>
        <v>0.96953132144350662</v>
      </c>
      <c r="Q126" s="20">
        <f t="shared" si="38"/>
        <v>0.96953132144350662</v>
      </c>
      <c r="R126" s="5">
        <f t="shared" si="39"/>
        <v>16204.872891692867</v>
      </c>
      <c r="S126" s="5">
        <f t="shared" si="46"/>
        <v>1709.9689929961705</v>
      </c>
      <c r="T126" s="20">
        <f>SUM(S126:$S$136)</f>
        <v>1709.9689929961705</v>
      </c>
      <c r="U126" s="6">
        <f t="shared" si="47"/>
        <v>1</v>
      </c>
    </row>
    <row r="127" spans="1:21">
      <c r="A127" s="21">
        <v>113</v>
      </c>
      <c r="B127" s="17">
        <f>Absterbeordnung!C121</f>
        <v>0</v>
      </c>
      <c r="C127" s="18">
        <f t="shared" si="40"/>
        <v>0.10670397317716583</v>
      </c>
      <c r="D127" s="17">
        <f t="shared" si="41"/>
        <v>0</v>
      </c>
      <c r="E127" s="17">
        <f>SUM(D127:$D$136)</f>
        <v>0</v>
      </c>
      <c r="F127" s="19" t="e">
        <f t="shared" si="42"/>
        <v>#DIV/0!</v>
      </c>
      <c r="G127" s="27"/>
      <c r="H127" s="17">
        <f>Absterbeordnung!C121</f>
        <v>0</v>
      </c>
      <c r="I127" s="18">
        <f t="shared" si="43"/>
        <v>0.10670397317716583</v>
      </c>
      <c r="J127" s="17">
        <f t="shared" si="44"/>
        <v>0</v>
      </c>
      <c r="K127" s="17">
        <f>SUM($J127:J$136)</f>
        <v>0</v>
      </c>
      <c r="L127" s="19" t="e">
        <f t="shared" si="45"/>
        <v>#DIV/0!</v>
      </c>
      <c r="N127" s="6">
        <v>113</v>
      </c>
      <c r="O127" s="6">
        <f t="shared" si="36"/>
        <v>132</v>
      </c>
      <c r="P127" s="20">
        <f t="shared" si="37"/>
        <v>0</v>
      </c>
      <c r="Q127" s="20">
        <f t="shared" si="38"/>
        <v>0</v>
      </c>
      <c r="R127" s="5">
        <f t="shared" si="39"/>
        <v>12838.861245567598</v>
      </c>
      <c r="S127" s="5">
        <f t="shared" si="46"/>
        <v>0</v>
      </c>
      <c r="T127" s="20">
        <f>SUM(S127:$S$136)</f>
        <v>0</v>
      </c>
      <c r="U127" s="6" t="e">
        <f t="shared" si="47"/>
        <v>#DIV/0!</v>
      </c>
    </row>
    <row r="128" spans="1:21">
      <c r="A128" s="21">
        <v>114</v>
      </c>
      <c r="B128" s="17">
        <f>Absterbeordnung!C122</f>
        <v>0</v>
      </c>
      <c r="C128" s="18">
        <f t="shared" si="40"/>
        <v>0.10461173840898609</v>
      </c>
      <c r="D128" s="17">
        <f t="shared" si="41"/>
        <v>0</v>
      </c>
      <c r="E128" s="17">
        <f>SUM(D128:$D$136)</f>
        <v>0</v>
      </c>
      <c r="F128" s="19" t="e">
        <f t="shared" si="42"/>
        <v>#DIV/0!</v>
      </c>
      <c r="G128" s="27"/>
      <c r="H128" s="17">
        <f>Absterbeordnung!C122</f>
        <v>0</v>
      </c>
      <c r="I128" s="18">
        <f t="shared" si="43"/>
        <v>0.10461173840898609</v>
      </c>
      <c r="J128" s="17">
        <f t="shared" si="44"/>
        <v>0</v>
      </c>
      <c r="K128" s="17">
        <f>SUM($J128:J$136)</f>
        <v>0</v>
      </c>
      <c r="L128" s="19" t="e">
        <f t="shared" si="45"/>
        <v>#DIV/0!</v>
      </c>
      <c r="N128" s="6">
        <v>114</v>
      </c>
      <c r="O128" s="6">
        <f t="shared" si="36"/>
        <v>133</v>
      </c>
      <c r="P128" s="20">
        <f t="shared" si="37"/>
        <v>0</v>
      </c>
      <c r="Q128" s="20">
        <f t="shared" si="38"/>
        <v>0</v>
      </c>
      <c r="R128" s="5">
        <f t="shared" si="39"/>
        <v>9933.9192156940517</v>
      </c>
      <c r="S128" s="5">
        <f t="shared" si="46"/>
        <v>0</v>
      </c>
      <c r="T128" s="20">
        <f>SUM(S128:$S$136)</f>
        <v>0</v>
      </c>
      <c r="U128" s="6" t="e">
        <f t="shared" si="47"/>
        <v>#DIV/0!</v>
      </c>
    </row>
    <row r="129" spans="1:21">
      <c r="A129" s="21">
        <v>115</v>
      </c>
      <c r="B129" s="17">
        <f>Absterbeordnung!C123</f>
        <v>0</v>
      </c>
      <c r="C129" s="18">
        <f t="shared" si="40"/>
        <v>0.10256052785194716</v>
      </c>
      <c r="D129" s="17">
        <f t="shared" si="41"/>
        <v>0</v>
      </c>
      <c r="E129" s="17">
        <f>SUM(D129:$D$136)</f>
        <v>0</v>
      </c>
      <c r="F129" s="19" t="e">
        <f t="shared" si="42"/>
        <v>#DIV/0!</v>
      </c>
      <c r="G129" s="27"/>
      <c r="H129" s="17">
        <f>Absterbeordnung!C123</f>
        <v>0</v>
      </c>
      <c r="I129" s="18">
        <f t="shared" si="43"/>
        <v>0.10256052785194716</v>
      </c>
      <c r="J129" s="17">
        <f t="shared" si="44"/>
        <v>0</v>
      </c>
      <c r="K129" s="17">
        <f>SUM($J129:J$136)</f>
        <v>0</v>
      </c>
      <c r="L129" s="19" t="e">
        <f t="shared" si="45"/>
        <v>#DIV/0!</v>
      </c>
      <c r="N129" s="6">
        <v>115</v>
      </c>
      <c r="O129" s="6">
        <f t="shared" si="36"/>
        <v>134</v>
      </c>
      <c r="P129" s="20">
        <f t="shared" si="37"/>
        <v>0</v>
      </c>
      <c r="Q129" s="20">
        <f t="shared" si="38"/>
        <v>0</v>
      </c>
      <c r="R129" s="5">
        <f t="shared" si="39"/>
        <v>7496.6603576457273</v>
      </c>
      <c r="S129" s="5">
        <f t="shared" si="46"/>
        <v>0</v>
      </c>
      <c r="T129" s="20">
        <f>SUM(S129:$S$136)</f>
        <v>0</v>
      </c>
      <c r="U129" s="6" t="e">
        <f t="shared" si="47"/>
        <v>#DIV/0!</v>
      </c>
    </row>
    <row r="130" spans="1:21">
      <c r="A130" s="21">
        <v>116</v>
      </c>
      <c r="B130" s="17">
        <f>Absterbeordnung!C124</f>
        <v>0</v>
      </c>
      <c r="C130" s="18">
        <f t="shared" si="40"/>
        <v>0.1005495371097521</v>
      </c>
      <c r="D130" s="17">
        <f t="shared" si="41"/>
        <v>0</v>
      </c>
      <c r="E130" s="17">
        <f>SUM(D130:$D$136)</f>
        <v>0</v>
      </c>
      <c r="F130" s="19" t="e">
        <f t="shared" si="42"/>
        <v>#DIV/0!</v>
      </c>
      <c r="G130" s="27"/>
      <c r="H130" s="17">
        <f>Absterbeordnung!C124</f>
        <v>0</v>
      </c>
      <c r="I130" s="18">
        <f t="shared" si="43"/>
        <v>0.1005495371097521</v>
      </c>
      <c r="J130" s="17">
        <f t="shared" si="44"/>
        <v>0</v>
      </c>
      <c r="K130" s="17">
        <f>SUM($J130:J$136)</f>
        <v>0</v>
      </c>
      <c r="L130" s="19" t="e">
        <f t="shared" si="45"/>
        <v>#DIV/0!</v>
      </c>
      <c r="N130" s="6">
        <v>116</v>
      </c>
      <c r="O130" s="6">
        <f t="shared" si="36"/>
        <v>135</v>
      </c>
      <c r="P130" s="20">
        <f t="shared" si="37"/>
        <v>0</v>
      </c>
      <c r="Q130" s="20">
        <f t="shared" si="38"/>
        <v>0</v>
      </c>
      <c r="R130" s="5">
        <f t="shared" si="39"/>
        <v>5510.715491325308</v>
      </c>
      <c r="S130" s="5">
        <f t="shared" si="46"/>
        <v>0</v>
      </c>
      <c r="T130" s="20">
        <f>SUM(S130:$S$136)</f>
        <v>0</v>
      </c>
      <c r="U130" s="6" t="e">
        <f t="shared" si="47"/>
        <v>#DIV/0!</v>
      </c>
    </row>
    <row r="131" spans="1:21">
      <c r="A131" s="21">
        <v>117</v>
      </c>
      <c r="B131" s="17">
        <f>Absterbeordnung!C125</f>
        <v>0</v>
      </c>
      <c r="C131" s="18">
        <f t="shared" si="40"/>
        <v>9.8577977558580526E-2</v>
      </c>
      <c r="D131" s="17">
        <f t="shared" si="41"/>
        <v>0</v>
      </c>
      <c r="E131" s="17">
        <f>SUM(D131:$D$136)</f>
        <v>0</v>
      </c>
      <c r="F131" s="19" t="e">
        <f t="shared" si="42"/>
        <v>#DIV/0!</v>
      </c>
      <c r="G131" s="27"/>
      <c r="H131" s="17">
        <f>Absterbeordnung!C125</f>
        <v>0</v>
      </c>
      <c r="I131" s="18">
        <f t="shared" si="43"/>
        <v>9.8577977558580526E-2</v>
      </c>
      <c r="J131" s="17">
        <f t="shared" si="44"/>
        <v>0</v>
      </c>
      <c r="K131" s="17">
        <f>SUM($J131:J$136)</f>
        <v>0</v>
      </c>
      <c r="L131" s="19" t="e">
        <f t="shared" si="45"/>
        <v>#DIV/0!</v>
      </c>
      <c r="N131" s="6">
        <v>117</v>
      </c>
      <c r="O131" s="6">
        <f t="shared" si="36"/>
        <v>136</v>
      </c>
      <c r="P131" s="20">
        <f t="shared" si="37"/>
        <v>0</v>
      </c>
      <c r="Q131" s="20">
        <f t="shared" si="38"/>
        <v>0</v>
      </c>
      <c r="R131" s="5">
        <f t="shared" si="39"/>
        <v>3940.7686354894322</v>
      </c>
      <c r="S131" s="5">
        <f t="shared" si="46"/>
        <v>0</v>
      </c>
      <c r="T131" s="20">
        <f>SUM(S131:$S$136)</f>
        <v>0</v>
      </c>
      <c r="U131" s="6" t="e">
        <f t="shared" si="47"/>
        <v>#DIV/0!</v>
      </c>
    </row>
    <row r="132" spans="1:21">
      <c r="A132" s="21">
        <v>118</v>
      </c>
      <c r="B132" s="17">
        <f>Absterbeordnung!C126</f>
        <v>0</v>
      </c>
      <c r="C132" s="18">
        <f t="shared" si="40"/>
        <v>9.6645076037824032E-2</v>
      </c>
      <c r="D132" s="17">
        <f t="shared" si="41"/>
        <v>0</v>
      </c>
      <c r="E132" s="17">
        <f>SUM(D132:$D$136)</f>
        <v>0</v>
      </c>
      <c r="F132" s="19" t="e">
        <f t="shared" si="42"/>
        <v>#DIV/0!</v>
      </c>
      <c r="G132" s="27"/>
      <c r="H132" s="17">
        <f>Absterbeordnung!C126</f>
        <v>0</v>
      </c>
      <c r="I132" s="18">
        <f t="shared" si="43"/>
        <v>9.6645076037824032E-2</v>
      </c>
      <c r="J132" s="17">
        <f t="shared" si="44"/>
        <v>0</v>
      </c>
      <c r="K132" s="17">
        <f>SUM($J132:J$136)</f>
        <v>0</v>
      </c>
      <c r="L132" s="19" t="e">
        <f t="shared" si="45"/>
        <v>#DIV/0!</v>
      </c>
      <c r="N132" s="6">
        <v>118</v>
      </c>
      <c r="O132" s="6">
        <f t="shared" si="36"/>
        <v>137</v>
      </c>
      <c r="P132" s="20">
        <f t="shared" si="37"/>
        <v>0</v>
      </c>
      <c r="Q132" s="20">
        <f t="shared" si="38"/>
        <v>0</v>
      </c>
      <c r="R132" s="5">
        <f t="shared" si="39"/>
        <v>2737.9564152224966</v>
      </c>
      <c r="S132" s="5">
        <f t="shared" si="46"/>
        <v>0</v>
      </c>
      <c r="T132" s="20">
        <f>SUM(S132:$S$136)</f>
        <v>0</v>
      </c>
      <c r="U132" s="6" t="e">
        <f t="shared" si="47"/>
        <v>#DIV/0!</v>
      </c>
    </row>
    <row r="133" spans="1:21">
      <c r="A133" s="21">
        <v>119</v>
      </c>
      <c r="B133" s="17">
        <f>Absterbeordnung!C127</f>
        <v>0</v>
      </c>
      <c r="C133" s="18">
        <f t="shared" si="40"/>
        <v>9.4750074546886331E-2</v>
      </c>
      <c r="D133" s="17">
        <f t="shared" si="41"/>
        <v>0</v>
      </c>
      <c r="E133" s="17">
        <f>SUM(D133:$D$136)</f>
        <v>0</v>
      </c>
      <c r="F133" s="19" t="e">
        <f t="shared" si="42"/>
        <v>#DIV/0!</v>
      </c>
      <c r="G133" s="27"/>
      <c r="H133" s="17">
        <f>Absterbeordnung!C127</f>
        <v>0</v>
      </c>
      <c r="I133" s="18">
        <f t="shared" si="43"/>
        <v>9.4750074546886331E-2</v>
      </c>
      <c r="J133" s="17">
        <f t="shared" si="44"/>
        <v>0</v>
      </c>
      <c r="K133" s="17">
        <f>SUM($J133:J$136)</f>
        <v>0</v>
      </c>
      <c r="L133" s="19" t="e">
        <f t="shared" si="45"/>
        <v>#DIV/0!</v>
      </c>
      <c r="N133" s="6">
        <v>119</v>
      </c>
      <c r="O133" s="6">
        <f t="shared" si="36"/>
        <v>138</v>
      </c>
      <c r="P133" s="20">
        <f t="shared" si="37"/>
        <v>0</v>
      </c>
      <c r="Q133" s="20">
        <f t="shared" si="38"/>
        <v>0</v>
      </c>
      <c r="R133" s="5">
        <f t="shared" si="39"/>
        <v>1845.7998980660657</v>
      </c>
      <c r="S133" s="5">
        <f t="shared" si="46"/>
        <v>0</v>
      </c>
      <c r="T133" s="20">
        <f>SUM(S133:$S$136)</f>
        <v>0</v>
      </c>
      <c r="U133" s="6" t="e">
        <f t="shared" si="47"/>
        <v>#DIV/0!</v>
      </c>
    </row>
    <row r="134" spans="1:21">
      <c r="A134" s="21">
        <v>120</v>
      </c>
      <c r="B134" s="17">
        <f>Absterbeordnung!C128</f>
        <v>0</v>
      </c>
      <c r="C134" s="18">
        <f t="shared" si="40"/>
        <v>9.2892229947927757E-2</v>
      </c>
      <c r="D134" s="17">
        <f t="shared" si="41"/>
        <v>0</v>
      </c>
      <c r="E134" s="17">
        <f>SUM(D134:$D$136)</f>
        <v>0</v>
      </c>
      <c r="F134" s="19" t="e">
        <f t="shared" si="42"/>
        <v>#DIV/0!</v>
      </c>
      <c r="G134" s="27"/>
      <c r="H134" s="17">
        <f>Absterbeordnung!C128</f>
        <v>0</v>
      </c>
      <c r="I134" s="18">
        <f t="shared" si="43"/>
        <v>9.2892229947927757E-2</v>
      </c>
      <c r="J134" s="17">
        <f t="shared" si="44"/>
        <v>0</v>
      </c>
      <c r="K134" s="17">
        <f>SUM($J134:J$136)</f>
        <v>0</v>
      </c>
      <c r="L134" s="19" t="e">
        <f t="shared" si="45"/>
        <v>#DIV/0!</v>
      </c>
      <c r="N134" s="6">
        <v>120</v>
      </c>
      <c r="O134" s="6">
        <f t="shared" si="36"/>
        <v>139</v>
      </c>
      <c r="P134" s="20">
        <f t="shared" si="37"/>
        <v>0</v>
      </c>
      <c r="Q134" s="20">
        <f t="shared" si="38"/>
        <v>0</v>
      </c>
      <c r="R134" s="5">
        <f t="shared" si="39"/>
        <v>1205.8548935867448</v>
      </c>
      <c r="S134" s="5">
        <f t="shared" si="46"/>
        <v>0</v>
      </c>
      <c r="T134" s="20">
        <f>SUM(S134:$S$136)</f>
        <v>0</v>
      </c>
      <c r="U134" s="6" t="e">
        <f t="shared" si="47"/>
        <v>#DIV/0!</v>
      </c>
    </row>
    <row r="135" spans="1:21">
      <c r="A135" s="21">
        <v>121</v>
      </c>
      <c r="B135" s="17">
        <f>Absterbeordnung!C129</f>
        <v>0</v>
      </c>
      <c r="C135" s="18">
        <f t="shared" si="40"/>
        <v>9.1070813674438977E-2</v>
      </c>
      <c r="D135" s="17">
        <f t="shared" si="41"/>
        <v>0</v>
      </c>
      <c r="E135" s="17">
        <f>SUM(D135:$D$136)</f>
        <v>0</v>
      </c>
      <c r="F135" s="19" t="e">
        <f t="shared" si="42"/>
        <v>#DIV/0!</v>
      </c>
      <c r="G135" s="27"/>
      <c r="H135" s="17">
        <f>Absterbeordnung!C129</f>
        <v>0</v>
      </c>
      <c r="I135" s="18">
        <f t="shared" si="43"/>
        <v>9.1070813674438977E-2</v>
      </c>
      <c r="J135" s="17">
        <f t="shared" si="44"/>
        <v>0</v>
      </c>
      <c r="K135" s="17">
        <f>SUM($J135:J$136)</f>
        <v>0</v>
      </c>
      <c r="L135" s="19" t="e">
        <f t="shared" si="45"/>
        <v>#DIV/0!</v>
      </c>
      <c r="N135" s="6">
        <v>121</v>
      </c>
      <c r="O135" s="6">
        <f t="shared" si="36"/>
        <v>140</v>
      </c>
      <c r="P135" s="20">
        <f t="shared" si="37"/>
        <v>0</v>
      </c>
      <c r="Q135" s="20">
        <f t="shared" si="38"/>
        <v>0</v>
      </c>
      <c r="R135" s="5">
        <f t="shared" si="39"/>
        <v>762.42596561962182</v>
      </c>
      <c r="S135" s="5">
        <f t="shared" si="46"/>
        <v>0</v>
      </c>
      <c r="T135" s="20">
        <f>SUM(S135:$S$136)</f>
        <v>0</v>
      </c>
      <c r="U135" s="6" t="e">
        <f t="shared" si="47"/>
        <v>#DIV/0!</v>
      </c>
    </row>
    <row r="136" spans="1:21">
      <c r="A136" s="21">
        <v>122</v>
      </c>
      <c r="B136" s="17">
        <f>Absterbeordnung!C130</f>
        <v>0</v>
      </c>
      <c r="C136" s="18">
        <f t="shared" si="40"/>
        <v>8.9285111445528406E-2</v>
      </c>
      <c r="D136" s="17">
        <f t="shared" si="41"/>
        <v>0</v>
      </c>
      <c r="E136" s="17">
        <f>SUM(D136:$D$136)</f>
        <v>0</v>
      </c>
      <c r="F136" s="19" t="e">
        <f t="shared" si="42"/>
        <v>#DIV/0!</v>
      </c>
      <c r="G136" s="27"/>
      <c r="H136" s="17">
        <f>Absterbeordnung!C130</f>
        <v>0</v>
      </c>
      <c r="I136" s="18">
        <f t="shared" si="43"/>
        <v>8.9285111445528406E-2</v>
      </c>
      <c r="J136" s="17">
        <f t="shared" si="44"/>
        <v>0</v>
      </c>
      <c r="K136" s="17">
        <f>SUM($J136:J$136)</f>
        <v>0</v>
      </c>
      <c r="L136" s="19" t="e">
        <f t="shared" si="45"/>
        <v>#DIV/0!</v>
      </c>
      <c r="N136" s="6">
        <v>122</v>
      </c>
      <c r="O136" s="6">
        <f t="shared" si="36"/>
        <v>141</v>
      </c>
      <c r="P136" s="20">
        <f t="shared" si="37"/>
        <v>0</v>
      </c>
      <c r="Q136" s="20">
        <f t="shared" si="38"/>
        <v>0</v>
      </c>
      <c r="R136" s="5">
        <f t="shared" si="39"/>
        <v>465.94252953224532</v>
      </c>
      <c r="S136" s="5">
        <f t="shared" si="46"/>
        <v>0</v>
      </c>
      <c r="T136" s="20">
        <f>SUM(S136:$S$136)</f>
        <v>0</v>
      </c>
      <c r="U136" s="6" t="e">
        <f t="shared" si="47"/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53"/>
  <sheetViews>
    <sheetView showGridLines="0" showRowColHeaders="0" showOutlineSymbols="0" zoomScaleNormal="100" workbookViewId="0">
      <selection activeCell="D5" sqref="D5"/>
    </sheetView>
  </sheetViews>
  <sheetFormatPr baseColWidth="10" defaultRowHeight="12.75"/>
  <cols>
    <col min="1" max="1" width="50.42578125" style="190" customWidth="1"/>
    <col min="2" max="2" width="15" style="190" customWidth="1"/>
    <col min="3" max="3" width="16.5703125" style="190" customWidth="1"/>
    <col min="4" max="4" width="18.42578125" style="194" customWidth="1"/>
    <col min="5" max="5" width="23" style="194" customWidth="1"/>
    <col min="6" max="6" width="15.5703125" style="194" customWidth="1"/>
    <col min="7" max="16384" width="11.42578125" style="190"/>
  </cols>
  <sheetData>
    <row r="1" spans="1:7" s="168" customFormat="1" ht="18.75" customHeight="1" thickBot="1">
      <c r="A1" s="225" t="s">
        <v>55</v>
      </c>
      <c r="B1" s="226"/>
      <c r="C1" s="226"/>
      <c r="D1" s="226"/>
      <c r="E1" s="226"/>
      <c r="F1" s="227"/>
    </row>
    <row r="2" spans="1:7" s="168" customFormat="1" ht="18.75" customHeight="1" thickBot="1">
      <c r="A2" s="228" t="s">
        <v>56</v>
      </c>
      <c r="B2" s="229"/>
      <c r="C2" s="229"/>
      <c r="D2" s="229"/>
      <c r="E2" s="229"/>
      <c r="F2" s="230"/>
    </row>
    <row r="3" spans="1:7" s="169" customFormat="1" ht="57" customHeight="1" thickBot="1">
      <c r="A3" s="222" t="str">
        <f>"Leibrentenbarwertfaktor "&amp;Absterbeordnung!B6&amp; " - Eine Person - weiblich"</f>
        <v>Leibrentenbarwertfaktor 2008-2010 - Eine Person - weiblich</v>
      </c>
      <c r="B3" s="223"/>
      <c r="C3" s="223"/>
      <c r="D3" s="223"/>
      <c r="E3" s="223"/>
      <c r="F3" s="224"/>
    </row>
    <row r="4" spans="1:7" s="169" customFormat="1" ht="18.75" thickBot="1">
      <c r="A4" s="170"/>
      <c r="B4" s="171"/>
      <c r="C4" s="171"/>
      <c r="D4" s="172"/>
      <c r="E4" s="173" t="s">
        <v>33</v>
      </c>
      <c r="F4" s="174">
        <f>Absterbeordnung!E1</f>
        <v>40806</v>
      </c>
    </row>
    <row r="5" spans="1:7" s="169" customFormat="1" ht="18.75" thickBot="1">
      <c r="A5" s="170" t="s">
        <v>5</v>
      </c>
      <c r="B5" s="175"/>
      <c r="C5" s="171"/>
      <c r="D5" s="204">
        <v>69</v>
      </c>
      <c r="E5" s="172"/>
      <c r="F5" s="176"/>
    </row>
    <row r="6" spans="1:7" s="169" customFormat="1" ht="17.25" customHeight="1">
      <c r="A6" s="170"/>
      <c r="B6" s="175"/>
      <c r="C6" s="171"/>
      <c r="D6" s="172"/>
      <c r="E6" s="172"/>
      <c r="F6" s="176"/>
    </row>
    <row r="7" spans="1:7" s="169" customFormat="1" ht="18.75" thickBot="1">
      <c r="A7" s="170"/>
      <c r="B7" s="175"/>
      <c r="C7" s="171"/>
      <c r="D7" s="172"/>
      <c r="E7" s="172"/>
      <c r="F7" s="176"/>
    </row>
    <row r="8" spans="1:7" s="169" customFormat="1" ht="18.75" thickBot="1">
      <c r="A8" s="170" t="s">
        <v>3</v>
      </c>
      <c r="B8" s="175"/>
      <c r="C8" s="171"/>
      <c r="D8" s="212">
        <v>2</v>
      </c>
      <c r="E8" s="172"/>
      <c r="F8" s="176"/>
    </row>
    <row r="9" spans="1:7" s="169" customFormat="1" ht="18.75" thickBot="1">
      <c r="A9" s="170" t="s">
        <v>54</v>
      </c>
      <c r="B9" s="175"/>
      <c r="C9" s="171"/>
      <c r="D9" s="204" t="s">
        <v>17</v>
      </c>
      <c r="E9" s="172"/>
      <c r="F9" s="176"/>
    </row>
    <row r="10" spans="1:7" s="169" customFormat="1" ht="18.75" thickBot="1">
      <c r="A10" s="170" t="s">
        <v>52</v>
      </c>
      <c r="B10" s="175"/>
      <c r="C10" s="171"/>
      <c r="D10" s="205">
        <v>1</v>
      </c>
      <c r="E10" s="172"/>
      <c r="F10" s="176"/>
    </row>
    <row r="11" spans="1:7" s="169" customFormat="1" ht="18">
      <c r="A11" s="170"/>
      <c r="B11" s="175"/>
      <c r="C11" s="171"/>
      <c r="D11" s="177"/>
      <c r="E11" s="178" t="s">
        <v>40</v>
      </c>
      <c r="F11" s="179" t="s">
        <v>35</v>
      </c>
    </row>
    <row r="12" spans="1:7" s="169" customFormat="1" ht="27" thickBot="1">
      <c r="A12" s="170"/>
      <c r="B12" s="175"/>
      <c r="C12" s="171"/>
      <c r="D12" s="180" t="s">
        <v>34</v>
      </c>
      <c r="E12" s="181" t="s">
        <v>36</v>
      </c>
      <c r="F12" s="182" t="s">
        <v>30</v>
      </c>
    </row>
    <row r="13" spans="1:7" s="169" customFormat="1" ht="18.75" thickBot="1">
      <c r="A13" s="170" t="s">
        <v>42</v>
      </c>
      <c r="B13" s="183"/>
      <c r="C13" s="171"/>
      <c r="D13" s="206">
        <f>LOOKUP(D5,Daten1F!A15:A136,Daten1F!F15:F136)</f>
        <v>14.711193502440228</v>
      </c>
      <c r="E13" s="198">
        <f>IF(D9="vorschüssig",B39,IF(D9="nachschüssig",B40))</f>
        <v>-1</v>
      </c>
      <c r="F13" s="207">
        <f>D13+E13</f>
        <v>13.711193502440228</v>
      </c>
    </row>
    <row r="14" spans="1:7" s="169" customFormat="1" ht="18.75" thickBot="1">
      <c r="A14" s="184"/>
      <c r="B14" s="185"/>
      <c r="C14" s="186"/>
      <c r="D14" s="187"/>
      <c r="E14" s="188"/>
      <c r="F14" s="189"/>
      <c r="G14" s="190"/>
    </row>
    <row r="15" spans="1:7" ht="18.75" thickBot="1">
      <c r="A15" s="199" t="s">
        <v>49</v>
      </c>
      <c r="B15" s="200"/>
      <c r="C15" s="200"/>
      <c r="D15" s="201">
        <f>1-((D13-1)*(D8/100))</f>
        <v>0.72577612995119545</v>
      </c>
      <c r="E15" s="202" t="s">
        <v>51</v>
      </c>
      <c r="F15" s="203"/>
    </row>
    <row r="16" spans="1:7" ht="18">
      <c r="A16" s="191"/>
      <c r="B16" s="191"/>
      <c r="C16" s="191"/>
      <c r="D16" s="192"/>
      <c r="E16" s="193"/>
    </row>
    <row r="17" spans="1:5" ht="18">
      <c r="A17" s="191"/>
      <c r="B17" s="191"/>
      <c r="C17" s="191"/>
      <c r="D17" s="192"/>
      <c r="E17" s="193"/>
    </row>
    <row r="18" spans="1:5" ht="18">
      <c r="A18" s="191"/>
      <c r="B18" s="191"/>
      <c r="C18" s="191"/>
      <c r="D18" s="192"/>
      <c r="E18" s="193"/>
    </row>
    <row r="19" spans="1:5" ht="18">
      <c r="A19" s="191"/>
      <c r="B19" s="191"/>
      <c r="C19" s="191"/>
      <c r="D19" s="192"/>
      <c r="E19" s="193"/>
    </row>
    <row r="20" spans="1:5" ht="18.75" customHeight="1">
      <c r="A20" s="191"/>
      <c r="B20" s="191"/>
      <c r="C20" s="191"/>
      <c r="D20" s="192"/>
      <c r="E20" s="193"/>
    </row>
    <row r="21" spans="1:5" ht="18.75" customHeight="1">
      <c r="A21" s="191"/>
      <c r="B21" s="191"/>
      <c r="C21" s="191"/>
      <c r="D21" s="192"/>
      <c r="E21" s="193"/>
    </row>
    <row r="22" spans="1:5" ht="22.5" customHeight="1">
      <c r="A22" s="191"/>
      <c r="B22" s="191"/>
      <c r="C22" s="191"/>
      <c r="D22" s="192"/>
      <c r="E22" s="193"/>
    </row>
    <row r="23" spans="1:5" ht="18">
      <c r="A23" s="191"/>
      <c r="B23" s="191"/>
      <c r="C23" s="191"/>
      <c r="D23" s="192"/>
      <c r="E23" s="193"/>
    </row>
    <row r="24" spans="1:5" ht="18">
      <c r="A24" s="191"/>
      <c r="B24" s="191"/>
      <c r="C24" s="191"/>
      <c r="D24" s="192"/>
      <c r="E24" s="193"/>
    </row>
    <row r="25" spans="1:5" ht="18">
      <c r="A25" s="191"/>
      <c r="B25" s="191"/>
      <c r="C25" s="191"/>
      <c r="D25" s="192"/>
      <c r="E25" s="193"/>
    </row>
    <row r="26" spans="1:5" ht="18">
      <c r="A26" s="191"/>
      <c r="B26" s="191"/>
      <c r="C26" s="191"/>
      <c r="D26" s="192"/>
      <c r="E26" s="193"/>
    </row>
    <row r="27" spans="1:5" ht="18">
      <c r="A27" s="191"/>
      <c r="B27" s="191"/>
      <c r="C27" s="191"/>
      <c r="D27" s="192"/>
      <c r="E27" s="193"/>
    </row>
    <row r="28" spans="1:5" ht="18">
      <c r="A28" s="191"/>
      <c r="B28" s="191"/>
      <c r="C28" s="191"/>
      <c r="D28" s="192"/>
      <c r="E28" s="193"/>
    </row>
    <row r="29" spans="1:5" ht="18">
      <c r="A29" s="191"/>
      <c r="B29" s="191"/>
      <c r="C29" s="191"/>
      <c r="D29" s="192"/>
      <c r="E29" s="193"/>
    </row>
    <row r="30" spans="1:5" ht="18">
      <c r="A30" s="194"/>
      <c r="B30" s="194"/>
      <c r="C30" s="191"/>
      <c r="D30" s="192"/>
      <c r="E30" s="193"/>
    </row>
    <row r="31" spans="1:5" ht="18">
      <c r="A31" s="194"/>
      <c r="B31" s="194"/>
      <c r="C31" s="191"/>
      <c r="D31" s="192"/>
      <c r="E31" s="193"/>
    </row>
    <row r="32" spans="1:5" ht="18">
      <c r="A32" s="194"/>
      <c r="B32" s="194"/>
      <c r="C32" s="191"/>
      <c r="D32" s="192"/>
      <c r="E32" s="193"/>
    </row>
    <row r="33" spans="1:6" ht="18">
      <c r="A33" s="194"/>
      <c r="B33" s="194"/>
      <c r="C33" s="191"/>
      <c r="D33" s="192"/>
      <c r="E33" s="193"/>
    </row>
    <row r="34" spans="1:6" ht="18">
      <c r="A34" s="194"/>
      <c r="B34" s="194"/>
      <c r="C34" s="191"/>
      <c r="D34" s="192"/>
      <c r="E34" s="193"/>
    </row>
    <row r="35" spans="1:6" ht="18">
      <c r="A35" s="194" t="s">
        <v>25</v>
      </c>
      <c r="B35" s="194">
        <f>LOOKUP(D5,'Daten (F)'!N15:N127,'Daten (F)'!U15:U127)</f>
        <v>11.688442919781197</v>
      </c>
      <c r="C35" s="191"/>
      <c r="D35" s="195"/>
      <c r="E35" s="193"/>
      <c r="F35" s="195"/>
    </row>
    <row r="36" spans="1:6" ht="18">
      <c r="A36" s="194"/>
      <c r="B36" s="194"/>
      <c r="C36" s="191"/>
      <c r="D36" s="195"/>
      <c r="E36" s="193"/>
      <c r="F36" s="195"/>
    </row>
    <row r="37" spans="1:6" ht="18">
      <c r="A37" s="194" t="s">
        <v>52</v>
      </c>
      <c r="B37" s="194">
        <f>D10</f>
        <v>1</v>
      </c>
      <c r="C37" s="191"/>
      <c r="D37" s="195"/>
      <c r="E37" s="193"/>
      <c r="F37" s="195"/>
    </row>
    <row r="38" spans="1:6" ht="18">
      <c r="A38" s="194" t="s">
        <v>53</v>
      </c>
      <c r="B38" s="194">
        <f>D8</f>
        <v>2</v>
      </c>
      <c r="C38" s="191"/>
      <c r="D38" s="196">
        <f>D13+D14-B35</f>
        <v>3.0227505826590306</v>
      </c>
      <c r="E38" s="193"/>
      <c r="F38" s="196">
        <f>D38+E13</f>
        <v>2.0227505826590306</v>
      </c>
    </row>
    <row r="39" spans="1:6" ht="18">
      <c r="A39" s="194" t="s">
        <v>18</v>
      </c>
      <c r="B39" s="194">
        <f>(-1*((B37-1)/(2*B37)))-(((B37*B37-1)/(6*B37^2))*(B38/100))+(((B37^2-1)/(12*B37^2))*((B38/100)^2))</f>
        <v>0</v>
      </c>
      <c r="C39" s="191"/>
      <c r="D39" s="197"/>
      <c r="E39" s="197"/>
    </row>
    <row r="40" spans="1:6" ht="22.5" customHeight="1">
      <c r="A40" s="194" t="s">
        <v>17</v>
      </c>
      <c r="B40" s="194">
        <f>(-1+((B37-1)/(2*B37)))-(((B37*B37-1)/(6*B37^2))*(B38/100))+(((B37^2-1)/(12*B37^2))*((B38/100)^2))</f>
        <v>-1</v>
      </c>
      <c r="C40" s="191"/>
      <c r="D40" s="197"/>
      <c r="E40" s="197"/>
    </row>
    <row r="41" spans="1:6" ht="18">
      <c r="A41" s="194"/>
      <c r="B41" s="194"/>
      <c r="C41" s="191"/>
      <c r="D41" s="190"/>
      <c r="E41" s="190"/>
    </row>
    <row r="42" spans="1:6">
      <c r="A42" s="194"/>
      <c r="B42" s="194"/>
    </row>
    <row r="43" spans="1:6">
      <c r="A43" s="194"/>
      <c r="B43" s="194"/>
    </row>
    <row r="44" spans="1:6">
      <c r="A44" s="194"/>
      <c r="B44" s="194"/>
    </row>
    <row r="47" spans="1:6">
      <c r="B47" s="190" t="s">
        <v>15</v>
      </c>
      <c r="C47" s="190">
        <v>1</v>
      </c>
    </row>
    <row r="48" spans="1:6">
      <c r="B48" s="190" t="s">
        <v>19</v>
      </c>
      <c r="C48" s="190">
        <v>2</v>
      </c>
    </row>
    <row r="49" spans="2:14">
      <c r="C49" s="190">
        <v>4</v>
      </c>
    </row>
    <row r="50" spans="2:14">
      <c r="C50" s="190">
        <v>12</v>
      </c>
    </row>
    <row r="53" spans="2:14">
      <c r="B53" s="194">
        <v>2</v>
      </c>
      <c r="C53" s="194">
        <v>2.5</v>
      </c>
      <c r="D53" s="194">
        <v>3</v>
      </c>
      <c r="E53" s="194">
        <v>3.5</v>
      </c>
      <c r="F53" s="194">
        <v>4</v>
      </c>
      <c r="G53" s="194">
        <v>4.5</v>
      </c>
      <c r="H53" s="194">
        <v>5</v>
      </c>
      <c r="I53" s="194">
        <v>5.5</v>
      </c>
      <c r="J53" s="194">
        <v>6</v>
      </c>
      <c r="K53" s="194">
        <v>7</v>
      </c>
      <c r="L53" s="194">
        <v>8</v>
      </c>
      <c r="M53" s="194">
        <v>9</v>
      </c>
      <c r="N53" s="194">
        <v>10</v>
      </c>
    </row>
  </sheetData>
  <sheetProtection password="851D" sheet="1" objects="1" scenarios="1"/>
  <dataConsolidate/>
  <customSheetViews>
    <customSheetView guid="{AC77A39F-ABA0-4848-B5DA-4147A1099D4C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3:F3"/>
    <mergeCell ref="A1:F1"/>
    <mergeCell ref="A2:F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$A$39:$A$40</formula1>
    </dataValidation>
    <dataValidation type="decimal" allowBlank="1" showInputMessage="1" showErrorMessage="1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N1212"/>
  <sheetViews>
    <sheetView showGridLines="0" showRowColHeaders="0" tabSelected="1" zoomScaleNormal="100" workbookViewId="0">
      <selection activeCell="D5" sqref="D5"/>
    </sheetView>
  </sheetViews>
  <sheetFormatPr baseColWidth="10" defaultRowHeight="12.75"/>
  <cols>
    <col min="1" max="1" width="51.85546875" style="74" customWidth="1"/>
    <col min="2" max="2" width="15" style="74" customWidth="1"/>
    <col min="3" max="3" width="16.5703125" style="74" customWidth="1"/>
    <col min="4" max="4" width="18.42578125" style="124" customWidth="1"/>
    <col min="5" max="5" width="23" style="124" customWidth="1"/>
    <col min="6" max="6" width="15" style="124" customWidth="1"/>
    <col min="7" max="16384" width="11.42578125" style="74"/>
  </cols>
  <sheetData>
    <row r="1" spans="1:6" ht="18.75" customHeight="1" thickBot="1">
      <c r="A1" s="219" t="s">
        <v>55</v>
      </c>
      <c r="B1" s="220"/>
      <c r="C1" s="220"/>
      <c r="D1" s="220"/>
      <c r="E1" s="220"/>
      <c r="F1" s="221"/>
    </row>
    <row r="2" spans="1:6" s="123" customFormat="1" ht="18.75" customHeight="1" thickBot="1">
      <c r="A2" s="213" t="s">
        <v>56</v>
      </c>
      <c r="B2" s="214"/>
      <c r="C2" s="214"/>
      <c r="D2" s="214"/>
      <c r="E2" s="214"/>
      <c r="F2" s="215"/>
    </row>
    <row r="3" spans="1:6" s="123" customFormat="1" ht="57" customHeight="1" thickBot="1">
      <c r="A3" s="231" t="str">
        <f>"Leibrentenbarwertfaktor "&amp;Absterbeordnung!B6&amp; " -   Mann - Frau "</f>
        <v xml:space="preserve">Leibrentenbarwertfaktor 2008-2010 -   Mann - Frau </v>
      </c>
      <c r="B3" s="232"/>
      <c r="C3" s="232"/>
      <c r="D3" s="233" t="s">
        <v>39</v>
      </c>
      <c r="E3" s="233"/>
      <c r="F3" s="234"/>
    </row>
    <row r="4" spans="1:6" s="123" customFormat="1" ht="18.75" thickBot="1">
      <c r="A4" s="42"/>
      <c r="B4" s="43"/>
      <c r="C4" s="43"/>
      <c r="D4" s="44"/>
      <c r="E4" s="84" t="s">
        <v>33</v>
      </c>
      <c r="F4" s="87">
        <f>Absterbeordnung!E1</f>
        <v>40806</v>
      </c>
    </row>
    <row r="5" spans="1:6" s="123" customFormat="1" ht="18.75" thickBot="1">
      <c r="A5" s="42" t="s">
        <v>4</v>
      </c>
      <c r="B5" s="99"/>
      <c r="C5" s="43"/>
      <c r="D5" s="46">
        <v>50</v>
      </c>
      <c r="E5" s="44"/>
      <c r="F5" s="100"/>
    </row>
    <row r="6" spans="1:6" s="123" customFormat="1" ht="18.75" thickBot="1">
      <c r="A6" s="42" t="s">
        <v>5</v>
      </c>
      <c r="B6" s="99"/>
      <c r="C6" s="43"/>
      <c r="D6" s="46">
        <v>50</v>
      </c>
      <c r="E6" s="44"/>
      <c r="F6" s="100"/>
    </row>
    <row r="7" spans="1:6" s="123" customFormat="1" ht="18.75" thickBot="1">
      <c r="A7" s="42"/>
      <c r="B7" s="99"/>
      <c r="C7" s="43"/>
      <c r="D7" s="44"/>
      <c r="E7" s="44"/>
      <c r="F7" s="100"/>
    </row>
    <row r="8" spans="1:6" s="123" customFormat="1" ht="18.75" thickBot="1">
      <c r="A8" s="42" t="s">
        <v>3</v>
      </c>
      <c r="B8" s="99"/>
      <c r="C8" s="43"/>
      <c r="D8" s="212">
        <v>2</v>
      </c>
      <c r="E8" s="44"/>
      <c r="F8" s="100"/>
    </row>
    <row r="9" spans="1:6" s="123" customFormat="1" ht="18.75" thickBot="1">
      <c r="A9" s="42" t="s">
        <v>54</v>
      </c>
      <c r="B9" s="99"/>
      <c r="C9" s="43"/>
      <c r="D9" s="46" t="s">
        <v>18</v>
      </c>
      <c r="E9" s="44"/>
      <c r="F9" s="100"/>
    </row>
    <row r="10" spans="1:6" s="123" customFormat="1" ht="18.75" thickBot="1">
      <c r="A10" s="42" t="s">
        <v>52</v>
      </c>
      <c r="B10" s="99"/>
      <c r="C10" s="43"/>
      <c r="D10" s="101">
        <v>2</v>
      </c>
      <c r="E10" s="44"/>
      <c r="F10" s="100"/>
    </row>
    <row r="11" spans="1:6" s="123" customFormat="1" ht="18">
      <c r="A11" s="42"/>
      <c r="B11" s="99"/>
      <c r="C11" s="43"/>
      <c r="D11" s="238" t="s">
        <v>34</v>
      </c>
      <c r="E11" s="152" t="s">
        <v>40</v>
      </c>
      <c r="F11" s="92" t="s">
        <v>35</v>
      </c>
    </row>
    <row r="12" spans="1:6" s="123" customFormat="1" ht="18.75" thickBot="1">
      <c r="A12" s="42"/>
      <c r="B12" s="99"/>
      <c r="C12" s="43"/>
      <c r="D12" s="239"/>
      <c r="E12" s="153" t="s">
        <v>36</v>
      </c>
      <c r="F12" s="93" t="s">
        <v>30</v>
      </c>
    </row>
    <row r="13" spans="1:6" s="123" customFormat="1" ht="18.75" thickBot="1">
      <c r="A13" s="42" t="s">
        <v>41</v>
      </c>
      <c r="B13" s="114"/>
      <c r="C13" s="95"/>
      <c r="D13" s="117">
        <f>LOOKUP(D5,Daten!A15:A136,Daten!F15:F136)</f>
        <v>22.149550708349079</v>
      </c>
      <c r="E13" s="235">
        <f>IF(D9="vorschüssig",B48,IF(D9="nachschüssig",B49))</f>
        <v>-0.252475</v>
      </c>
      <c r="F13" s="118">
        <f>D13+E13</f>
        <v>21.897075708349078</v>
      </c>
    </row>
    <row r="14" spans="1:6" s="123" customFormat="1" ht="18.75" thickBot="1">
      <c r="A14" s="42"/>
      <c r="B14" s="114"/>
      <c r="C14" s="95"/>
      <c r="D14" s="49"/>
      <c r="E14" s="236"/>
      <c r="F14" s="115"/>
    </row>
    <row r="15" spans="1:6" s="123" customFormat="1" ht="18.75" thickBot="1">
      <c r="A15" s="42" t="s">
        <v>43</v>
      </c>
      <c r="B15" s="114"/>
      <c r="C15" s="95"/>
      <c r="D15" s="117">
        <f>LOOKUP(D6,Daten!A15:A136,Daten!L15:L136)</f>
        <v>24.609900756288599</v>
      </c>
      <c r="E15" s="236"/>
      <c r="F15" s="118">
        <f>D15+E13</f>
        <v>24.357425756288599</v>
      </c>
    </row>
    <row r="16" spans="1:6" s="123" customFormat="1" ht="18">
      <c r="A16" s="42"/>
      <c r="B16" s="95"/>
      <c r="C16" s="95"/>
      <c r="D16" s="96"/>
      <c r="E16" s="236"/>
      <c r="F16" s="116"/>
    </row>
    <row r="17" spans="1:7" s="123" customFormat="1" ht="18">
      <c r="A17" s="42"/>
      <c r="B17" s="95"/>
      <c r="C17" s="95"/>
      <c r="D17" s="96"/>
      <c r="E17" s="236"/>
      <c r="F17" s="116"/>
    </row>
    <row r="18" spans="1:7" s="123" customFormat="1" ht="18">
      <c r="A18" s="162"/>
      <c r="B18" s="163"/>
      <c r="C18" s="95"/>
      <c r="D18" s="96"/>
      <c r="E18" s="236"/>
      <c r="F18" s="116"/>
    </row>
    <row r="19" spans="1:7" s="123" customFormat="1" ht="18.75" thickBot="1">
      <c r="A19" s="42" t="s">
        <v>29</v>
      </c>
      <c r="B19" s="49"/>
      <c r="C19" s="95"/>
      <c r="D19" s="96"/>
      <c r="E19" s="236"/>
      <c r="F19" s="116"/>
    </row>
    <row r="20" spans="1:7" s="123" customFormat="1" ht="18.75" customHeight="1" thickBot="1">
      <c r="A20" s="42" t="s">
        <v>28</v>
      </c>
      <c r="B20" s="114"/>
      <c r="C20" s="95"/>
      <c r="D20" s="117">
        <f>D13+D15-B1212</f>
        <v>26.874161707855105</v>
      </c>
      <c r="E20" s="236"/>
      <c r="F20" s="118">
        <f>D20+E13</f>
        <v>26.621686707855105</v>
      </c>
    </row>
    <row r="21" spans="1:7" s="123" customFormat="1" ht="18.75" customHeight="1" thickBot="1">
      <c r="A21" s="50" t="s">
        <v>38</v>
      </c>
      <c r="B21" s="102"/>
      <c r="C21" s="51"/>
      <c r="D21" s="117">
        <f>B1212</f>
        <v>19.885289756782573</v>
      </c>
      <c r="E21" s="237"/>
      <c r="F21" s="118">
        <f>D21+E13</f>
        <v>19.632814756782572</v>
      </c>
    </row>
    <row r="22" spans="1:7" s="123" customFormat="1" ht="22.5" customHeight="1" thickBot="1">
      <c r="A22" s="42"/>
      <c r="B22" s="45"/>
      <c r="C22" s="43"/>
      <c r="D22" s="44"/>
      <c r="E22" s="44"/>
      <c r="F22" s="164"/>
      <c r="G22" s="74"/>
    </row>
    <row r="23" spans="1:7" ht="18.75" thickBot="1">
      <c r="A23" s="159" t="s">
        <v>47</v>
      </c>
      <c r="B23" s="158"/>
      <c r="C23" s="158"/>
      <c r="D23" s="156">
        <f>1-((D20-1)*(D8/100))</f>
        <v>0.48251676584289793</v>
      </c>
      <c r="E23" s="159" t="s">
        <v>51</v>
      </c>
      <c r="F23" s="160"/>
    </row>
    <row r="24" spans="1:7" ht="18.75" thickBot="1">
      <c r="A24" s="159" t="s">
        <v>48</v>
      </c>
      <c r="B24" s="158"/>
      <c r="C24" s="158"/>
      <c r="D24" s="156">
        <f>1-((D21-1)*(D8/100))</f>
        <v>0.6222942048643485</v>
      </c>
      <c r="E24" s="159" t="s">
        <v>51</v>
      </c>
      <c r="F24" s="160"/>
    </row>
    <row r="46" spans="1:3">
      <c r="A46" s="74" t="s">
        <v>52</v>
      </c>
      <c r="B46" s="74">
        <f>nachschüssig</f>
        <v>2</v>
      </c>
    </row>
    <row r="47" spans="1:3">
      <c r="A47" s="74" t="s">
        <v>53</v>
      </c>
      <c r="B47" s="74">
        <f>D8</f>
        <v>2</v>
      </c>
    </row>
    <row r="48" spans="1:3">
      <c r="A48" s="74" t="s">
        <v>18</v>
      </c>
      <c r="B48" s="74">
        <f>(-1*((B46-1)/(2*B46)))-(((B46*B46-1)/(6*B46^2))*(B47/100))+(((B46^2-1)/(12*B46^2))*((B47/100)^2))</f>
        <v>-0.252475</v>
      </c>
      <c r="C48" s="74">
        <v>1</v>
      </c>
    </row>
    <row r="49" spans="1:14">
      <c r="A49" s="74" t="s">
        <v>17</v>
      </c>
      <c r="B49" s="74">
        <f>(-1+((B46-1)/(2*B46)))-(((B46*B46-1)/(6*B46^2))*(B47/100))+(((B46^2-1)/(12*B46^2))*((B47/100)^2))</f>
        <v>-0.75247499999999989</v>
      </c>
      <c r="C49" s="74">
        <v>2</v>
      </c>
    </row>
    <row r="50" spans="1:14">
      <c r="C50" s="74">
        <v>4</v>
      </c>
    </row>
    <row r="51" spans="1:14">
      <c r="C51" s="74">
        <v>12</v>
      </c>
    </row>
    <row r="54" spans="1:14">
      <c r="B54" s="124">
        <v>2</v>
      </c>
      <c r="C54" s="124">
        <v>2.5</v>
      </c>
      <c r="D54" s="124">
        <v>3</v>
      </c>
      <c r="E54" s="124">
        <v>3.5</v>
      </c>
      <c r="F54" s="124">
        <v>4</v>
      </c>
      <c r="G54" s="124">
        <v>4.5</v>
      </c>
      <c r="H54" s="124">
        <v>5</v>
      </c>
      <c r="I54" s="124">
        <v>5.5</v>
      </c>
      <c r="J54" s="124">
        <v>6</v>
      </c>
      <c r="K54" s="124">
        <v>7</v>
      </c>
      <c r="L54" s="124">
        <v>8</v>
      </c>
      <c r="M54" s="124">
        <v>9</v>
      </c>
      <c r="N54" s="124">
        <v>10</v>
      </c>
    </row>
    <row r="1212" spans="1:2" ht="14.25">
      <c r="A1212" s="47" t="s">
        <v>16</v>
      </c>
      <c r="B1212" s="48">
        <f>LOOKUP(D5,Daten!N15:N127,Daten!U15:U127)</f>
        <v>19.885289756782573</v>
      </c>
    </row>
  </sheetData>
  <sheetProtection password="851D" sheet="1" objects="1" scenarios="1"/>
  <dataConsolidate/>
  <customSheetViews>
    <customSheetView guid="{AC77A39F-ABA0-4848-B5DA-4147A1099D4C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1:F1"/>
    <mergeCell ref="A3:C3"/>
    <mergeCell ref="D3:F3"/>
    <mergeCell ref="A2:F2"/>
    <mergeCell ref="E13:E21"/>
    <mergeCell ref="D11:D12"/>
  </mergeCells>
  <phoneticPr fontId="0" type="noConversion"/>
  <dataValidations count="2">
    <dataValidation type="list" allowBlank="1" showInputMessage="1" showErrorMessage="1" errorTitle="Raten pro Jahr" error="Die Zahlen zwischen 1 und 12 sind zulässig!_x000a_" sqref="D10">
      <formula1>$C$48:$C$51</formula1>
    </dataValidation>
    <dataValidation type="list" allowBlank="1" showInputMessage="1" showErrorMessage="1" errorTitle="Rente Vor. - bzw. Nachschüssig" error="Lediglich vorschüssig oder nachschüssig zulässig" sqref="D9">
      <formula1>$A$48:$A$49</formula1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N1073"/>
  <sheetViews>
    <sheetView showGridLines="0" showRowColHeaders="0" showOutlineSymbols="0" zoomScaleNormal="100" workbookViewId="0">
      <selection activeCell="D5" sqref="D5"/>
    </sheetView>
  </sheetViews>
  <sheetFormatPr baseColWidth="10" defaultRowHeight="12.75"/>
  <cols>
    <col min="1" max="1" width="50.5703125" style="129" customWidth="1"/>
    <col min="2" max="2" width="15" style="129" customWidth="1"/>
    <col min="3" max="3" width="16.5703125" style="129" customWidth="1"/>
    <col min="4" max="4" width="18.42578125" style="136" customWidth="1"/>
    <col min="5" max="5" width="23" style="136" customWidth="1"/>
    <col min="6" max="6" width="15.28515625" style="136" customWidth="1"/>
    <col min="7" max="16384" width="11.42578125" style="129"/>
  </cols>
  <sheetData>
    <row r="1" spans="1:6" ht="18.75" customHeight="1" thickBot="1">
      <c r="A1" s="240" t="s">
        <v>55</v>
      </c>
      <c r="B1" s="241"/>
      <c r="C1" s="241"/>
      <c r="D1" s="241"/>
      <c r="E1" s="241"/>
      <c r="F1" s="242"/>
    </row>
    <row r="2" spans="1:6" ht="18.75" customHeight="1" thickBot="1">
      <c r="A2" s="247" t="s">
        <v>56</v>
      </c>
      <c r="B2" s="248"/>
      <c r="C2" s="248"/>
      <c r="D2" s="248"/>
      <c r="E2" s="248"/>
      <c r="F2" s="249"/>
    </row>
    <row r="3" spans="1:6" ht="57" customHeight="1" thickBot="1">
      <c r="A3" s="243" t="str">
        <f>"Leibrentenbarwertfaktor "&amp;Absterbeordnung!B6&amp; " - Zwei Männer "</f>
        <v xml:space="preserve">Leibrentenbarwertfaktor 2008-2010 - Zwei Männer </v>
      </c>
      <c r="B3" s="244"/>
      <c r="C3" s="244"/>
      <c r="D3" s="245" t="s">
        <v>39</v>
      </c>
      <c r="E3" s="245"/>
      <c r="F3" s="246"/>
    </row>
    <row r="4" spans="1:6" ht="18.75" thickBot="1">
      <c r="A4" s="52"/>
      <c r="B4" s="53"/>
      <c r="C4" s="53"/>
      <c r="D4" s="54"/>
      <c r="E4" s="88" t="s">
        <v>33</v>
      </c>
      <c r="F4" s="89">
        <f>Absterbeordnung!E1</f>
        <v>40806</v>
      </c>
    </row>
    <row r="5" spans="1:6" ht="18.75" thickBot="1">
      <c r="A5" s="56" t="s">
        <v>23</v>
      </c>
      <c r="B5" s="57"/>
      <c r="C5" s="53"/>
      <c r="D5" s="46">
        <v>50</v>
      </c>
      <c r="E5" s="54"/>
      <c r="F5" s="55"/>
    </row>
    <row r="6" spans="1:6" ht="18.75" thickBot="1">
      <c r="A6" s="56" t="s">
        <v>20</v>
      </c>
      <c r="B6" s="57"/>
      <c r="C6" s="53"/>
      <c r="D6" s="46">
        <v>50</v>
      </c>
      <c r="E6" s="54"/>
      <c r="F6" s="55"/>
    </row>
    <row r="7" spans="1:6" ht="18.75" thickBot="1">
      <c r="A7" s="56"/>
      <c r="B7" s="57"/>
      <c r="C7" s="53"/>
      <c r="D7" s="54"/>
      <c r="E7" s="54"/>
      <c r="F7" s="55"/>
    </row>
    <row r="8" spans="1:6" ht="18.75" thickBot="1">
      <c r="A8" s="56" t="s">
        <v>3</v>
      </c>
      <c r="B8" s="57"/>
      <c r="C8" s="53"/>
      <c r="D8" s="212">
        <v>2</v>
      </c>
      <c r="E8" s="54"/>
      <c r="F8" s="55"/>
    </row>
    <row r="9" spans="1:6" ht="18.75" thickBot="1">
      <c r="A9" s="56" t="s">
        <v>54</v>
      </c>
      <c r="B9" s="57"/>
      <c r="C9" s="53"/>
      <c r="D9" s="46" t="s">
        <v>18</v>
      </c>
      <c r="E9" s="54"/>
      <c r="F9" s="55"/>
    </row>
    <row r="10" spans="1:6" ht="18.75" thickBot="1">
      <c r="A10" s="56" t="s">
        <v>52</v>
      </c>
      <c r="B10" s="57"/>
      <c r="C10" s="53"/>
      <c r="D10" s="101">
        <v>2</v>
      </c>
      <c r="E10" s="54"/>
      <c r="F10" s="55"/>
    </row>
    <row r="11" spans="1:6" ht="18">
      <c r="A11" s="56"/>
      <c r="B11" s="57"/>
      <c r="C11" s="53"/>
      <c r="D11" s="250" t="s">
        <v>34</v>
      </c>
      <c r="E11" s="150" t="s">
        <v>40</v>
      </c>
      <c r="F11" s="119" t="s">
        <v>35</v>
      </c>
    </row>
    <row r="12" spans="1:6" ht="18.75" thickBot="1">
      <c r="A12" s="56"/>
      <c r="B12" s="57"/>
      <c r="C12" s="53"/>
      <c r="D12" s="251"/>
      <c r="E12" s="151" t="s">
        <v>36</v>
      </c>
      <c r="F12" s="120" t="s">
        <v>30</v>
      </c>
    </row>
    <row r="13" spans="1:6" ht="18.75" thickBot="1">
      <c r="A13" s="56" t="s">
        <v>44</v>
      </c>
      <c r="B13" s="57"/>
      <c r="C13" s="53"/>
      <c r="D13" s="138">
        <f>LOOKUP(D5,'Daten (M)'!A15:A136,'Daten (M)'!F15:F136)</f>
        <v>22.149550708349079</v>
      </c>
      <c r="E13" s="235">
        <f>IF(D9="vorschüssig",B43,IF(D9="nachschüssig",B44))</f>
        <v>-0.252475</v>
      </c>
      <c r="F13" s="139">
        <f>D13+E13</f>
        <v>21.897075708349078</v>
      </c>
    </row>
    <row r="14" spans="1:6" ht="18.75" thickBot="1">
      <c r="A14" s="56" t="s">
        <v>45</v>
      </c>
      <c r="B14" s="57"/>
      <c r="C14" s="53"/>
      <c r="D14" s="138">
        <f>LOOKUP(D6,'Daten (M)'!A15:A136,'Daten (M)'!L15:L136)</f>
        <v>22.149550708349079</v>
      </c>
      <c r="E14" s="236"/>
      <c r="F14" s="140">
        <f>D14+E13</f>
        <v>21.897075708349078</v>
      </c>
    </row>
    <row r="15" spans="1:6" ht="18">
      <c r="A15" s="56"/>
      <c r="B15" s="53"/>
      <c r="C15" s="53"/>
      <c r="D15" s="97"/>
      <c r="E15" s="236"/>
      <c r="F15" s="141"/>
    </row>
    <row r="16" spans="1:6" ht="18">
      <c r="A16" s="56"/>
      <c r="B16" s="53"/>
      <c r="C16" s="53"/>
      <c r="D16" s="97"/>
      <c r="E16" s="236"/>
      <c r="F16" s="141"/>
    </row>
    <row r="17" spans="1:7" ht="18">
      <c r="A17" s="165"/>
      <c r="B17" s="132"/>
      <c r="C17" s="53"/>
      <c r="D17" s="97"/>
      <c r="E17" s="236"/>
      <c r="F17" s="141"/>
    </row>
    <row r="18" spans="1:7" ht="18">
      <c r="A18" s="58"/>
      <c r="B18" s="59"/>
      <c r="C18" s="53"/>
      <c r="D18" s="97"/>
      <c r="E18" s="236"/>
      <c r="F18" s="141"/>
    </row>
    <row r="19" spans="1:7" ht="18.75" thickBot="1">
      <c r="A19" s="56" t="s">
        <v>26</v>
      </c>
      <c r="B19" s="60"/>
      <c r="C19" s="53"/>
      <c r="D19" s="97"/>
      <c r="E19" s="236"/>
      <c r="F19" s="141"/>
    </row>
    <row r="20" spans="1:7" ht="18.75" customHeight="1" thickBot="1">
      <c r="A20" s="56" t="s">
        <v>28</v>
      </c>
      <c r="B20" s="57"/>
      <c r="C20" s="53"/>
      <c r="D20" s="138">
        <f>D13+D14-B1073</f>
        <v>25.776971589223237</v>
      </c>
      <c r="E20" s="236"/>
      <c r="F20" s="142">
        <f>D20+E13</f>
        <v>25.524496589223236</v>
      </c>
    </row>
    <row r="21" spans="1:7" ht="18.75" customHeight="1" thickBot="1">
      <c r="A21" s="61" t="s">
        <v>38</v>
      </c>
      <c r="B21" s="62"/>
      <c r="C21" s="63"/>
      <c r="D21" s="138">
        <f>B1073</f>
        <v>18.52212982747492</v>
      </c>
      <c r="E21" s="237"/>
      <c r="F21" s="142">
        <f>D21+E13</f>
        <v>18.26965482747492</v>
      </c>
    </row>
    <row r="22" spans="1:7" ht="22.5" customHeight="1" thickBot="1">
      <c r="A22" s="133"/>
      <c r="B22" s="132"/>
      <c r="C22" s="134"/>
      <c r="D22" s="135"/>
      <c r="E22" s="135"/>
      <c r="F22" s="131"/>
      <c r="G22" s="132"/>
    </row>
    <row r="23" spans="1:7" s="132" customFormat="1" ht="18.75" thickBot="1">
      <c r="A23" s="159" t="s">
        <v>47</v>
      </c>
      <c r="B23" s="158"/>
      <c r="C23" s="158"/>
      <c r="D23" s="156">
        <f>1-((D20-1)*(D8/100))</f>
        <v>0.5044605682155352</v>
      </c>
      <c r="E23" s="159" t="s">
        <v>51</v>
      </c>
      <c r="F23" s="160"/>
    </row>
    <row r="24" spans="1:7" s="132" customFormat="1" ht="18.75" thickBot="1">
      <c r="A24" s="159" t="s">
        <v>48</v>
      </c>
      <c r="B24" s="158"/>
      <c r="C24" s="158"/>
      <c r="D24" s="156">
        <f>1-((D21-1)*(D8/100))</f>
        <v>0.64955740345050161</v>
      </c>
      <c r="E24" s="159" t="s">
        <v>51</v>
      </c>
      <c r="F24" s="160"/>
    </row>
    <row r="25" spans="1:7" s="132" customFormat="1">
      <c r="D25" s="130"/>
      <c r="E25" s="130"/>
      <c r="F25" s="130"/>
    </row>
    <row r="26" spans="1:7" s="132" customFormat="1">
      <c r="D26" s="130"/>
      <c r="E26" s="130"/>
      <c r="F26" s="130"/>
    </row>
    <row r="27" spans="1:7" s="132" customFormat="1">
      <c r="D27" s="130"/>
      <c r="E27" s="130"/>
      <c r="F27" s="130"/>
    </row>
    <row r="28" spans="1:7" s="132" customFormat="1">
      <c r="D28" s="130"/>
      <c r="E28" s="130"/>
      <c r="F28" s="130"/>
    </row>
    <row r="29" spans="1:7" s="132" customFormat="1">
      <c r="D29" s="130"/>
      <c r="E29" s="130"/>
      <c r="F29" s="130"/>
    </row>
    <row r="30" spans="1:7" s="132" customFormat="1">
      <c r="D30" s="130"/>
      <c r="E30" s="130"/>
      <c r="F30" s="130"/>
    </row>
    <row r="31" spans="1:7" s="132" customFormat="1">
      <c r="D31" s="130"/>
      <c r="E31" s="130"/>
      <c r="F31" s="130"/>
    </row>
    <row r="32" spans="1:7" s="132" customFormat="1">
      <c r="D32" s="130"/>
      <c r="E32" s="130"/>
      <c r="F32" s="130"/>
    </row>
    <row r="33" spans="1:14" s="132" customFormat="1">
      <c r="D33" s="130"/>
      <c r="E33" s="130"/>
      <c r="F33" s="130"/>
    </row>
    <row r="34" spans="1:14" s="132" customFormat="1">
      <c r="D34" s="130"/>
      <c r="E34" s="130"/>
      <c r="F34" s="130"/>
    </row>
    <row r="35" spans="1:14" s="132" customFormat="1">
      <c r="D35" s="130"/>
      <c r="E35" s="130"/>
      <c r="F35" s="130"/>
    </row>
    <row r="36" spans="1:14" s="132" customFormat="1">
      <c r="D36" s="130"/>
      <c r="E36" s="130"/>
      <c r="F36" s="130"/>
    </row>
    <row r="37" spans="1:14" s="132" customFormat="1">
      <c r="D37" s="130"/>
      <c r="E37" s="130"/>
      <c r="F37" s="130"/>
    </row>
    <row r="38" spans="1:14" s="132" customFormat="1">
      <c r="D38" s="130"/>
      <c r="E38" s="130"/>
      <c r="F38" s="130"/>
    </row>
    <row r="41" spans="1:14">
      <c r="A41" s="129" t="s">
        <v>52</v>
      </c>
      <c r="B41" s="130">
        <f>D10</f>
        <v>2</v>
      </c>
    </row>
    <row r="42" spans="1:14">
      <c r="A42" s="129" t="s">
        <v>53</v>
      </c>
      <c r="B42" s="129">
        <f>D8</f>
        <v>2</v>
      </c>
      <c r="C42" s="129">
        <v>1</v>
      </c>
    </row>
    <row r="43" spans="1:14">
      <c r="A43" s="129" t="s">
        <v>18</v>
      </c>
      <c r="B43" s="129">
        <f>(-1*((B41-1)/(2*B41)))-(((B41*B41-1)/(6*B41^2))*(B42/100))+(((B41^2-1)/(12*B41^2))*((B42/100)^2))</f>
        <v>-0.252475</v>
      </c>
      <c r="C43" s="129">
        <v>2</v>
      </c>
    </row>
    <row r="44" spans="1:14">
      <c r="A44" s="129" t="s">
        <v>17</v>
      </c>
      <c r="B44" s="129">
        <f>(-1+((B41-1)/(2*B41)))-(((B41*B41-1)/(6*B41^2))*(B42/100))+(((B41^2-1)/(12*B41^2))*((B42/100)^2))</f>
        <v>-0.75247499999999989</v>
      </c>
      <c r="C44" s="129">
        <v>4</v>
      </c>
    </row>
    <row r="45" spans="1:14">
      <c r="C45" s="129">
        <v>12</v>
      </c>
    </row>
    <row r="47" spans="1:14">
      <c r="B47" s="130"/>
    </row>
    <row r="48" spans="1:14">
      <c r="B48" s="130">
        <v>2</v>
      </c>
      <c r="C48" s="130">
        <v>2.5</v>
      </c>
      <c r="D48" s="130">
        <v>3</v>
      </c>
      <c r="E48" s="130">
        <v>3.5</v>
      </c>
      <c r="F48" s="130">
        <v>4</v>
      </c>
      <c r="G48" s="130">
        <v>4.5</v>
      </c>
      <c r="H48" s="130">
        <v>5</v>
      </c>
      <c r="I48" s="130">
        <v>5.5</v>
      </c>
      <c r="J48" s="130">
        <v>6</v>
      </c>
      <c r="K48" s="130">
        <v>7</v>
      </c>
      <c r="L48" s="130">
        <v>8</v>
      </c>
      <c r="M48" s="130">
        <v>9</v>
      </c>
      <c r="N48" s="131">
        <v>10</v>
      </c>
    </row>
    <row r="1073" spans="1:2" ht="14.25">
      <c r="A1073" s="58" t="s">
        <v>24</v>
      </c>
      <c r="B1073" s="59">
        <f>LOOKUP(D5,'Daten (M)'!N15:N127,'Daten (M)'!U15:U127)</f>
        <v>18.52212982747492</v>
      </c>
    </row>
  </sheetData>
  <sheetProtection password="851D" sheet="1" objects="1" scenarios="1"/>
  <dataConsolidate/>
  <customSheetViews>
    <customSheetView guid="{AC77A39F-ABA0-4848-B5DA-4147A1099D4C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1:F1"/>
    <mergeCell ref="A3:C3"/>
    <mergeCell ref="D3:F3"/>
    <mergeCell ref="A2:F2"/>
    <mergeCell ref="E13:E2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$A$43:$A$44</formula1>
    </dataValidation>
    <dataValidation type="whole" allowBlank="1" showInputMessage="1" showErrorMessage="1" errorTitle="Raten pro Jahr" error="Die Zahlen von 1 bis 12 sind zulässig!_x000a_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N88"/>
  <sheetViews>
    <sheetView showRowColHeaders="0" showOutlineSymbols="0" zoomScaleNormal="100" workbookViewId="0">
      <selection activeCell="D5" sqref="D5"/>
    </sheetView>
  </sheetViews>
  <sheetFormatPr baseColWidth="10" defaultRowHeight="12.75"/>
  <cols>
    <col min="1" max="1" width="50.42578125" style="81" customWidth="1"/>
    <col min="2" max="2" width="15" style="81" customWidth="1"/>
    <col min="3" max="3" width="16.5703125" style="81" customWidth="1"/>
    <col min="4" max="4" width="18.42578125" style="91" customWidth="1"/>
    <col min="5" max="5" width="23" style="91" customWidth="1"/>
    <col min="6" max="6" width="15.5703125" style="91" customWidth="1"/>
    <col min="7" max="16384" width="11.42578125" style="81"/>
  </cols>
  <sheetData>
    <row r="1" spans="1:7" s="122" customFormat="1" ht="18.75" customHeight="1" thickBot="1">
      <c r="A1" s="252" t="s">
        <v>57</v>
      </c>
      <c r="B1" s="253"/>
      <c r="C1" s="253"/>
      <c r="D1" s="253"/>
      <c r="E1" s="253"/>
      <c r="F1" s="254"/>
      <c r="G1" s="81"/>
    </row>
    <row r="2" spans="1:7" s="122" customFormat="1" ht="18.75" customHeight="1" thickBot="1">
      <c r="A2" s="255" t="s">
        <v>56</v>
      </c>
      <c r="B2" s="256"/>
      <c r="C2" s="256"/>
      <c r="D2" s="256"/>
      <c r="E2" s="256"/>
      <c r="F2" s="257"/>
      <c r="G2" s="81"/>
    </row>
    <row r="3" spans="1:7" s="122" customFormat="1" ht="57" customHeight="1" thickBot="1">
      <c r="A3" s="258" t="str">
        <f>"Leibrentenbarwertfaktor "&amp;Absterbeordnung!B6&amp; " - Zwei Frauen "</f>
        <v xml:space="preserve">Leibrentenbarwertfaktor 2008-2010 - Zwei Frauen </v>
      </c>
      <c r="B3" s="259"/>
      <c r="C3" s="259"/>
      <c r="D3" s="260" t="s">
        <v>39</v>
      </c>
      <c r="E3" s="260"/>
      <c r="F3" s="261"/>
      <c r="G3" s="81"/>
    </row>
    <row r="4" spans="1:7" s="122" customFormat="1" ht="18.75" thickBot="1">
      <c r="A4" s="64"/>
      <c r="B4" s="65"/>
      <c r="C4" s="65"/>
      <c r="D4" s="66"/>
      <c r="E4" s="85" t="s">
        <v>33</v>
      </c>
      <c r="F4" s="86">
        <f>Absterbeordnung!E1</f>
        <v>40806</v>
      </c>
      <c r="G4" s="81"/>
    </row>
    <row r="5" spans="1:7" s="122" customFormat="1" ht="18.75" thickBot="1">
      <c r="A5" s="64" t="s">
        <v>22</v>
      </c>
      <c r="B5" s="110"/>
      <c r="C5" s="65"/>
      <c r="D5" s="46">
        <v>50</v>
      </c>
      <c r="E5" s="66"/>
      <c r="F5" s="111"/>
      <c r="G5" s="81"/>
    </row>
    <row r="6" spans="1:7" s="122" customFormat="1" ht="18.75" thickBot="1">
      <c r="A6" s="64" t="s">
        <v>21</v>
      </c>
      <c r="B6" s="110"/>
      <c r="C6" s="65"/>
      <c r="D6" s="46">
        <v>50</v>
      </c>
      <c r="E6" s="66"/>
      <c r="F6" s="111"/>
      <c r="G6" s="81"/>
    </row>
    <row r="7" spans="1:7" s="122" customFormat="1" ht="18.75" thickBot="1">
      <c r="A7" s="64"/>
      <c r="B7" s="110"/>
      <c r="C7" s="65"/>
      <c r="D7" s="66"/>
      <c r="E7" s="66"/>
      <c r="F7" s="111"/>
      <c r="G7" s="81"/>
    </row>
    <row r="8" spans="1:7" s="122" customFormat="1" ht="18.75" thickBot="1">
      <c r="A8" s="64" t="s">
        <v>3</v>
      </c>
      <c r="B8" s="110"/>
      <c r="C8" s="65"/>
      <c r="D8" s="212">
        <v>2</v>
      </c>
      <c r="E8" s="66"/>
      <c r="F8" s="111"/>
      <c r="G8" s="81"/>
    </row>
    <row r="9" spans="1:7" s="122" customFormat="1" ht="18.75" thickBot="1">
      <c r="A9" s="64" t="s">
        <v>54</v>
      </c>
      <c r="B9" s="110"/>
      <c r="C9" s="65"/>
      <c r="D9" s="46" t="s">
        <v>18</v>
      </c>
      <c r="E9" s="66"/>
      <c r="F9" s="111"/>
      <c r="G9" s="81"/>
    </row>
    <row r="10" spans="1:7" s="122" customFormat="1" ht="18.75" thickBot="1">
      <c r="A10" s="64" t="s">
        <v>52</v>
      </c>
      <c r="B10" s="110"/>
      <c r="C10" s="65"/>
      <c r="D10" s="101">
        <v>2</v>
      </c>
      <c r="E10" s="66"/>
      <c r="F10" s="111"/>
      <c r="G10" s="81"/>
    </row>
    <row r="11" spans="1:7" s="122" customFormat="1" ht="18">
      <c r="A11" s="64"/>
      <c r="B11" s="110"/>
      <c r="C11" s="65"/>
      <c r="D11" s="262" t="s">
        <v>34</v>
      </c>
      <c r="E11" s="148" t="s">
        <v>40</v>
      </c>
      <c r="F11" s="113" t="s">
        <v>35</v>
      </c>
      <c r="G11" s="81"/>
    </row>
    <row r="12" spans="1:7" s="122" customFormat="1" ht="18.75" thickBot="1">
      <c r="A12" s="64"/>
      <c r="B12" s="110"/>
      <c r="C12" s="65"/>
      <c r="D12" s="263"/>
      <c r="E12" s="149" t="s">
        <v>36</v>
      </c>
      <c r="F12" s="121" t="s">
        <v>30</v>
      </c>
      <c r="G12" s="81"/>
    </row>
    <row r="13" spans="1:7" s="122" customFormat="1" ht="18.75" thickBot="1">
      <c r="A13" s="64" t="s">
        <v>42</v>
      </c>
      <c r="B13" s="110"/>
      <c r="C13" s="65"/>
      <c r="D13" s="143">
        <f>LOOKUP(D5,'Daten (F)'!A15:A136,'Daten (F)'!F15:F136)</f>
        <v>24.609900756288599</v>
      </c>
      <c r="E13" s="235">
        <f>IF(D9="vorschüssig",B44,IF(D9="nachschüssig",B45))</f>
        <v>-0.252475</v>
      </c>
      <c r="F13" s="145">
        <f>D13+E13</f>
        <v>24.357425756288599</v>
      </c>
      <c r="G13" s="81"/>
    </row>
    <row r="14" spans="1:7" s="122" customFormat="1" ht="18.75" thickBot="1">
      <c r="A14" s="64" t="s">
        <v>46</v>
      </c>
      <c r="B14" s="110"/>
      <c r="C14" s="65"/>
      <c r="D14" s="144">
        <f>LOOKUP(D6,'Daten (F)'!A15:A136,'Daten (F)'!L15:L136)</f>
        <v>24.609900756288599</v>
      </c>
      <c r="E14" s="236"/>
      <c r="F14" s="146">
        <f>D14+E13</f>
        <v>24.357425756288599</v>
      </c>
      <c r="G14" s="81"/>
    </row>
    <row r="15" spans="1:7" s="122" customFormat="1" ht="18">
      <c r="A15" s="64"/>
      <c r="B15" s="65"/>
      <c r="C15" s="65"/>
      <c r="D15" s="98"/>
      <c r="E15" s="236"/>
      <c r="F15" s="147"/>
      <c r="G15" s="81"/>
    </row>
    <row r="16" spans="1:7" s="122" customFormat="1" ht="18">
      <c r="A16" s="64"/>
      <c r="B16" s="65"/>
      <c r="C16" s="65"/>
      <c r="D16" s="98"/>
      <c r="E16" s="236"/>
      <c r="F16" s="147"/>
      <c r="G16" s="81"/>
    </row>
    <row r="17" spans="1:7" s="122" customFormat="1" ht="18">
      <c r="A17" s="166"/>
      <c r="B17" s="81"/>
      <c r="C17" s="65"/>
      <c r="D17" s="98"/>
      <c r="E17" s="236"/>
      <c r="F17" s="147"/>
      <c r="G17" s="81"/>
    </row>
    <row r="18" spans="1:7" s="122" customFormat="1" ht="18">
      <c r="A18" s="69"/>
      <c r="B18" s="70"/>
      <c r="C18" s="65"/>
      <c r="D18" s="98"/>
      <c r="E18" s="236"/>
      <c r="F18" s="147"/>
      <c r="G18" s="81"/>
    </row>
    <row r="19" spans="1:7" s="122" customFormat="1" ht="18.75" thickBot="1">
      <c r="A19" s="64" t="s">
        <v>27</v>
      </c>
      <c r="B19" s="70"/>
      <c r="C19" s="65"/>
      <c r="D19" s="98"/>
      <c r="E19" s="236"/>
      <c r="F19" s="147"/>
      <c r="G19" s="81"/>
    </row>
    <row r="20" spans="1:7" s="122" customFormat="1" ht="18.75" customHeight="1" thickBot="1">
      <c r="A20" s="64" t="s">
        <v>28</v>
      </c>
      <c r="B20" s="110"/>
      <c r="C20" s="65"/>
      <c r="D20" s="144">
        <f>D13+D14-B88</f>
        <v>27.664378398056133</v>
      </c>
      <c r="E20" s="236"/>
      <c r="F20" s="118">
        <f>D20+E13</f>
        <v>27.411903398056133</v>
      </c>
      <c r="G20" s="81"/>
    </row>
    <row r="21" spans="1:7" ht="18.75" customHeight="1" thickBot="1">
      <c r="A21" s="71" t="s">
        <v>38</v>
      </c>
      <c r="B21" s="112"/>
      <c r="C21" s="72"/>
      <c r="D21" s="144">
        <f>B88</f>
        <v>21.555423114521066</v>
      </c>
      <c r="E21" s="237"/>
      <c r="F21" s="118">
        <f>D21+E13</f>
        <v>21.302948114521065</v>
      </c>
    </row>
    <row r="22" spans="1:7" ht="22.5" customHeight="1" thickBot="1">
      <c r="A22" s="80"/>
      <c r="C22" s="82"/>
      <c r="D22" s="137"/>
      <c r="E22" s="137"/>
      <c r="F22" s="167"/>
    </row>
    <row r="23" spans="1:7" ht="18.75" thickBot="1">
      <c r="A23" s="159" t="s">
        <v>47</v>
      </c>
      <c r="B23" s="158"/>
      <c r="C23" s="158"/>
      <c r="D23" s="156">
        <f>1-((D20-1)*(D8/100))</f>
        <v>0.46671243203887736</v>
      </c>
      <c r="E23" s="159" t="s">
        <v>51</v>
      </c>
      <c r="F23" s="160"/>
    </row>
    <row r="24" spans="1:7" ht="18.75" thickBot="1">
      <c r="A24" s="159" t="s">
        <v>48</v>
      </c>
      <c r="B24" s="158"/>
      <c r="C24" s="158"/>
      <c r="D24" s="156">
        <f>1-((D21-1)*(D8/100))</f>
        <v>0.58889153770957869</v>
      </c>
      <c r="E24" s="159" t="s">
        <v>51</v>
      </c>
      <c r="F24" s="160"/>
    </row>
    <row r="39" spans="1:14">
      <c r="A39" s="91"/>
      <c r="B39" s="91"/>
    </row>
    <row r="40" spans="1:14">
      <c r="A40" s="91"/>
      <c r="B40" s="91"/>
    </row>
    <row r="41" spans="1:14">
      <c r="A41" s="91"/>
      <c r="B41" s="91"/>
    </row>
    <row r="42" spans="1:14">
      <c r="A42" s="91" t="s">
        <v>52</v>
      </c>
      <c r="B42" s="91">
        <f>D10</f>
        <v>2</v>
      </c>
    </row>
    <row r="43" spans="1:14">
      <c r="A43" s="91" t="s">
        <v>53</v>
      </c>
      <c r="B43" s="91">
        <f>D8</f>
        <v>2</v>
      </c>
      <c r="C43" s="81">
        <v>1</v>
      </c>
    </row>
    <row r="44" spans="1:14">
      <c r="A44" s="91" t="s">
        <v>18</v>
      </c>
      <c r="B44" s="91">
        <f>(-1*((B42-1)/(2*B42)))-(((B42*B42-1)/(6*B42^2))*(B43/100))+(((B42^2-1)/(12*B42^2))*((B43/100)^2))</f>
        <v>-0.252475</v>
      </c>
      <c r="C44" s="81">
        <v>2</v>
      </c>
    </row>
    <row r="45" spans="1:14">
      <c r="A45" s="91" t="s">
        <v>17</v>
      </c>
      <c r="B45" s="91">
        <f>(-1+((B42-1)/(2*B42)))-(((B42*B42-1)/(6*B42^2))*(B43/100))+(((B42^2-1)/(12*B42^2))*((B43/100)^2))</f>
        <v>-0.75247499999999989</v>
      </c>
      <c r="C45" s="81">
        <v>4</v>
      </c>
    </row>
    <row r="46" spans="1:14">
      <c r="A46" s="91"/>
      <c r="B46" s="91"/>
      <c r="C46" s="81">
        <v>12</v>
      </c>
    </row>
    <row r="47" spans="1:14">
      <c r="A47" s="91"/>
      <c r="B47" s="91"/>
      <c r="G47" s="91">
        <v>4.5</v>
      </c>
      <c r="H47" s="91">
        <v>5</v>
      </c>
      <c r="I47" s="91">
        <v>5.5</v>
      </c>
      <c r="J47" s="91">
        <v>6</v>
      </c>
      <c r="K47" s="91">
        <v>7</v>
      </c>
      <c r="L47" s="91">
        <v>8</v>
      </c>
      <c r="M47" s="91">
        <v>9</v>
      </c>
      <c r="N47" s="91">
        <v>10</v>
      </c>
    </row>
    <row r="49" spans="2:6">
      <c r="B49" s="91">
        <v>2</v>
      </c>
      <c r="C49" s="91">
        <v>2.5</v>
      </c>
      <c r="D49" s="91">
        <v>3</v>
      </c>
      <c r="E49" s="91">
        <v>3.5</v>
      </c>
      <c r="F49" s="91">
        <v>4</v>
      </c>
    </row>
    <row r="88" spans="1:2" ht="14.25">
      <c r="A88" s="67" t="s">
        <v>25</v>
      </c>
      <c r="B88" s="68">
        <f>LOOKUP(D5,'Daten (F)'!N15:N127,'Daten (F)'!U15:U127)</f>
        <v>21.555423114521066</v>
      </c>
    </row>
  </sheetData>
  <sheetProtection password="851D" sheet="1" objects="1" scenarios="1"/>
  <dataConsolidate/>
  <customSheetViews>
    <customSheetView guid="{AC77A39F-ABA0-4848-B5DA-4147A1099D4C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1"/>
      <headerFooter alignWithMargins="0"/>
    </customSheetView>
    <customSheetView guid="{AAA317AB-9C4F-4A7B-BD58-62DAAE088BDA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2"/>
      <headerFooter alignWithMargins="0"/>
    </customSheetView>
  </customSheetViews>
  <mergeCells count="6">
    <mergeCell ref="A1:F1"/>
    <mergeCell ref="A2:F2"/>
    <mergeCell ref="A3:C3"/>
    <mergeCell ref="D3:F3"/>
    <mergeCell ref="E13:E2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$A$44:$A$45</formula1>
    </dataValidation>
    <dataValidation type="whole" allowBlank="1" showInputMessage="1" showErrorMessage="1" errorTitle="Raten pro Jahr" error="Die Zahlen zwischen 1 und 12 sind zulässig!_x000a_" sqref="D10">
      <formula1>1</formula1>
      <formula2>12</formula2>
    </dataValidation>
  </dataValidations>
  <hyperlinks>
    <hyperlink ref="A2" r:id="rId3"/>
  </hyperlinks>
  <pageMargins left="0.78740157480314965" right="0.78740157480314965" top="0.98425196850393704" bottom="0.98425196850393704" header="0.51181102362204722" footer="0.51181102362204722"/>
  <pageSetup paperSize="9" scale="94" orientation="landscape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128"/>
  <sheetViews>
    <sheetView workbookViewId="0">
      <selection activeCell="E2" sqref="E2"/>
    </sheetView>
  </sheetViews>
  <sheetFormatPr baseColWidth="10" defaultRowHeight="12.75"/>
  <cols>
    <col min="1" max="3" width="11.42578125" style="1"/>
  </cols>
  <sheetData>
    <row r="1" spans="1:5">
      <c r="B1" s="264" t="s">
        <v>58</v>
      </c>
      <c r="C1" s="264"/>
      <c r="D1" t="s">
        <v>32</v>
      </c>
      <c r="E1" s="83">
        <v>40806</v>
      </c>
    </row>
    <row r="2" spans="1:5" ht="12.75" customHeight="1">
      <c r="A2" s="34"/>
      <c r="B2" s="265" t="s">
        <v>59</v>
      </c>
      <c r="C2" s="265"/>
    </row>
    <row r="3" spans="1:5">
      <c r="A3" s="34"/>
      <c r="B3" s="265"/>
      <c r="C3" s="265"/>
    </row>
    <row r="4" spans="1:5">
      <c r="A4" s="34"/>
      <c r="B4" s="265"/>
      <c r="C4" s="265"/>
    </row>
    <row r="5" spans="1:5">
      <c r="A5" s="34"/>
      <c r="B5" s="265"/>
      <c r="C5" s="265"/>
    </row>
    <row r="6" spans="1:5">
      <c r="A6" s="34"/>
      <c r="B6" s="266" t="s">
        <v>58</v>
      </c>
      <c r="C6" s="266"/>
    </row>
    <row r="7" spans="1:5">
      <c r="A7" s="8" t="s">
        <v>2</v>
      </c>
      <c r="B7" s="36" t="s">
        <v>13</v>
      </c>
      <c r="C7" s="37" t="s">
        <v>9</v>
      </c>
    </row>
    <row r="8" spans="1:5">
      <c r="A8" s="13">
        <v>0</v>
      </c>
      <c r="B8" s="208">
        <v>100000</v>
      </c>
      <c r="C8" s="208">
        <v>100000</v>
      </c>
    </row>
    <row r="9" spans="1:5">
      <c r="A9" s="13">
        <v>1</v>
      </c>
      <c r="B9" s="209">
        <v>99613.602317997982</v>
      </c>
      <c r="C9" s="209">
        <v>99690.504391750015</v>
      </c>
    </row>
    <row r="10" spans="1:5">
      <c r="A10" s="13">
        <v>2</v>
      </c>
      <c r="B10" s="209">
        <v>99581.107444765381</v>
      </c>
      <c r="C10" s="209">
        <v>99662.726960097789</v>
      </c>
    </row>
    <row r="11" spans="1:5">
      <c r="A11" s="13">
        <v>3</v>
      </c>
      <c r="B11" s="209">
        <v>99560.346989944563</v>
      </c>
      <c r="C11" s="209">
        <v>99646.787363381241</v>
      </c>
    </row>
    <row r="12" spans="1:5">
      <c r="A12" s="13">
        <v>4</v>
      </c>
      <c r="B12" s="209">
        <v>99546.265475052205</v>
      </c>
      <c r="C12" s="209">
        <v>99634.203039667787</v>
      </c>
    </row>
    <row r="13" spans="1:5">
      <c r="A13" s="13">
        <v>5</v>
      </c>
      <c r="B13" s="209">
        <v>99532.813709527531</v>
      </c>
      <c r="C13" s="209">
        <v>99622.071878737523</v>
      </c>
    </row>
    <row r="14" spans="1:5">
      <c r="A14" s="13">
        <v>6</v>
      </c>
      <c r="B14" s="209">
        <v>99522.304244416227</v>
      </c>
      <c r="C14" s="209">
        <v>99612.920604492203</v>
      </c>
    </row>
    <row r="15" spans="1:5">
      <c r="A15" s="13">
        <v>7</v>
      </c>
      <c r="B15" s="209">
        <v>99511.580970011913</v>
      </c>
      <c r="C15" s="209">
        <v>99604.368410005191</v>
      </c>
    </row>
    <row r="16" spans="1:5">
      <c r="A16" s="13">
        <v>8</v>
      </c>
      <c r="B16" s="209">
        <v>99502.933720135334</v>
      </c>
      <c r="C16" s="209">
        <v>99596.47002351073</v>
      </c>
    </row>
    <row r="17" spans="1:3">
      <c r="A17" s="13">
        <v>9</v>
      </c>
      <c r="B17" s="209">
        <v>99494.683418585744</v>
      </c>
      <c r="C17" s="209">
        <v>99589.234050877378</v>
      </c>
    </row>
    <row r="18" spans="1:3">
      <c r="A18" s="13">
        <v>10</v>
      </c>
      <c r="B18" s="209">
        <v>99486.124209198446</v>
      </c>
      <c r="C18" s="209">
        <v>99582.33948706997</v>
      </c>
    </row>
    <row r="19" spans="1:3">
      <c r="A19" s="13">
        <v>11</v>
      </c>
      <c r="B19" s="209">
        <v>99478.072723894395</v>
      </c>
      <c r="C19" s="209">
        <v>99574.802940458292</v>
      </c>
    </row>
    <row r="20" spans="1:3">
      <c r="A20" s="13">
        <v>12</v>
      </c>
      <c r="B20" s="209">
        <v>99469.259569786125</v>
      </c>
      <c r="C20" s="209">
        <v>99566.013767393742</v>
      </c>
    </row>
    <row r="21" spans="1:3">
      <c r="A21" s="13">
        <v>13</v>
      </c>
      <c r="B21" s="209">
        <v>99458.379562298069</v>
      </c>
      <c r="C21" s="209">
        <v>99559.042464815822</v>
      </c>
    </row>
    <row r="22" spans="1:3">
      <c r="A22" s="13">
        <v>14</v>
      </c>
      <c r="B22" s="209">
        <v>99448.227097313487</v>
      </c>
      <c r="C22" s="209">
        <v>99549.613502418797</v>
      </c>
    </row>
    <row r="23" spans="1:3">
      <c r="A23" s="13">
        <v>15</v>
      </c>
      <c r="B23" s="209">
        <v>99431.87864801535</v>
      </c>
      <c r="C23" s="209">
        <v>99538.449611958189</v>
      </c>
    </row>
    <row r="24" spans="1:3">
      <c r="A24" s="13">
        <v>16</v>
      </c>
      <c r="B24" s="209">
        <v>99411.576656958598</v>
      </c>
      <c r="C24" s="209">
        <v>99524.953719380341</v>
      </c>
    </row>
    <row r="25" spans="1:3">
      <c r="A25" s="13">
        <v>17</v>
      </c>
      <c r="B25" s="209">
        <v>99385.330582039518</v>
      </c>
      <c r="C25" s="209">
        <v>99509.116819936156</v>
      </c>
    </row>
    <row r="26" spans="1:3">
      <c r="A26" s="13">
        <v>18</v>
      </c>
      <c r="B26" s="209">
        <v>99351.015124432248</v>
      </c>
      <c r="C26" s="209">
        <v>99491.191602504754</v>
      </c>
    </row>
    <row r="27" spans="1:3">
      <c r="A27" s="13">
        <v>19</v>
      </c>
      <c r="B27" s="209">
        <v>99299.339287402981</v>
      </c>
      <c r="C27" s="209">
        <v>99469.273279738074</v>
      </c>
    </row>
    <row r="28" spans="1:3">
      <c r="A28" s="13">
        <v>20</v>
      </c>
      <c r="B28" s="209">
        <v>99248.867707229816</v>
      </c>
      <c r="C28" s="209">
        <v>99448.843420509002</v>
      </c>
    </row>
    <row r="29" spans="1:3">
      <c r="A29" s="13">
        <v>21</v>
      </c>
      <c r="B29" s="209">
        <v>99195.07944967084</v>
      </c>
      <c r="C29" s="209">
        <v>99426.714600042775</v>
      </c>
    </row>
    <row r="30" spans="1:3">
      <c r="A30" s="13">
        <v>22</v>
      </c>
      <c r="B30" s="209">
        <v>99141.188647375602</v>
      </c>
      <c r="C30" s="209">
        <v>99405.582982485765</v>
      </c>
    </row>
    <row r="31" spans="1:3">
      <c r="A31" s="13">
        <v>23</v>
      </c>
      <c r="B31" s="209">
        <v>99088.617220970365</v>
      </c>
      <c r="C31" s="209">
        <v>99383.571495768294</v>
      </c>
    </row>
    <row r="32" spans="1:3">
      <c r="A32" s="13">
        <v>24</v>
      </c>
      <c r="B32" s="209">
        <v>99036.50673653245</v>
      </c>
      <c r="C32" s="209">
        <v>99360.318380888333</v>
      </c>
    </row>
    <row r="33" spans="1:3">
      <c r="A33" s="13">
        <v>25</v>
      </c>
      <c r="B33" s="209">
        <v>98981.592527470595</v>
      </c>
      <c r="C33" s="209">
        <v>99338.370635119485</v>
      </c>
    </row>
    <row r="34" spans="1:3">
      <c r="A34" s="13">
        <v>26</v>
      </c>
      <c r="B34" s="209">
        <v>98925.451810152372</v>
      </c>
      <c r="C34" s="209">
        <v>99315.212026499721</v>
      </c>
    </row>
    <row r="35" spans="1:3">
      <c r="A35" s="13">
        <v>27</v>
      </c>
      <c r="B35" s="209">
        <v>98864.968685897955</v>
      </c>
      <c r="C35" s="209">
        <v>99289.571810441994</v>
      </c>
    </row>
    <row r="36" spans="1:3">
      <c r="A36" s="13">
        <v>28</v>
      </c>
      <c r="B36" s="209">
        <v>98801.207530983331</v>
      </c>
      <c r="C36" s="209">
        <v>99262.166583173312</v>
      </c>
    </row>
    <row r="37" spans="1:3">
      <c r="A37" s="13">
        <v>29</v>
      </c>
      <c r="B37" s="209">
        <v>98740.98318607104</v>
      </c>
      <c r="C37" s="209">
        <v>99236.994419223309</v>
      </c>
    </row>
    <row r="38" spans="1:3">
      <c r="A38" s="13">
        <v>30</v>
      </c>
      <c r="B38" s="209">
        <v>98675.056876084534</v>
      </c>
      <c r="C38" s="209">
        <v>99210.656866595062</v>
      </c>
    </row>
    <row r="39" spans="1:3">
      <c r="A39" s="13">
        <v>31</v>
      </c>
      <c r="B39" s="209">
        <v>98610.178000547661</v>
      </c>
      <c r="C39" s="209">
        <v>99183.375375813208</v>
      </c>
    </row>
    <row r="40" spans="1:3">
      <c r="A40" s="13">
        <v>32</v>
      </c>
      <c r="B40" s="209">
        <v>98540.200137422711</v>
      </c>
      <c r="C40" s="209">
        <v>99152.546800089869</v>
      </c>
    </row>
    <row r="41" spans="1:3">
      <c r="A41" s="13">
        <v>33</v>
      </c>
      <c r="B41" s="209">
        <v>98466.150253455533</v>
      </c>
      <c r="C41" s="209">
        <v>99118.699619963707</v>
      </c>
    </row>
    <row r="42" spans="1:3">
      <c r="A42" s="13">
        <v>34</v>
      </c>
      <c r="B42" s="209">
        <v>98391.972260898721</v>
      </c>
      <c r="C42" s="209">
        <v>99084.764700052314</v>
      </c>
    </row>
    <row r="43" spans="1:3">
      <c r="A43" s="13">
        <v>35</v>
      </c>
      <c r="B43" s="209">
        <v>98311.1216097336</v>
      </c>
      <c r="C43" s="209">
        <v>99043.1243930153</v>
      </c>
    </row>
    <row r="44" spans="1:3">
      <c r="A44" s="13">
        <v>36</v>
      </c>
      <c r="B44" s="209">
        <v>98225.94119823449</v>
      </c>
      <c r="C44" s="209">
        <v>99000.283891452316</v>
      </c>
    </row>
    <row r="45" spans="1:3">
      <c r="A45" s="13">
        <v>37</v>
      </c>
      <c r="B45" s="209">
        <v>98136.567517965595</v>
      </c>
      <c r="C45" s="209">
        <v>98954.055256854641</v>
      </c>
    </row>
    <row r="46" spans="1:3">
      <c r="A46" s="13">
        <v>38</v>
      </c>
      <c r="B46" s="209">
        <v>98041.012710766372</v>
      </c>
      <c r="C46" s="209">
        <v>98901.726530108557</v>
      </c>
    </row>
    <row r="47" spans="1:3">
      <c r="A47" s="13">
        <v>39</v>
      </c>
      <c r="B47" s="209">
        <v>97932.580476845062</v>
      </c>
      <c r="C47" s="209">
        <v>98844.78616884019</v>
      </c>
    </row>
    <row r="48" spans="1:3">
      <c r="A48" s="13">
        <v>40</v>
      </c>
      <c r="B48" s="209">
        <v>97818.149616500625</v>
      </c>
      <c r="C48" s="209">
        <v>98778.537018980584</v>
      </c>
    </row>
    <row r="49" spans="1:3">
      <c r="A49" s="13">
        <v>41</v>
      </c>
      <c r="B49" s="209">
        <v>97688.964548369069</v>
      </c>
      <c r="C49" s="209">
        <v>98707.484974312669</v>
      </c>
    </row>
    <row r="50" spans="1:3">
      <c r="A50" s="13">
        <v>42</v>
      </c>
      <c r="B50" s="209">
        <v>97547.047174215913</v>
      </c>
      <c r="C50" s="209">
        <v>98626.672997911999</v>
      </c>
    </row>
    <row r="51" spans="1:3">
      <c r="A51" s="13">
        <v>43</v>
      </c>
      <c r="B51" s="209">
        <v>97393.155848931739</v>
      </c>
      <c r="C51" s="209">
        <v>98536.218333952842</v>
      </c>
    </row>
    <row r="52" spans="1:3">
      <c r="A52" s="13">
        <v>44</v>
      </c>
      <c r="B52" s="209">
        <v>97213.940073882201</v>
      </c>
      <c r="C52" s="209">
        <v>98435.727358361546</v>
      </c>
    </row>
    <row r="53" spans="1:3">
      <c r="A53" s="13">
        <v>45</v>
      </c>
      <c r="B53" s="209">
        <v>97014.586193982817</v>
      </c>
      <c r="C53" s="209">
        <v>98321.999314079148</v>
      </c>
    </row>
    <row r="54" spans="1:3">
      <c r="A54" s="13">
        <v>46</v>
      </c>
      <c r="B54" s="209">
        <v>96788.619522910099</v>
      </c>
      <c r="C54" s="209">
        <v>98194.895639398645</v>
      </c>
    </row>
    <row r="55" spans="1:3">
      <c r="A55" s="13">
        <v>47</v>
      </c>
      <c r="B55" s="209">
        <v>96535.752821098635</v>
      </c>
      <c r="C55" s="209">
        <v>98049.419982993059</v>
      </c>
    </row>
    <row r="56" spans="1:3">
      <c r="A56" s="13">
        <v>48</v>
      </c>
      <c r="B56" s="209">
        <v>96245.248558278923</v>
      </c>
      <c r="C56" s="209">
        <v>97883.758154940762</v>
      </c>
    </row>
    <row r="57" spans="1:3">
      <c r="A57" s="13">
        <v>49</v>
      </c>
      <c r="B57" s="209">
        <v>95925.077421229522</v>
      </c>
      <c r="C57" s="209">
        <v>97706.379214142129</v>
      </c>
    </row>
    <row r="58" spans="1:3">
      <c r="A58" s="13">
        <v>50</v>
      </c>
      <c r="B58" s="209">
        <v>95564.281155716366</v>
      </c>
      <c r="C58" s="209">
        <v>97499.811393049618</v>
      </c>
    </row>
    <row r="59" spans="1:3">
      <c r="A59" s="13">
        <v>51</v>
      </c>
      <c r="B59" s="209">
        <v>95169.43068050321</v>
      </c>
      <c r="C59" s="209">
        <v>97277.781699389787</v>
      </c>
    </row>
    <row r="60" spans="1:3">
      <c r="A60" s="13">
        <v>52</v>
      </c>
      <c r="B60" s="209">
        <v>94713.998033216281</v>
      </c>
      <c r="C60" s="209">
        <v>97037.848437673223</v>
      </c>
    </row>
    <row r="61" spans="1:3">
      <c r="A61" s="13">
        <v>53</v>
      </c>
      <c r="B61" s="209">
        <v>94227.967661104834</v>
      </c>
      <c r="C61" s="209">
        <v>96768.073621069329</v>
      </c>
    </row>
    <row r="62" spans="1:3">
      <c r="A62" s="13">
        <v>54</v>
      </c>
      <c r="B62" s="209">
        <v>93697.299065792889</v>
      </c>
      <c r="C62" s="209">
        <v>96475.766739150189</v>
      </c>
    </row>
    <row r="63" spans="1:3">
      <c r="A63" s="13">
        <v>55</v>
      </c>
      <c r="B63" s="209">
        <v>93099.377979563389</v>
      </c>
      <c r="C63" s="209">
        <v>96167.69860081104</v>
      </c>
    </row>
    <row r="64" spans="1:3">
      <c r="A64" s="13">
        <v>56</v>
      </c>
      <c r="B64" s="209">
        <v>92466.939758135675</v>
      </c>
      <c r="C64" s="209">
        <v>95827.124376096705</v>
      </c>
    </row>
    <row r="65" spans="1:3">
      <c r="A65" s="13">
        <v>57</v>
      </c>
      <c r="B65" s="209">
        <v>91777.041139969835</v>
      </c>
      <c r="C65" s="209">
        <v>95467.783216634445</v>
      </c>
    </row>
    <row r="66" spans="1:3">
      <c r="A66" s="13">
        <v>58</v>
      </c>
      <c r="B66" s="209">
        <v>91038.10576310649</v>
      </c>
      <c r="C66" s="209">
        <v>95079.577341105483</v>
      </c>
    </row>
    <row r="67" spans="1:3">
      <c r="A67" s="13">
        <v>59</v>
      </c>
      <c r="B67" s="209">
        <v>90235.343736592375</v>
      </c>
      <c r="C67" s="209">
        <v>94655.797820764434</v>
      </c>
    </row>
    <row r="68" spans="1:3">
      <c r="A68" s="13">
        <v>60</v>
      </c>
      <c r="B68" s="209">
        <v>89371.780071529327</v>
      </c>
      <c r="C68" s="209">
        <v>94209.225709859747</v>
      </c>
    </row>
    <row r="69" spans="1:3">
      <c r="A69" s="13">
        <v>61</v>
      </c>
      <c r="B69" s="209">
        <v>88434.952984442571</v>
      </c>
      <c r="C69" s="209">
        <v>93702.587273645491</v>
      </c>
    </row>
    <row r="70" spans="1:3">
      <c r="A70" s="13">
        <v>62</v>
      </c>
      <c r="B70" s="209">
        <v>87429.74198513107</v>
      </c>
      <c r="C70" s="209">
        <v>93157.323569391825</v>
      </c>
    </row>
    <row r="71" spans="1:3">
      <c r="A71" s="13">
        <v>63</v>
      </c>
      <c r="B71" s="209">
        <v>86378.878746041912</v>
      </c>
      <c r="C71" s="209">
        <v>92570.418615089802</v>
      </c>
    </row>
    <row r="72" spans="1:3">
      <c r="A72" s="13">
        <v>64</v>
      </c>
      <c r="B72" s="209">
        <v>85242.992487923562</v>
      </c>
      <c r="C72" s="209">
        <v>91941.682433460766</v>
      </c>
    </row>
    <row r="73" spans="1:3">
      <c r="A73" s="13">
        <v>65</v>
      </c>
      <c r="B73" s="209">
        <v>84041.885926999326</v>
      </c>
      <c r="C73" s="209">
        <v>91277.961884161079</v>
      </c>
    </row>
    <row r="74" spans="1:3">
      <c r="A74" s="13">
        <v>66</v>
      </c>
      <c r="B74" s="209">
        <v>82752.230220637823</v>
      </c>
      <c r="C74" s="209">
        <v>90561.531452035197</v>
      </c>
    </row>
    <row r="75" spans="1:3">
      <c r="A75" s="13">
        <v>67</v>
      </c>
      <c r="B75" s="209">
        <v>81367.733716219896</v>
      </c>
      <c r="C75" s="209">
        <v>89793.159537611864</v>
      </c>
    </row>
    <row r="76" spans="1:3">
      <c r="A76" s="13">
        <v>68</v>
      </c>
      <c r="B76" s="209">
        <v>79924.591914277436</v>
      </c>
      <c r="C76" s="209">
        <v>88985.612348878843</v>
      </c>
    </row>
    <row r="77" spans="1:3">
      <c r="A77" s="13">
        <v>69</v>
      </c>
      <c r="B77" s="209">
        <v>78368.440801272067</v>
      </c>
      <c r="C77" s="209">
        <v>88113.261033833245</v>
      </c>
    </row>
    <row r="78" spans="1:3">
      <c r="A78" s="13">
        <v>70</v>
      </c>
      <c r="B78" s="209">
        <v>76704.970323794361</v>
      </c>
      <c r="C78" s="209">
        <v>87171.901776762767</v>
      </c>
    </row>
    <row r="79" spans="1:3">
      <c r="A79" s="13">
        <v>71</v>
      </c>
      <c r="B79" s="209">
        <v>74916.736046723192</v>
      </c>
      <c r="C79" s="209">
        <v>86135.368065777089</v>
      </c>
    </row>
    <row r="80" spans="1:3">
      <c r="A80" s="13">
        <v>72</v>
      </c>
      <c r="B80" s="209">
        <v>73019.712390097484</v>
      </c>
      <c r="C80" s="209">
        <v>85006.82760539731</v>
      </c>
    </row>
    <row r="81" spans="1:3">
      <c r="A81" s="13">
        <v>73</v>
      </c>
      <c r="B81" s="209">
        <v>70987.751239271223</v>
      </c>
      <c r="C81" s="209">
        <v>83745.874846268212</v>
      </c>
    </row>
    <row r="82" spans="1:3">
      <c r="A82" s="13">
        <v>74</v>
      </c>
      <c r="B82" s="209">
        <v>68758.794617676016</v>
      </c>
      <c r="C82" s="209">
        <v>82319.629752226261</v>
      </c>
    </row>
    <row r="83" spans="1:3">
      <c r="A83" s="13">
        <v>75</v>
      </c>
      <c r="B83" s="209">
        <v>66340.897650637635</v>
      </c>
      <c r="C83" s="209">
        <v>80760.612299362896</v>
      </c>
    </row>
    <row r="84" spans="1:3">
      <c r="A84" s="13">
        <v>76</v>
      </c>
      <c r="B84" s="209">
        <v>63781.770250933885</v>
      </c>
      <c r="C84" s="209">
        <v>78974.634214748759</v>
      </c>
    </row>
    <row r="85" spans="1:3">
      <c r="A85" s="13">
        <v>77</v>
      </c>
      <c r="B85" s="209">
        <v>61053.810657569731</v>
      </c>
      <c r="C85" s="209">
        <v>77005.00551066405</v>
      </c>
    </row>
    <row r="86" spans="1:3">
      <c r="A86" s="13">
        <v>78</v>
      </c>
      <c r="B86" s="209">
        <v>58092.631426413216</v>
      </c>
      <c r="C86" s="209">
        <v>74800.897245603992</v>
      </c>
    </row>
    <row r="87" spans="1:3">
      <c r="A87" s="13">
        <v>79</v>
      </c>
      <c r="B87" s="209">
        <v>54923.966952912961</v>
      </c>
      <c r="C87" s="209">
        <v>72340.208612475428</v>
      </c>
    </row>
    <row r="88" spans="1:3">
      <c r="A88" s="13">
        <v>80</v>
      </c>
      <c r="B88" s="209">
        <v>51614.158344093274</v>
      </c>
      <c r="C88" s="209">
        <v>69644.03979570324</v>
      </c>
    </row>
    <row r="89" spans="1:3">
      <c r="A89" s="13">
        <v>81</v>
      </c>
      <c r="B89" s="209">
        <v>48155.202640167539</v>
      </c>
      <c r="C89" s="209">
        <v>66665.709211029971</v>
      </c>
    </row>
    <row r="90" spans="1:3">
      <c r="A90" s="13">
        <v>82</v>
      </c>
      <c r="B90" s="209">
        <v>44573.371318723155</v>
      </c>
      <c r="C90" s="209">
        <v>63409.989374172699</v>
      </c>
    </row>
    <row r="91" spans="1:3">
      <c r="A91" s="13">
        <v>83</v>
      </c>
      <c r="B91" s="209">
        <v>40937.808952963867</v>
      </c>
      <c r="C91" s="209">
        <v>59855.57687977179</v>
      </c>
    </row>
    <row r="92" spans="1:3">
      <c r="A92" s="13">
        <v>84</v>
      </c>
      <c r="B92" s="209">
        <v>37283.816466151417</v>
      </c>
      <c r="C92" s="209">
        <v>55991.981622794316</v>
      </c>
    </row>
    <row r="93" spans="1:3">
      <c r="A93" s="13">
        <v>85</v>
      </c>
      <c r="B93" s="209">
        <v>33561.782011167306</v>
      </c>
      <c r="C93" s="209">
        <v>51868.583544780398</v>
      </c>
    </row>
    <row r="94" spans="1:3">
      <c r="A94" s="13">
        <v>86</v>
      </c>
      <c r="B94" s="209">
        <v>29813.645009359105</v>
      </c>
      <c r="C94" s="209">
        <v>47485.132086894781</v>
      </c>
    </row>
    <row r="95" spans="1:3">
      <c r="A95" s="13">
        <v>87</v>
      </c>
      <c r="B95" s="209">
        <v>26132.786649255329</v>
      </c>
      <c r="C95" s="209">
        <v>42906.72070776506</v>
      </c>
    </row>
    <row r="96" spans="1:3">
      <c r="A96" s="13">
        <v>88</v>
      </c>
      <c r="B96" s="209">
        <v>22546.283970738226</v>
      </c>
      <c r="C96" s="209">
        <v>38147.109147201307</v>
      </c>
    </row>
    <row r="97" spans="1:3">
      <c r="A97" s="13">
        <v>89</v>
      </c>
      <c r="B97" s="209">
        <v>19074.627188535218</v>
      </c>
      <c r="C97" s="209">
        <v>33257.684927019851</v>
      </c>
    </row>
    <row r="98" spans="1:3">
      <c r="A98" s="13">
        <v>90</v>
      </c>
      <c r="B98" s="209">
        <v>15927.323038530187</v>
      </c>
      <c r="C98" s="209">
        <v>28603.104716714388</v>
      </c>
    </row>
    <row r="99" spans="1:3">
      <c r="A99" s="13">
        <v>91</v>
      </c>
      <c r="B99" s="209">
        <v>13098.445471004765</v>
      </c>
      <c r="C99" s="209">
        <v>24142.993559126302</v>
      </c>
    </row>
    <row r="100" spans="1:3">
      <c r="A100" s="13">
        <v>92</v>
      </c>
      <c r="B100" s="209">
        <v>10600.418849407883</v>
      </c>
      <c r="C100" s="209">
        <v>20000.375250573845</v>
      </c>
    </row>
    <row r="101" spans="1:3">
      <c r="A101" s="13">
        <v>93</v>
      </c>
      <c r="B101" s="209">
        <v>8363.0775474022594</v>
      </c>
      <c r="C101" s="209">
        <v>16204.872891692867</v>
      </c>
    </row>
    <row r="102" spans="1:3">
      <c r="A102" s="13">
        <v>94</v>
      </c>
      <c r="B102" s="209">
        <v>6409.1667299193095</v>
      </c>
      <c r="C102" s="209">
        <v>12838.861245567598</v>
      </c>
    </row>
    <row r="103" spans="1:3">
      <c r="A103" s="13">
        <v>95</v>
      </c>
      <c r="B103" s="209">
        <v>4791.6423225490653</v>
      </c>
      <c r="C103" s="209">
        <v>9933.9192156940517</v>
      </c>
    </row>
    <row r="104" spans="1:3">
      <c r="A104" s="13">
        <v>96</v>
      </c>
      <c r="B104" s="209">
        <v>3490.0510291446953</v>
      </c>
      <c r="C104" s="209">
        <v>7496.6603576457273</v>
      </c>
    </row>
    <row r="105" spans="1:3">
      <c r="A105" s="13">
        <v>97</v>
      </c>
      <c r="B105" s="209">
        <v>2473.2095181229679</v>
      </c>
      <c r="C105" s="209">
        <v>5510.715491325308</v>
      </c>
    </row>
    <row r="106" spans="1:3">
      <c r="A106" s="13">
        <v>98</v>
      </c>
      <c r="B106" s="209">
        <v>1702.8993285123156</v>
      </c>
      <c r="C106" s="209">
        <v>3940.7686354894322</v>
      </c>
    </row>
    <row r="107" spans="1:3">
      <c r="A107" s="13">
        <v>99</v>
      </c>
      <c r="B107" s="209">
        <v>1137.7141443424671</v>
      </c>
      <c r="C107" s="209">
        <v>2737.9564152224966</v>
      </c>
    </row>
    <row r="108" spans="1:3">
      <c r="A108" s="13">
        <v>100</v>
      </c>
      <c r="B108" s="209">
        <v>736.56426339813197</v>
      </c>
      <c r="C108" s="209">
        <v>1845.7998980660657</v>
      </c>
    </row>
    <row r="109" spans="1:3">
      <c r="A109" s="13">
        <v>101</v>
      </c>
      <c r="B109" s="209">
        <v>461.46484255863828</v>
      </c>
      <c r="C109" s="209">
        <v>1205.8548935867448</v>
      </c>
    </row>
    <row r="110" spans="1:3">
      <c r="A110" s="13">
        <v>102</v>
      </c>
      <c r="B110" s="209">
        <v>279.40506103711238</v>
      </c>
      <c r="C110" s="209">
        <v>762.42596561962182</v>
      </c>
    </row>
    <row r="111" spans="1:3">
      <c r="A111" s="13">
        <v>103</v>
      </c>
      <c r="B111" s="209">
        <v>163.27315208503933</v>
      </c>
      <c r="C111" s="209">
        <v>465.94252953224532</v>
      </c>
    </row>
    <row r="112" spans="1:3">
      <c r="A112" s="13">
        <v>104</v>
      </c>
      <c r="B112" s="209">
        <v>91.959654411952272</v>
      </c>
      <c r="C112" s="209">
        <v>274.87733051827286</v>
      </c>
    </row>
    <row r="113" spans="1:3">
      <c r="A113" s="13">
        <v>105</v>
      </c>
      <c r="B113" s="209">
        <v>49.85389720021864</v>
      </c>
      <c r="C113" s="209">
        <v>156.33536908448073</v>
      </c>
    </row>
    <row r="114" spans="1:3">
      <c r="A114" s="13">
        <v>106</v>
      </c>
      <c r="B114" s="209">
        <v>25.979890268796723</v>
      </c>
      <c r="C114" s="209">
        <v>85.610524918185263</v>
      </c>
    </row>
    <row r="115" spans="1:3">
      <c r="A115" s="13">
        <v>107</v>
      </c>
      <c r="B115" s="209">
        <v>12.996580814051256</v>
      </c>
      <c r="C115" s="209">
        <v>45.080479308484612</v>
      </c>
    </row>
    <row r="116" spans="1:3">
      <c r="A116" s="13">
        <v>108</v>
      </c>
      <c r="B116" s="209">
        <v>6.2329220662571023</v>
      </c>
      <c r="C116" s="209">
        <v>22.797183178428821</v>
      </c>
    </row>
    <row r="117" spans="1:3">
      <c r="A117" s="13">
        <v>109</v>
      </c>
      <c r="B117" s="209">
        <v>2.8618195951518883</v>
      </c>
      <c r="C117" s="209">
        <v>11.057195852846933</v>
      </c>
    </row>
    <row r="118" spans="1:3">
      <c r="A118" s="13">
        <v>110</v>
      </c>
      <c r="B118" s="209">
        <v>1.256313324350369</v>
      </c>
      <c r="C118" s="209">
        <v>5.1371212391430303</v>
      </c>
    </row>
    <row r="119" spans="1:3">
      <c r="A119" s="13">
        <v>111</v>
      </c>
      <c r="B119" s="40">
        <v>0</v>
      </c>
      <c r="C119" s="209">
        <v>2.2832080089279172</v>
      </c>
    </row>
    <row r="120" spans="1:3">
      <c r="A120" s="13">
        <v>112</v>
      </c>
      <c r="B120" s="38">
        <v>0</v>
      </c>
      <c r="C120" s="210">
        <v>0.96953132144350662</v>
      </c>
    </row>
    <row r="121" spans="1:3">
      <c r="A121" s="13">
        <v>113</v>
      </c>
      <c r="B121" s="38">
        <v>0</v>
      </c>
      <c r="C121" s="41">
        <v>0</v>
      </c>
    </row>
    <row r="122" spans="1:3">
      <c r="A122" s="13">
        <v>114</v>
      </c>
      <c r="B122" s="38">
        <v>0</v>
      </c>
      <c r="C122" s="39">
        <v>0</v>
      </c>
    </row>
    <row r="123" spans="1:3">
      <c r="A123" s="13">
        <v>115</v>
      </c>
      <c r="B123" s="38">
        <v>0</v>
      </c>
      <c r="C123" s="39">
        <v>0</v>
      </c>
    </row>
    <row r="124" spans="1:3">
      <c r="A124" s="13">
        <v>116</v>
      </c>
      <c r="B124" s="38">
        <v>0</v>
      </c>
      <c r="C124" s="39">
        <v>0</v>
      </c>
    </row>
    <row r="125" spans="1:3">
      <c r="A125" s="13">
        <v>117</v>
      </c>
      <c r="B125" s="38">
        <v>0</v>
      </c>
      <c r="C125" s="39">
        <v>0</v>
      </c>
    </row>
    <row r="126" spans="1:3">
      <c r="A126" s="13">
        <v>118</v>
      </c>
      <c r="B126" s="38">
        <v>0</v>
      </c>
      <c r="C126" s="39">
        <v>0</v>
      </c>
    </row>
    <row r="127" spans="1:3">
      <c r="A127" s="13">
        <v>119</v>
      </c>
      <c r="B127" s="38">
        <v>0</v>
      </c>
      <c r="C127" s="39">
        <v>0</v>
      </c>
    </row>
    <row r="128" spans="1:3">
      <c r="A128" s="13">
        <v>120</v>
      </c>
      <c r="B128" s="38">
        <v>0</v>
      </c>
      <c r="C128" s="39">
        <v>0</v>
      </c>
    </row>
  </sheetData>
  <customSheetViews>
    <customSheetView guid="{AC77A39F-ABA0-4848-B5DA-4147A1099D4C}">
      <selection activeCell="H14" sqref="H14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AAA317AB-9C4F-4A7B-BD58-62DAAE088BDA}">
      <selection activeCell="H14" sqref="H14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</customSheetViews>
  <mergeCells count="3">
    <mergeCell ref="B1:C1"/>
    <mergeCell ref="B2:C5"/>
    <mergeCell ref="B6:C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B233"/>
  <sheetViews>
    <sheetView topLeftCell="D1" workbookViewId="0">
      <selection activeCell="M1" sqref="M1:M65536"/>
    </sheetView>
  </sheetViews>
  <sheetFormatPr baseColWidth="10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'2 Männer'!D5</f>
        <v>50</v>
      </c>
    </row>
    <row r="2" spans="1:21">
      <c r="A2" s="2" t="s">
        <v>7</v>
      </c>
      <c r="B2" s="2">
        <f>'2 Männer'!D6</f>
        <v>50</v>
      </c>
    </row>
    <row r="3" spans="1:21">
      <c r="A3" s="2" t="s">
        <v>14</v>
      </c>
      <c r="B3" s="2">
        <f>B1-B2</f>
        <v>0</v>
      </c>
    </row>
    <row r="5" spans="1:21">
      <c r="A5" s="2" t="s">
        <v>3</v>
      </c>
      <c r="B5" s="2">
        <f>'2 Männer'!D8</f>
        <v>2</v>
      </c>
    </row>
    <row r="10" spans="1:21" ht="13.5" thickBot="1"/>
    <row r="11" spans="1:21" ht="13.5" thickBot="1">
      <c r="B11" s="267" t="s">
        <v>1</v>
      </c>
      <c r="C11" s="267"/>
      <c r="D11" s="267"/>
      <c r="E11" s="267"/>
      <c r="F11" s="267"/>
      <c r="H11" s="268" t="s">
        <v>1</v>
      </c>
      <c r="I11" s="269"/>
      <c r="J11" s="269"/>
      <c r="K11" s="269"/>
      <c r="L11" s="270"/>
      <c r="M11" s="35"/>
    </row>
    <row r="12" spans="1:21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0">N14+$B$3</f>
        <v>0</v>
      </c>
      <c r="P14" s="6">
        <f>B14</f>
        <v>100000</v>
      </c>
      <c r="Q14" s="6">
        <f>B14</f>
        <v>100000</v>
      </c>
      <c r="R14" s="5">
        <f>LOOKUP(N14,$O$14:$O$136,$Q$14:$Q$136)</f>
        <v>100000</v>
      </c>
      <c r="T14" s="20">
        <f>SUM(S14:$S$136)</f>
        <v>366477737619.05566</v>
      </c>
    </row>
    <row r="15" spans="1:21">
      <c r="A15" s="21">
        <v>1</v>
      </c>
      <c r="B15" s="22">
        <f>Absterbeordnung!B9</f>
        <v>99613.602317997982</v>
      </c>
      <c r="C15" s="15">
        <f t="shared" ref="C15:C46" si="1">1/(((1+($B$5/100))^A15))</f>
        <v>0.98039215686274506</v>
      </c>
      <c r="D15" s="14">
        <f t="shared" ref="D15:D46" si="2">B15*C15</f>
        <v>97660.394429409789</v>
      </c>
      <c r="E15" s="14">
        <f>SUM(D15:$D$127)</f>
        <v>3856870.3576362841</v>
      </c>
      <c r="F15" s="16">
        <f t="shared" ref="F15:F46" si="3">E15/D15</f>
        <v>39.492676434192376</v>
      </c>
      <c r="G15" s="5"/>
      <c r="H15" s="14">
        <f t="shared" ref="H15:H78" si="4">B15</f>
        <v>99613.602317997982</v>
      </c>
      <c r="I15" s="15">
        <f t="shared" ref="I15:I46" si="5">1/(((1+($B$5/100))^A15))</f>
        <v>0.98039215686274506</v>
      </c>
      <c r="J15" s="14">
        <f t="shared" ref="J15:J46" si="6">H15*I15</f>
        <v>97660.394429409789</v>
      </c>
      <c r="K15" s="14">
        <f>SUM($J15:J$127)</f>
        <v>3856870.3576362841</v>
      </c>
      <c r="L15" s="16">
        <f t="shared" ref="L15:L46" si="7">K15/J15</f>
        <v>39.492676434192376</v>
      </c>
      <c r="M15" s="16"/>
      <c r="N15" s="6">
        <v>1</v>
      </c>
      <c r="O15" s="6">
        <f t="shared" si="0"/>
        <v>1</v>
      </c>
      <c r="P15" s="6">
        <f t="shared" ref="P15:P78" si="8">B15</f>
        <v>99613.602317997982</v>
      </c>
      <c r="Q15" s="6">
        <f t="shared" ref="Q15:Q78" si="9">B15</f>
        <v>99613.602317997982</v>
      </c>
      <c r="R15" s="5">
        <f t="shared" ref="R15:R78" si="10">LOOKUP(N15,$O$14:$O$136,$Q$14:$Q$136)</f>
        <v>99613.602317997982</v>
      </c>
      <c r="S15" s="5">
        <f t="shared" ref="S15:S46" si="11">P15*R15*I15</f>
        <v>9728303692.9100513</v>
      </c>
      <c r="T15" s="20">
        <f>SUM(S15:$S$136)</f>
        <v>366477737619.05566</v>
      </c>
      <c r="U15" s="6">
        <f t="shared" ref="U15:U46" si="12">T15/S15</f>
        <v>37.671288766009965</v>
      </c>
    </row>
    <row r="16" spans="1:21">
      <c r="A16" s="21">
        <v>2</v>
      </c>
      <c r="B16" s="22">
        <f>Absterbeordnung!B10</f>
        <v>99581.107444765381</v>
      </c>
      <c r="C16" s="15">
        <f t="shared" si="1"/>
        <v>0.96116878123798544</v>
      </c>
      <c r="D16" s="14">
        <f t="shared" si="2"/>
        <v>95714.251677014021</v>
      </c>
      <c r="E16" s="14">
        <f>SUM(D16:$D$127)</f>
        <v>3759209.9632068742</v>
      </c>
      <c r="F16" s="16">
        <f t="shared" si="3"/>
        <v>39.275341940636586</v>
      </c>
      <c r="G16" s="5"/>
      <c r="H16" s="14">
        <f t="shared" si="4"/>
        <v>99581.107444765381</v>
      </c>
      <c r="I16" s="15">
        <f t="shared" si="5"/>
        <v>0.96116878123798544</v>
      </c>
      <c r="J16" s="14">
        <f t="shared" si="6"/>
        <v>95714.251677014021</v>
      </c>
      <c r="K16" s="14">
        <f>SUM($J16:J$127)</f>
        <v>3759209.9632068742</v>
      </c>
      <c r="L16" s="16">
        <f t="shared" si="7"/>
        <v>39.275341940636586</v>
      </c>
      <c r="M16" s="16"/>
      <c r="N16" s="6">
        <v>2</v>
      </c>
      <c r="O16" s="6">
        <f t="shared" si="0"/>
        <v>2</v>
      </c>
      <c r="P16" s="6">
        <f t="shared" si="8"/>
        <v>99581.107444765381</v>
      </c>
      <c r="Q16" s="6">
        <f t="shared" si="9"/>
        <v>99581.107444765381</v>
      </c>
      <c r="R16" s="5">
        <f t="shared" si="10"/>
        <v>99581.107444765381</v>
      </c>
      <c r="S16" s="5">
        <f t="shared" si="11"/>
        <v>9531331180.2440472</v>
      </c>
      <c r="T16" s="20">
        <f>SUM(S16:$S$136)</f>
        <v>356749433926.14557</v>
      </c>
      <c r="U16" s="6">
        <f t="shared" si="12"/>
        <v>37.429130011303528</v>
      </c>
    </row>
    <row r="17" spans="1:21">
      <c r="A17" s="21">
        <v>3</v>
      </c>
      <c r="B17" s="22">
        <f>Absterbeordnung!B11</f>
        <v>99560.346989944563</v>
      </c>
      <c r="C17" s="15">
        <f t="shared" si="1"/>
        <v>0.94232233454704462</v>
      </c>
      <c r="D17" s="14">
        <f t="shared" si="2"/>
        <v>93817.938603878385</v>
      </c>
      <c r="E17" s="14">
        <f>SUM(D17:$D$127)</f>
        <v>3663495.7115298598</v>
      </c>
      <c r="F17" s="16">
        <f t="shared" si="3"/>
        <v>39.04898962871065</v>
      </c>
      <c r="G17" s="5"/>
      <c r="H17" s="14">
        <f t="shared" si="4"/>
        <v>99560.346989944563</v>
      </c>
      <c r="I17" s="15">
        <f t="shared" si="5"/>
        <v>0.94232233454704462</v>
      </c>
      <c r="J17" s="14">
        <f t="shared" si="6"/>
        <v>93817.938603878385</v>
      </c>
      <c r="K17" s="14">
        <f>SUM($J17:J$127)</f>
        <v>3663495.7115298598</v>
      </c>
      <c r="L17" s="16">
        <f t="shared" si="7"/>
        <v>39.04898962871065</v>
      </c>
      <c r="M17" s="16"/>
      <c r="N17" s="6">
        <v>3</v>
      </c>
      <c r="O17" s="6">
        <f t="shared" si="0"/>
        <v>3</v>
      </c>
      <c r="P17" s="6">
        <f t="shared" si="8"/>
        <v>99560.346989944563</v>
      </c>
      <c r="Q17" s="6">
        <f t="shared" si="9"/>
        <v>99560.346989944563</v>
      </c>
      <c r="R17" s="5">
        <f t="shared" si="10"/>
        <v>99560.346989944563</v>
      </c>
      <c r="S17" s="5">
        <f t="shared" si="11"/>
        <v>9340546521.2834473</v>
      </c>
      <c r="T17" s="20">
        <f>SUM(S17:$S$136)</f>
        <v>347218102745.90149</v>
      </c>
      <c r="U17" s="6">
        <f t="shared" si="12"/>
        <v>37.173210577638841</v>
      </c>
    </row>
    <row r="18" spans="1:21">
      <c r="A18" s="21">
        <v>4</v>
      </c>
      <c r="B18" s="22">
        <f>Absterbeordnung!B12</f>
        <v>99546.265475052205</v>
      </c>
      <c r="C18" s="15">
        <f t="shared" si="1"/>
        <v>0.9238454260265142</v>
      </c>
      <c r="D18" s="14">
        <f t="shared" si="2"/>
        <v>91965.362037148094</v>
      </c>
      <c r="E18" s="14">
        <f>SUM(D18:$D$127)</f>
        <v>3569677.7729259818</v>
      </c>
      <c r="F18" s="16">
        <f t="shared" si="3"/>
        <v>38.815459362668101</v>
      </c>
      <c r="G18" s="5"/>
      <c r="H18" s="14">
        <f t="shared" si="4"/>
        <v>99546.265475052205</v>
      </c>
      <c r="I18" s="15">
        <f t="shared" si="5"/>
        <v>0.9238454260265142</v>
      </c>
      <c r="J18" s="14">
        <f t="shared" si="6"/>
        <v>91965.362037148094</v>
      </c>
      <c r="K18" s="14">
        <f>SUM($J18:J$127)</f>
        <v>3569677.7729259818</v>
      </c>
      <c r="L18" s="16">
        <f t="shared" si="7"/>
        <v>38.815459362668101</v>
      </c>
      <c r="M18" s="16"/>
      <c r="N18" s="6">
        <v>4</v>
      </c>
      <c r="O18" s="6">
        <f t="shared" si="0"/>
        <v>4</v>
      </c>
      <c r="P18" s="6">
        <f t="shared" si="8"/>
        <v>99546.265475052205</v>
      </c>
      <c r="Q18" s="6">
        <f t="shared" si="9"/>
        <v>99546.265475052205</v>
      </c>
      <c r="R18" s="5">
        <f t="shared" si="10"/>
        <v>99546.265475052205</v>
      </c>
      <c r="S18" s="5">
        <f t="shared" si="11"/>
        <v>9154808343.8592319</v>
      </c>
      <c r="T18" s="20">
        <f>SUM(S18:$S$136)</f>
        <v>337877556224.61804</v>
      </c>
      <c r="U18" s="6">
        <f t="shared" si="12"/>
        <v>36.907114112471405</v>
      </c>
    </row>
    <row r="19" spans="1:21">
      <c r="A19" s="21">
        <v>5</v>
      </c>
      <c r="B19" s="22">
        <f>Absterbeordnung!B13</f>
        <v>99532.813709527531</v>
      </c>
      <c r="C19" s="15">
        <f t="shared" si="1"/>
        <v>0.90573080982991594</v>
      </c>
      <c r="D19" s="14">
        <f t="shared" si="2"/>
        <v>90149.935965780533</v>
      </c>
      <c r="E19" s="14">
        <f>SUM(D19:$D$127)</f>
        <v>3477712.4108888339</v>
      </c>
      <c r="F19" s="16">
        <f t="shared" si="3"/>
        <v>38.576981487917173</v>
      </c>
      <c r="G19" s="5"/>
      <c r="H19" s="14">
        <f t="shared" si="4"/>
        <v>99532.813709527531</v>
      </c>
      <c r="I19" s="15">
        <f t="shared" si="5"/>
        <v>0.90573080982991594</v>
      </c>
      <c r="J19" s="14">
        <f t="shared" si="6"/>
        <v>90149.935965780533</v>
      </c>
      <c r="K19" s="14">
        <f>SUM($J19:J$127)</f>
        <v>3477712.4108888339</v>
      </c>
      <c r="L19" s="16">
        <f t="shared" si="7"/>
        <v>38.576981487917173</v>
      </c>
      <c r="M19" s="16"/>
      <c r="N19" s="6">
        <v>5</v>
      </c>
      <c r="O19" s="6">
        <f t="shared" si="0"/>
        <v>5</v>
      </c>
      <c r="P19" s="6">
        <f t="shared" si="8"/>
        <v>99532.813709527531</v>
      </c>
      <c r="Q19" s="6">
        <f t="shared" si="9"/>
        <v>99532.813709527531</v>
      </c>
      <c r="R19" s="5">
        <f t="shared" si="10"/>
        <v>99532.813709527531</v>
      </c>
      <c r="S19" s="5">
        <f t="shared" si="11"/>
        <v>8972876782.4078693</v>
      </c>
      <c r="T19" s="20">
        <f>SUM(S19:$S$136)</f>
        <v>328722747880.75885</v>
      </c>
      <c r="U19" s="6">
        <f t="shared" si="12"/>
        <v>36.635156801133093</v>
      </c>
    </row>
    <row r="20" spans="1:21">
      <c r="A20" s="21">
        <v>6</v>
      </c>
      <c r="B20" s="22">
        <f>Absterbeordnung!B14</f>
        <v>99522.304244416227</v>
      </c>
      <c r="C20" s="15">
        <f t="shared" si="1"/>
        <v>0.88797138218619198</v>
      </c>
      <c r="D20" s="14">
        <f t="shared" si="2"/>
        <v>88372.958058268996</v>
      </c>
      <c r="E20" s="14">
        <f>SUM(D20:$D$127)</f>
        <v>3387562.4749230528</v>
      </c>
      <c r="F20" s="16">
        <f t="shared" si="3"/>
        <v>38.332568574760764</v>
      </c>
      <c r="G20" s="5"/>
      <c r="H20" s="14">
        <f t="shared" si="4"/>
        <v>99522.304244416227</v>
      </c>
      <c r="I20" s="15">
        <f t="shared" si="5"/>
        <v>0.88797138218619198</v>
      </c>
      <c r="J20" s="14">
        <f t="shared" si="6"/>
        <v>88372.958058268996</v>
      </c>
      <c r="K20" s="14">
        <f>SUM($J20:J$127)</f>
        <v>3387562.4749230528</v>
      </c>
      <c r="L20" s="16">
        <f t="shared" si="7"/>
        <v>38.332568574760764</v>
      </c>
      <c r="M20" s="16"/>
      <c r="N20" s="6">
        <v>6</v>
      </c>
      <c r="O20" s="6">
        <f t="shared" si="0"/>
        <v>6</v>
      </c>
      <c r="P20" s="6">
        <f t="shared" si="8"/>
        <v>99522.304244416227</v>
      </c>
      <c r="Q20" s="6">
        <f t="shared" si="9"/>
        <v>99522.304244416227</v>
      </c>
      <c r="R20" s="5">
        <f t="shared" si="10"/>
        <v>99522.304244416227</v>
      </c>
      <c r="S20" s="5">
        <f t="shared" si="11"/>
        <v>8795080418.8540821</v>
      </c>
      <c r="T20" s="20">
        <f>SUM(S20:$S$136)</f>
        <v>319749871098.35101</v>
      </c>
      <c r="U20" s="6">
        <f t="shared" si="12"/>
        <v>36.355536944596977</v>
      </c>
    </row>
    <row r="21" spans="1:21">
      <c r="A21" s="21">
        <v>7</v>
      </c>
      <c r="B21" s="22">
        <f>Absterbeordnung!B15</f>
        <v>99511.580970011913</v>
      </c>
      <c r="C21" s="15">
        <f t="shared" si="1"/>
        <v>0.87056017861391388</v>
      </c>
      <c r="D21" s="14">
        <f t="shared" si="2"/>
        <v>86630.819703406523</v>
      </c>
      <c r="E21" s="14">
        <f>SUM(D21:$D$127)</f>
        <v>3299189.5168647841</v>
      </c>
      <c r="F21" s="16">
        <f t="shared" si="3"/>
        <v>38.08332332719521</v>
      </c>
      <c r="G21" s="5"/>
      <c r="H21" s="14">
        <f t="shared" si="4"/>
        <v>99511.580970011913</v>
      </c>
      <c r="I21" s="15">
        <f t="shared" si="5"/>
        <v>0.87056017861391388</v>
      </c>
      <c r="J21" s="14">
        <f t="shared" si="6"/>
        <v>86630.819703406523</v>
      </c>
      <c r="K21" s="14">
        <f>SUM($J21:J$127)</f>
        <v>3299189.5168647841</v>
      </c>
      <c r="L21" s="16">
        <f t="shared" si="7"/>
        <v>38.08332332719521</v>
      </c>
      <c r="M21" s="16"/>
      <c r="N21" s="6">
        <v>7</v>
      </c>
      <c r="O21" s="6">
        <f t="shared" si="0"/>
        <v>7</v>
      </c>
      <c r="P21" s="6">
        <f t="shared" si="8"/>
        <v>99511.580970011913</v>
      </c>
      <c r="Q21" s="6">
        <f t="shared" si="9"/>
        <v>99511.580970011913</v>
      </c>
      <c r="R21" s="5">
        <f t="shared" si="10"/>
        <v>99511.580970011913</v>
      </c>
      <c r="S21" s="5">
        <f t="shared" si="11"/>
        <v>8620769829.4140415</v>
      </c>
      <c r="T21" s="20">
        <f>SUM(S21:$S$136)</f>
        <v>310954790679.49689</v>
      </c>
      <c r="U21" s="6">
        <f t="shared" si="12"/>
        <v>36.070420256265287</v>
      </c>
    </row>
    <row r="22" spans="1:21">
      <c r="A22" s="21">
        <v>8</v>
      </c>
      <c r="B22" s="22">
        <f>Absterbeordnung!B16</f>
        <v>99502.933720135334</v>
      </c>
      <c r="C22" s="15">
        <f t="shared" si="1"/>
        <v>0.85349037119011162</v>
      </c>
      <c r="D22" s="14">
        <f t="shared" si="2"/>
        <v>84924.795835303375</v>
      </c>
      <c r="E22" s="14">
        <f>SUM(D22:$D$127)</f>
        <v>3212558.6971613774</v>
      </c>
      <c r="F22" s="16">
        <f t="shared" si="3"/>
        <v>37.828276954490029</v>
      </c>
      <c r="G22" s="5"/>
      <c r="H22" s="14">
        <f t="shared" si="4"/>
        <v>99502.933720135334</v>
      </c>
      <c r="I22" s="15">
        <f t="shared" si="5"/>
        <v>0.85349037119011162</v>
      </c>
      <c r="J22" s="14">
        <f t="shared" si="6"/>
        <v>84924.795835303375</v>
      </c>
      <c r="K22" s="14">
        <f>SUM($J22:J$127)</f>
        <v>3212558.6971613774</v>
      </c>
      <c r="L22" s="16">
        <f t="shared" si="7"/>
        <v>37.828276954490029</v>
      </c>
      <c r="M22" s="16"/>
      <c r="N22" s="6">
        <v>8</v>
      </c>
      <c r="O22" s="6">
        <f t="shared" si="0"/>
        <v>8</v>
      </c>
      <c r="P22" s="6">
        <f t="shared" si="8"/>
        <v>99502.933720135334</v>
      </c>
      <c r="Q22" s="6">
        <f t="shared" si="9"/>
        <v>99502.933720135334</v>
      </c>
      <c r="R22" s="5">
        <f t="shared" si="10"/>
        <v>99502.933720135334</v>
      </c>
      <c r="S22" s="5">
        <f t="shared" si="11"/>
        <v>8450266331.1962166</v>
      </c>
      <c r="T22" s="20">
        <f>SUM(S22:$S$136)</f>
        <v>302334020850.08289</v>
      </c>
      <c r="U22" s="6">
        <f t="shared" si="12"/>
        <v>35.778046395288534</v>
      </c>
    </row>
    <row r="23" spans="1:21">
      <c r="A23" s="21">
        <v>9</v>
      </c>
      <c r="B23" s="22">
        <f>Absterbeordnung!B17</f>
        <v>99494.683418585744</v>
      </c>
      <c r="C23" s="15">
        <f t="shared" si="1"/>
        <v>0.83675526587265847</v>
      </c>
      <c r="D23" s="14">
        <f t="shared" si="2"/>
        <v>83252.700276834701</v>
      </c>
      <c r="E23" s="14">
        <f>SUM(D23:$D$127)</f>
        <v>3127633.9013260747</v>
      </c>
      <c r="F23" s="16">
        <f t="shared" si="3"/>
        <v>37.56795744673699</v>
      </c>
      <c r="G23" s="5"/>
      <c r="H23" s="14">
        <f t="shared" si="4"/>
        <v>99494.683418585744</v>
      </c>
      <c r="I23" s="15">
        <f t="shared" si="5"/>
        <v>0.83675526587265847</v>
      </c>
      <c r="J23" s="14">
        <f t="shared" si="6"/>
        <v>83252.700276834701</v>
      </c>
      <c r="K23" s="14">
        <f>SUM($J23:J$127)</f>
        <v>3127633.9013260747</v>
      </c>
      <c r="L23" s="16">
        <f t="shared" si="7"/>
        <v>37.56795744673699</v>
      </c>
      <c r="M23" s="16"/>
      <c r="N23" s="6">
        <v>9</v>
      </c>
      <c r="O23" s="6">
        <f t="shared" si="0"/>
        <v>9</v>
      </c>
      <c r="P23" s="6">
        <f t="shared" si="8"/>
        <v>99494.683418585744</v>
      </c>
      <c r="Q23" s="6">
        <f t="shared" si="9"/>
        <v>99494.683418585744</v>
      </c>
      <c r="R23" s="5">
        <f t="shared" si="10"/>
        <v>99494.683418585744</v>
      </c>
      <c r="S23" s="5">
        <f t="shared" si="11"/>
        <v>8283201057.7860746</v>
      </c>
      <c r="T23" s="20">
        <f>SUM(S23:$S$136)</f>
        <v>293883754518.88666</v>
      </c>
      <c r="U23" s="6">
        <f t="shared" si="12"/>
        <v>35.479490654478404</v>
      </c>
    </row>
    <row r="24" spans="1:21">
      <c r="A24" s="21">
        <v>10</v>
      </c>
      <c r="B24" s="22">
        <f>Absterbeordnung!B18</f>
        <v>99486.124209198446</v>
      </c>
      <c r="C24" s="15">
        <f t="shared" si="1"/>
        <v>0.82034829987515534</v>
      </c>
      <c r="D24" s="14">
        <f t="shared" si="2"/>
        <v>81613.272856184485</v>
      </c>
      <c r="E24" s="14">
        <f>SUM(D24:$D$127)</f>
        <v>3044381.2010492398</v>
      </c>
      <c r="F24" s="16">
        <f t="shared" si="3"/>
        <v>37.302525612640508</v>
      </c>
      <c r="G24" s="5"/>
      <c r="H24" s="14">
        <f t="shared" si="4"/>
        <v>99486.124209198446</v>
      </c>
      <c r="I24" s="15">
        <f t="shared" si="5"/>
        <v>0.82034829987515534</v>
      </c>
      <c r="J24" s="14">
        <f t="shared" si="6"/>
        <v>81613.272856184485</v>
      </c>
      <c r="K24" s="14">
        <f>SUM($J24:J$127)</f>
        <v>3044381.2010492398</v>
      </c>
      <c r="L24" s="16">
        <f t="shared" si="7"/>
        <v>37.302525612640508</v>
      </c>
      <c r="M24" s="16"/>
      <c r="N24" s="6">
        <v>10</v>
      </c>
      <c r="O24" s="6">
        <f t="shared" si="0"/>
        <v>10</v>
      </c>
      <c r="P24" s="6">
        <f t="shared" si="8"/>
        <v>99486.124209198446</v>
      </c>
      <c r="Q24" s="6">
        <f t="shared" si="9"/>
        <v>99486.124209198446</v>
      </c>
      <c r="R24" s="5">
        <f t="shared" si="10"/>
        <v>99486.124209198446</v>
      </c>
      <c r="S24" s="5">
        <f t="shared" si="11"/>
        <v>8119388200.4895725</v>
      </c>
      <c r="T24" s="20">
        <f>SUM(S24:$S$136)</f>
        <v>285600553461.10052</v>
      </c>
      <c r="U24" s="6">
        <f t="shared" si="12"/>
        <v>35.175132215488816</v>
      </c>
    </row>
    <row r="25" spans="1:21">
      <c r="A25" s="21">
        <v>11</v>
      </c>
      <c r="B25" s="22">
        <f>Absterbeordnung!B19</f>
        <v>99478.072723894395</v>
      </c>
      <c r="C25" s="15">
        <f t="shared" si="1"/>
        <v>0.80426303909328967</v>
      </c>
      <c r="D25" s="14">
        <f t="shared" si="2"/>
        <v>80006.537092062586</v>
      </c>
      <c r="E25" s="14">
        <f>SUM(D25:$D$127)</f>
        <v>2962767.9281930551</v>
      </c>
      <c r="F25" s="16">
        <f t="shared" si="3"/>
        <v>37.031573117379551</v>
      </c>
      <c r="G25" s="5"/>
      <c r="H25" s="14">
        <f t="shared" si="4"/>
        <v>99478.072723894395</v>
      </c>
      <c r="I25" s="15">
        <f t="shared" si="5"/>
        <v>0.80426303909328967</v>
      </c>
      <c r="J25" s="14">
        <f t="shared" si="6"/>
        <v>80006.537092062586</v>
      </c>
      <c r="K25" s="14">
        <f>SUM($J25:J$127)</f>
        <v>2962767.9281930551</v>
      </c>
      <c r="L25" s="16">
        <f t="shared" si="7"/>
        <v>37.031573117379551</v>
      </c>
      <c r="M25" s="16"/>
      <c r="N25" s="6">
        <v>11</v>
      </c>
      <c r="O25" s="6">
        <f t="shared" si="0"/>
        <v>11</v>
      </c>
      <c r="P25" s="6">
        <f t="shared" si="8"/>
        <v>99478.072723894395</v>
      </c>
      <c r="Q25" s="6">
        <f t="shared" si="9"/>
        <v>99478.072723894395</v>
      </c>
      <c r="R25" s="5">
        <f t="shared" si="10"/>
        <v>99478.072723894395</v>
      </c>
      <c r="S25" s="5">
        <f t="shared" si="11"/>
        <v>7958896115.2311573</v>
      </c>
      <c r="T25" s="20">
        <f>SUM(S25:$S$136)</f>
        <v>277481165260.61096</v>
      </c>
      <c r="U25" s="6">
        <f t="shared" si="12"/>
        <v>34.864277814807465</v>
      </c>
    </row>
    <row r="26" spans="1:21">
      <c r="A26" s="21">
        <v>12</v>
      </c>
      <c r="B26" s="22">
        <f>Absterbeordnung!B20</f>
        <v>99469.259569786125</v>
      </c>
      <c r="C26" s="15">
        <f t="shared" si="1"/>
        <v>0.78849317558165644</v>
      </c>
      <c r="D26" s="14">
        <f t="shared" si="2"/>
        <v>78430.832350936733</v>
      </c>
      <c r="E26" s="14">
        <f>SUM(D26:$D$127)</f>
        <v>2882761.3911009924</v>
      </c>
      <c r="F26" s="16">
        <f t="shared" si="3"/>
        <v>36.755460890713884</v>
      </c>
      <c r="G26" s="5"/>
      <c r="H26" s="14">
        <f t="shared" si="4"/>
        <v>99469.259569786125</v>
      </c>
      <c r="I26" s="15">
        <f t="shared" si="5"/>
        <v>0.78849317558165644</v>
      </c>
      <c r="J26" s="14">
        <f t="shared" si="6"/>
        <v>78430.832350936733</v>
      </c>
      <c r="K26" s="14">
        <f>SUM($J26:J$127)</f>
        <v>2882761.3911009924</v>
      </c>
      <c r="L26" s="16">
        <f t="shared" si="7"/>
        <v>36.755460890713884</v>
      </c>
      <c r="M26" s="16"/>
      <c r="N26" s="6">
        <v>12</v>
      </c>
      <c r="O26" s="6">
        <f t="shared" si="0"/>
        <v>12</v>
      </c>
      <c r="P26" s="6">
        <f t="shared" si="8"/>
        <v>99469.259569786125</v>
      </c>
      <c r="Q26" s="6">
        <f t="shared" si="9"/>
        <v>99469.259569786125</v>
      </c>
      <c r="R26" s="5">
        <f t="shared" si="10"/>
        <v>99469.259569786125</v>
      </c>
      <c r="S26" s="5">
        <f t="shared" si="11"/>
        <v>7801456821.3897047</v>
      </c>
      <c r="T26" s="20">
        <f>SUM(S26:$S$136)</f>
        <v>269522269145.37997</v>
      </c>
      <c r="U26" s="6">
        <f t="shared" si="12"/>
        <v>34.547684530716779</v>
      </c>
    </row>
    <row r="27" spans="1:21">
      <c r="A27" s="21">
        <v>13</v>
      </c>
      <c r="B27" s="22">
        <f>Absterbeordnung!B21</f>
        <v>99458.379562298069</v>
      </c>
      <c r="C27" s="15">
        <f t="shared" si="1"/>
        <v>0.77303252508005538</v>
      </c>
      <c r="D27" s="14">
        <f t="shared" si="2"/>
        <v>76884.562293413852</v>
      </c>
      <c r="E27" s="14">
        <f>SUM(D27:$D$127)</f>
        <v>2804330.5587500562</v>
      </c>
      <c r="F27" s="16">
        <f t="shared" si="3"/>
        <v>36.474559717826253</v>
      </c>
      <c r="G27" s="5"/>
      <c r="H27" s="14">
        <f t="shared" si="4"/>
        <v>99458.379562298069</v>
      </c>
      <c r="I27" s="15">
        <f t="shared" si="5"/>
        <v>0.77303252508005538</v>
      </c>
      <c r="J27" s="14">
        <f t="shared" si="6"/>
        <v>76884.562293413852</v>
      </c>
      <c r="K27" s="14">
        <f>SUM($J27:J$127)</f>
        <v>2804330.5587500562</v>
      </c>
      <c r="L27" s="16">
        <f t="shared" si="7"/>
        <v>36.474559717826253</v>
      </c>
      <c r="M27" s="16"/>
      <c r="N27" s="6">
        <v>13</v>
      </c>
      <c r="O27" s="6">
        <f t="shared" si="0"/>
        <v>13</v>
      </c>
      <c r="P27" s="6">
        <f t="shared" si="8"/>
        <v>99458.379562298069</v>
      </c>
      <c r="Q27" s="6">
        <f t="shared" si="9"/>
        <v>99458.379562298069</v>
      </c>
      <c r="R27" s="5">
        <f t="shared" si="10"/>
        <v>99458.379562298069</v>
      </c>
      <c r="S27" s="5">
        <f t="shared" si="11"/>
        <v>7646813979.0595045</v>
      </c>
      <c r="T27" s="20">
        <f>SUM(S27:$S$136)</f>
        <v>261720812323.99026</v>
      </c>
      <c r="U27" s="6">
        <f t="shared" si="12"/>
        <v>34.226125160191195</v>
      </c>
    </row>
    <row r="28" spans="1:21">
      <c r="A28" s="21">
        <v>14</v>
      </c>
      <c r="B28" s="22">
        <f>Absterbeordnung!B22</f>
        <v>99448.227097313487</v>
      </c>
      <c r="C28" s="15">
        <f t="shared" si="1"/>
        <v>0.75787502458828948</v>
      </c>
      <c r="D28" s="14">
        <f t="shared" si="2"/>
        <v>75369.327556638251</v>
      </c>
      <c r="E28" s="14">
        <f>SUM(D28:$D$127)</f>
        <v>2727445.9964566422</v>
      </c>
      <c r="F28" s="16">
        <f t="shared" si="3"/>
        <v>36.18774486752627</v>
      </c>
      <c r="G28" s="5"/>
      <c r="H28" s="14">
        <f t="shared" si="4"/>
        <v>99448.227097313487</v>
      </c>
      <c r="I28" s="15">
        <f t="shared" si="5"/>
        <v>0.75787502458828948</v>
      </c>
      <c r="J28" s="14">
        <f t="shared" si="6"/>
        <v>75369.327556638251</v>
      </c>
      <c r="K28" s="14">
        <f>SUM($J28:J$127)</f>
        <v>2727445.9964566422</v>
      </c>
      <c r="L28" s="16">
        <f t="shared" si="7"/>
        <v>36.18774486752627</v>
      </c>
      <c r="M28" s="16"/>
      <c r="N28" s="6">
        <v>14</v>
      </c>
      <c r="O28" s="6">
        <f t="shared" si="0"/>
        <v>14</v>
      </c>
      <c r="P28" s="6">
        <f t="shared" si="8"/>
        <v>99448.227097313487</v>
      </c>
      <c r="Q28" s="6">
        <f t="shared" si="9"/>
        <v>99448.227097313487</v>
      </c>
      <c r="R28" s="5">
        <f t="shared" si="10"/>
        <v>99448.227097313487</v>
      </c>
      <c r="S28" s="5">
        <f t="shared" si="11"/>
        <v>7495346003.0243683</v>
      </c>
      <c r="T28" s="20">
        <f>SUM(S28:$S$136)</f>
        <v>254073998344.93076</v>
      </c>
      <c r="U28" s="6">
        <f t="shared" si="12"/>
        <v>33.897567669646207</v>
      </c>
    </row>
    <row r="29" spans="1:21">
      <c r="A29" s="21">
        <v>15</v>
      </c>
      <c r="B29" s="22">
        <f>Absterbeordnung!B23</f>
        <v>99431.87864801535</v>
      </c>
      <c r="C29" s="15">
        <f t="shared" si="1"/>
        <v>0.74301472998851925</v>
      </c>
      <c r="D29" s="14">
        <f t="shared" si="2"/>
        <v>73879.350465906333</v>
      </c>
      <c r="E29" s="14">
        <f>SUM(D29:$D$127)</f>
        <v>2652076.6689000041</v>
      </c>
      <c r="F29" s="16">
        <f t="shared" si="3"/>
        <v>35.89740099466465</v>
      </c>
      <c r="G29" s="5"/>
      <c r="H29" s="14">
        <f t="shared" si="4"/>
        <v>99431.87864801535</v>
      </c>
      <c r="I29" s="15">
        <f t="shared" si="5"/>
        <v>0.74301472998851925</v>
      </c>
      <c r="J29" s="14">
        <f t="shared" si="6"/>
        <v>73879.350465906333</v>
      </c>
      <c r="K29" s="14">
        <f>SUM($J29:J$127)</f>
        <v>2652076.6689000041</v>
      </c>
      <c r="L29" s="16">
        <f t="shared" si="7"/>
        <v>35.89740099466465</v>
      </c>
      <c r="M29" s="16"/>
      <c r="N29" s="6">
        <v>15</v>
      </c>
      <c r="O29" s="6">
        <f t="shared" si="0"/>
        <v>15</v>
      </c>
      <c r="P29" s="6">
        <f t="shared" si="8"/>
        <v>99431.87864801535</v>
      </c>
      <c r="Q29" s="6">
        <f t="shared" si="9"/>
        <v>99431.87864801535</v>
      </c>
      <c r="R29" s="5">
        <f t="shared" si="10"/>
        <v>99431.87864801535</v>
      </c>
      <c r="S29" s="5">
        <f t="shared" si="11"/>
        <v>7345962610.1201963</v>
      </c>
      <c r="T29" s="20">
        <f>SUM(S29:$S$136)</f>
        <v>246578652341.90643</v>
      </c>
      <c r="U29" s="6">
        <f t="shared" si="12"/>
        <v>33.566554232416905</v>
      </c>
    </row>
    <row r="30" spans="1:21">
      <c r="A30" s="21">
        <v>16</v>
      </c>
      <c r="B30" s="22">
        <f>Absterbeordnung!B24</f>
        <v>99411.576656958598</v>
      </c>
      <c r="C30" s="15">
        <f t="shared" si="1"/>
        <v>0.72844581371423445</v>
      </c>
      <c r="D30" s="14">
        <f t="shared" si="2"/>
        <v>72415.946850493201</v>
      </c>
      <c r="E30" s="14">
        <f>SUM(D30:$D$127)</f>
        <v>2578197.3184340978</v>
      </c>
      <c r="F30" s="16">
        <f t="shared" si="3"/>
        <v>35.60261835361942</v>
      </c>
      <c r="G30" s="5"/>
      <c r="H30" s="14">
        <f t="shared" si="4"/>
        <v>99411.576656958598</v>
      </c>
      <c r="I30" s="15">
        <f t="shared" si="5"/>
        <v>0.72844581371423445</v>
      </c>
      <c r="J30" s="14">
        <f t="shared" si="6"/>
        <v>72415.946850493201</v>
      </c>
      <c r="K30" s="14">
        <f>SUM($J30:J$127)</f>
        <v>2578197.3184340978</v>
      </c>
      <c r="L30" s="16">
        <f t="shared" si="7"/>
        <v>35.60261835361942</v>
      </c>
      <c r="M30" s="16"/>
      <c r="N30" s="6">
        <v>16</v>
      </c>
      <c r="O30" s="6">
        <f t="shared" si="0"/>
        <v>16</v>
      </c>
      <c r="P30" s="6">
        <f t="shared" si="8"/>
        <v>99411.576656958598</v>
      </c>
      <c r="Q30" s="6">
        <f t="shared" si="9"/>
        <v>99411.576656958598</v>
      </c>
      <c r="R30" s="5">
        <f t="shared" si="10"/>
        <v>99411.576656958598</v>
      </c>
      <c r="S30" s="5">
        <f t="shared" si="11"/>
        <v>7198983451.5140448</v>
      </c>
      <c r="T30" s="20">
        <f>SUM(S30:$S$136)</f>
        <v>239232689731.78622</v>
      </c>
      <c r="U30" s="6">
        <f t="shared" si="12"/>
        <v>33.231454321717088</v>
      </c>
    </row>
    <row r="31" spans="1:21">
      <c r="A31" s="21">
        <v>17</v>
      </c>
      <c r="B31" s="22">
        <f>Absterbeordnung!B25</f>
        <v>99385.330582039518</v>
      </c>
      <c r="C31" s="15">
        <f t="shared" si="1"/>
        <v>0.7141625624649357</v>
      </c>
      <c r="D31" s="14">
        <f t="shared" si="2"/>
        <v>70977.282359894089</v>
      </c>
      <c r="E31" s="14">
        <f>SUM(D31:$D$127)</f>
        <v>2505781.3715836047</v>
      </c>
      <c r="F31" s="16">
        <f t="shared" si="3"/>
        <v>35.303991478257885</v>
      </c>
      <c r="G31" s="5"/>
      <c r="H31" s="14">
        <f t="shared" si="4"/>
        <v>99385.330582039518</v>
      </c>
      <c r="I31" s="15">
        <f t="shared" si="5"/>
        <v>0.7141625624649357</v>
      </c>
      <c r="J31" s="14">
        <f t="shared" si="6"/>
        <v>70977.282359894089</v>
      </c>
      <c r="K31" s="14">
        <f>SUM($J31:J$127)</f>
        <v>2505781.3715836047</v>
      </c>
      <c r="L31" s="16">
        <f t="shared" si="7"/>
        <v>35.303991478257885</v>
      </c>
      <c r="M31" s="16"/>
      <c r="N31" s="6">
        <v>17</v>
      </c>
      <c r="O31" s="6">
        <f t="shared" si="0"/>
        <v>17</v>
      </c>
      <c r="P31" s="6">
        <f t="shared" si="8"/>
        <v>99385.330582039518</v>
      </c>
      <c r="Q31" s="6">
        <f t="shared" si="9"/>
        <v>99385.330582039518</v>
      </c>
      <c r="R31" s="5">
        <f t="shared" si="10"/>
        <v>99385.330582039518</v>
      </c>
      <c r="S31" s="5">
        <f t="shared" si="11"/>
        <v>7054100671.1528349</v>
      </c>
      <c r="T31" s="20">
        <f>SUM(S31:$S$136)</f>
        <v>232033706280.27219</v>
      </c>
      <c r="U31" s="6">
        <f t="shared" si="12"/>
        <v>32.893449795684795</v>
      </c>
    </row>
    <row r="32" spans="1:21">
      <c r="A32" s="21">
        <v>18</v>
      </c>
      <c r="B32" s="22">
        <f>Absterbeordnung!B26</f>
        <v>99351.015124432248</v>
      </c>
      <c r="C32" s="15">
        <f t="shared" si="1"/>
        <v>0.7001593749656233</v>
      </c>
      <c r="D32" s="14">
        <f t="shared" si="2"/>
        <v>69561.544651722666</v>
      </c>
      <c r="E32" s="14">
        <f>SUM(D32:$D$127)</f>
        <v>2434804.0892237104</v>
      </c>
      <c r="F32" s="16">
        <f t="shared" si="3"/>
        <v>35.00215674355951</v>
      </c>
      <c r="G32" s="5"/>
      <c r="H32" s="14">
        <f t="shared" si="4"/>
        <v>99351.015124432248</v>
      </c>
      <c r="I32" s="15">
        <f t="shared" si="5"/>
        <v>0.7001593749656233</v>
      </c>
      <c r="J32" s="14">
        <f t="shared" si="6"/>
        <v>69561.544651722666</v>
      </c>
      <c r="K32" s="14">
        <f>SUM($J32:J$127)</f>
        <v>2434804.0892237104</v>
      </c>
      <c r="L32" s="16">
        <f t="shared" si="7"/>
        <v>35.00215674355951</v>
      </c>
      <c r="M32" s="16"/>
      <c r="N32" s="6">
        <v>18</v>
      </c>
      <c r="O32" s="6">
        <f t="shared" si="0"/>
        <v>18</v>
      </c>
      <c r="P32" s="6">
        <f t="shared" si="8"/>
        <v>99351.015124432248</v>
      </c>
      <c r="Q32" s="6">
        <f t="shared" si="9"/>
        <v>99351.015124432248</v>
      </c>
      <c r="R32" s="5">
        <f t="shared" si="10"/>
        <v>99351.015124432248</v>
      </c>
      <c r="S32" s="5">
        <f t="shared" si="11"/>
        <v>6911010074.7721682</v>
      </c>
      <c r="T32" s="20">
        <f>SUM(S32:$S$136)</f>
        <v>224979605609.11935</v>
      </c>
      <c r="U32" s="6">
        <f t="shared" si="12"/>
        <v>32.553795056728539</v>
      </c>
    </row>
    <row r="33" spans="1:21">
      <c r="A33" s="21">
        <v>19</v>
      </c>
      <c r="B33" s="22">
        <f>Absterbeordnung!B27</f>
        <v>99299.339287402981</v>
      </c>
      <c r="C33" s="15">
        <f t="shared" si="1"/>
        <v>0.68643075977021895</v>
      </c>
      <c r="D33" s="14">
        <f t="shared" si="2"/>
        <v>68162.120911732782</v>
      </c>
      <c r="E33" s="14">
        <f>SUM(D33:$D$127)</f>
        <v>2365242.5445719874</v>
      </c>
      <c r="F33" s="16">
        <f t="shared" si="3"/>
        <v>34.700248656213056</v>
      </c>
      <c r="G33" s="5"/>
      <c r="H33" s="14">
        <f t="shared" si="4"/>
        <v>99299.339287402981</v>
      </c>
      <c r="I33" s="15">
        <f t="shared" si="5"/>
        <v>0.68643075977021895</v>
      </c>
      <c r="J33" s="14">
        <f t="shared" si="6"/>
        <v>68162.120911732782</v>
      </c>
      <c r="K33" s="14">
        <f>SUM($J33:J$127)</f>
        <v>2365242.5445719874</v>
      </c>
      <c r="L33" s="16">
        <f t="shared" si="7"/>
        <v>34.700248656213056</v>
      </c>
      <c r="M33" s="16"/>
      <c r="N33" s="6">
        <v>19</v>
      </c>
      <c r="O33" s="6">
        <f t="shared" si="0"/>
        <v>19</v>
      </c>
      <c r="P33" s="6">
        <f t="shared" si="8"/>
        <v>99299.339287402981</v>
      </c>
      <c r="Q33" s="6">
        <f t="shared" si="9"/>
        <v>99299.339287402981</v>
      </c>
      <c r="R33" s="5">
        <f t="shared" si="10"/>
        <v>99299.339287402981</v>
      </c>
      <c r="S33" s="5">
        <f t="shared" si="11"/>
        <v>6768453570.9631395</v>
      </c>
      <c r="T33" s="20">
        <f>SUM(S33:$S$136)</f>
        <v>218068595534.3472</v>
      </c>
      <c r="U33" s="6">
        <f t="shared" si="12"/>
        <v>32.218377986644946</v>
      </c>
    </row>
    <row r="34" spans="1:21">
      <c r="A34" s="21">
        <v>20</v>
      </c>
      <c r="B34" s="22">
        <f>Absterbeordnung!B28</f>
        <v>99248.867707229816</v>
      </c>
      <c r="C34" s="15">
        <f t="shared" si="1"/>
        <v>0.67297133310805779</v>
      </c>
      <c r="D34" s="14">
        <f t="shared" si="2"/>
        <v>66791.642810399717</v>
      </c>
      <c r="E34" s="14">
        <f>SUM(D34:$D$127)</f>
        <v>2297080.4236602541</v>
      </c>
      <c r="F34" s="16">
        <f t="shared" si="3"/>
        <v>34.391734160229248</v>
      </c>
      <c r="G34" s="5"/>
      <c r="H34" s="14">
        <f t="shared" si="4"/>
        <v>99248.867707229816</v>
      </c>
      <c r="I34" s="15">
        <f t="shared" si="5"/>
        <v>0.67297133310805779</v>
      </c>
      <c r="J34" s="14">
        <f t="shared" si="6"/>
        <v>66791.642810399717</v>
      </c>
      <c r="K34" s="14">
        <f>SUM($J34:J$127)</f>
        <v>2297080.4236602541</v>
      </c>
      <c r="L34" s="16">
        <f t="shared" si="7"/>
        <v>34.391734160229248</v>
      </c>
      <c r="M34" s="16"/>
      <c r="N34" s="6">
        <v>20</v>
      </c>
      <c r="O34" s="6">
        <f t="shared" si="0"/>
        <v>20</v>
      </c>
      <c r="P34" s="6">
        <f t="shared" si="8"/>
        <v>99248.867707229816</v>
      </c>
      <c r="Q34" s="6">
        <f t="shared" si="9"/>
        <v>99248.867707229816</v>
      </c>
      <c r="R34" s="5">
        <f t="shared" si="10"/>
        <v>99248.867707229816</v>
      </c>
      <c r="S34" s="5">
        <f t="shared" si="11"/>
        <v>6628994921.2379093</v>
      </c>
      <c r="T34" s="20">
        <f>SUM(S34:$S$136)</f>
        <v>211300141963.38403</v>
      </c>
      <c r="U34" s="6">
        <f t="shared" si="12"/>
        <v>31.875140119118615</v>
      </c>
    </row>
    <row r="35" spans="1:21">
      <c r="A35" s="21">
        <v>21</v>
      </c>
      <c r="B35" s="22">
        <f>Absterbeordnung!B29</f>
        <v>99195.07944967084</v>
      </c>
      <c r="C35" s="15">
        <f t="shared" si="1"/>
        <v>0.65977581677260566</v>
      </c>
      <c r="D35" s="14">
        <f t="shared" si="2"/>
        <v>65446.514563730088</v>
      </c>
      <c r="E35" s="14">
        <f>SUM(D35:$D$127)</f>
        <v>2230288.7808498545</v>
      </c>
      <c r="F35" s="16">
        <f t="shared" si="3"/>
        <v>34.078037550465091</v>
      </c>
      <c r="G35" s="5"/>
      <c r="H35" s="14">
        <f t="shared" si="4"/>
        <v>99195.07944967084</v>
      </c>
      <c r="I35" s="15">
        <f t="shared" si="5"/>
        <v>0.65977581677260566</v>
      </c>
      <c r="J35" s="14">
        <f t="shared" si="6"/>
        <v>65446.514563730088</v>
      </c>
      <c r="K35" s="14">
        <f>SUM($J35:J$127)</f>
        <v>2230288.7808498545</v>
      </c>
      <c r="L35" s="16">
        <f t="shared" si="7"/>
        <v>34.078037550465091</v>
      </c>
      <c r="M35" s="16"/>
      <c r="N35" s="6">
        <v>21</v>
      </c>
      <c r="O35" s="6">
        <f t="shared" si="0"/>
        <v>21</v>
      </c>
      <c r="P35" s="6">
        <f t="shared" si="8"/>
        <v>99195.07944967084</v>
      </c>
      <c r="Q35" s="6">
        <f t="shared" si="9"/>
        <v>99195.07944967084</v>
      </c>
      <c r="R35" s="5">
        <f t="shared" si="10"/>
        <v>99195.07944967084</v>
      </c>
      <c r="S35" s="5">
        <f t="shared" si="11"/>
        <v>6491972211.8532457</v>
      </c>
      <c r="T35" s="20">
        <f>SUM(S35:$S$136)</f>
        <v>204671147042.14612</v>
      </c>
      <c r="U35" s="6">
        <f t="shared" si="12"/>
        <v>31.526805778442974</v>
      </c>
    </row>
    <row r="36" spans="1:21">
      <c r="A36" s="21">
        <v>22</v>
      </c>
      <c r="B36" s="22">
        <f>Absterbeordnung!B30</f>
        <v>99141.188647375602</v>
      </c>
      <c r="C36" s="15">
        <f t="shared" si="1"/>
        <v>0.64683903605157411</v>
      </c>
      <c r="D36" s="14">
        <f t="shared" si="2"/>
        <v>64128.390897675694</v>
      </c>
      <c r="E36" s="14">
        <f>SUM(D36:$D$127)</f>
        <v>2164842.266286124</v>
      </c>
      <c r="F36" s="16">
        <f t="shared" si="3"/>
        <v>33.757938348092679</v>
      </c>
      <c r="G36" s="5"/>
      <c r="H36" s="14">
        <f t="shared" si="4"/>
        <v>99141.188647375602</v>
      </c>
      <c r="I36" s="15">
        <f t="shared" si="5"/>
        <v>0.64683903605157411</v>
      </c>
      <c r="J36" s="14">
        <f t="shared" si="6"/>
        <v>64128.390897675694</v>
      </c>
      <c r="K36" s="14">
        <f>SUM($J36:J$127)</f>
        <v>2164842.266286124</v>
      </c>
      <c r="L36" s="16">
        <f t="shared" si="7"/>
        <v>33.757938348092679</v>
      </c>
      <c r="M36" s="16"/>
      <c r="N36" s="6">
        <v>22</v>
      </c>
      <c r="O36" s="6">
        <f t="shared" si="0"/>
        <v>22</v>
      </c>
      <c r="P36" s="6">
        <f t="shared" si="8"/>
        <v>99141.188647375602</v>
      </c>
      <c r="Q36" s="6">
        <f t="shared" si="9"/>
        <v>99141.188647375602</v>
      </c>
      <c r="R36" s="5">
        <f t="shared" si="10"/>
        <v>99141.188647375602</v>
      </c>
      <c r="S36" s="5">
        <f t="shared" si="11"/>
        <v>6357764899.6391106</v>
      </c>
      <c r="T36" s="20">
        <f>SUM(S36:$S$136)</f>
        <v>198179174830.29291</v>
      </c>
      <c r="U36" s="6">
        <f t="shared" si="12"/>
        <v>31.171202137647818</v>
      </c>
    </row>
    <row r="37" spans="1:21">
      <c r="A37" s="21">
        <v>23</v>
      </c>
      <c r="B37" s="22">
        <f>Absterbeordnung!B31</f>
        <v>99088.617220970365</v>
      </c>
      <c r="C37" s="15">
        <f t="shared" si="1"/>
        <v>0.63415591769762181</v>
      </c>
      <c r="D37" s="14">
        <f t="shared" si="2"/>
        <v>62837.632987152836</v>
      </c>
      <c r="E37" s="14">
        <f>SUM(D37:$D$127)</f>
        <v>2100713.8753884477</v>
      </c>
      <c r="F37" s="16">
        <f t="shared" si="3"/>
        <v>33.430824420422375</v>
      </c>
      <c r="G37" s="5"/>
      <c r="H37" s="14">
        <f t="shared" si="4"/>
        <v>99088.617220970365</v>
      </c>
      <c r="I37" s="15">
        <f t="shared" si="5"/>
        <v>0.63415591769762181</v>
      </c>
      <c r="J37" s="14">
        <f t="shared" si="6"/>
        <v>62837.632987152836</v>
      </c>
      <c r="K37" s="14">
        <f>SUM($J37:J$127)</f>
        <v>2100713.8753884477</v>
      </c>
      <c r="L37" s="16">
        <f t="shared" si="7"/>
        <v>33.430824420422375</v>
      </c>
      <c r="M37" s="16"/>
      <c r="N37" s="6">
        <v>23</v>
      </c>
      <c r="O37" s="6">
        <f t="shared" si="0"/>
        <v>23</v>
      </c>
      <c r="P37" s="6">
        <f t="shared" si="8"/>
        <v>99088.617220970365</v>
      </c>
      <c r="Q37" s="6">
        <f t="shared" si="9"/>
        <v>99088.617220970365</v>
      </c>
      <c r="R37" s="5">
        <f t="shared" si="10"/>
        <v>99088.617220970365</v>
      </c>
      <c r="S37" s="5">
        <f t="shared" si="11"/>
        <v>6226494162.135808</v>
      </c>
      <c r="T37" s="20">
        <f>SUM(S37:$S$136)</f>
        <v>191821409930.65381</v>
      </c>
      <c r="U37" s="6">
        <f t="shared" si="12"/>
        <v>30.807289774259637</v>
      </c>
    </row>
    <row r="38" spans="1:21">
      <c r="A38" s="21">
        <v>24</v>
      </c>
      <c r="B38" s="22">
        <f>Absterbeordnung!B32</f>
        <v>99036.50673653245</v>
      </c>
      <c r="C38" s="15">
        <f t="shared" si="1"/>
        <v>0.62172148793884485</v>
      </c>
      <c r="D38" s="14">
        <f t="shared" si="2"/>
        <v>61573.124328502388</v>
      </c>
      <c r="E38" s="14">
        <f>SUM(D38:$D$127)</f>
        <v>2037876.2424012965</v>
      </c>
      <c r="F38" s="16">
        <f t="shared" si="3"/>
        <v>33.096846467119377</v>
      </c>
      <c r="G38" s="5"/>
      <c r="H38" s="14">
        <f t="shared" si="4"/>
        <v>99036.50673653245</v>
      </c>
      <c r="I38" s="15">
        <f t="shared" si="5"/>
        <v>0.62172148793884485</v>
      </c>
      <c r="J38" s="14">
        <f t="shared" si="6"/>
        <v>61573.124328502388</v>
      </c>
      <c r="K38" s="14">
        <f>SUM($J38:J$127)</f>
        <v>2037876.2424012965</v>
      </c>
      <c r="L38" s="16">
        <f t="shared" si="7"/>
        <v>33.096846467119377</v>
      </c>
      <c r="M38" s="16"/>
      <c r="N38" s="6">
        <v>24</v>
      </c>
      <c r="O38" s="6">
        <f t="shared" si="0"/>
        <v>24</v>
      </c>
      <c r="P38" s="6">
        <f t="shared" si="8"/>
        <v>99036.50673653245</v>
      </c>
      <c r="Q38" s="6">
        <f t="shared" si="9"/>
        <v>99036.50673653245</v>
      </c>
      <c r="R38" s="5">
        <f t="shared" si="10"/>
        <v>99036.50673653245</v>
      </c>
      <c r="S38" s="5">
        <f t="shared" si="11"/>
        <v>6097987142.3490763</v>
      </c>
      <c r="T38" s="20">
        <f>SUM(S38:$S$136)</f>
        <v>185594915768.51801</v>
      </c>
      <c r="U38" s="6">
        <f t="shared" si="12"/>
        <v>30.435439012261156</v>
      </c>
    </row>
    <row r="39" spans="1:21">
      <c r="A39" s="21">
        <v>25</v>
      </c>
      <c r="B39" s="22">
        <f>Absterbeordnung!B33</f>
        <v>98981.592527470595</v>
      </c>
      <c r="C39" s="15">
        <f t="shared" si="1"/>
        <v>0.60953087052827937</v>
      </c>
      <c r="D39" s="14">
        <f t="shared" si="2"/>
        <v>60332.336259544587</v>
      </c>
      <c r="E39" s="14">
        <f>SUM(D39:$D$127)</f>
        <v>1976303.1180727941</v>
      </c>
      <c r="F39" s="16">
        <f t="shared" si="3"/>
        <v>32.756946616005486</v>
      </c>
      <c r="G39" s="5"/>
      <c r="H39" s="14">
        <f t="shared" si="4"/>
        <v>98981.592527470595</v>
      </c>
      <c r="I39" s="15">
        <f t="shared" si="5"/>
        <v>0.60953087052827937</v>
      </c>
      <c r="J39" s="14">
        <f t="shared" si="6"/>
        <v>60332.336259544587</v>
      </c>
      <c r="K39" s="14">
        <f>SUM($J39:J$127)</f>
        <v>1976303.1180727941</v>
      </c>
      <c r="L39" s="16">
        <f t="shared" si="7"/>
        <v>32.756946616005486</v>
      </c>
      <c r="M39" s="16"/>
      <c r="N39" s="6">
        <v>25</v>
      </c>
      <c r="O39" s="6">
        <f t="shared" si="0"/>
        <v>25</v>
      </c>
      <c r="P39" s="6">
        <f t="shared" si="8"/>
        <v>98981.592527470595</v>
      </c>
      <c r="Q39" s="6">
        <f t="shared" si="9"/>
        <v>98981.592527470595</v>
      </c>
      <c r="R39" s="5">
        <f t="shared" si="10"/>
        <v>98981.592527470595</v>
      </c>
      <c r="S39" s="5">
        <f t="shared" si="11"/>
        <v>5971790723.8725815</v>
      </c>
      <c r="T39" s="20">
        <f>SUM(S39:$S$136)</f>
        <v>179496928626.16891</v>
      </c>
      <c r="U39" s="6">
        <f t="shared" si="12"/>
        <v>30.057471355889863</v>
      </c>
    </row>
    <row r="40" spans="1:21">
      <c r="A40" s="21">
        <v>26</v>
      </c>
      <c r="B40" s="22">
        <f>Absterbeordnung!B34</f>
        <v>98925.451810152372</v>
      </c>
      <c r="C40" s="15">
        <f t="shared" si="1"/>
        <v>0.59757928483164635</v>
      </c>
      <c r="D40" s="14">
        <f t="shared" si="2"/>
        <v>59115.800744358348</v>
      </c>
      <c r="E40" s="14">
        <f>SUM(D40:$D$127)</f>
        <v>1915970.7818132497</v>
      </c>
      <c r="F40" s="16">
        <f t="shared" si="3"/>
        <v>32.410468228261259</v>
      </c>
      <c r="G40" s="5"/>
      <c r="H40" s="14">
        <f t="shared" si="4"/>
        <v>98925.451810152372</v>
      </c>
      <c r="I40" s="15">
        <f t="shared" si="5"/>
        <v>0.59757928483164635</v>
      </c>
      <c r="J40" s="14">
        <f t="shared" si="6"/>
        <v>59115.800744358348</v>
      </c>
      <c r="K40" s="14">
        <f>SUM($J40:J$127)</f>
        <v>1915970.7818132497</v>
      </c>
      <c r="L40" s="16">
        <f t="shared" si="7"/>
        <v>32.410468228261259</v>
      </c>
      <c r="M40" s="16"/>
      <c r="N40" s="6">
        <v>26</v>
      </c>
      <c r="O40" s="6">
        <f t="shared" si="0"/>
        <v>26</v>
      </c>
      <c r="P40" s="6">
        <f t="shared" si="8"/>
        <v>98925.451810152372</v>
      </c>
      <c r="Q40" s="6">
        <f t="shared" si="9"/>
        <v>98925.451810152372</v>
      </c>
      <c r="R40" s="5">
        <f t="shared" si="10"/>
        <v>98925.451810152372</v>
      </c>
      <c r="S40" s="5">
        <f t="shared" si="11"/>
        <v>5848057297.7545919</v>
      </c>
      <c r="T40" s="20">
        <f>SUM(S40:$S$136)</f>
        <v>173525137902.29636</v>
      </c>
      <c r="U40" s="6">
        <f t="shared" si="12"/>
        <v>29.672270476714157</v>
      </c>
    </row>
    <row r="41" spans="1:21">
      <c r="A41" s="21">
        <v>27</v>
      </c>
      <c r="B41" s="22">
        <f>Absterbeordnung!B35</f>
        <v>98864.968685897955</v>
      </c>
      <c r="C41" s="15">
        <f t="shared" si="1"/>
        <v>0.58586204395259456</v>
      </c>
      <c r="D41" s="14">
        <f t="shared" si="2"/>
        <v>57921.232629629434</v>
      </c>
      <c r="E41" s="14">
        <f>SUM(D41:$D$127)</f>
        <v>1856854.9810688917</v>
      </c>
      <c r="F41" s="16">
        <f t="shared" si="3"/>
        <v>32.058278057415222</v>
      </c>
      <c r="G41" s="5"/>
      <c r="H41" s="14">
        <f t="shared" si="4"/>
        <v>98864.968685897955</v>
      </c>
      <c r="I41" s="15">
        <f t="shared" si="5"/>
        <v>0.58586204395259456</v>
      </c>
      <c r="J41" s="14">
        <f t="shared" si="6"/>
        <v>57921.232629629434</v>
      </c>
      <c r="K41" s="14">
        <f>SUM($J41:J$127)</f>
        <v>1856854.9810688917</v>
      </c>
      <c r="L41" s="16">
        <f t="shared" si="7"/>
        <v>32.058278057415222</v>
      </c>
      <c r="M41" s="16"/>
      <c r="N41" s="6">
        <v>27</v>
      </c>
      <c r="O41" s="6">
        <f t="shared" si="0"/>
        <v>27</v>
      </c>
      <c r="P41" s="6">
        <f t="shared" si="8"/>
        <v>98864.968685897955</v>
      </c>
      <c r="Q41" s="6">
        <f t="shared" si="9"/>
        <v>98864.968685897955</v>
      </c>
      <c r="R41" s="5">
        <f t="shared" si="10"/>
        <v>98864.968685897955</v>
      </c>
      <c r="S41" s="5">
        <f t="shared" si="11"/>
        <v>5726380850.1769257</v>
      </c>
      <c r="T41" s="20">
        <f>SUM(S41:$S$136)</f>
        <v>167677080604.54175</v>
      </c>
      <c r="U41" s="6">
        <f t="shared" si="12"/>
        <v>29.281510432433269</v>
      </c>
    </row>
    <row r="42" spans="1:21">
      <c r="A42" s="21">
        <v>28</v>
      </c>
      <c r="B42" s="22">
        <f>Absterbeordnung!B36</f>
        <v>98801.207530983331</v>
      </c>
      <c r="C42" s="15">
        <f t="shared" si="1"/>
        <v>0.57437455289470041</v>
      </c>
      <c r="D42" s="14">
        <f t="shared" si="2"/>
        <v>56748.899401065057</v>
      </c>
      <c r="E42" s="14">
        <f>SUM(D42:$D$127)</f>
        <v>1798933.7484392624</v>
      </c>
      <c r="F42" s="16">
        <f t="shared" si="3"/>
        <v>31.699887881975386</v>
      </c>
      <c r="G42" s="5"/>
      <c r="H42" s="14">
        <f t="shared" si="4"/>
        <v>98801.207530983331</v>
      </c>
      <c r="I42" s="15">
        <f t="shared" si="5"/>
        <v>0.57437455289470041</v>
      </c>
      <c r="J42" s="14">
        <f t="shared" si="6"/>
        <v>56748.899401065057</v>
      </c>
      <c r="K42" s="14">
        <f>SUM($J42:J$127)</f>
        <v>1798933.7484392624</v>
      </c>
      <c r="L42" s="16">
        <f t="shared" si="7"/>
        <v>31.699887881975386</v>
      </c>
      <c r="M42" s="16"/>
      <c r="N42" s="6">
        <v>28</v>
      </c>
      <c r="O42" s="6">
        <f t="shared" si="0"/>
        <v>28</v>
      </c>
      <c r="P42" s="6">
        <f t="shared" si="8"/>
        <v>98801.207530983331</v>
      </c>
      <c r="Q42" s="6">
        <f t="shared" si="9"/>
        <v>98801.207530983331</v>
      </c>
      <c r="R42" s="5">
        <f t="shared" si="10"/>
        <v>98801.207530983331</v>
      </c>
      <c r="S42" s="5">
        <f t="shared" si="11"/>
        <v>5606859786.8795242</v>
      </c>
      <c r="T42" s="20">
        <f>SUM(S42:$S$136)</f>
        <v>161950699754.36484</v>
      </c>
      <c r="U42" s="6">
        <f t="shared" si="12"/>
        <v>28.884385540252268</v>
      </c>
    </row>
    <row r="43" spans="1:21">
      <c r="A43" s="21">
        <v>29</v>
      </c>
      <c r="B43" s="22">
        <f>Absterbeordnung!B37</f>
        <v>98740.98318607104</v>
      </c>
      <c r="C43" s="15">
        <f t="shared" si="1"/>
        <v>0.56311230675951029</v>
      </c>
      <c r="D43" s="14">
        <f t="shared" si="2"/>
        <v>55602.262813610483</v>
      </c>
      <c r="E43" s="14">
        <f>SUM(D43:$D$127)</f>
        <v>1742184.849038197</v>
      </c>
      <c r="F43" s="16">
        <f t="shared" si="3"/>
        <v>31.332984682266204</v>
      </c>
      <c r="G43" s="5"/>
      <c r="H43" s="14">
        <f t="shared" si="4"/>
        <v>98740.98318607104</v>
      </c>
      <c r="I43" s="15">
        <f t="shared" si="5"/>
        <v>0.56311230675951029</v>
      </c>
      <c r="J43" s="14">
        <f t="shared" si="6"/>
        <v>55602.262813610483</v>
      </c>
      <c r="K43" s="14">
        <f>SUM($J43:J$127)</f>
        <v>1742184.849038197</v>
      </c>
      <c r="L43" s="16">
        <f t="shared" si="7"/>
        <v>31.332984682266204</v>
      </c>
      <c r="M43" s="16"/>
      <c r="N43" s="6">
        <v>29</v>
      </c>
      <c r="O43" s="6">
        <f t="shared" si="0"/>
        <v>29</v>
      </c>
      <c r="P43" s="6">
        <f t="shared" si="8"/>
        <v>98740.98318607104</v>
      </c>
      <c r="Q43" s="6">
        <f t="shared" si="9"/>
        <v>98740.98318607104</v>
      </c>
      <c r="R43" s="5">
        <f t="shared" si="10"/>
        <v>98740.98318607104</v>
      </c>
      <c r="S43" s="5">
        <f t="shared" si="11"/>
        <v>5490222097.586216</v>
      </c>
      <c r="T43" s="20">
        <f>SUM(S43:$S$136)</f>
        <v>156343839967.48529</v>
      </c>
      <c r="U43" s="6">
        <f t="shared" si="12"/>
        <v>28.476778751122307</v>
      </c>
    </row>
    <row r="44" spans="1:21">
      <c r="A44" s="21">
        <v>30</v>
      </c>
      <c r="B44" s="22">
        <f>Absterbeordnung!B38</f>
        <v>98675.056876084534</v>
      </c>
      <c r="C44" s="15">
        <f t="shared" si="1"/>
        <v>0.55207088897991197</v>
      </c>
      <c r="D44" s="14">
        <f t="shared" si="2"/>
        <v>54475.626369723366</v>
      </c>
      <c r="E44" s="14">
        <f>SUM(D44:$D$127)</f>
        <v>1686582.5862245865</v>
      </c>
      <c r="F44" s="16">
        <f t="shared" si="3"/>
        <v>30.960315624052384</v>
      </c>
      <c r="G44" s="5"/>
      <c r="H44" s="14">
        <f t="shared" si="4"/>
        <v>98675.056876084534</v>
      </c>
      <c r="I44" s="15">
        <f t="shared" si="5"/>
        <v>0.55207088897991197</v>
      </c>
      <c r="J44" s="14">
        <f t="shared" si="6"/>
        <v>54475.626369723366</v>
      </c>
      <c r="K44" s="14">
        <f>SUM($J44:J$127)</f>
        <v>1686582.5862245865</v>
      </c>
      <c r="L44" s="16">
        <f t="shared" si="7"/>
        <v>30.960315624052384</v>
      </c>
      <c r="M44" s="16"/>
      <c r="N44" s="6">
        <v>30</v>
      </c>
      <c r="O44" s="6">
        <f t="shared" si="0"/>
        <v>30</v>
      </c>
      <c r="P44" s="6">
        <f t="shared" si="8"/>
        <v>98675.056876084534</v>
      </c>
      <c r="Q44" s="6">
        <f t="shared" si="9"/>
        <v>98675.056876084534</v>
      </c>
      <c r="R44" s="5">
        <f t="shared" si="10"/>
        <v>98675.056876084534</v>
      </c>
      <c r="S44" s="5">
        <f t="shared" si="11"/>
        <v>5375385530.3927832</v>
      </c>
      <c r="T44" s="20">
        <f>SUM(S44:$S$136)</f>
        <v>150853617869.89911</v>
      </c>
      <c r="U44" s="6">
        <f t="shared" si="12"/>
        <v>28.063776452305206</v>
      </c>
    </row>
    <row r="45" spans="1:21">
      <c r="A45" s="21">
        <v>31</v>
      </c>
      <c r="B45" s="22">
        <f>Absterbeordnung!B39</f>
        <v>98610.178000547661</v>
      </c>
      <c r="C45" s="15">
        <f t="shared" si="1"/>
        <v>0.54124596958814919</v>
      </c>
      <c r="D45" s="14">
        <f t="shared" si="2"/>
        <v>53372.361403166396</v>
      </c>
      <c r="E45" s="14">
        <f>SUM(D45:$D$127)</f>
        <v>1632106.9598548634</v>
      </c>
      <c r="F45" s="16">
        <f t="shared" si="3"/>
        <v>30.579628049922409</v>
      </c>
      <c r="G45" s="5"/>
      <c r="H45" s="14">
        <f t="shared" si="4"/>
        <v>98610.178000547661</v>
      </c>
      <c r="I45" s="15">
        <f t="shared" si="5"/>
        <v>0.54124596958814919</v>
      </c>
      <c r="J45" s="14">
        <f t="shared" si="6"/>
        <v>53372.361403166396</v>
      </c>
      <c r="K45" s="14">
        <f>SUM($J45:J$127)</f>
        <v>1632106.9598548634</v>
      </c>
      <c r="L45" s="16">
        <f t="shared" si="7"/>
        <v>30.579628049922409</v>
      </c>
      <c r="M45" s="16"/>
      <c r="N45" s="6">
        <v>31</v>
      </c>
      <c r="O45" s="6">
        <f t="shared" si="0"/>
        <v>31</v>
      </c>
      <c r="P45" s="6">
        <f t="shared" si="8"/>
        <v>98610.178000547661</v>
      </c>
      <c r="Q45" s="6">
        <f t="shared" si="9"/>
        <v>98610.178000547661</v>
      </c>
      <c r="R45" s="5">
        <f t="shared" si="10"/>
        <v>98610.178000547661</v>
      </c>
      <c r="S45" s="5">
        <f t="shared" si="11"/>
        <v>5263058058.2757978</v>
      </c>
      <c r="T45" s="20">
        <f>SUM(S45:$S$136)</f>
        <v>145478232339.50635</v>
      </c>
      <c r="U45" s="6">
        <f t="shared" si="12"/>
        <v>27.641388472002852</v>
      </c>
    </row>
    <row r="46" spans="1:21">
      <c r="A46" s="21">
        <v>32</v>
      </c>
      <c r="B46" s="22">
        <f>Absterbeordnung!B40</f>
        <v>98540.200137422711</v>
      </c>
      <c r="C46" s="15">
        <f t="shared" si="1"/>
        <v>0.53063330351779314</v>
      </c>
      <c r="D46" s="14">
        <f t="shared" si="2"/>
        <v>52288.711928225108</v>
      </c>
      <c r="E46" s="14">
        <f>SUM(D46:$D$127)</f>
        <v>1578734.598451697</v>
      </c>
      <c r="F46" s="16">
        <f t="shared" si="3"/>
        <v>30.192646562393257</v>
      </c>
      <c r="G46" s="5"/>
      <c r="H46" s="14">
        <f t="shared" si="4"/>
        <v>98540.200137422711</v>
      </c>
      <c r="I46" s="15">
        <f t="shared" si="5"/>
        <v>0.53063330351779314</v>
      </c>
      <c r="J46" s="14">
        <f t="shared" si="6"/>
        <v>52288.711928225108</v>
      </c>
      <c r="K46" s="14">
        <f>SUM($J46:J$127)</f>
        <v>1578734.598451697</v>
      </c>
      <c r="L46" s="16">
        <f t="shared" si="7"/>
        <v>30.192646562393257</v>
      </c>
      <c r="M46" s="16"/>
      <c r="N46" s="6">
        <v>32</v>
      </c>
      <c r="O46" s="6">
        <f t="shared" ref="O46:O77" si="13">N46+$B$3</f>
        <v>32</v>
      </c>
      <c r="P46" s="6">
        <f t="shared" si="8"/>
        <v>98540.200137422711</v>
      </c>
      <c r="Q46" s="6">
        <f t="shared" si="9"/>
        <v>98540.200137422711</v>
      </c>
      <c r="R46" s="5">
        <f t="shared" si="10"/>
        <v>98540.200137422711</v>
      </c>
      <c r="S46" s="5">
        <f t="shared" si="11"/>
        <v>5152540138.3353443</v>
      </c>
      <c r="T46" s="20">
        <f>SUM(S46:$S$136)</f>
        <v>140215174281.23056</v>
      </c>
      <c r="U46" s="6">
        <f t="shared" si="12"/>
        <v>27.212825231193744</v>
      </c>
    </row>
    <row r="47" spans="1:21">
      <c r="A47" s="21">
        <v>33</v>
      </c>
      <c r="B47" s="22">
        <f>Absterbeordnung!B41</f>
        <v>98466.150253455533</v>
      </c>
      <c r="C47" s="15">
        <f t="shared" ref="C47:C78" si="14">1/(((1+($B$5/100))^A47))</f>
        <v>0.52022872893901284</v>
      </c>
      <c r="D47" s="14">
        <f t="shared" ref="D47:D78" si="15">B47*C47</f>
        <v>51224.920189873032</v>
      </c>
      <c r="E47" s="14">
        <f>SUM(D47:$D$127)</f>
        <v>1526445.8865234719</v>
      </c>
      <c r="F47" s="16">
        <f t="shared" ref="F47:F78" si="16">E47/D47</f>
        <v>29.798892430978238</v>
      </c>
      <c r="G47" s="5"/>
      <c r="H47" s="14">
        <f t="shared" si="4"/>
        <v>98466.150253455533</v>
      </c>
      <c r="I47" s="15">
        <f t="shared" ref="I47:I78" si="17">1/(((1+($B$5/100))^A47))</f>
        <v>0.52022872893901284</v>
      </c>
      <c r="J47" s="14">
        <f t="shared" ref="J47:J78" si="18">H47*I47</f>
        <v>51224.920189873032</v>
      </c>
      <c r="K47" s="14">
        <f>SUM($J47:J$127)</f>
        <v>1526445.8865234719</v>
      </c>
      <c r="L47" s="16">
        <f t="shared" ref="L47:L78" si="19">K47/J47</f>
        <v>29.798892430978238</v>
      </c>
      <c r="M47" s="16"/>
      <c r="N47" s="6">
        <v>33</v>
      </c>
      <c r="O47" s="6">
        <f t="shared" si="13"/>
        <v>33</v>
      </c>
      <c r="P47" s="6">
        <f t="shared" si="8"/>
        <v>98466.150253455533</v>
      </c>
      <c r="Q47" s="6">
        <f t="shared" si="9"/>
        <v>98466.150253455533</v>
      </c>
      <c r="R47" s="5">
        <f t="shared" si="10"/>
        <v>98466.150253455533</v>
      </c>
      <c r="S47" s="5">
        <f t="shared" ref="S47:S78" si="20">P47*R47*I47</f>
        <v>5043920688.1373053</v>
      </c>
      <c r="T47" s="20">
        <f>SUM(S47:$S$136)</f>
        <v>135062634142.89517</v>
      </c>
      <c r="U47" s="6">
        <f t="shared" ref="U47:U78" si="21">T47/S47</f>
        <v>26.777311241341728</v>
      </c>
    </row>
    <row r="48" spans="1:21">
      <c r="A48" s="21">
        <v>34</v>
      </c>
      <c r="B48" s="22">
        <f>Absterbeordnung!B42</f>
        <v>98391.972260898721</v>
      </c>
      <c r="C48" s="15">
        <f t="shared" si="14"/>
        <v>0.51002816562648323</v>
      </c>
      <c r="D48" s="14">
        <f t="shared" si="15"/>
        <v>50182.677124597998</v>
      </c>
      <c r="E48" s="14">
        <f>SUM(D48:$D$127)</f>
        <v>1475220.9663335988</v>
      </c>
      <c r="F48" s="16">
        <f t="shared" si="16"/>
        <v>29.397016079289461</v>
      </c>
      <c r="G48" s="5"/>
      <c r="H48" s="14">
        <f t="shared" si="4"/>
        <v>98391.972260898721</v>
      </c>
      <c r="I48" s="15">
        <f t="shared" si="17"/>
        <v>0.51002816562648323</v>
      </c>
      <c r="J48" s="14">
        <f t="shared" si="18"/>
        <v>50182.677124597998</v>
      </c>
      <c r="K48" s="14">
        <f>SUM($J48:J$127)</f>
        <v>1475220.9663335988</v>
      </c>
      <c r="L48" s="16">
        <f t="shared" si="19"/>
        <v>29.397016079289461</v>
      </c>
      <c r="M48" s="16"/>
      <c r="N48" s="6">
        <v>34</v>
      </c>
      <c r="O48" s="6">
        <f t="shared" si="13"/>
        <v>34</v>
      </c>
      <c r="P48" s="6">
        <f t="shared" si="8"/>
        <v>98391.972260898721</v>
      </c>
      <c r="Q48" s="6">
        <f t="shared" si="9"/>
        <v>98391.972260898721</v>
      </c>
      <c r="R48" s="5">
        <f t="shared" si="10"/>
        <v>98391.972260898721</v>
      </c>
      <c r="S48" s="5">
        <f t="shared" si="20"/>
        <v>4937572575.6210833</v>
      </c>
      <c r="T48" s="20">
        <f>SUM(S48:$S$136)</f>
        <v>130018713454.75787</v>
      </c>
      <c r="U48" s="6">
        <f t="shared" si="21"/>
        <v>26.332516932858084</v>
      </c>
    </row>
    <row r="49" spans="1:21">
      <c r="A49" s="21">
        <v>35</v>
      </c>
      <c r="B49" s="22">
        <f>Absterbeordnung!B43</f>
        <v>98311.1216097336</v>
      </c>
      <c r="C49" s="15">
        <f t="shared" si="14"/>
        <v>0.50002761335929735</v>
      </c>
      <c r="D49" s="14">
        <f t="shared" si="15"/>
        <v>49158.275505190737</v>
      </c>
      <c r="E49" s="14">
        <f>SUM(D49:$D$127)</f>
        <v>1425038.2892090008</v>
      </c>
      <c r="F49" s="16">
        <f t="shared" si="16"/>
        <v>28.988777058677083</v>
      </c>
      <c r="G49" s="5"/>
      <c r="H49" s="14">
        <f t="shared" si="4"/>
        <v>98311.1216097336</v>
      </c>
      <c r="I49" s="15">
        <f t="shared" si="17"/>
        <v>0.50002761335929735</v>
      </c>
      <c r="J49" s="14">
        <f t="shared" si="18"/>
        <v>49158.275505190737</v>
      </c>
      <c r="K49" s="14">
        <f>SUM($J49:J$127)</f>
        <v>1425038.2892090008</v>
      </c>
      <c r="L49" s="16">
        <f t="shared" si="19"/>
        <v>28.988777058677083</v>
      </c>
      <c r="M49" s="16"/>
      <c r="N49" s="6">
        <v>35</v>
      </c>
      <c r="O49" s="6">
        <f t="shared" si="13"/>
        <v>35</v>
      </c>
      <c r="P49" s="6">
        <f t="shared" si="8"/>
        <v>98311.1216097336</v>
      </c>
      <c r="Q49" s="6">
        <f t="shared" si="9"/>
        <v>98311.1216097336</v>
      </c>
      <c r="R49" s="5">
        <f t="shared" si="10"/>
        <v>98311.1216097336</v>
      </c>
      <c r="S49" s="5">
        <f t="shared" si="20"/>
        <v>4832805201.3155947</v>
      </c>
      <c r="T49" s="20">
        <f>SUM(S49:$S$136)</f>
        <v>125081140879.13678</v>
      </c>
      <c r="U49" s="6">
        <f t="shared" si="21"/>
        <v>25.881684791492727</v>
      </c>
    </row>
    <row r="50" spans="1:21">
      <c r="A50" s="21">
        <v>36</v>
      </c>
      <c r="B50" s="22">
        <f>Absterbeordnung!B44</f>
        <v>98225.94119823449</v>
      </c>
      <c r="C50" s="15">
        <f t="shared" si="14"/>
        <v>0.49022315035225233</v>
      </c>
      <c r="D50" s="14">
        <f t="shared" si="15"/>
        <v>48152.630340513606</v>
      </c>
      <c r="E50" s="14">
        <f>SUM(D50:$D$127)</f>
        <v>1375880.0137038098</v>
      </c>
      <c r="F50" s="16">
        <f t="shared" si="16"/>
        <v>28.573309577778186</v>
      </c>
      <c r="G50" s="5"/>
      <c r="H50" s="14">
        <f t="shared" si="4"/>
        <v>98225.94119823449</v>
      </c>
      <c r="I50" s="15">
        <f t="shared" si="17"/>
        <v>0.49022315035225233</v>
      </c>
      <c r="J50" s="14">
        <f t="shared" si="18"/>
        <v>48152.630340513606</v>
      </c>
      <c r="K50" s="14">
        <f>SUM($J50:J$127)</f>
        <v>1375880.0137038098</v>
      </c>
      <c r="L50" s="16">
        <f t="shared" si="19"/>
        <v>28.573309577778186</v>
      </c>
      <c r="M50" s="16"/>
      <c r="N50" s="6">
        <v>36</v>
      </c>
      <c r="O50" s="6">
        <f t="shared" si="13"/>
        <v>36</v>
      </c>
      <c r="P50" s="6">
        <f t="shared" si="8"/>
        <v>98225.94119823449</v>
      </c>
      <c r="Q50" s="6">
        <f t="shared" si="9"/>
        <v>98225.94119823449</v>
      </c>
      <c r="R50" s="5">
        <f t="shared" si="10"/>
        <v>98225.94119823449</v>
      </c>
      <c r="S50" s="5">
        <f t="shared" si="20"/>
        <v>4729837436.3676119</v>
      </c>
      <c r="T50" s="20">
        <f>SUM(S50:$S$136)</f>
        <v>120248335677.8212</v>
      </c>
      <c r="U50" s="6">
        <f t="shared" si="21"/>
        <v>25.423354881762847</v>
      </c>
    </row>
    <row r="51" spans="1:21">
      <c r="A51" s="21">
        <v>37</v>
      </c>
      <c r="B51" s="22">
        <f>Absterbeordnung!B45</f>
        <v>98136.567517965595</v>
      </c>
      <c r="C51" s="15">
        <f t="shared" si="14"/>
        <v>0.48061093171789437</v>
      </c>
      <c r="D51" s="14">
        <f t="shared" si="15"/>
        <v>47165.507150405494</v>
      </c>
      <c r="E51" s="14">
        <f>SUM(D51:$D$127)</f>
        <v>1327727.3833632965</v>
      </c>
      <c r="F51" s="16">
        <f t="shared" si="16"/>
        <v>28.150389205597289</v>
      </c>
      <c r="G51" s="5"/>
      <c r="H51" s="14">
        <f t="shared" si="4"/>
        <v>98136.567517965595</v>
      </c>
      <c r="I51" s="15">
        <f t="shared" si="17"/>
        <v>0.48061093171789437</v>
      </c>
      <c r="J51" s="14">
        <f t="shared" si="18"/>
        <v>47165.507150405494</v>
      </c>
      <c r="K51" s="14">
        <f>SUM($J51:J$127)</f>
        <v>1327727.3833632965</v>
      </c>
      <c r="L51" s="16">
        <f t="shared" si="19"/>
        <v>28.150389205597289</v>
      </c>
      <c r="M51" s="16"/>
      <c r="N51" s="6">
        <v>37</v>
      </c>
      <c r="O51" s="6">
        <f t="shared" si="13"/>
        <v>37</v>
      </c>
      <c r="P51" s="6">
        <f t="shared" si="8"/>
        <v>98136.567517965595</v>
      </c>
      <c r="Q51" s="6">
        <f t="shared" si="9"/>
        <v>98136.567517965595</v>
      </c>
      <c r="R51" s="5">
        <f t="shared" si="10"/>
        <v>98136.567517965595</v>
      </c>
      <c r="S51" s="5">
        <f t="shared" si="20"/>
        <v>4628660976.9848576</v>
      </c>
      <c r="T51" s="20">
        <f>SUM(S51:$S$136)</f>
        <v>115518498241.45358</v>
      </c>
      <c r="U51" s="6">
        <f t="shared" si="21"/>
        <v>24.957217393074909</v>
      </c>
    </row>
    <row r="52" spans="1:21">
      <c r="A52" s="21">
        <v>38</v>
      </c>
      <c r="B52" s="22">
        <f>Absterbeordnung!B46</f>
        <v>98041.012710766372</v>
      </c>
      <c r="C52" s="15">
        <f t="shared" si="14"/>
        <v>0.47118718795871989</v>
      </c>
      <c r="D52" s="14">
        <f t="shared" si="15"/>
        <v>46195.669083811117</v>
      </c>
      <c r="E52" s="14">
        <f>SUM(D52:$D$127)</f>
        <v>1280561.876212891</v>
      </c>
      <c r="F52" s="16">
        <f t="shared" si="16"/>
        <v>27.720388114513813</v>
      </c>
      <c r="G52" s="5"/>
      <c r="H52" s="14">
        <f t="shared" si="4"/>
        <v>98041.012710766372</v>
      </c>
      <c r="I52" s="15">
        <f t="shared" si="17"/>
        <v>0.47118718795871989</v>
      </c>
      <c r="J52" s="14">
        <f t="shared" si="18"/>
        <v>46195.669083811117</v>
      </c>
      <c r="K52" s="14">
        <f>SUM($J52:J$127)</f>
        <v>1280561.876212891</v>
      </c>
      <c r="L52" s="16">
        <f t="shared" si="19"/>
        <v>27.720388114513813</v>
      </c>
      <c r="M52" s="16"/>
      <c r="N52" s="6">
        <v>38</v>
      </c>
      <c r="O52" s="6">
        <f t="shared" si="13"/>
        <v>38</v>
      </c>
      <c r="P52" s="6">
        <f t="shared" si="8"/>
        <v>98041.012710766372</v>
      </c>
      <c r="Q52" s="6">
        <f t="shared" si="9"/>
        <v>98041.012710766372</v>
      </c>
      <c r="R52" s="5">
        <f t="shared" si="10"/>
        <v>98041.012710766372</v>
      </c>
      <c r="S52" s="5">
        <f t="shared" si="20"/>
        <v>4529070179.8282833</v>
      </c>
      <c r="T52" s="20">
        <f>SUM(S52:$S$136)</f>
        <v>110889837264.46869</v>
      </c>
      <c r="U52" s="6">
        <f t="shared" si="21"/>
        <v>24.484018321984362</v>
      </c>
    </row>
    <row r="53" spans="1:21">
      <c r="A53" s="21">
        <v>39</v>
      </c>
      <c r="B53" s="22">
        <f>Absterbeordnung!B47</f>
        <v>97932.580476845062</v>
      </c>
      <c r="C53" s="15">
        <f t="shared" si="14"/>
        <v>0.46194822348894127</v>
      </c>
      <c r="D53" s="14">
        <f t="shared" si="15"/>
        <v>45239.781572966349</v>
      </c>
      <c r="E53" s="14">
        <f>SUM(D53:$D$127)</f>
        <v>1234366.2071290796</v>
      </c>
      <c r="F53" s="16">
        <f t="shared" si="16"/>
        <v>27.284972743252414</v>
      </c>
      <c r="G53" s="5"/>
      <c r="H53" s="14">
        <f t="shared" si="4"/>
        <v>97932.580476845062</v>
      </c>
      <c r="I53" s="15">
        <f t="shared" si="17"/>
        <v>0.46194822348894127</v>
      </c>
      <c r="J53" s="14">
        <f t="shared" si="18"/>
        <v>45239.781572966349</v>
      </c>
      <c r="K53" s="14">
        <f>SUM($J53:J$127)</f>
        <v>1234366.2071290796</v>
      </c>
      <c r="L53" s="16">
        <f t="shared" si="19"/>
        <v>27.284972743252414</v>
      </c>
      <c r="M53" s="16"/>
      <c r="N53" s="6">
        <v>39</v>
      </c>
      <c r="O53" s="6">
        <f t="shared" si="13"/>
        <v>39</v>
      </c>
      <c r="P53" s="6">
        <f t="shared" si="8"/>
        <v>97932.580476845062</v>
      </c>
      <c r="Q53" s="6">
        <f t="shared" si="9"/>
        <v>97932.580476845062</v>
      </c>
      <c r="R53" s="5">
        <f t="shared" si="10"/>
        <v>97932.580476845062</v>
      </c>
      <c r="S53" s="5">
        <f t="shared" si="20"/>
        <v>4430448549.6494198</v>
      </c>
      <c r="T53" s="20">
        <f>SUM(S53:$S$136)</f>
        <v>106360767084.64044</v>
      </c>
      <c r="U53" s="6">
        <f t="shared" si="21"/>
        <v>24.006771750697059</v>
      </c>
    </row>
    <row r="54" spans="1:21">
      <c r="A54" s="21">
        <v>40</v>
      </c>
      <c r="B54" s="22">
        <f>Absterbeordnung!B48</f>
        <v>97818.149616500625</v>
      </c>
      <c r="C54" s="15">
        <f t="shared" si="14"/>
        <v>0.45289041518523643</v>
      </c>
      <c r="D54" s="14">
        <f t="shared" si="15"/>
        <v>44300.902392468546</v>
      </c>
      <c r="E54" s="14">
        <f>SUM(D54:$D$127)</f>
        <v>1189126.4255561132</v>
      </c>
      <c r="F54" s="16">
        <f t="shared" si="16"/>
        <v>26.842036196496817</v>
      </c>
      <c r="G54" s="5"/>
      <c r="H54" s="14">
        <f t="shared" si="4"/>
        <v>97818.149616500625</v>
      </c>
      <c r="I54" s="15">
        <f t="shared" si="17"/>
        <v>0.45289041518523643</v>
      </c>
      <c r="J54" s="14">
        <f t="shared" si="18"/>
        <v>44300.902392468546</v>
      </c>
      <c r="K54" s="14">
        <f>SUM($J54:J$127)</f>
        <v>1189126.4255561132</v>
      </c>
      <c r="L54" s="16">
        <f t="shared" si="19"/>
        <v>26.842036196496817</v>
      </c>
      <c r="M54" s="16"/>
      <c r="N54" s="6">
        <v>40</v>
      </c>
      <c r="O54" s="6">
        <f t="shared" si="13"/>
        <v>40</v>
      </c>
      <c r="P54" s="6">
        <f t="shared" si="8"/>
        <v>97818.149616500625</v>
      </c>
      <c r="Q54" s="6">
        <f t="shared" si="9"/>
        <v>97818.149616500625</v>
      </c>
      <c r="R54" s="5">
        <f t="shared" si="10"/>
        <v>97818.149616500625</v>
      </c>
      <c r="S54" s="5">
        <f t="shared" si="20"/>
        <v>4333432298.3724785</v>
      </c>
      <c r="T54" s="20">
        <f>SUM(S54:$S$136)</f>
        <v>101930318534.991</v>
      </c>
      <c r="U54" s="6">
        <f t="shared" si="21"/>
        <v>23.52184400648726</v>
      </c>
    </row>
    <row r="55" spans="1:21">
      <c r="A55" s="21">
        <v>41</v>
      </c>
      <c r="B55" s="22">
        <f>Absterbeordnung!B49</f>
        <v>97688.964548369069</v>
      </c>
      <c r="C55" s="15">
        <f t="shared" si="14"/>
        <v>0.44401021096591808</v>
      </c>
      <c r="D55" s="14">
        <f t="shared" si="15"/>
        <v>43374.897758163446</v>
      </c>
      <c r="E55" s="14">
        <f>SUM(D55:$D$127)</f>
        <v>1144825.5231636448</v>
      </c>
      <c r="F55" s="16">
        <f t="shared" si="16"/>
        <v>26.393734218040457</v>
      </c>
      <c r="G55" s="5"/>
      <c r="H55" s="14">
        <f t="shared" si="4"/>
        <v>97688.964548369069</v>
      </c>
      <c r="I55" s="15">
        <f t="shared" si="17"/>
        <v>0.44401021096591808</v>
      </c>
      <c r="J55" s="14">
        <f t="shared" si="18"/>
        <v>43374.897758163446</v>
      </c>
      <c r="K55" s="14">
        <f>SUM($J55:J$127)</f>
        <v>1144825.5231636448</v>
      </c>
      <c r="L55" s="16">
        <f t="shared" si="19"/>
        <v>26.393734218040457</v>
      </c>
      <c r="M55" s="16"/>
      <c r="N55" s="6">
        <v>41</v>
      </c>
      <c r="O55" s="6">
        <f t="shared" si="13"/>
        <v>41</v>
      </c>
      <c r="P55" s="6">
        <f t="shared" si="8"/>
        <v>97688.964548369069</v>
      </c>
      <c r="Q55" s="6">
        <f t="shared" si="9"/>
        <v>97688.964548369069</v>
      </c>
      <c r="R55" s="5">
        <f t="shared" si="10"/>
        <v>97688.964548369069</v>
      </c>
      <c r="S55" s="5">
        <f t="shared" si="20"/>
        <v>4237248849.3863616</v>
      </c>
      <c r="T55" s="20">
        <f>SUM(S55:$S$136)</f>
        <v>97596886236.618515</v>
      </c>
      <c r="U55" s="6">
        <f t="shared" si="21"/>
        <v>23.033078704063485</v>
      </c>
    </row>
    <row r="56" spans="1:21">
      <c r="A56" s="21">
        <v>42</v>
      </c>
      <c r="B56" s="22">
        <f>Absterbeordnung!B50</f>
        <v>97547.047174215913</v>
      </c>
      <c r="C56" s="15">
        <f t="shared" si="14"/>
        <v>0.4353041283979589</v>
      </c>
      <c r="D56" s="14">
        <f t="shared" si="15"/>
        <v>42462.632347966639</v>
      </c>
      <c r="E56" s="14">
        <f>SUM(D56:$D$127)</f>
        <v>1101450.6254054811</v>
      </c>
      <c r="F56" s="16">
        <f t="shared" si="16"/>
        <v>25.939292137601662</v>
      </c>
      <c r="G56" s="5"/>
      <c r="H56" s="14">
        <f t="shared" si="4"/>
        <v>97547.047174215913</v>
      </c>
      <c r="I56" s="15">
        <f t="shared" si="17"/>
        <v>0.4353041283979589</v>
      </c>
      <c r="J56" s="14">
        <f t="shared" si="18"/>
        <v>42462.632347966639</v>
      </c>
      <c r="K56" s="14">
        <f>SUM($J56:J$127)</f>
        <v>1101450.6254054811</v>
      </c>
      <c r="L56" s="16">
        <f t="shared" si="19"/>
        <v>25.939292137601662</v>
      </c>
      <c r="M56" s="16"/>
      <c r="N56" s="6">
        <v>42</v>
      </c>
      <c r="O56" s="6">
        <f t="shared" si="13"/>
        <v>42</v>
      </c>
      <c r="P56" s="6">
        <f t="shared" si="8"/>
        <v>97547.047174215913</v>
      </c>
      <c r="Q56" s="6">
        <f t="shared" si="9"/>
        <v>97547.047174215913</v>
      </c>
      <c r="R56" s="5">
        <f t="shared" si="10"/>
        <v>97547.047174215913</v>
      </c>
      <c r="S56" s="5">
        <f t="shared" si="20"/>
        <v>4142104400.7884884</v>
      </c>
      <c r="T56" s="20">
        <f>SUM(S56:$S$136)</f>
        <v>93359637387.232147</v>
      </c>
      <c r="U56" s="6">
        <f t="shared" si="21"/>
        <v>22.539180173599746</v>
      </c>
    </row>
    <row r="57" spans="1:21">
      <c r="A57" s="21">
        <v>43</v>
      </c>
      <c r="B57" s="22">
        <f>Absterbeordnung!B51</f>
        <v>97393.155848931739</v>
      </c>
      <c r="C57" s="15">
        <f t="shared" si="14"/>
        <v>0.4267687533313323</v>
      </c>
      <c r="D57" s="14">
        <f t="shared" si="15"/>
        <v>41564.355704652749</v>
      </c>
      <c r="E57" s="14">
        <f>SUM(D57:$D$127)</f>
        <v>1058987.9930575148</v>
      </c>
      <c r="F57" s="16">
        <f t="shared" si="16"/>
        <v>25.478272791775062</v>
      </c>
      <c r="G57" s="5"/>
      <c r="H57" s="14">
        <f t="shared" si="4"/>
        <v>97393.155848931739</v>
      </c>
      <c r="I57" s="15">
        <f t="shared" si="17"/>
        <v>0.4267687533313323</v>
      </c>
      <c r="J57" s="14">
        <f t="shared" si="18"/>
        <v>41564.355704652749</v>
      </c>
      <c r="K57" s="14">
        <f>SUM($J57:J$127)</f>
        <v>1058987.9930575148</v>
      </c>
      <c r="L57" s="16">
        <f t="shared" si="19"/>
        <v>25.478272791775062</v>
      </c>
      <c r="M57" s="16"/>
      <c r="N57" s="6">
        <v>43</v>
      </c>
      <c r="O57" s="6">
        <f t="shared" si="13"/>
        <v>43</v>
      </c>
      <c r="P57" s="6">
        <f t="shared" si="8"/>
        <v>97393.155848931739</v>
      </c>
      <c r="Q57" s="6">
        <f t="shared" si="9"/>
        <v>97393.155848931739</v>
      </c>
      <c r="R57" s="5">
        <f t="shared" si="10"/>
        <v>97393.155848931739</v>
      </c>
      <c r="S57" s="5">
        <f t="shared" si="20"/>
        <v>4048083772.9036803</v>
      </c>
      <c r="T57" s="20">
        <f>SUM(S57:$S$136)</f>
        <v>89217532986.443665</v>
      </c>
      <c r="U57" s="6">
        <f t="shared" si="21"/>
        <v>22.039448289986389</v>
      </c>
    </row>
    <row r="58" spans="1:21">
      <c r="A58" s="21">
        <v>44</v>
      </c>
      <c r="B58" s="22">
        <f>Absterbeordnung!B52</f>
        <v>97213.940073882201</v>
      </c>
      <c r="C58" s="15">
        <f t="shared" si="14"/>
        <v>0.41840073856012966</v>
      </c>
      <c r="D58" s="14">
        <f t="shared" si="15"/>
        <v>40674.384325252497</v>
      </c>
      <c r="E58" s="14">
        <f>SUM(D58:$D$127)</f>
        <v>1017423.6373528616</v>
      </c>
      <c r="F58" s="16">
        <f t="shared" si="16"/>
        <v>25.013866939374889</v>
      </c>
      <c r="G58" s="5"/>
      <c r="H58" s="14">
        <f t="shared" si="4"/>
        <v>97213.940073882201</v>
      </c>
      <c r="I58" s="15">
        <f t="shared" si="17"/>
        <v>0.41840073856012966</v>
      </c>
      <c r="J58" s="14">
        <f t="shared" si="18"/>
        <v>40674.384325252497</v>
      </c>
      <c r="K58" s="14">
        <f>SUM($J58:J$127)</f>
        <v>1017423.6373528616</v>
      </c>
      <c r="L58" s="16">
        <f t="shared" si="19"/>
        <v>25.013866939374889</v>
      </c>
      <c r="M58" s="16"/>
      <c r="N58" s="6">
        <v>44</v>
      </c>
      <c r="O58" s="6">
        <f t="shared" si="13"/>
        <v>44</v>
      </c>
      <c r="P58" s="6">
        <f t="shared" si="8"/>
        <v>97213.940073882201</v>
      </c>
      <c r="Q58" s="6">
        <f t="shared" si="9"/>
        <v>97213.940073882201</v>
      </c>
      <c r="R58" s="5">
        <f t="shared" si="10"/>
        <v>97213.940073882201</v>
      </c>
      <c r="S58" s="5">
        <f t="shared" si="20"/>
        <v>3954117160.3371501</v>
      </c>
      <c r="T58" s="20">
        <f>SUM(S58:$S$136)</f>
        <v>85169449213.539993</v>
      </c>
      <c r="U58" s="6">
        <f t="shared" si="21"/>
        <v>21.539434913020628</v>
      </c>
    </row>
    <row r="59" spans="1:21">
      <c r="A59" s="21">
        <v>45</v>
      </c>
      <c r="B59" s="22">
        <f>Absterbeordnung!B53</f>
        <v>97014.586193982817</v>
      </c>
      <c r="C59" s="15">
        <f t="shared" si="14"/>
        <v>0.41019680250993107</v>
      </c>
      <c r="D59" s="14">
        <f t="shared" si="15"/>
        <v>39795.073053595857</v>
      </c>
      <c r="E59" s="14">
        <f>SUM(D59:$D$127)</f>
        <v>976749.25302760908</v>
      </c>
      <c r="F59" s="16">
        <f t="shared" si="16"/>
        <v>24.544476943468023</v>
      </c>
      <c r="G59" s="5"/>
      <c r="H59" s="14">
        <f t="shared" si="4"/>
        <v>97014.586193982817</v>
      </c>
      <c r="I59" s="15">
        <f t="shared" si="17"/>
        <v>0.41019680250993107</v>
      </c>
      <c r="J59" s="14">
        <f t="shared" si="18"/>
        <v>39795.073053595857</v>
      </c>
      <c r="K59" s="14">
        <f>SUM($J59:J$127)</f>
        <v>976749.25302760908</v>
      </c>
      <c r="L59" s="16">
        <f t="shared" si="19"/>
        <v>24.544476943468023</v>
      </c>
      <c r="M59" s="16"/>
      <c r="N59" s="6">
        <v>45</v>
      </c>
      <c r="O59" s="6">
        <f t="shared" si="13"/>
        <v>45</v>
      </c>
      <c r="P59" s="6">
        <f t="shared" si="8"/>
        <v>97014.586193982817</v>
      </c>
      <c r="Q59" s="6">
        <f t="shared" si="9"/>
        <v>97014.586193982817</v>
      </c>
      <c r="R59" s="5">
        <f t="shared" si="10"/>
        <v>97014.586193982817</v>
      </c>
      <c r="S59" s="5">
        <f t="shared" si="20"/>
        <v>3860702544.8539181</v>
      </c>
      <c r="T59" s="20">
        <f>SUM(S59:$S$136)</f>
        <v>81215332053.202835</v>
      </c>
      <c r="U59" s="6">
        <f t="shared" si="21"/>
        <v>21.036412701998483</v>
      </c>
    </row>
    <row r="60" spans="1:21">
      <c r="A60" s="21">
        <v>46</v>
      </c>
      <c r="B60" s="22">
        <f>Absterbeordnung!B54</f>
        <v>96788.619522910099</v>
      </c>
      <c r="C60" s="15">
        <f t="shared" si="14"/>
        <v>0.40215372795091275</v>
      </c>
      <c r="D60" s="14">
        <f t="shared" si="15"/>
        <v>38923.904164360792</v>
      </c>
      <c r="E60" s="14">
        <f>SUM(D60:$D$127)</f>
        <v>936954.17997401312</v>
      </c>
      <c r="F60" s="16">
        <f t="shared" si="16"/>
        <v>24.071433739473132</v>
      </c>
      <c r="G60" s="5"/>
      <c r="H60" s="14">
        <f t="shared" si="4"/>
        <v>96788.619522910099</v>
      </c>
      <c r="I60" s="15">
        <f t="shared" si="17"/>
        <v>0.40215372795091275</v>
      </c>
      <c r="J60" s="14">
        <f t="shared" si="18"/>
        <v>38923.904164360792</v>
      </c>
      <c r="K60" s="14">
        <f>SUM($J60:J$127)</f>
        <v>936954.17997401312</v>
      </c>
      <c r="L60" s="16">
        <f t="shared" si="19"/>
        <v>24.071433739473132</v>
      </c>
      <c r="M60" s="16"/>
      <c r="N60" s="6">
        <v>46</v>
      </c>
      <c r="O60" s="6">
        <f t="shared" si="13"/>
        <v>46</v>
      </c>
      <c r="P60" s="6">
        <f t="shared" si="8"/>
        <v>96788.619522910099</v>
      </c>
      <c r="Q60" s="6">
        <f t="shared" si="9"/>
        <v>96788.619522910099</v>
      </c>
      <c r="R60" s="5">
        <f t="shared" si="10"/>
        <v>96788.619522910099</v>
      </c>
      <c r="S60" s="5">
        <f t="shared" si="20"/>
        <v>3767390950.5105324</v>
      </c>
      <c r="T60" s="20">
        <f>SUM(S60:$S$136)</f>
        <v>77354629508.348907</v>
      </c>
      <c r="U60" s="6">
        <f t="shared" si="21"/>
        <v>20.532679120510789</v>
      </c>
    </row>
    <row r="61" spans="1:21">
      <c r="A61" s="21">
        <v>47</v>
      </c>
      <c r="B61" s="22">
        <f>Absterbeordnung!B55</f>
        <v>96535.752821098635</v>
      </c>
      <c r="C61" s="15">
        <f t="shared" si="14"/>
        <v>0.39426836073618909</v>
      </c>
      <c r="D61" s="14">
        <f t="shared" si="15"/>
        <v>38060.993017208501</v>
      </c>
      <c r="E61" s="14">
        <f>SUM(D61:$D$127)</f>
        <v>898030.2758096524</v>
      </c>
      <c r="F61" s="16">
        <f t="shared" si="16"/>
        <v>23.594504625867916</v>
      </c>
      <c r="G61" s="5"/>
      <c r="H61" s="14">
        <f t="shared" si="4"/>
        <v>96535.752821098635</v>
      </c>
      <c r="I61" s="15">
        <f t="shared" si="17"/>
        <v>0.39426836073618909</v>
      </c>
      <c r="J61" s="14">
        <f t="shared" si="18"/>
        <v>38060.993017208501</v>
      </c>
      <c r="K61" s="14">
        <f>SUM($J61:J$127)</f>
        <v>898030.2758096524</v>
      </c>
      <c r="L61" s="16">
        <f t="shared" si="19"/>
        <v>23.594504625867916</v>
      </c>
      <c r="M61" s="16"/>
      <c r="N61" s="6">
        <v>47</v>
      </c>
      <c r="O61" s="6">
        <f t="shared" si="13"/>
        <v>47</v>
      </c>
      <c r="P61" s="6">
        <f t="shared" si="8"/>
        <v>96535.752821098635</v>
      </c>
      <c r="Q61" s="6">
        <f t="shared" si="9"/>
        <v>96535.752821098635</v>
      </c>
      <c r="R61" s="5">
        <f t="shared" si="10"/>
        <v>96535.752821098635</v>
      </c>
      <c r="S61" s="5">
        <f t="shared" si="20"/>
        <v>3674246614.034801</v>
      </c>
      <c r="T61" s="20">
        <f>SUM(S61:$S$136)</f>
        <v>73587238557.838379</v>
      </c>
      <c r="U61" s="6">
        <f t="shared" si="21"/>
        <v>20.027844150893838</v>
      </c>
    </row>
    <row r="62" spans="1:21">
      <c r="A62" s="21">
        <v>48</v>
      </c>
      <c r="B62" s="22">
        <f>Absterbeordnung!B56</f>
        <v>96245.248558278923</v>
      </c>
      <c r="C62" s="15">
        <f t="shared" si="14"/>
        <v>0.38653760856489122</v>
      </c>
      <c r="D62" s="14">
        <f t="shared" si="15"/>
        <v>37202.408213450683</v>
      </c>
      <c r="E62" s="14">
        <f>SUM(D62:$D$127)</f>
        <v>859969.28279244376</v>
      </c>
      <c r="F62" s="16">
        <f t="shared" si="16"/>
        <v>23.115957382606172</v>
      </c>
      <c r="G62" s="5"/>
      <c r="H62" s="14">
        <f t="shared" si="4"/>
        <v>96245.248558278923</v>
      </c>
      <c r="I62" s="15">
        <f t="shared" si="17"/>
        <v>0.38653760856489122</v>
      </c>
      <c r="J62" s="14">
        <f t="shared" si="18"/>
        <v>37202.408213450683</v>
      </c>
      <c r="K62" s="14">
        <f>SUM($J62:J$127)</f>
        <v>859969.28279244376</v>
      </c>
      <c r="L62" s="16">
        <f t="shared" si="19"/>
        <v>23.115957382606172</v>
      </c>
      <c r="M62" s="16"/>
      <c r="N62" s="6">
        <v>48</v>
      </c>
      <c r="O62" s="6">
        <f t="shared" si="13"/>
        <v>48</v>
      </c>
      <c r="P62" s="6">
        <f t="shared" si="8"/>
        <v>96245.248558278923</v>
      </c>
      <c r="Q62" s="6">
        <f t="shared" si="9"/>
        <v>96245.248558278923</v>
      </c>
      <c r="R62" s="5">
        <f t="shared" si="10"/>
        <v>96245.248558278923</v>
      </c>
      <c r="S62" s="5">
        <f t="shared" si="20"/>
        <v>3580555025.470118</v>
      </c>
      <c r="T62" s="20">
        <f>SUM(S62:$S$136)</f>
        <v>69912991943.803589</v>
      </c>
      <c r="U62" s="6">
        <f t="shared" si="21"/>
        <v>19.525741525121287</v>
      </c>
    </row>
    <row r="63" spans="1:21">
      <c r="A63" s="21">
        <v>49</v>
      </c>
      <c r="B63" s="22">
        <f>Absterbeordnung!B57</f>
        <v>95925.077421229522</v>
      </c>
      <c r="C63" s="15">
        <f t="shared" si="14"/>
        <v>0.37895843976950117</v>
      </c>
      <c r="D63" s="14">
        <f t="shared" si="15"/>
        <v>36351.617674317742</v>
      </c>
      <c r="E63" s="14">
        <f>SUM(D63:$D$127)</f>
        <v>822766.87457899307</v>
      </c>
      <c r="F63" s="16">
        <f t="shared" si="16"/>
        <v>22.633569761608552</v>
      </c>
      <c r="G63" s="5"/>
      <c r="H63" s="14">
        <f t="shared" si="4"/>
        <v>95925.077421229522</v>
      </c>
      <c r="I63" s="15">
        <f t="shared" si="17"/>
        <v>0.37895843976950117</v>
      </c>
      <c r="J63" s="14">
        <f t="shared" si="18"/>
        <v>36351.617674317742</v>
      </c>
      <c r="K63" s="14">
        <f>SUM($J63:J$127)</f>
        <v>822766.87457899307</v>
      </c>
      <c r="L63" s="16">
        <f t="shared" si="19"/>
        <v>22.633569761608552</v>
      </c>
      <c r="M63" s="16"/>
      <c r="N63" s="6">
        <v>49</v>
      </c>
      <c r="O63" s="6">
        <f t="shared" si="13"/>
        <v>49</v>
      </c>
      <c r="P63" s="6">
        <f t="shared" si="8"/>
        <v>95925.077421229522</v>
      </c>
      <c r="Q63" s="6">
        <f t="shared" si="9"/>
        <v>95925.077421229522</v>
      </c>
      <c r="R63" s="5">
        <f t="shared" si="10"/>
        <v>95925.077421229522</v>
      </c>
      <c r="S63" s="5">
        <f t="shared" si="20"/>
        <v>3487031739.7958646</v>
      </c>
      <c r="T63" s="20">
        <f>SUM(S63:$S$136)</f>
        <v>66332436918.333466</v>
      </c>
      <c r="U63" s="6">
        <f t="shared" si="21"/>
        <v>19.022607727171607</v>
      </c>
    </row>
    <row r="64" spans="1:21">
      <c r="A64" s="21">
        <v>50</v>
      </c>
      <c r="B64" s="22">
        <f>Absterbeordnung!B58</f>
        <v>95564.281155716366</v>
      </c>
      <c r="C64" s="15">
        <f t="shared" si="14"/>
        <v>0.37152788212696192</v>
      </c>
      <c r="D64" s="14">
        <f t="shared" si="15"/>
        <v>35504.794984768836</v>
      </c>
      <c r="E64" s="14">
        <f>SUM(D64:$D$127)</f>
        <v>786415.25690467539</v>
      </c>
      <c r="F64" s="16">
        <f t="shared" si="16"/>
        <v>22.149550708349079</v>
      </c>
      <c r="G64" s="5"/>
      <c r="H64" s="14">
        <f t="shared" si="4"/>
        <v>95564.281155716366</v>
      </c>
      <c r="I64" s="15">
        <f t="shared" si="17"/>
        <v>0.37152788212696192</v>
      </c>
      <c r="J64" s="14">
        <f t="shared" si="18"/>
        <v>35504.794984768836</v>
      </c>
      <c r="K64" s="14">
        <f>SUM($J64:J$127)</f>
        <v>786415.25690467539</v>
      </c>
      <c r="L64" s="16">
        <f t="shared" si="19"/>
        <v>22.149550708349079</v>
      </c>
      <c r="M64" s="16"/>
      <c r="N64" s="6">
        <v>50</v>
      </c>
      <c r="O64" s="6">
        <f t="shared" si="13"/>
        <v>50</v>
      </c>
      <c r="P64" s="6">
        <f t="shared" si="8"/>
        <v>95564.281155716366</v>
      </c>
      <c r="Q64" s="6">
        <f t="shared" si="9"/>
        <v>95564.281155716366</v>
      </c>
      <c r="R64" s="5">
        <f t="shared" si="10"/>
        <v>95564.281155716366</v>
      </c>
      <c r="S64" s="5">
        <f t="shared" si="20"/>
        <v>3392990210.3005176</v>
      </c>
      <c r="T64" s="20">
        <f>SUM(S64:$S$136)</f>
        <v>62845405178.537613</v>
      </c>
      <c r="U64" s="6">
        <f t="shared" si="21"/>
        <v>18.52212982747492</v>
      </c>
    </row>
    <row r="65" spans="1:21">
      <c r="A65" s="21">
        <v>51</v>
      </c>
      <c r="B65" s="22">
        <f>Absterbeordnung!B59</f>
        <v>95169.43068050321</v>
      </c>
      <c r="C65" s="15">
        <f t="shared" si="14"/>
        <v>0.36424302169309997</v>
      </c>
      <c r="D65" s="14">
        <f t="shared" si="15"/>
        <v>34664.801003878507</v>
      </c>
      <c r="E65" s="14">
        <f>SUM(D65:$D$127)</f>
        <v>750910.46191990655</v>
      </c>
      <c r="F65" s="16">
        <f t="shared" si="16"/>
        <v>21.662044499718611</v>
      </c>
      <c r="G65" s="5"/>
      <c r="H65" s="14">
        <f t="shared" si="4"/>
        <v>95169.43068050321</v>
      </c>
      <c r="I65" s="15">
        <f t="shared" si="17"/>
        <v>0.36424302169309997</v>
      </c>
      <c r="J65" s="14">
        <f t="shared" si="18"/>
        <v>34664.801003878507</v>
      </c>
      <c r="K65" s="14">
        <f>SUM($J65:J$127)</f>
        <v>750910.46191990655</v>
      </c>
      <c r="L65" s="16">
        <f t="shared" si="19"/>
        <v>21.662044499718611</v>
      </c>
      <c r="M65" s="16"/>
      <c r="N65" s="6">
        <v>51</v>
      </c>
      <c r="O65" s="6">
        <f t="shared" si="13"/>
        <v>51</v>
      </c>
      <c r="P65" s="6">
        <f t="shared" si="8"/>
        <v>95169.43068050321</v>
      </c>
      <c r="Q65" s="6">
        <f t="shared" si="9"/>
        <v>95169.43068050321</v>
      </c>
      <c r="R65" s="5">
        <f t="shared" si="10"/>
        <v>95169.43068050321</v>
      </c>
      <c r="S65" s="5">
        <f t="shared" si="20"/>
        <v>3299029376.1920533</v>
      </c>
      <c r="T65" s="20">
        <f>SUM(S65:$S$136)</f>
        <v>59452414968.237091</v>
      </c>
      <c r="U65" s="6">
        <f t="shared" si="21"/>
        <v>18.021183866165146</v>
      </c>
    </row>
    <row r="66" spans="1:21">
      <c r="A66" s="21">
        <v>52</v>
      </c>
      <c r="B66" s="22">
        <f>Absterbeordnung!B60</f>
        <v>94713.998033216281</v>
      </c>
      <c r="C66" s="15">
        <f t="shared" si="14"/>
        <v>0.35710100165990188</v>
      </c>
      <c r="D66" s="14">
        <f t="shared" si="15"/>
        <v>33822.463568875508</v>
      </c>
      <c r="E66" s="14">
        <f>SUM(D66:$D$127)</f>
        <v>716245.6609160282</v>
      </c>
      <c r="F66" s="16">
        <f t="shared" si="16"/>
        <v>21.176625985788331</v>
      </c>
      <c r="G66" s="5"/>
      <c r="H66" s="14">
        <f t="shared" si="4"/>
        <v>94713.998033216281</v>
      </c>
      <c r="I66" s="15">
        <f t="shared" si="17"/>
        <v>0.35710100165990188</v>
      </c>
      <c r="J66" s="14">
        <f t="shared" si="18"/>
        <v>33822.463568875508</v>
      </c>
      <c r="K66" s="14">
        <f>SUM($J66:J$127)</f>
        <v>716245.6609160282</v>
      </c>
      <c r="L66" s="16">
        <f t="shared" si="19"/>
        <v>21.176625985788331</v>
      </c>
      <c r="M66" s="16"/>
      <c r="N66" s="6">
        <v>52</v>
      </c>
      <c r="O66" s="6">
        <f t="shared" si="13"/>
        <v>52</v>
      </c>
      <c r="P66" s="6">
        <f t="shared" si="8"/>
        <v>94713.998033216281</v>
      </c>
      <c r="Q66" s="6">
        <f t="shared" si="9"/>
        <v>94713.998033216281</v>
      </c>
      <c r="R66" s="5">
        <f t="shared" si="10"/>
        <v>94713.998033216281</v>
      </c>
      <c r="S66" s="5">
        <f t="shared" si="20"/>
        <v>3203460747.9410048</v>
      </c>
      <c r="T66" s="20">
        <f>SUM(S66:$S$136)</f>
        <v>56153385592.045044</v>
      </c>
      <c r="U66" s="6">
        <f t="shared" si="21"/>
        <v>17.528975695468446</v>
      </c>
    </row>
    <row r="67" spans="1:21">
      <c r="A67" s="21">
        <v>53</v>
      </c>
      <c r="B67" s="22">
        <f>Absterbeordnung!B61</f>
        <v>94227.967661104834</v>
      </c>
      <c r="C67" s="15">
        <f t="shared" si="14"/>
        <v>0.35009902123519798</v>
      </c>
      <c r="D67" s="14">
        <f t="shared" si="15"/>
        <v>32989.119251134689</v>
      </c>
      <c r="E67" s="14">
        <f>SUM(D67:$D$127)</f>
        <v>682423.19734715275</v>
      </c>
      <c r="F67" s="16">
        <f t="shared" si="16"/>
        <v>20.686311512353583</v>
      </c>
      <c r="G67" s="5"/>
      <c r="H67" s="14">
        <f t="shared" si="4"/>
        <v>94227.967661104834</v>
      </c>
      <c r="I67" s="15">
        <f t="shared" si="17"/>
        <v>0.35009902123519798</v>
      </c>
      <c r="J67" s="14">
        <f t="shared" si="18"/>
        <v>32989.119251134689</v>
      </c>
      <c r="K67" s="14">
        <f>SUM($J67:J$127)</f>
        <v>682423.19734715275</v>
      </c>
      <c r="L67" s="16">
        <f t="shared" si="19"/>
        <v>20.686311512353583</v>
      </c>
      <c r="M67" s="16"/>
      <c r="N67" s="6">
        <v>53</v>
      </c>
      <c r="O67" s="6">
        <f t="shared" si="13"/>
        <v>53</v>
      </c>
      <c r="P67" s="6">
        <f t="shared" si="8"/>
        <v>94227.967661104834</v>
      </c>
      <c r="Q67" s="6">
        <f t="shared" si="9"/>
        <v>94227.967661104834</v>
      </c>
      <c r="R67" s="5">
        <f t="shared" si="10"/>
        <v>94227.967661104834</v>
      </c>
      <c r="S67" s="5">
        <f t="shared" si="20"/>
        <v>3108497661.9642506</v>
      </c>
      <c r="T67" s="20">
        <f>SUM(S67:$S$136)</f>
        <v>52949924844.104034</v>
      </c>
      <c r="U67" s="6">
        <f t="shared" si="21"/>
        <v>17.033927833371806</v>
      </c>
    </row>
    <row r="68" spans="1:21">
      <c r="A68" s="21">
        <v>54</v>
      </c>
      <c r="B68" s="22">
        <f>Absterbeordnung!B62</f>
        <v>93697.299065792889</v>
      </c>
      <c r="C68" s="15">
        <f t="shared" si="14"/>
        <v>0.34323433454431168</v>
      </c>
      <c r="D68" s="14">
        <f t="shared" si="15"/>
        <v>32160.13009344678</v>
      </c>
      <c r="E68" s="14">
        <f>SUM(D68:$D$127)</f>
        <v>649434.07809601806</v>
      </c>
      <c r="F68" s="16">
        <f t="shared" si="16"/>
        <v>20.193764024242931</v>
      </c>
      <c r="G68" s="5"/>
      <c r="H68" s="14">
        <f t="shared" si="4"/>
        <v>93697.299065792889</v>
      </c>
      <c r="I68" s="15">
        <f t="shared" si="17"/>
        <v>0.34323433454431168</v>
      </c>
      <c r="J68" s="14">
        <f t="shared" si="18"/>
        <v>32160.13009344678</v>
      </c>
      <c r="K68" s="14">
        <f>SUM($J68:J$127)</f>
        <v>649434.07809601806</v>
      </c>
      <c r="L68" s="16">
        <f t="shared" si="19"/>
        <v>20.193764024242931</v>
      </c>
      <c r="M68" s="16"/>
      <c r="N68" s="6">
        <v>54</v>
      </c>
      <c r="O68" s="6">
        <f t="shared" si="13"/>
        <v>54</v>
      </c>
      <c r="P68" s="6">
        <f t="shared" si="8"/>
        <v>93697.299065792889</v>
      </c>
      <c r="Q68" s="6">
        <f t="shared" si="9"/>
        <v>93697.299065792889</v>
      </c>
      <c r="R68" s="5">
        <f t="shared" si="10"/>
        <v>93697.299065792889</v>
      </c>
      <c r="S68" s="5">
        <f t="shared" si="20"/>
        <v>3013317327.3604884</v>
      </c>
      <c r="T68" s="20">
        <f>SUM(S68:$S$136)</f>
        <v>49841427182.139786</v>
      </c>
      <c r="U68" s="6">
        <f t="shared" si="21"/>
        <v>16.5403844890768</v>
      </c>
    </row>
    <row r="69" spans="1:21">
      <c r="A69" s="21">
        <v>55</v>
      </c>
      <c r="B69" s="22">
        <f>Absterbeordnung!B63</f>
        <v>93099.377979563389</v>
      </c>
      <c r="C69" s="15">
        <f t="shared" si="14"/>
        <v>0.33650424955324687</v>
      </c>
      <c r="D69" s="14">
        <f t="shared" si="15"/>
        <v>31328.336320887054</v>
      </c>
      <c r="E69" s="14">
        <f>SUM(D69:$D$127)</f>
        <v>617273.94800257124</v>
      </c>
      <c r="F69" s="16">
        <f t="shared" si="16"/>
        <v>19.703374659924911</v>
      </c>
      <c r="G69" s="5"/>
      <c r="H69" s="14">
        <f t="shared" si="4"/>
        <v>93099.377979563389</v>
      </c>
      <c r="I69" s="15">
        <f t="shared" si="17"/>
        <v>0.33650424955324687</v>
      </c>
      <c r="J69" s="14">
        <f t="shared" si="18"/>
        <v>31328.336320887054</v>
      </c>
      <c r="K69" s="14">
        <f>SUM($J69:J$127)</f>
        <v>617273.94800257124</v>
      </c>
      <c r="L69" s="16">
        <f t="shared" si="19"/>
        <v>19.703374659924911</v>
      </c>
      <c r="M69" s="16"/>
      <c r="N69" s="6">
        <v>55</v>
      </c>
      <c r="O69" s="6">
        <f t="shared" si="13"/>
        <v>55</v>
      </c>
      <c r="P69" s="6">
        <f t="shared" si="8"/>
        <v>93099.377979563389</v>
      </c>
      <c r="Q69" s="6">
        <f t="shared" si="9"/>
        <v>93099.377979563389</v>
      </c>
      <c r="R69" s="5">
        <f t="shared" si="10"/>
        <v>93099.377979563389</v>
      </c>
      <c r="S69" s="5">
        <f t="shared" si="20"/>
        <v>2916648624.609148</v>
      </c>
      <c r="T69" s="20">
        <f>SUM(S69:$S$136)</f>
        <v>46828109854.779297</v>
      </c>
      <c r="U69" s="6">
        <f t="shared" si="21"/>
        <v>16.055451266795842</v>
      </c>
    </row>
    <row r="70" spans="1:21">
      <c r="A70" s="21">
        <v>56</v>
      </c>
      <c r="B70" s="22">
        <f>Absterbeordnung!B64</f>
        <v>92466.939758135675</v>
      </c>
      <c r="C70" s="15">
        <f t="shared" si="14"/>
        <v>0.3299061270129871</v>
      </c>
      <c r="D70" s="14">
        <f t="shared" si="15"/>
        <v>30505.409972349735</v>
      </c>
      <c r="E70" s="14">
        <f>SUM(D70:$D$127)</f>
        <v>585945.61168168415</v>
      </c>
      <c r="F70" s="16">
        <f t="shared" si="16"/>
        <v>19.207924502991055</v>
      </c>
      <c r="G70" s="5"/>
      <c r="H70" s="14">
        <f t="shared" si="4"/>
        <v>92466.939758135675</v>
      </c>
      <c r="I70" s="15">
        <f t="shared" si="17"/>
        <v>0.3299061270129871</v>
      </c>
      <c r="J70" s="14">
        <f t="shared" si="18"/>
        <v>30505.409972349735</v>
      </c>
      <c r="K70" s="14">
        <f>SUM($J70:J$127)</f>
        <v>585945.61168168415</v>
      </c>
      <c r="L70" s="16">
        <f t="shared" si="19"/>
        <v>19.207924502991055</v>
      </c>
      <c r="M70" s="16"/>
      <c r="N70" s="6">
        <v>56</v>
      </c>
      <c r="O70" s="6">
        <f t="shared" si="13"/>
        <v>56</v>
      </c>
      <c r="P70" s="6">
        <f t="shared" si="8"/>
        <v>92466.939758135675</v>
      </c>
      <c r="Q70" s="6">
        <f t="shared" si="9"/>
        <v>92466.939758135675</v>
      </c>
      <c r="R70" s="5">
        <f t="shared" si="10"/>
        <v>92466.939758135675</v>
      </c>
      <c r="S70" s="5">
        <f t="shared" si="20"/>
        <v>2820741906.210494</v>
      </c>
      <c r="T70" s="20">
        <f>SUM(S70:$S$136)</f>
        <v>43911461230.170151</v>
      </c>
      <c r="U70" s="6">
        <f t="shared" si="21"/>
        <v>15.567344581753208</v>
      </c>
    </row>
    <row r="71" spans="1:21">
      <c r="A71" s="21">
        <v>57</v>
      </c>
      <c r="B71" s="22">
        <f>Absterbeordnung!B65</f>
        <v>91777.041139969835</v>
      </c>
      <c r="C71" s="15">
        <f t="shared" si="14"/>
        <v>0.32343737942449713</v>
      </c>
      <c r="D71" s="14">
        <f t="shared" si="15"/>
        <v>29684.125677646105</v>
      </c>
      <c r="E71" s="14">
        <f>SUM(D71:$D$127)</f>
        <v>555440.20170933451</v>
      </c>
      <c r="F71" s="16">
        <f t="shared" si="16"/>
        <v>18.711691485918134</v>
      </c>
      <c r="G71" s="5"/>
      <c r="H71" s="14">
        <f t="shared" si="4"/>
        <v>91777.041139969835</v>
      </c>
      <c r="I71" s="15">
        <f t="shared" si="17"/>
        <v>0.32343737942449713</v>
      </c>
      <c r="J71" s="14">
        <f t="shared" si="18"/>
        <v>29684.125677646105</v>
      </c>
      <c r="K71" s="14">
        <f>SUM($J71:J$127)</f>
        <v>555440.20170933451</v>
      </c>
      <c r="L71" s="16">
        <f t="shared" si="19"/>
        <v>18.711691485918134</v>
      </c>
      <c r="M71" s="16"/>
      <c r="N71" s="6">
        <v>57</v>
      </c>
      <c r="O71" s="6">
        <f t="shared" si="13"/>
        <v>57</v>
      </c>
      <c r="P71" s="6">
        <f t="shared" si="8"/>
        <v>91777.041139969835</v>
      </c>
      <c r="Q71" s="6">
        <f t="shared" si="9"/>
        <v>91777.041139969835</v>
      </c>
      <c r="R71" s="5">
        <f t="shared" si="10"/>
        <v>91777.041139969835</v>
      </c>
      <c r="S71" s="5">
        <f t="shared" si="20"/>
        <v>2724321223.5213618</v>
      </c>
      <c r="T71" s="20">
        <f>SUM(S71:$S$136)</f>
        <v>41090719323.959656</v>
      </c>
      <c r="U71" s="6">
        <f t="shared" si="21"/>
        <v>15.08292009370585</v>
      </c>
    </row>
    <row r="72" spans="1:21">
      <c r="A72" s="21">
        <v>58</v>
      </c>
      <c r="B72" s="22">
        <f>Absterbeordnung!B66</f>
        <v>91038.10576310649</v>
      </c>
      <c r="C72" s="15">
        <f t="shared" si="14"/>
        <v>0.31709547002401678</v>
      </c>
      <c r="D72" s="14">
        <f t="shared" si="15"/>
        <v>28867.770937048404</v>
      </c>
      <c r="E72" s="14">
        <f>SUM(D72:$D$127)</f>
        <v>525756.07603168837</v>
      </c>
      <c r="F72" s="16">
        <f t="shared" si="16"/>
        <v>18.212562278473051</v>
      </c>
      <c r="G72" s="5"/>
      <c r="H72" s="14">
        <f t="shared" si="4"/>
        <v>91038.10576310649</v>
      </c>
      <c r="I72" s="15">
        <f t="shared" si="17"/>
        <v>0.31709547002401678</v>
      </c>
      <c r="J72" s="14">
        <f t="shared" si="18"/>
        <v>28867.770937048404</v>
      </c>
      <c r="K72" s="14">
        <f>SUM($J72:J$127)</f>
        <v>525756.07603168837</v>
      </c>
      <c r="L72" s="16">
        <f t="shared" si="19"/>
        <v>18.212562278473051</v>
      </c>
      <c r="M72" s="16"/>
      <c r="N72" s="6">
        <v>58</v>
      </c>
      <c r="O72" s="6">
        <f t="shared" si="13"/>
        <v>58</v>
      </c>
      <c r="P72" s="6">
        <f t="shared" si="8"/>
        <v>91038.10576310649</v>
      </c>
      <c r="Q72" s="6">
        <f t="shared" si="9"/>
        <v>91038.10576310649</v>
      </c>
      <c r="R72" s="5">
        <f t="shared" si="10"/>
        <v>91038.10576310649</v>
      </c>
      <c r="S72" s="5">
        <f t="shared" si="20"/>
        <v>2628067183.7121444</v>
      </c>
      <c r="T72" s="20">
        <f>SUM(S72:$S$136)</f>
        <v>38366398100.438293</v>
      </c>
      <c r="U72" s="6">
        <f t="shared" si="21"/>
        <v>14.598712825235223</v>
      </c>
    </row>
    <row r="73" spans="1:21">
      <c r="A73" s="21">
        <v>59</v>
      </c>
      <c r="B73" s="22">
        <f>Absterbeordnung!B67</f>
        <v>90235.343736592375</v>
      </c>
      <c r="C73" s="15">
        <f t="shared" si="14"/>
        <v>0.3108779117882518</v>
      </c>
      <c r="D73" s="14">
        <f t="shared" si="15"/>
        <v>28052.175230326946</v>
      </c>
      <c r="E73" s="14">
        <f>SUM(D73:$D$127)</f>
        <v>496888.30509464006</v>
      </c>
      <c r="F73" s="16">
        <f t="shared" si="16"/>
        <v>17.713004464532887</v>
      </c>
      <c r="G73" s="5"/>
      <c r="H73" s="14">
        <f t="shared" si="4"/>
        <v>90235.343736592375</v>
      </c>
      <c r="I73" s="15">
        <f t="shared" si="17"/>
        <v>0.3108779117882518</v>
      </c>
      <c r="J73" s="14">
        <f t="shared" si="18"/>
        <v>28052.175230326946</v>
      </c>
      <c r="K73" s="14">
        <f>SUM($J73:J$127)</f>
        <v>496888.30509464006</v>
      </c>
      <c r="L73" s="16">
        <f t="shared" si="19"/>
        <v>17.713004464532887</v>
      </c>
      <c r="M73" s="16"/>
      <c r="N73" s="6">
        <v>59</v>
      </c>
      <c r="O73" s="6">
        <f t="shared" si="13"/>
        <v>59</v>
      </c>
      <c r="P73" s="6">
        <f t="shared" si="8"/>
        <v>90235.343736592375</v>
      </c>
      <c r="Q73" s="6">
        <f t="shared" si="9"/>
        <v>90235.343736592375</v>
      </c>
      <c r="R73" s="5">
        <f t="shared" si="10"/>
        <v>90235.343736592375</v>
      </c>
      <c r="S73" s="5">
        <f t="shared" si="20"/>
        <v>2531297674.4676743</v>
      </c>
      <c r="T73" s="20">
        <f>SUM(S73:$S$136)</f>
        <v>35738330916.726143</v>
      </c>
      <c r="U73" s="6">
        <f t="shared" si="21"/>
        <v>14.118580867515641</v>
      </c>
    </row>
    <row r="74" spans="1:21">
      <c r="A74" s="21">
        <v>60</v>
      </c>
      <c r="B74" s="22">
        <f>Absterbeordnung!B68</f>
        <v>89371.780071529327</v>
      </c>
      <c r="C74" s="15">
        <f t="shared" si="14"/>
        <v>0.30478226645907031</v>
      </c>
      <c r="D74" s="14">
        <f t="shared" si="15"/>
        <v>27238.933687682282</v>
      </c>
      <c r="E74" s="14">
        <f>SUM(D74:$D$127)</f>
        <v>468836.12986431312</v>
      </c>
      <c r="F74" s="16">
        <f t="shared" si="16"/>
        <v>17.21198543378831</v>
      </c>
      <c r="G74" s="5"/>
      <c r="H74" s="14">
        <f t="shared" si="4"/>
        <v>89371.780071529327</v>
      </c>
      <c r="I74" s="15">
        <f t="shared" si="17"/>
        <v>0.30478226645907031</v>
      </c>
      <c r="J74" s="14">
        <f t="shared" si="18"/>
        <v>27238.933687682282</v>
      </c>
      <c r="K74" s="14">
        <f>SUM($J74:J$127)</f>
        <v>468836.12986431312</v>
      </c>
      <c r="L74" s="16">
        <f t="shared" si="19"/>
        <v>17.21198543378831</v>
      </c>
      <c r="M74" s="16"/>
      <c r="N74" s="6">
        <v>60</v>
      </c>
      <c r="O74" s="6">
        <f t="shared" si="13"/>
        <v>60</v>
      </c>
      <c r="P74" s="6">
        <f t="shared" si="8"/>
        <v>89371.780071529327</v>
      </c>
      <c r="Q74" s="6">
        <f t="shared" si="9"/>
        <v>89371.780071529327</v>
      </c>
      <c r="R74" s="5">
        <f t="shared" si="10"/>
        <v>89371.780071529327</v>
      </c>
      <c r="S74" s="5">
        <f t="shared" si="20"/>
        <v>2434391990.9185123</v>
      </c>
      <c r="T74" s="20">
        <f>SUM(S74:$S$136)</f>
        <v>33207033242.258461</v>
      </c>
      <c r="U74" s="6">
        <f t="shared" si="21"/>
        <v>13.640791362334882</v>
      </c>
    </row>
    <row r="75" spans="1:21">
      <c r="A75" s="21">
        <v>61</v>
      </c>
      <c r="B75" s="22">
        <f>Absterbeordnung!B69</f>
        <v>88434.952984442571</v>
      </c>
      <c r="C75" s="15">
        <f t="shared" si="14"/>
        <v>0.29880614358732388</v>
      </c>
      <c r="D75" s="14">
        <f t="shared" si="15"/>
        <v>26424.907259607582</v>
      </c>
      <c r="E75" s="14">
        <f>SUM(D75:$D$127)</f>
        <v>441597.19617663085</v>
      </c>
      <c r="F75" s="16">
        <f t="shared" si="16"/>
        <v>16.71140003778347</v>
      </c>
      <c r="G75" s="5"/>
      <c r="H75" s="14">
        <f t="shared" si="4"/>
        <v>88434.952984442571</v>
      </c>
      <c r="I75" s="15">
        <f t="shared" si="17"/>
        <v>0.29880614358732388</v>
      </c>
      <c r="J75" s="14">
        <f t="shared" si="18"/>
        <v>26424.907259607582</v>
      </c>
      <c r="K75" s="14">
        <f>SUM($J75:J$127)</f>
        <v>441597.19617663085</v>
      </c>
      <c r="L75" s="16">
        <f t="shared" si="19"/>
        <v>16.71140003778347</v>
      </c>
      <c r="M75" s="16"/>
      <c r="N75" s="6">
        <v>61</v>
      </c>
      <c r="O75" s="6">
        <f t="shared" si="13"/>
        <v>61</v>
      </c>
      <c r="P75" s="6">
        <f t="shared" si="8"/>
        <v>88434.952984442571</v>
      </c>
      <c r="Q75" s="6">
        <f t="shared" si="9"/>
        <v>88434.952984442571</v>
      </c>
      <c r="R75" s="5">
        <f t="shared" si="10"/>
        <v>88434.952984442571</v>
      </c>
      <c r="S75" s="5">
        <f t="shared" si="20"/>
        <v>2336885431.1216516</v>
      </c>
      <c r="T75" s="20">
        <f>SUM(S75:$S$136)</f>
        <v>30772641251.339951</v>
      </c>
      <c r="U75" s="6">
        <f t="shared" si="21"/>
        <v>13.168228464058584</v>
      </c>
    </row>
    <row r="76" spans="1:21">
      <c r="A76" s="21">
        <v>62</v>
      </c>
      <c r="B76" s="22">
        <f>Absterbeordnung!B70</f>
        <v>87429.74198513107</v>
      </c>
      <c r="C76" s="15">
        <f t="shared" si="14"/>
        <v>0.29294719959541554</v>
      </c>
      <c r="D76" s="14">
        <f t="shared" si="15"/>
        <v>25612.298075893872</v>
      </c>
      <c r="E76" s="14">
        <f>SUM(D76:$D$127)</f>
        <v>415172.28891702322</v>
      </c>
      <c r="F76" s="16">
        <f t="shared" si="16"/>
        <v>16.209880413182475</v>
      </c>
      <c r="G76" s="5"/>
      <c r="H76" s="14">
        <f t="shared" si="4"/>
        <v>87429.74198513107</v>
      </c>
      <c r="I76" s="15">
        <f t="shared" si="17"/>
        <v>0.29294719959541554</v>
      </c>
      <c r="J76" s="14">
        <f t="shared" si="18"/>
        <v>25612.298075893872</v>
      </c>
      <c r="K76" s="14">
        <f>SUM($J76:J$127)</f>
        <v>415172.28891702322</v>
      </c>
      <c r="L76" s="16">
        <f t="shared" si="19"/>
        <v>16.209880413182475</v>
      </c>
      <c r="M76" s="16"/>
      <c r="N76" s="6">
        <v>62</v>
      </c>
      <c r="O76" s="6">
        <f t="shared" si="13"/>
        <v>62</v>
      </c>
      <c r="P76" s="6">
        <f t="shared" si="8"/>
        <v>87429.74198513107</v>
      </c>
      <c r="Q76" s="6">
        <f t="shared" si="9"/>
        <v>87429.74198513107</v>
      </c>
      <c r="R76" s="5">
        <f t="shared" si="10"/>
        <v>87429.74198513107</v>
      </c>
      <c r="S76" s="5">
        <f t="shared" si="20"/>
        <v>2239276612.4216704</v>
      </c>
      <c r="T76" s="20">
        <f>SUM(S76:$S$136)</f>
        <v>28435755820.218304</v>
      </c>
      <c r="U76" s="6">
        <f t="shared" si="21"/>
        <v>12.698634756635267</v>
      </c>
    </row>
    <row r="77" spans="1:21">
      <c r="A77" s="21">
        <v>63</v>
      </c>
      <c r="B77" s="22">
        <f>Absterbeordnung!B71</f>
        <v>86378.878746041912</v>
      </c>
      <c r="C77" s="15">
        <f t="shared" si="14"/>
        <v>0.28720313685825061</v>
      </c>
      <c r="D77" s="14">
        <f t="shared" si="15"/>
        <v>24808.284934161711</v>
      </c>
      <c r="E77" s="14">
        <f>SUM(D77:$D$127)</f>
        <v>389559.99084112933</v>
      </c>
      <c r="F77" s="16">
        <f t="shared" si="16"/>
        <v>15.702818307471718</v>
      </c>
      <c r="G77" s="5"/>
      <c r="H77" s="14">
        <f t="shared" si="4"/>
        <v>86378.878746041912</v>
      </c>
      <c r="I77" s="15">
        <f t="shared" si="17"/>
        <v>0.28720313685825061</v>
      </c>
      <c r="J77" s="14">
        <f t="shared" si="18"/>
        <v>24808.284934161711</v>
      </c>
      <c r="K77" s="14">
        <f>SUM($J77:J$127)</f>
        <v>389559.99084112933</v>
      </c>
      <c r="L77" s="16">
        <f t="shared" si="19"/>
        <v>15.702818307471718</v>
      </c>
      <c r="M77" s="16"/>
      <c r="N77" s="6">
        <v>63</v>
      </c>
      <c r="O77" s="6">
        <f t="shared" si="13"/>
        <v>63</v>
      </c>
      <c r="P77" s="6">
        <f t="shared" si="8"/>
        <v>86378.878746041912</v>
      </c>
      <c r="Q77" s="6">
        <f t="shared" si="9"/>
        <v>86378.878746041912</v>
      </c>
      <c r="R77" s="5">
        <f t="shared" si="10"/>
        <v>86378.878746041912</v>
      </c>
      <c r="S77" s="5">
        <f t="shared" si="20"/>
        <v>2142911836.2252128</v>
      </c>
      <c r="T77" s="20">
        <f>SUM(S77:$S$136)</f>
        <v>26196479207.796631</v>
      </c>
      <c r="U77" s="6">
        <f t="shared" si="21"/>
        <v>12.224711612000947</v>
      </c>
    </row>
    <row r="78" spans="1:21">
      <c r="A78" s="21">
        <v>64</v>
      </c>
      <c r="B78" s="22">
        <f>Absterbeordnung!B72</f>
        <v>85242.992487923562</v>
      </c>
      <c r="C78" s="15">
        <f t="shared" si="14"/>
        <v>0.28157170280220639</v>
      </c>
      <c r="D78" s="14">
        <f t="shared" si="15"/>
        <v>24002.014546780327</v>
      </c>
      <c r="E78" s="14">
        <f>SUM(D78:$D$127)</f>
        <v>364751.70590696757</v>
      </c>
      <c r="F78" s="16">
        <f t="shared" si="16"/>
        <v>15.196712142477057</v>
      </c>
      <c r="G78" s="5"/>
      <c r="H78" s="14">
        <f t="shared" si="4"/>
        <v>85242.992487923562</v>
      </c>
      <c r="I78" s="15">
        <f t="shared" si="17"/>
        <v>0.28157170280220639</v>
      </c>
      <c r="J78" s="14">
        <f t="shared" si="18"/>
        <v>24002.014546780327</v>
      </c>
      <c r="K78" s="14">
        <f>SUM($J78:J$127)</f>
        <v>364751.70590696757</v>
      </c>
      <c r="L78" s="16">
        <f t="shared" si="19"/>
        <v>15.196712142477057</v>
      </c>
      <c r="M78" s="16"/>
      <c r="N78" s="6">
        <v>64</v>
      </c>
      <c r="O78" s="6">
        <f t="shared" ref="O78:O109" si="22">N78+$B$3</f>
        <v>64</v>
      </c>
      <c r="P78" s="6">
        <f t="shared" si="8"/>
        <v>85242.992487923562</v>
      </c>
      <c r="Q78" s="6">
        <f t="shared" si="9"/>
        <v>85242.992487923562</v>
      </c>
      <c r="R78" s="5">
        <f t="shared" si="10"/>
        <v>85242.992487923562</v>
      </c>
      <c r="S78" s="5">
        <f t="shared" si="20"/>
        <v>2046003545.7062273</v>
      </c>
      <c r="T78" s="20">
        <f>SUM(S78:$S$136)</f>
        <v>24053567371.571415</v>
      </c>
      <c r="U78" s="6">
        <f t="shared" si="21"/>
        <v>11.756366415908994</v>
      </c>
    </row>
    <row r="79" spans="1:21">
      <c r="A79" s="21">
        <v>65</v>
      </c>
      <c r="B79" s="22">
        <f>Absterbeordnung!B73</f>
        <v>84041.885926999326</v>
      </c>
      <c r="C79" s="15">
        <f t="shared" ref="C79:C110" si="23">1/(((1+($B$5/100))^A79))</f>
        <v>0.27605068902177099</v>
      </c>
      <c r="D79" s="14">
        <f t="shared" ref="D79:D110" si="24">B79*C79</f>
        <v>23199.820516837244</v>
      </c>
      <c r="E79" s="14">
        <f>SUM(D79:$D$127)</f>
        <v>340749.69136018731</v>
      </c>
      <c r="F79" s="16">
        <f t="shared" ref="F79:F110" si="25">E79/D79</f>
        <v>14.687600324877023</v>
      </c>
      <c r="G79" s="5"/>
      <c r="H79" s="14">
        <f t="shared" ref="H79:H127" si="26">B79</f>
        <v>84041.885926999326</v>
      </c>
      <c r="I79" s="15">
        <f t="shared" ref="I79:I110" si="27">1/(((1+($B$5/100))^A79))</f>
        <v>0.27605068902177099</v>
      </c>
      <c r="J79" s="14">
        <f t="shared" ref="J79:J110" si="28">H79*I79</f>
        <v>23199.820516837244</v>
      </c>
      <c r="K79" s="14">
        <f>SUM($J79:J$127)</f>
        <v>340749.69136018731</v>
      </c>
      <c r="L79" s="16">
        <f t="shared" ref="L79:L110" si="29">K79/J79</f>
        <v>14.687600324877023</v>
      </c>
      <c r="M79" s="16"/>
      <c r="N79" s="6">
        <v>65</v>
      </c>
      <c r="O79" s="6">
        <f t="shared" si="22"/>
        <v>65</v>
      </c>
      <c r="P79" s="6">
        <f t="shared" ref="P79:P127" si="30">B79</f>
        <v>84041.885926999326</v>
      </c>
      <c r="Q79" s="6">
        <f t="shared" ref="Q79:Q127" si="31">B79</f>
        <v>84041.885926999326</v>
      </c>
      <c r="R79" s="5">
        <f t="shared" ref="R79:R136" si="32">LOOKUP(N79,$O$14:$O$136,$Q$14:$Q$136)</f>
        <v>84041.885926999326</v>
      </c>
      <c r="S79" s="5">
        <f t="shared" ref="S79:S110" si="33">P79*R79*I79</f>
        <v>1949756669.402894</v>
      </c>
      <c r="T79" s="20">
        <f>SUM(S79:$S$136)</f>
        <v>22007563825.865192</v>
      </c>
      <c r="U79" s="6">
        <f t="shared" ref="U79:U110" si="34">T79/S79</f>
        <v>11.287338656779633</v>
      </c>
    </row>
    <row r="80" spans="1:21">
      <c r="A80" s="21">
        <v>66</v>
      </c>
      <c r="B80" s="22">
        <f>Absterbeordnung!B74</f>
        <v>82752.230220637823</v>
      </c>
      <c r="C80" s="15">
        <f t="shared" si="23"/>
        <v>0.27063793041350098</v>
      </c>
      <c r="D80" s="14">
        <f t="shared" si="24"/>
        <v>22395.892324014992</v>
      </c>
      <c r="E80" s="14">
        <f>SUM(D80:$D$127)</f>
        <v>317549.87084335001</v>
      </c>
      <c r="F80" s="16">
        <f t="shared" si="25"/>
        <v>14.178933629844391</v>
      </c>
      <c r="G80" s="5"/>
      <c r="H80" s="14">
        <f t="shared" si="26"/>
        <v>82752.230220637823</v>
      </c>
      <c r="I80" s="15">
        <f t="shared" si="27"/>
        <v>0.27063793041350098</v>
      </c>
      <c r="J80" s="14">
        <f t="shared" si="28"/>
        <v>22395.892324014992</v>
      </c>
      <c r="K80" s="14">
        <f>SUM($J80:J$127)</f>
        <v>317549.87084335001</v>
      </c>
      <c r="L80" s="16">
        <f t="shared" si="29"/>
        <v>14.178933629844391</v>
      </c>
      <c r="M80" s="16"/>
      <c r="N80" s="6">
        <v>66</v>
      </c>
      <c r="O80" s="6">
        <f t="shared" si="22"/>
        <v>66</v>
      </c>
      <c r="P80" s="6">
        <f t="shared" si="30"/>
        <v>82752.230220637823</v>
      </c>
      <c r="Q80" s="6">
        <f t="shared" si="31"/>
        <v>82752.230220637823</v>
      </c>
      <c r="R80" s="5">
        <f t="shared" si="32"/>
        <v>82752.230220637823</v>
      </c>
      <c r="S80" s="5">
        <f t="shared" si="33"/>
        <v>1853310037.5935042</v>
      </c>
      <c r="T80" s="20">
        <f>SUM(S80:$S$136)</f>
        <v>20057807156.462299</v>
      </c>
      <c r="U80" s="6">
        <f t="shared" si="34"/>
        <v>10.822693855641697</v>
      </c>
    </row>
    <row r="81" spans="1:21">
      <c r="A81" s="21">
        <v>67</v>
      </c>
      <c r="B81" s="22">
        <f>Absterbeordnung!B75</f>
        <v>81367.733716219896</v>
      </c>
      <c r="C81" s="15">
        <f t="shared" si="23"/>
        <v>0.26533130432696173</v>
      </c>
      <c r="D81" s="14">
        <f t="shared" si="24"/>
        <v>21589.406917053526</v>
      </c>
      <c r="E81" s="14">
        <f>SUM(D81:$D$127)</f>
        <v>295153.97851933498</v>
      </c>
      <c r="F81" s="16">
        <f t="shared" si="25"/>
        <v>13.671240699353909</v>
      </c>
      <c r="G81" s="5"/>
      <c r="H81" s="14">
        <f t="shared" si="26"/>
        <v>81367.733716219896</v>
      </c>
      <c r="I81" s="15">
        <f t="shared" si="27"/>
        <v>0.26533130432696173</v>
      </c>
      <c r="J81" s="14">
        <f t="shared" si="28"/>
        <v>21589.406917053526</v>
      </c>
      <c r="K81" s="14">
        <f>SUM($J81:J$127)</f>
        <v>295153.97851933498</v>
      </c>
      <c r="L81" s="16">
        <f t="shared" si="29"/>
        <v>13.671240699353909</v>
      </c>
      <c r="M81" s="16"/>
      <c r="N81" s="6">
        <v>67</v>
      </c>
      <c r="O81" s="6">
        <f t="shared" si="22"/>
        <v>67</v>
      </c>
      <c r="P81" s="6">
        <f t="shared" si="30"/>
        <v>81367.733716219896</v>
      </c>
      <c r="Q81" s="6">
        <f t="shared" si="31"/>
        <v>81367.733716219896</v>
      </c>
      <c r="R81" s="5">
        <f t="shared" si="32"/>
        <v>81367.733716219896</v>
      </c>
      <c r="S81" s="5">
        <f t="shared" si="33"/>
        <v>1756681113.1179273</v>
      </c>
      <c r="T81" s="20">
        <f>SUM(S81:$S$136)</f>
        <v>18204497118.868797</v>
      </c>
      <c r="U81" s="6">
        <f t="shared" si="34"/>
        <v>10.36300611586681</v>
      </c>
    </row>
    <row r="82" spans="1:21">
      <c r="A82" s="21">
        <v>68</v>
      </c>
      <c r="B82" s="22">
        <f>Absterbeordnung!B76</f>
        <v>79924.591914277436</v>
      </c>
      <c r="C82" s="15">
        <f t="shared" si="23"/>
        <v>0.26012872973231543</v>
      </c>
      <c r="D82" s="14">
        <f t="shared" si="24"/>
        <v>20790.682569034678</v>
      </c>
      <c r="E82" s="14">
        <f>SUM(D82:$D$127)</f>
        <v>273564.57160228147</v>
      </c>
      <c r="F82" s="16">
        <f t="shared" si="25"/>
        <v>13.158037053084747</v>
      </c>
      <c r="G82" s="5"/>
      <c r="H82" s="14">
        <f t="shared" si="26"/>
        <v>79924.591914277436</v>
      </c>
      <c r="I82" s="15">
        <f t="shared" si="27"/>
        <v>0.26012872973231543</v>
      </c>
      <c r="J82" s="14">
        <f t="shared" si="28"/>
        <v>20790.682569034678</v>
      </c>
      <c r="K82" s="14">
        <f>SUM($J82:J$127)</f>
        <v>273564.57160228147</v>
      </c>
      <c r="L82" s="16">
        <f t="shared" si="29"/>
        <v>13.158037053084747</v>
      </c>
      <c r="M82" s="16"/>
      <c r="N82" s="6">
        <v>68</v>
      </c>
      <c r="O82" s="6">
        <f t="shared" si="22"/>
        <v>68</v>
      </c>
      <c r="P82" s="6">
        <f t="shared" si="30"/>
        <v>79924.591914277436</v>
      </c>
      <c r="Q82" s="6">
        <f t="shared" si="31"/>
        <v>79924.591914277436</v>
      </c>
      <c r="R82" s="5">
        <f t="shared" si="32"/>
        <v>79924.591914277436</v>
      </c>
      <c r="S82" s="5">
        <f t="shared" si="33"/>
        <v>1661686819.949378</v>
      </c>
      <c r="T82" s="20">
        <f>SUM(S82:$S$136)</f>
        <v>16447816005.750874</v>
      </c>
      <c r="U82" s="6">
        <f t="shared" si="34"/>
        <v>9.8982647080584911</v>
      </c>
    </row>
    <row r="83" spans="1:21">
      <c r="A83" s="21">
        <v>69</v>
      </c>
      <c r="B83" s="22">
        <f>Absterbeordnung!B77</f>
        <v>78368.440801272067</v>
      </c>
      <c r="C83" s="15">
        <f t="shared" si="23"/>
        <v>0.25502816640423082</v>
      </c>
      <c r="D83" s="14">
        <f t="shared" si="24"/>
        <v>19986.159761506926</v>
      </c>
      <c r="E83" s="14">
        <f>SUM(D83:$D$127)</f>
        <v>252773.88903324664</v>
      </c>
      <c r="F83" s="16">
        <f t="shared" si="25"/>
        <v>12.647446635550555</v>
      </c>
      <c r="G83" s="5"/>
      <c r="H83" s="14">
        <f t="shared" si="26"/>
        <v>78368.440801272067</v>
      </c>
      <c r="I83" s="15">
        <f t="shared" si="27"/>
        <v>0.25502816640423082</v>
      </c>
      <c r="J83" s="14">
        <f t="shared" si="28"/>
        <v>19986.159761506926</v>
      </c>
      <c r="K83" s="14">
        <f>SUM($J83:J$127)</f>
        <v>252773.88903324664</v>
      </c>
      <c r="L83" s="16">
        <f t="shared" si="29"/>
        <v>12.647446635550555</v>
      </c>
      <c r="M83" s="16"/>
      <c r="N83" s="6">
        <v>69</v>
      </c>
      <c r="O83" s="6">
        <f t="shared" si="22"/>
        <v>69</v>
      </c>
      <c r="P83" s="6">
        <f t="shared" si="30"/>
        <v>78368.440801272067</v>
      </c>
      <c r="Q83" s="6">
        <f t="shared" si="31"/>
        <v>78368.440801272067</v>
      </c>
      <c r="R83" s="5">
        <f t="shared" si="32"/>
        <v>78368.440801272067</v>
      </c>
      <c r="S83" s="5">
        <f t="shared" si="33"/>
        <v>1566284178.1144211</v>
      </c>
      <c r="T83" s="20">
        <f>SUM(S83:$S$136)</f>
        <v>14786129185.801495</v>
      </c>
      <c r="U83" s="6">
        <f t="shared" si="34"/>
        <v>9.4402595597957504</v>
      </c>
    </row>
    <row r="84" spans="1:21">
      <c r="A84" s="21">
        <v>70</v>
      </c>
      <c r="B84" s="22">
        <f>Absterbeordnung!B78</f>
        <v>76704.970323794361</v>
      </c>
      <c r="C84" s="15">
        <f t="shared" si="23"/>
        <v>0.25002761412179492</v>
      </c>
      <c r="D84" s="14">
        <f t="shared" si="24"/>
        <v>19178.360721341389</v>
      </c>
      <c r="E84" s="14">
        <f>SUM(D84:$D$127)</f>
        <v>232787.72927173969</v>
      </c>
      <c r="F84" s="16">
        <f t="shared" si="25"/>
        <v>12.138041027286397</v>
      </c>
      <c r="G84" s="5"/>
      <c r="H84" s="14">
        <f t="shared" si="26"/>
        <v>76704.970323794361</v>
      </c>
      <c r="I84" s="15">
        <f t="shared" si="27"/>
        <v>0.25002761412179492</v>
      </c>
      <c r="J84" s="14">
        <f t="shared" si="28"/>
        <v>19178.360721341389</v>
      </c>
      <c r="K84" s="14">
        <f>SUM($J84:J$127)</f>
        <v>232787.72927173969</v>
      </c>
      <c r="L84" s="16">
        <f t="shared" si="29"/>
        <v>12.138041027286397</v>
      </c>
      <c r="M84" s="16"/>
      <c r="N84" s="6">
        <v>70</v>
      </c>
      <c r="O84" s="6">
        <f t="shared" si="22"/>
        <v>70</v>
      </c>
      <c r="P84" s="6">
        <f t="shared" si="30"/>
        <v>76704.970323794361</v>
      </c>
      <c r="Q84" s="6">
        <f t="shared" si="31"/>
        <v>76704.970323794361</v>
      </c>
      <c r="R84" s="5">
        <f t="shared" si="32"/>
        <v>76704.970323794361</v>
      </c>
      <c r="S84" s="5">
        <f t="shared" si="33"/>
        <v>1471075589.9895146</v>
      </c>
      <c r="T84" s="20">
        <f>SUM(S84:$S$136)</f>
        <v>13219845007.687073</v>
      </c>
      <c r="U84" s="6">
        <f t="shared" si="34"/>
        <v>8.9865164629516414</v>
      </c>
    </row>
    <row r="85" spans="1:21">
      <c r="A85" s="21">
        <v>71</v>
      </c>
      <c r="B85" s="22">
        <f>Absterbeordnung!B79</f>
        <v>74916.736046723192</v>
      </c>
      <c r="C85" s="15">
        <f t="shared" si="23"/>
        <v>0.24512511188411268</v>
      </c>
      <c r="D85" s="14">
        <f t="shared" si="24"/>
        <v>18363.973305445561</v>
      </c>
      <c r="E85" s="14">
        <f>SUM(D85:$D$127)</f>
        <v>213609.3685503983</v>
      </c>
      <c r="F85" s="16">
        <f t="shared" si="25"/>
        <v>11.631979909655806</v>
      </c>
      <c r="G85" s="5"/>
      <c r="H85" s="14">
        <f t="shared" si="26"/>
        <v>74916.736046723192</v>
      </c>
      <c r="I85" s="15">
        <f t="shared" si="27"/>
        <v>0.24512511188411268</v>
      </c>
      <c r="J85" s="14">
        <f t="shared" si="28"/>
        <v>18363.973305445561</v>
      </c>
      <c r="K85" s="14">
        <f>SUM($J85:J$127)</f>
        <v>213609.3685503983</v>
      </c>
      <c r="L85" s="16">
        <f t="shared" si="29"/>
        <v>11.631979909655806</v>
      </c>
      <c r="M85" s="16"/>
      <c r="N85" s="6">
        <v>71</v>
      </c>
      <c r="O85" s="6">
        <f t="shared" si="22"/>
        <v>71</v>
      </c>
      <c r="P85" s="6">
        <f t="shared" si="30"/>
        <v>74916.736046723192</v>
      </c>
      <c r="Q85" s="6">
        <f t="shared" si="31"/>
        <v>74916.736046723192</v>
      </c>
      <c r="R85" s="5">
        <f t="shared" si="32"/>
        <v>74916.736046723192</v>
      </c>
      <c r="S85" s="5">
        <f t="shared" si="33"/>
        <v>1375768940.8931358</v>
      </c>
      <c r="T85" s="20">
        <f>SUM(S85:$S$136)</f>
        <v>11748769417.697557</v>
      </c>
      <c r="U85" s="6">
        <f t="shared" si="34"/>
        <v>8.5397838753870765</v>
      </c>
    </row>
    <row r="86" spans="1:21">
      <c r="A86" s="21">
        <v>72</v>
      </c>
      <c r="B86" s="22">
        <f>Absterbeordnung!B80</f>
        <v>73019.712390097484</v>
      </c>
      <c r="C86" s="15">
        <f t="shared" si="23"/>
        <v>0.24031873714128693</v>
      </c>
      <c r="D86" s="14">
        <f t="shared" si="24"/>
        <v>17548.005068008209</v>
      </c>
      <c r="E86" s="14">
        <f>SUM(D86:$D$127)</f>
        <v>195245.39524495273</v>
      </c>
      <c r="F86" s="16">
        <f t="shared" si="25"/>
        <v>11.126358494214529</v>
      </c>
      <c r="G86" s="5"/>
      <c r="H86" s="14">
        <f t="shared" si="26"/>
        <v>73019.712390097484</v>
      </c>
      <c r="I86" s="15">
        <f t="shared" si="27"/>
        <v>0.24031873714128693</v>
      </c>
      <c r="J86" s="14">
        <f t="shared" si="28"/>
        <v>17548.005068008209</v>
      </c>
      <c r="K86" s="14">
        <f>SUM($J86:J$127)</f>
        <v>195245.39524495273</v>
      </c>
      <c r="L86" s="16">
        <f t="shared" si="29"/>
        <v>11.126358494214529</v>
      </c>
      <c r="M86" s="16"/>
      <c r="N86" s="6">
        <v>72</v>
      </c>
      <c r="O86" s="6">
        <f t="shared" si="22"/>
        <v>72</v>
      </c>
      <c r="P86" s="6">
        <f t="shared" si="30"/>
        <v>73019.712390097484</v>
      </c>
      <c r="Q86" s="6">
        <f t="shared" si="31"/>
        <v>73019.712390097484</v>
      </c>
      <c r="R86" s="5">
        <f t="shared" si="32"/>
        <v>73019.712390097484</v>
      </c>
      <c r="S86" s="5">
        <f t="shared" si="33"/>
        <v>1281350283.0859325</v>
      </c>
      <c r="T86" s="20">
        <f>SUM(S86:$S$136)</f>
        <v>10373000476.80442</v>
      </c>
      <c r="U86" s="6">
        <f t="shared" si="34"/>
        <v>8.0953667500058337</v>
      </c>
    </row>
    <row r="87" spans="1:21">
      <c r="A87" s="21">
        <v>73</v>
      </c>
      <c r="B87" s="22">
        <f>Absterbeordnung!B81</f>
        <v>70987.751239271223</v>
      </c>
      <c r="C87" s="15">
        <f t="shared" si="23"/>
        <v>0.2356066050404774</v>
      </c>
      <c r="D87" s="14">
        <f t="shared" si="24"/>
        <v>16725.183068942635</v>
      </c>
      <c r="E87" s="14">
        <f>SUM(D87:$D$127)</f>
        <v>177697.39017694458</v>
      </c>
      <c r="F87" s="16">
        <f t="shared" si="25"/>
        <v>10.624540816352248</v>
      </c>
      <c r="G87" s="5"/>
      <c r="H87" s="14">
        <f t="shared" si="26"/>
        <v>70987.751239271223</v>
      </c>
      <c r="I87" s="15">
        <f t="shared" si="27"/>
        <v>0.2356066050404774</v>
      </c>
      <c r="J87" s="14">
        <f t="shared" si="28"/>
        <v>16725.183068942635</v>
      </c>
      <c r="K87" s="14">
        <f>SUM($J87:J$127)</f>
        <v>177697.39017694458</v>
      </c>
      <c r="L87" s="16">
        <f t="shared" si="29"/>
        <v>10.624540816352248</v>
      </c>
      <c r="M87" s="16"/>
      <c r="N87" s="6">
        <v>73</v>
      </c>
      <c r="O87" s="6">
        <f t="shared" si="22"/>
        <v>73</v>
      </c>
      <c r="P87" s="6">
        <f t="shared" si="30"/>
        <v>70987.751239271223</v>
      </c>
      <c r="Q87" s="6">
        <f t="shared" si="31"/>
        <v>70987.751239271223</v>
      </c>
      <c r="R87" s="5">
        <f t="shared" si="32"/>
        <v>70987.751239271223</v>
      </c>
      <c r="S87" s="5">
        <f t="shared" si="33"/>
        <v>1187283135.1293705</v>
      </c>
      <c r="T87" s="20">
        <f>SUM(S87:$S$136)</f>
        <v>9091650193.7184906</v>
      </c>
      <c r="U87" s="6">
        <f t="shared" si="34"/>
        <v>7.6575249194690471</v>
      </c>
    </row>
    <row r="88" spans="1:21">
      <c r="A88" s="21">
        <v>74</v>
      </c>
      <c r="B88" s="22">
        <f>Absterbeordnung!B82</f>
        <v>68758.794617676016</v>
      </c>
      <c r="C88" s="15">
        <f t="shared" si="23"/>
        <v>0.23098686768674251</v>
      </c>
      <c r="D88" s="14">
        <f t="shared" si="24"/>
        <v>15882.378594653033</v>
      </c>
      <c r="E88" s="14">
        <f>SUM(D88:$D$127)</f>
        <v>160972.20710800189</v>
      </c>
      <c r="F88" s="16">
        <f t="shared" si="25"/>
        <v>10.13527074352672</v>
      </c>
      <c r="G88" s="5"/>
      <c r="H88" s="14">
        <f t="shared" si="26"/>
        <v>68758.794617676016</v>
      </c>
      <c r="I88" s="15">
        <f t="shared" si="27"/>
        <v>0.23098686768674251</v>
      </c>
      <c r="J88" s="14">
        <f t="shared" si="28"/>
        <v>15882.378594653033</v>
      </c>
      <c r="K88" s="14">
        <f>SUM($J88:J$127)</f>
        <v>160972.20710800189</v>
      </c>
      <c r="L88" s="16">
        <f t="shared" si="29"/>
        <v>10.13527074352672</v>
      </c>
      <c r="M88" s="16"/>
      <c r="N88" s="6">
        <v>74</v>
      </c>
      <c r="O88" s="6">
        <f t="shared" si="22"/>
        <v>74</v>
      </c>
      <c r="P88" s="6">
        <f t="shared" si="30"/>
        <v>68758.794617676016</v>
      </c>
      <c r="Q88" s="6">
        <f t="shared" si="31"/>
        <v>68758.794617676016</v>
      </c>
      <c r="R88" s="5">
        <f t="shared" si="32"/>
        <v>68758.794617676016</v>
      </c>
      <c r="S88" s="5">
        <f t="shared" si="33"/>
        <v>1092053207.8299217</v>
      </c>
      <c r="T88" s="20">
        <f>SUM(S88:$S$136)</f>
        <v>7904367058.5891218</v>
      </c>
      <c r="U88" s="6">
        <f t="shared" si="34"/>
        <v>7.2380786960887367</v>
      </c>
    </row>
    <row r="89" spans="1:21">
      <c r="A89" s="21">
        <v>75</v>
      </c>
      <c r="B89" s="22">
        <f>Absterbeordnung!B83</f>
        <v>66340.897650637635</v>
      </c>
      <c r="C89" s="15">
        <f t="shared" si="23"/>
        <v>0.22645771341837509</v>
      </c>
      <c r="D89" s="14">
        <f t="shared" si="24"/>
        <v>15023.40798808585</v>
      </c>
      <c r="E89" s="14">
        <f>SUM(D89:$D$127)</f>
        <v>145089.82851334891</v>
      </c>
      <c r="F89" s="16">
        <f t="shared" si="25"/>
        <v>9.6575842597372592</v>
      </c>
      <c r="G89" s="5"/>
      <c r="H89" s="14">
        <f t="shared" si="26"/>
        <v>66340.897650637635</v>
      </c>
      <c r="I89" s="15">
        <f t="shared" si="27"/>
        <v>0.22645771341837509</v>
      </c>
      <c r="J89" s="14">
        <f t="shared" si="28"/>
        <v>15023.40798808585</v>
      </c>
      <c r="K89" s="14">
        <f>SUM($J89:J$127)</f>
        <v>145089.82851334891</v>
      </c>
      <c r="L89" s="16">
        <f t="shared" si="29"/>
        <v>9.6575842597372592</v>
      </c>
      <c r="M89" s="16"/>
      <c r="N89" s="6">
        <v>75</v>
      </c>
      <c r="O89" s="6">
        <f t="shared" si="22"/>
        <v>75</v>
      </c>
      <c r="P89" s="6">
        <f t="shared" si="30"/>
        <v>66340.897650637635</v>
      </c>
      <c r="Q89" s="6">
        <f t="shared" si="31"/>
        <v>66340.897650637635</v>
      </c>
      <c r="R89" s="5">
        <f t="shared" si="32"/>
        <v>66340.897650637635</v>
      </c>
      <c r="S89" s="5">
        <f t="shared" si="33"/>
        <v>996666371.70137525</v>
      </c>
      <c r="T89" s="20">
        <f>SUM(S89:$S$136)</f>
        <v>6812313850.7592001</v>
      </c>
      <c r="U89" s="6">
        <f t="shared" si="34"/>
        <v>6.8350995319829355</v>
      </c>
    </row>
    <row r="90" spans="1:21">
      <c r="A90" s="21">
        <v>76</v>
      </c>
      <c r="B90" s="22">
        <f>Absterbeordnung!B84</f>
        <v>63781.770250933885</v>
      </c>
      <c r="C90" s="15">
        <f t="shared" si="23"/>
        <v>0.22201736609644609</v>
      </c>
      <c r="D90" s="14">
        <f t="shared" si="24"/>
        <v>14160.660636081004</v>
      </c>
      <c r="E90" s="14">
        <f>SUM(D90:$D$127)</f>
        <v>130066.42052526306</v>
      </c>
      <c r="F90" s="16">
        <f t="shared" si="25"/>
        <v>9.185053146027462</v>
      </c>
      <c r="G90" s="5"/>
      <c r="H90" s="14">
        <f t="shared" si="26"/>
        <v>63781.770250933885</v>
      </c>
      <c r="I90" s="15">
        <f t="shared" si="27"/>
        <v>0.22201736609644609</v>
      </c>
      <c r="J90" s="14">
        <f t="shared" si="28"/>
        <v>14160.660636081004</v>
      </c>
      <c r="K90" s="14">
        <f>SUM($J90:J$127)</f>
        <v>130066.42052526306</v>
      </c>
      <c r="L90" s="16">
        <f t="shared" si="29"/>
        <v>9.185053146027462</v>
      </c>
      <c r="M90" s="16"/>
      <c r="N90" s="6">
        <v>76</v>
      </c>
      <c r="O90" s="6">
        <f t="shared" si="22"/>
        <v>76</v>
      </c>
      <c r="P90" s="6">
        <f t="shared" si="30"/>
        <v>63781.770250933885</v>
      </c>
      <c r="Q90" s="6">
        <f t="shared" si="31"/>
        <v>63781.770250933885</v>
      </c>
      <c r="R90" s="5">
        <f t="shared" si="32"/>
        <v>63781.770250933885</v>
      </c>
      <c r="S90" s="5">
        <f t="shared" si="33"/>
        <v>903192003.29196179</v>
      </c>
      <c r="T90" s="20">
        <f>SUM(S90:$S$136)</f>
        <v>5815647479.0578241</v>
      </c>
      <c r="U90" s="6">
        <f t="shared" si="34"/>
        <v>6.4389935449615399</v>
      </c>
    </row>
    <row r="91" spans="1:21">
      <c r="A91" s="21">
        <v>77</v>
      </c>
      <c r="B91" s="22">
        <f>Absterbeordnung!B85</f>
        <v>61053.810657569731</v>
      </c>
      <c r="C91" s="15">
        <f t="shared" si="23"/>
        <v>0.2176640844082805</v>
      </c>
      <c r="D91" s="14">
        <f t="shared" si="24"/>
        <v>13289.221796416434</v>
      </c>
      <c r="E91" s="14">
        <f>SUM(D91:$D$127)</f>
        <v>115905.75988918207</v>
      </c>
      <c r="F91" s="16">
        <f t="shared" si="25"/>
        <v>8.721786848379427</v>
      </c>
      <c r="G91" s="5"/>
      <c r="H91" s="14">
        <f t="shared" si="26"/>
        <v>61053.810657569731</v>
      </c>
      <c r="I91" s="15">
        <f t="shared" si="27"/>
        <v>0.2176640844082805</v>
      </c>
      <c r="J91" s="14">
        <f t="shared" si="28"/>
        <v>13289.221796416434</v>
      </c>
      <c r="K91" s="14">
        <f>SUM($J91:J$127)</f>
        <v>115905.75988918207</v>
      </c>
      <c r="L91" s="16">
        <f t="shared" si="29"/>
        <v>8.721786848379427</v>
      </c>
      <c r="M91" s="16"/>
      <c r="N91" s="6">
        <v>77</v>
      </c>
      <c r="O91" s="6">
        <f t="shared" si="22"/>
        <v>77</v>
      </c>
      <c r="P91" s="6">
        <f t="shared" si="30"/>
        <v>61053.810657569731</v>
      </c>
      <c r="Q91" s="6">
        <f t="shared" si="31"/>
        <v>61053.810657569731</v>
      </c>
      <c r="R91" s="5">
        <f t="shared" si="32"/>
        <v>61053.810657569731</v>
      </c>
      <c r="S91" s="5">
        <f t="shared" si="33"/>
        <v>811357631.34485757</v>
      </c>
      <c r="T91" s="20">
        <f>SUM(S91:$S$136)</f>
        <v>4912455475.7658615</v>
      </c>
      <c r="U91" s="6">
        <f t="shared" si="34"/>
        <v>6.0546117839839271</v>
      </c>
    </row>
    <row r="92" spans="1:21">
      <c r="A92" s="21">
        <v>78</v>
      </c>
      <c r="B92" s="22">
        <f>Absterbeordnung!B86</f>
        <v>58092.631426413216</v>
      </c>
      <c r="C92" s="15">
        <f t="shared" si="23"/>
        <v>0.21339616118458871</v>
      </c>
      <c r="D92" s="14">
        <f t="shared" si="24"/>
        <v>12396.744539507778</v>
      </c>
      <c r="E92" s="14">
        <f>SUM(D92:$D$127)</f>
        <v>102616.53809276564</v>
      </c>
      <c r="F92" s="16">
        <f t="shared" si="25"/>
        <v>8.2777004693233849</v>
      </c>
      <c r="G92" s="5"/>
      <c r="H92" s="14">
        <f t="shared" si="26"/>
        <v>58092.631426413216</v>
      </c>
      <c r="I92" s="15">
        <f t="shared" si="27"/>
        <v>0.21339616118458871</v>
      </c>
      <c r="J92" s="14">
        <f t="shared" si="28"/>
        <v>12396.744539507778</v>
      </c>
      <c r="K92" s="14">
        <f>SUM($J92:J$127)</f>
        <v>102616.53809276564</v>
      </c>
      <c r="L92" s="16">
        <f t="shared" si="29"/>
        <v>8.2777004693233849</v>
      </c>
      <c r="M92" s="16"/>
      <c r="N92" s="6">
        <v>78</v>
      </c>
      <c r="O92" s="6">
        <f t="shared" si="22"/>
        <v>78</v>
      </c>
      <c r="P92" s="6">
        <f t="shared" si="30"/>
        <v>58092.631426413216</v>
      </c>
      <c r="Q92" s="6">
        <f t="shared" si="31"/>
        <v>58092.631426413216</v>
      </c>
      <c r="R92" s="5">
        <f t="shared" si="32"/>
        <v>58092.631426413216</v>
      </c>
      <c r="S92" s="5">
        <f t="shared" si="33"/>
        <v>720159511.42102599</v>
      </c>
      <c r="T92" s="20">
        <f>SUM(S92:$S$136)</f>
        <v>4101097844.4210029</v>
      </c>
      <c r="U92" s="6">
        <f t="shared" si="34"/>
        <v>5.6947076021098093</v>
      </c>
    </row>
    <row r="93" spans="1:21">
      <c r="A93" s="21">
        <v>79</v>
      </c>
      <c r="B93" s="22">
        <f>Absterbeordnung!B87</f>
        <v>54923.966952912961</v>
      </c>
      <c r="C93" s="15">
        <f t="shared" si="23"/>
        <v>0.20921192272998898</v>
      </c>
      <c r="D93" s="14">
        <f t="shared" si="24"/>
        <v>11490.748730177294</v>
      </c>
      <c r="E93" s="14">
        <f>SUM(D93:$D$127)</f>
        <v>90219.793553257856</v>
      </c>
      <c r="F93" s="16">
        <f t="shared" si="25"/>
        <v>7.8515156559224337</v>
      </c>
      <c r="G93" s="5"/>
      <c r="H93" s="14">
        <f t="shared" si="26"/>
        <v>54923.966952912961</v>
      </c>
      <c r="I93" s="15">
        <f t="shared" si="27"/>
        <v>0.20921192272998898</v>
      </c>
      <c r="J93" s="14">
        <f t="shared" si="28"/>
        <v>11490.748730177294</v>
      </c>
      <c r="K93" s="14">
        <f>SUM($J93:J$127)</f>
        <v>90219.793553257856</v>
      </c>
      <c r="L93" s="16">
        <f t="shared" si="29"/>
        <v>7.8515156559224337</v>
      </c>
      <c r="M93" s="16"/>
      <c r="N93" s="6">
        <v>79</v>
      </c>
      <c r="O93" s="6">
        <f t="shared" si="22"/>
        <v>79</v>
      </c>
      <c r="P93" s="6">
        <f t="shared" si="30"/>
        <v>54923.966952912961</v>
      </c>
      <c r="Q93" s="6">
        <f t="shared" si="31"/>
        <v>54923.966952912961</v>
      </c>
      <c r="R93" s="5">
        <f t="shared" si="32"/>
        <v>54923.966952912961</v>
      </c>
      <c r="S93" s="5">
        <f t="shared" si="33"/>
        <v>631117503.52048433</v>
      </c>
      <c r="T93" s="20">
        <f>SUM(S93:$S$136)</f>
        <v>3380938332.9999776</v>
      </c>
      <c r="U93" s="6">
        <f t="shared" si="34"/>
        <v>5.3570663373151746</v>
      </c>
    </row>
    <row r="94" spans="1:21">
      <c r="A94" s="21">
        <v>80</v>
      </c>
      <c r="B94" s="22">
        <f>Absterbeordnung!B88</f>
        <v>51614.158344093274</v>
      </c>
      <c r="C94" s="15">
        <f t="shared" si="23"/>
        <v>0.20510972816665585</v>
      </c>
      <c r="D94" s="14">
        <f t="shared" si="24"/>
        <v>10586.565987507704</v>
      </c>
      <c r="E94" s="14">
        <f>SUM(D94:$D$127)</f>
        <v>78729.044823080563</v>
      </c>
      <c r="F94" s="16">
        <f t="shared" si="25"/>
        <v>7.4366933447523911</v>
      </c>
      <c r="G94" s="5"/>
      <c r="H94" s="14">
        <f t="shared" si="26"/>
        <v>51614.158344093274</v>
      </c>
      <c r="I94" s="15">
        <f t="shared" si="27"/>
        <v>0.20510972816665585</v>
      </c>
      <c r="J94" s="14">
        <f t="shared" si="28"/>
        <v>10586.565987507704</v>
      </c>
      <c r="K94" s="14">
        <f>SUM($J94:J$127)</f>
        <v>78729.044823080563</v>
      </c>
      <c r="L94" s="16">
        <f t="shared" si="29"/>
        <v>7.4366933447523911</v>
      </c>
      <c r="M94" s="16"/>
      <c r="N94" s="6">
        <v>80</v>
      </c>
      <c r="O94" s="6">
        <f t="shared" si="22"/>
        <v>80</v>
      </c>
      <c r="P94" s="6">
        <f t="shared" si="30"/>
        <v>51614.158344093274</v>
      </c>
      <c r="Q94" s="6">
        <f t="shared" si="31"/>
        <v>51614.158344093274</v>
      </c>
      <c r="R94" s="5">
        <f t="shared" si="32"/>
        <v>51614.158344093274</v>
      </c>
      <c r="S94" s="5">
        <f t="shared" si="33"/>
        <v>546416693.19941473</v>
      </c>
      <c r="T94" s="20">
        <f>SUM(S94:$S$136)</f>
        <v>2749820829.4794931</v>
      </c>
      <c r="U94" s="6">
        <f t="shared" si="34"/>
        <v>5.0324612401179811</v>
      </c>
    </row>
    <row r="95" spans="1:21">
      <c r="A95" s="21">
        <v>81</v>
      </c>
      <c r="B95" s="22">
        <f>Absterbeordnung!B89</f>
        <v>48155.202640167539</v>
      </c>
      <c r="C95" s="15">
        <f t="shared" si="23"/>
        <v>0.20108796879083907</v>
      </c>
      <c r="D95" s="14">
        <f t="shared" si="24"/>
        <v>9683.4318856225418</v>
      </c>
      <c r="E95" s="14">
        <f>SUM(D95:$D$127)</f>
        <v>68142.478835572852</v>
      </c>
      <c r="F95" s="16">
        <f t="shared" si="25"/>
        <v>7.0370174170117599</v>
      </c>
      <c r="G95" s="5"/>
      <c r="H95" s="14">
        <f t="shared" si="26"/>
        <v>48155.202640167539</v>
      </c>
      <c r="I95" s="15">
        <f t="shared" si="27"/>
        <v>0.20108796879083907</v>
      </c>
      <c r="J95" s="14">
        <f t="shared" si="28"/>
        <v>9683.4318856225418</v>
      </c>
      <c r="K95" s="14">
        <f>SUM($J95:J$127)</f>
        <v>68142.478835572852</v>
      </c>
      <c r="L95" s="16">
        <f t="shared" si="29"/>
        <v>7.0370174170117599</v>
      </c>
      <c r="M95" s="16"/>
      <c r="N95" s="6">
        <v>81</v>
      </c>
      <c r="O95" s="6">
        <f t="shared" si="22"/>
        <v>81</v>
      </c>
      <c r="P95" s="6">
        <f t="shared" si="30"/>
        <v>48155.202640167539</v>
      </c>
      <c r="Q95" s="6">
        <f t="shared" si="31"/>
        <v>48155.202640167539</v>
      </c>
      <c r="R95" s="5">
        <f t="shared" si="32"/>
        <v>48155.202640167539</v>
      </c>
      <c r="S95" s="5">
        <f t="shared" si="33"/>
        <v>466307624.70441318</v>
      </c>
      <c r="T95" s="20">
        <f>SUM(S95:$S$136)</f>
        <v>2203404136.2800784</v>
      </c>
      <c r="U95" s="6">
        <f t="shared" si="34"/>
        <v>4.7252157578954233</v>
      </c>
    </row>
    <row r="96" spans="1:21">
      <c r="A96" s="21">
        <v>82</v>
      </c>
      <c r="B96" s="22">
        <f>Absterbeordnung!B90</f>
        <v>44573.371318723155</v>
      </c>
      <c r="C96" s="15">
        <f t="shared" si="23"/>
        <v>0.19714506744199911</v>
      </c>
      <c r="D96" s="14">
        <f t="shared" si="24"/>
        <v>8787.4202947469457</v>
      </c>
      <c r="E96" s="14">
        <f>SUM(D96:$D$127)</f>
        <v>58459.046949950287</v>
      </c>
      <c r="F96" s="16">
        <f t="shared" si="25"/>
        <v>6.652583464671272</v>
      </c>
      <c r="G96" s="5"/>
      <c r="H96" s="14">
        <f t="shared" si="26"/>
        <v>44573.371318723155</v>
      </c>
      <c r="I96" s="15">
        <f t="shared" si="27"/>
        <v>0.19714506744199911</v>
      </c>
      <c r="J96" s="14">
        <f t="shared" si="28"/>
        <v>8787.4202947469457</v>
      </c>
      <c r="K96" s="14">
        <f>SUM($J96:J$127)</f>
        <v>58459.046949950287</v>
      </c>
      <c r="L96" s="16">
        <f t="shared" si="29"/>
        <v>6.652583464671272</v>
      </c>
      <c r="M96" s="16"/>
      <c r="N96" s="6">
        <v>82</v>
      </c>
      <c r="O96" s="6">
        <f t="shared" si="22"/>
        <v>82</v>
      </c>
      <c r="P96" s="6">
        <f t="shared" si="30"/>
        <v>44573.371318723155</v>
      </c>
      <c r="Q96" s="6">
        <f t="shared" si="31"/>
        <v>44573.371318723155</v>
      </c>
      <c r="R96" s="5">
        <f t="shared" si="32"/>
        <v>44573.371318723155</v>
      </c>
      <c r="S96" s="5">
        <f t="shared" si="33"/>
        <v>391684947.73143929</v>
      </c>
      <c r="T96" s="20">
        <f>SUM(S96:$S$136)</f>
        <v>1737096511.575666</v>
      </c>
      <c r="U96" s="6">
        <f t="shared" si="34"/>
        <v>4.4349330287941386</v>
      </c>
    </row>
    <row r="97" spans="1:21">
      <c r="A97" s="21">
        <v>83</v>
      </c>
      <c r="B97" s="22">
        <f>Absterbeordnung!B91</f>
        <v>40937.808952963867</v>
      </c>
      <c r="C97" s="15">
        <f t="shared" si="23"/>
        <v>0.19327947788431285</v>
      </c>
      <c r="D97" s="14">
        <f t="shared" si="24"/>
        <v>7912.4383401566047</v>
      </c>
      <c r="E97" s="14">
        <f>SUM(D97:$D$127)</f>
        <v>49671.626655203341</v>
      </c>
      <c r="F97" s="16">
        <f t="shared" si="25"/>
        <v>6.2776636631863134</v>
      </c>
      <c r="G97" s="5"/>
      <c r="H97" s="14">
        <f t="shared" si="26"/>
        <v>40937.808952963867</v>
      </c>
      <c r="I97" s="15">
        <f t="shared" si="27"/>
        <v>0.19327947788431285</v>
      </c>
      <c r="J97" s="14">
        <f t="shared" si="28"/>
        <v>7912.4383401566047</v>
      </c>
      <c r="K97" s="14">
        <f>SUM($J97:J$127)</f>
        <v>49671.626655203341</v>
      </c>
      <c r="L97" s="16">
        <f t="shared" si="29"/>
        <v>6.2776636631863134</v>
      </c>
      <c r="M97" s="16"/>
      <c r="N97" s="6">
        <v>83</v>
      </c>
      <c r="O97" s="6">
        <f t="shared" si="22"/>
        <v>83</v>
      </c>
      <c r="P97" s="6">
        <f t="shared" si="30"/>
        <v>40937.808952963867</v>
      </c>
      <c r="Q97" s="6">
        <f t="shared" si="31"/>
        <v>40937.808952963867</v>
      </c>
      <c r="R97" s="5">
        <f t="shared" si="32"/>
        <v>40937.808952963867</v>
      </c>
      <c r="S97" s="5">
        <f t="shared" si="33"/>
        <v>323917889.12143761</v>
      </c>
      <c r="T97" s="20">
        <f>SUM(S97:$S$136)</f>
        <v>1345411563.8442264</v>
      </c>
      <c r="U97" s="6">
        <f t="shared" si="34"/>
        <v>4.1535574570869978</v>
      </c>
    </row>
    <row r="98" spans="1:21">
      <c r="A98" s="21">
        <v>84</v>
      </c>
      <c r="B98" s="22">
        <f>Absterbeordnung!B92</f>
        <v>37283.816466151417</v>
      </c>
      <c r="C98" s="15">
        <f t="shared" si="23"/>
        <v>0.18948968420030671</v>
      </c>
      <c r="D98" s="14">
        <f t="shared" si="24"/>
        <v>7064.8986079532269</v>
      </c>
      <c r="E98" s="14">
        <f>SUM(D98:$D$127)</f>
        <v>41759.18831504674</v>
      </c>
      <c r="F98" s="16">
        <f t="shared" si="25"/>
        <v>5.9107979650319145</v>
      </c>
      <c r="G98" s="5"/>
      <c r="H98" s="14">
        <f t="shared" si="26"/>
        <v>37283.816466151417</v>
      </c>
      <c r="I98" s="15">
        <f t="shared" si="27"/>
        <v>0.18948968420030671</v>
      </c>
      <c r="J98" s="14">
        <f t="shared" si="28"/>
        <v>7064.8986079532269</v>
      </c>
      <c r="K98" s="14">
        <f>SUM($J98:J$127)</f>
        <v>41759.18831504674</v>
      </c>
      <c r="L98" s="16">
        <f t="shared" si="29"/>
        <v>5.9107979650319145</v>
      </c>
      <c r="M98" s="16"/>
      <c r="N98" s="6">
        <v>84</v>
      </c>
      <c r="O98" s="6">
        <f t="shared" si="22"/>
        <v>84</v>
      </c>
      <c r="P98" s="6">
        <f t="shared" si="30"/>
        <v>37283.816466151417</v>
      </c>
      <c r="Q98" s="6">
        <f t="shared" si="31"/>
        <v>37283.816466151417</v>
      </c>
      <c r="R98" s="5">
        <f t="shared" si="32"/>
        <v>37283.816466151417</v>
      </c>
      <c r="S98" s="5">
        <f t="shared" si="33"/>
        <v>263406383.05089673</v>
      </c>
      <c r="T98" s="20">
        <f>SUM(S98:$S$136)</f>
        <v>1021493674.7227883</v>
      </c>
      <c r="U98" s="6">
        <f t="shared" si="34"/>
        <v>3.87801412741547</v>
      </c>
    </row>
    <row r="99" spans="1:21">
      <c r="A99" s="21">
        <v>85</v>
      </c>
      <c r="B99" s="22">
        <f>Absterbeordnung!B93</f>
        <v>33561.782011167306</v>
      </c>
      <c r="C99" s="15">
        <f t="shared" si="23"/>
        <v>0.18577420019637911</v>
      </c>
      <c r="D99" s="14">
        <f t="shared" si="24"/>
        <v>6234.9132102898302</v>
      </c>
      <c r="E99" s="14">
        <f>SUM(D99:$D$127)</f>
        <v>34694.289707093514</v>
      </c>
      <c r="F99" s="16">
        <f t="shared" si="25"/>
        <v>5.5645184683301707</v>
      </c>
      <c r="G99" s="5"/>
      <c r="H99" s="14">
        <f t="shared" si="26"/>
        <v>33561.782011167306</v>
      </c>
      <c r="I99" s="15">
        <f t="shared" si="27"/>
        <v>0.18577420019637911</v>
      </c>
      <c r="J99" s="14">
        <f t="shared" si="28"/>
        <v>6234.9132102898302</v>
      </c>
      <c r="K99" s="14">
        <f>SUM($J99:J$127)</f>
        <v>34694.289707093514</v>
      </c>
      <c r="L99" s="16">
        <f t="shared" si="29"/>
        <v>5.5645184683301707</v>
      </c>
      <c r="M99" s="16"/>
      <c r="N99" s="6">
        <v>85</v>
      </c>
      <c r="O99" s="6">
        <f t="shared" si="22"/>
        <v>85</v>
      </c>
      <c r="P99" s="6">
        <f t="shared" si="30"/>
        <v>33561.782011167306</v>
      </c>
      <c r="Q99" s="6">
        <f t="shared" si="31"/>
        <v>33561.782011167306</v>
      </c>
      <c r="R99" s="5">
        <f t="shared" si="32"/>
        <v>33561.782011167306</v>
      </c>
      <c r="S99" s="5">
        <f t="shared" si="33"/>
        <v>209254798.02229461</v>
      </c>
      <c r="T99" s="20">
        <f>SUM(S99:$S$136)</f>
        <v>758087291.67189169</v>
      </c>
      <c r="U99" s="6">
        <f t="shared" si="34"/>
        <v>3.622795266042707</v>
      </c>
    </row>
    <row r="100" spans="1:21">
      <c r="A100" s="13">
        <v>86</v>
      </c>
      <c r="B100" s="22">
        <f>Absterbeordnung!B94</f>
        <v>29813.645009359105</v>
      </c>
      <c r="C100" s="15">
        <f t="shared" si="23"/>
        <v>0.18213156881997952</v>
      </c>
      <c r="D100" s="14">
        <f t="shared" si="24"/>
        <v>5430.0059377965272</v>
      </c>
      <c r="E100" s="14">
        <f>SUM(D100:$D$127)</f>
        <v>28459.376496803678</v>
      </c>
      <c r="F100" s="16">
        <f t="shared" si="25"/>
        <v>5.2411317451251938</v>
      </c>
      <c r="G100" s="5"/>
      <c r="H100" s="14">
        <f t="shared" si="26"/>
        <v>29813.645009359105</v>
      </c>
      <c r="I100" s="15">
        <f t="shared" si="27"/>
        <v>0.18213156881997952</v>
      </c>
      <c r="J100" s="14">
        <f t="shared" si="28"/>
        <v>5430.0059377965272</v>
      </c>
      <c r="K100" s="14">
        <f>SUM($J100:J$127)</f>
        <v>28459.376496803678</v>
      </c>
      <c r="L100" s="16">
        <f t="shared" si="29"/>
        <v>5.2411317451251938</v>
      </c>
      <c r="M100" s="16"/>
      <c r="N100" s="20">
        <v>86</v>
      </c>
      <c r="O100" s="6">
        <f t="shared" si="22"/>
        <v>86</v>
      </c>
      <c r="P100" s="6">
        <f t="shared" si="30"/>
        <v>29813.645009359105</v>
      </c>
      <c r="Q100" s="6">
        <f t="shared" si="31"/>
        <v>29813.645009359105</v>
      </c>
      <c r="R100" s="5">
        <f t="shared" si="32"/>
        <v>29813.645009359105</v>
      </c>
      <c r="S100" s="5">
        <f t="shared" si="33"/>
        <v>161888269.42817771</v>
      </c>
      <c r="T100" s="20">
        <f>SUM(S100:$S$136)</f>
        <v>548832493.64959717</v>
      </c>
      <c r="U100" s="6">
        <f t="shared" si="34"/>
        <v>3.39019309791985</v>
      </c>
    </row>
    <row r="101" spans="1:21">
      <c r="A101" s="13">
        <v>87</v>
      </c>
      <c r="B101" s="22">
        <f>Absterbeordnung!B95</f>
        <v>26132.786649255329</v>
      </c>
      <c r="C101" s="15">
        <f t="shared" si="23"/>
        <v>0.17856036158821526</v>
      </c>
      <c r="D101" s="14">
        <f t="shared" si="24"/>
        <v>4666.2798333987157</v>
      </c>
      <c r="E101" s="14">
        <f>SUM(D101:$D$127)</f>
        <v>23029.370559007151</v>
      </c>
      <c r="F101" s="16">
        <f t="shared" si="25"/>
        <v>4.9352742186988721</v>
      </c>
      <c r="G101" s="5"/>
      <c r="H101" s="14">
        <f t="shared" si="26"/>
        <v>26132.786649255329</v>
      </c>
      <c r="I101" s="15">
        <f t="shared" si="27"/>
        <v>0.17856036158821526</v>
      </c>
      <c r="J101" s="14">
        <f t="shared" si="28"/>
        <v>4666.2798333987157</v>
      </c>
      <c r="K101" s="14">
        <f>SUM($J101:J$127)</f>
        <v>23029.370559007151</v>
      </c>
      <c r="L101" s="16">
        <f t="shared" si="29"/>
        <v>4.9352742186988721</v>
      </c>
      <c r="M101" s="16"/>
      <c r="N101" s="20">
        <v>87</v>
      </c>
      <c r="O101" s="6">
        <f t="shared" si="22"/>
        <v>87</v>
      </c>
      <c r="P101" s="6">
        <f t="shared" si="30"/>
        <v>26132.786649255329</v>
      </c>
      <c r="Q101" s="6">
        <f t="shared" si="31"/>
        <v>26132.786649255329</v>
      </c>
      <c r="R101" s="5">
        <f t="shared" si="32"/>
        <v>26132.786649255329</v>
      </c>
      <c r="S101" s="5">
        <f t="shared" si="33"/>
        <v>121942895.33193134</v>
      </c>
      <c r="T101" s="20">
        <f>SUM(S101:$S$136)</f>
        <v>386944224.22141963</v>
      </c>
      <c r="U101" s="6">
        <f t="shared" si="34"/>
        <v>3.1731592330012228</v>
      </c>
    </row>
    <row r="102" spans="1:21">
      <c r="A102" s="13">
        <v>88</v>
      </c>
      <c r="B102" s="22">
        <f>Absterbeordnung!B96</f>
        <v>22546.283970738226</v>
      </c>
      <c r="C102" s="15">
        <f t="shared" si="23"/>
        <v>0.17505917802766199</v>
      </c>
      <c r="D102" s="14">
        <f t="shared" si="24"/>
        <v>3946.9339394956851</v>
      </c>
      <c r="E102" s="14">
        <f>SUM(D102:$D$127)</f>
        <v>18363.090725608436</v>
      </c>
      <c r="F102" s="16">
        <f t="shared" si="25"/>
        <v>4.6524950777247511</v>
      </c>
      <c r="G102" s="5"/>
      <c r="H102" s="14">
        <f t="shared" si="26"/>
        <v>22546.283970738226</v>
      </c>
      <c r="I102" s="15">
        <f t="shared" si="27"/>
        <v>0.17505917802766199</v>
      </c>
      <c r="J102" s="14">
        <f t="shared" si="28"/>
        <v>3946.9339394956851</v>
      </c>
      <c r="K102" s="14">
        <f>SUM($J102:J$127)</f>
        <v>18363.090725608436</v>
      </c>
      <c r="L102" s="16">
        <f t="shared" si="29"/>
        <v>4.6524950777247511</v>
      </c>
      <c r="M102" s="16"/>
      <c r="N102" s="20">
        <v>88</v>
      </c>
      <c r="O102" s="6">
        <f t="shared" si="22"/>
        <v>88</v>
      </c>
      <c r="P102" s="6">
        <f t="shared" si="30"/>
        <v>22546.283970738226</v>
      </c>
      <c r="Q102" s="6">
        <f t="shared" si="31"/>
        <v>22546.283970738226</v>
      </c>
      <c r="R102" s="5">
        <f t="shared" si="32"/>
        <v>22546.283970738226</v>
      </c>
      <c r="S102" s="5">
        <f t="shared" si="33"/>
        <v>88988693.413614243</v>
      </c>
      <c r="T102" s="20">
        <f>SUM(S102:$S$136)</f>
        <v>265001328.88948816</v>
      </c>
      <c r="U102" s="6">
        <f t="shared" si="34"/>
        <v>2.9779213372397488</v>
      </c>
    </row>
    <row r="103" spans="1:21">
      <c r="A103" s="13">
        <v>89</v>
      </c>
      <c r="B103" s="22">
        <f>Absterbeordnung!B97</f>
        <v>19074.627188535218</v>
      </c>
      <c r="C103" s="15">
        <f t="shared" si="23"/>
        <v>0.17162664512515882</v>
      </c>
      <c r="D103" s="14">
        <f t="shared" si="24"/>
        <v>3273.7142713814396</v>
      </c>
      <c r="E103" s="14">
        <f>SUM(D103:$D$127)</f>
        <v>14416.156786112755</v>
      </c>
      <c r="F103" s="16">
        <f t="shared" si="25"/>
        <v>4.4036087425642787</v>
      </c>
      <c r="G103" s="5"/>
      <c r="H103" s="14">
        <f t="shared" si="26"/>
        <v>19074.627188535218</v>
      </c>
      <c r="I103" s="15">
        <f t="shared" si="27"/>
        <v>0.17162664512515882</v>
      </c>
      <c r="J103" s="14">
        <f t="shared" si="28"/>
        <v>3273.7142713814396</v>
      </c>
      <c r="K103" s="14">
        <f>SUM($J103:J$127)</f>
        <v>14416.156786112755</v>
      </c>
      <c r="L103" s="16">
        <f t="shared" si="29"/>
        <v>4.4036087425642787</v>
      </c>
      <c r="M103" s="16"/>
      <c r="N103" s="20">
        <v>89</v>
      </c>
      <c r="O103" s="6">
        <f t="shared" si="22"/>
        <v>89</v>
      </c>
      <c r="P103" s="6">
        <f t="shared" si="30"/>
        <v>19074.627188535218</v>
      </c>
      <c r="Q103" s="6">
        <f t="shared" si="31"/>
        <v>19074.627188535218</v>
      </c>
      <c r="R103" s="5">
        <f t="shared" si="32"/>
        <v>19074.627188535218</v>
      </c>
      <c r="S103" s="5">
        <f t="shared" si="33"/>
        <v>62444879.248388171</v>
      </c>
      <c r="T103" s="20">
        <f>SUM(S103:$S$136)</f>
        <v>176012635.47587395</v>
      </c>
      <c r="U103" s="6">
        <f t="shared" si="34"/>
        <v>2.8186880588838226</v>
      </c>
    </row>
    <row r="104" spans="1:21">
      <c r="A104" s="13">
        <v>90</v>
      </c>
      <c r="B104" s="22">
        <f>Absterbeordnung!B98</f>
        <v>15927.323038530187</v>
      </c>
      <c r="C104" s="15">
        <f t="shared" si="23"/>
        <v>0.16826141678937137</v>
      </c>
      <c r="D104" s="14">
        <f t="shared" si="24"/>
        <v>2679.9539401250845</v>
      </c>
      <c r="E104" s="14">
        <f>SUM(D104:$D$127)</f>
        <v>11142.442514731318</v>
      </c>
      <c r="F104" s="16">
        <f t="shared" si="25"/>
        <v>4.1576992603877567</v>
      </c>
      <c r="G104" s="5"/>
      <c r="H104" s="14">
        <f t="shared" si="26"/>
        <v>15927.323038530187</v>
      </c>
      <c r="I104" s="15">
        <f t="shared" si="27"/>
        <v>0.16826141678937137</v>
      </c>
      <c r="J104" s="14">
        <f t="shared" si="28"/>
        <v>2679.9539401250845</v>
      </c>
      <c r="K104" s="14">
        <f>SUM($J104:J$127)</f>
        <v>11142.442514731318</v>
      </c>
      <c r="L104" s="16">
        <f t="shared" si="29"/>
        <v>4.1576992603877567</v>
      </c>
      <c r="M104" s="16"/>
      <c r="N104" s="20">
        <v>90</v>
      </c>
      <c r="O104" s="6">
        <f t="shared" si="22"/>
        <v>90</v>
      </c>
      <c r="P104" s="6">
        <f t="shared" si="30"/>
        <v>15927.323038530187</v>
      </c>
      <c r="Q104" s="6">
        <f t="shared" si="31"/>
        <v>15927.323038530187</v>
      </c>
      <c r="R104" s="5">
        <f t="shared" si="32"/>
        <v>15927.323038530187</v>
      </c>
      <c r="S104" s="5">
        <f t="shared" si="33"/>
        <v>42684492.132754005</v>
      </c>
      <c r="T104" s="20">
        <f>SUM(S104:$S$136)</f>
        <v>113567756.22748579</v>
      </c>
      <c r="U104" s="6">
        <f t="shared" si="34"/>
        <v>2.6606327158415319</v>
      </c>
    </row>
    <row r="105" spans="1:21">
      <c r="A105" s="13">
        <v>91</v>
      </c>
      <c r="B105" s="22">
        <f>Absterbeordnung!B99</f>
        <v>13098.445471004765</v>
      </c>
      <c r="C105" s="15">
        <f t="shared" si="23"/>
        <v>0.16496217332291313</v>
      </c>
      <c r="D105" s="14">
        <f t="shared" si="24"/>
        <v>2160.7480320486147</v>
      </c>
      <c r="E105" s="14">
        <f>SUM(D105:$D$127)</f>
        <v>8462.4885746062319</v>
      </c>
      <c r="F105" s="16">
        <f t="shared" si="25"/>
        <v>3.9164624699821706</v>
      </c>
      <c r="G105" s="5"/>
      <c r="H105" s="14">
        <f t="shared" si="26"/>
        <v>13098.445471004765</v>
      </c>
      <c r="I105" s="15">
        <f t="shared" si="27"/>
        <v>0.16496217332291313</v>
      </c>
      <c r="J105" s="14">
        <f t="shared" si="28"/>
        <v>2160.7480320486147</v>
      </c>
      <c r="K105" s="14">
        <f>SUM($J105:J$127)</f>
        <v>8462.4885746062319</v>
      </c>
      <c r="L105" s="16">
        <f t="shared" si="29"/>
        <v>3.9164624699821706</v>
      </c>
      <c r="M105" s="16"/>
      <c r="N105" s="20">
        <v>91</v>
      </c>
      <c r="O105" s="6">
        <f t="shared" si="22"/>
        <v>91</v>
      </c>
      <c r="P105" s="6">
        <f t="shared" si="30"/>
        <v>13098.445471004765</v>
      </c>
      <c r="Q105" s="6">
        <f t="shared" si="31"/>
        <v>13098.445471004765</v>
      </c>
      <c r="R105" s="5">
        <f t="shared" si="32"/>
        <v>13098.445471004765</v>
      </c>
      <c r="S105" s="5">
        <f t="shared" si="33"/>
        <v>28302440.274369631</v>
      </c>
      <c r="T105" s="20">
        <f>SUM(S105:$S$136)</f>
        <v>70883264.094731778</v>
      </c>
      <c r="U105" s="6">
        <f t="shared" si="34"/>
        <v>2.5044930192440988</v>
      </c>
    </row>
    <row r="106" spans="1:21">
      <c r="A106" s="13">
        <v>92</v>
      </c>
      <c r="B106" s="22">
        <f>Absterbeordnung!B100</f>
        <v>10600.418849407883</v>
      </c>
      <c r="C106" s="15">
        <f t="shared" si="23"/>
        <v>0.16172762090481677</v>
      </c>
      <c r="D106" s="14">
        <f t="shared" si="24"/>
        <v>1714.380521109312</v>
      </c>
      <c r="E106" s="14">
        <f>SUM(D106:$D$127)</f>
        <v>6301.7405425576162</v>
      </c>
      <c r="F106" s="16">
        <f t="shared" si="25"/>
        <v>3.6758120294553942</v>
      </c>
      <c r="G106" s="5"/>
      <c r="H106" s="14">
        <f t="shared" si="26"/>
        <v>10600.418849407883</v>
      </c>
      <c r="I106" s="15">
        <f t="shared" si="27"/>
        <v>0.16172762090481677</v>
      </c>
      <c r="J106" s="14">
        <f t="shared" si="28"/>
        <v>1714.380521109312</v>
      </c>
      <c r="K106" s="14">
        <f>SUM($J106:J$127)</f>
        <v>6301.7405425576162</v>
      </c>
      <c r="L106" s="16">
        <f t="shared" si="29"/>
        <v>3.6758120294553942</v>
      </c>
      <c r="M106" s="16"/>
      <c r="N106" s="20">
        <v>92</v>
      </c>
      <c r="O106" s="6">
        <f t="shared" si="22"/>
        <v>92</v>
      </c>
      <c r="P106" s="6">
        <f t="shared" si="30"/>
        <v>10600.418849407883</v>
      </c>
      <c r="Q106" s="6">
        <f t="shared" si="31"/>
        <v>10600.418849407883</v>
      </c>
      <c r="R106" s="5">
        <f t="shared" si="32"/>
        <v>10600.418849407883</v>
      </c>
      <c r="S106" s="5">
        <f t="shared" si="33"/>
        <v>18173151.591024857</v>
      </c>
      <c r="T106" s="20">
        <f>SUM(S106:$S$136)</f>
        <v>42580823.820362143</v>
      </c>
      <c r="U106" s="6">
        <f t="shared" si="34"/>
        <v>2.3430621599718267</v>
      </c>
    </row>
    <row r="107" spans="1:21">
      <c r="A107" s="13">
        <v>93</v>
      </c>
      <c r="B107" s="22">
        <f>Absterbeordnung!B101</f>
        <v>8363.0775474022594</v>
      </c>
      <c r="C107" s="15">
        <f t="shared" si="23"/>
        <v>0.15855649108315373</v>
      </c>
      <c r="D107" s="14">
        <f t="shared" si="24"/>
        <v>1326.0202305724094</v>
      </c>
      <c r="E107" s="14">
        <f>SUM(D107:$D$127)</f>
        <v>4587.3600214483049</v>
      </c>
      <c r="F107" s="16">
        <f t="shared" si="25"/>
        <v>3.4594947465228771</v>
      </c>
      <c r="G107" s="5"/>
      <c r="H107" s="14">
        <f t="shared" si="26"/>
        <v>8363.0775474022594</v>
      </c>
      <c r="I107" s="15">
        <f t="shared" si="27"/>
        <v>0.15855649108315373</v>
      </c>
      <c r="J107" s="14">
        <f t="shared" si="28"/>
        <v>1326.0202305724094</v>
      </c>
      <c r="K107" s="14">
        <f>SUM($J107:J$127)</f>
        <v>4587.3600214483049</v>
      </c>
      <c r="L107" s="16">
        <f t="shared" si="29"/>
        <v>3.4594947465228771</v>
      </c>
      <c r="M107" s="16"/>
      <c r="N107" s="20">
        <v>93</v>
      </c>
      <c r="O107" s="6">
        <f t="shared" si="22"/>
        <v>93</v>
      </c>
      <c r="P107" s="6">
        <f t="shared" si="30"/>
        <v>8363.0775474022594</v>
      </c>
      <c r="Q107" s="6">
        <f t="shared" si="31"/>
        <v>8363.0775474022594</v>
      </c>
      <c r="R107" s="5">
        <f t="shared" si="32"/>
        <v>8363.0775474022594</v>
      </c>
      <c r="S107" s="5">
        <f t="shared" si="33"/>
        <v>11089610.017701283</v>
      </c>
      <c r="T107" s="20">
        <f>SUM(S107:$S$136)</f>
        <v>24407672.229337279</v>
      </c>
      <c r="U107" s="6">
        <f t="shared" si="34"/>
        <v>2.2009495546171278</v>
      </c>
    </row>
    <row r="108" spans="1:21">
      <c r="A108" s="13">
        <v>94</v>
      </c>
      <c r="B108" s="22">
        <f>Absterbeordnung!B102</f>
        <v>6409.1667299193095</v>
      </c>
      <c r="C108" s="15">
        <f t="shared" si="23"/>
        <v>0.15544754027760166</v>
      </c>
      <c r="D108" s="14">
        <f t="shared" si="24"/>
        <v>996.28920339499643</v>
      </c>
      <c r="E108" s="14">
        <f>SUM(D108:$D$127)</f>
        <v>3261.3397908758943</v>
      </c>
      <c r="F108" s="16">
        <f t="shared" si="25"/>
        <v>3.2734870354535786</v>
      </c>
      <c r="G108" s="5"/>
      <c r="H108" s="14">
        <f t="shared" si="26"/>
        <v>6409.1667299193095</v>
      </c>
      <c r="I108" s="15">
        <f t="shared" si="27"/>
        <v>0.15544754027760166</v>
      </c>
      <c r="J108" s="14">
        <f t="shared" si="28"/>
        <v>996.28920339499643</v>
      </c>
      <c r="K108" s="14">
        <f>SUM($J108:J$127)</f>
        <v>3261.3397908758943</v>
      </c>
      <c r="L108" s="16">
        <f t="shared" si="29"/>
        <v>3.2734870354535786</v>
      </c>
      <c r="M108" s="16"/>
      <c r="N108" s="20">
        <v>94</v>
      </c>
      <c r="O108" s="6">
        <f t="shared" si="22"/>
        <v>94</v>
      </c>
      <c r="P108" s="6">
        <f t="shared" si="30"/>
        <v>6409.1667299193095</v>
      </c>
      <c r="Q108" s="6">
        <f t="shared" si="31"/>
        <v>6409.1667299193095</v>
      </c>
      <c r="R108" s="5">
        <f t="shared" si="32"/>
        <v>6409.1667299193095</v>
      </c>
      <c r="S108" s="5">
        <f t="shared" si="33"/>
        <v>6385383.6157770231</v>
      </c>
      <c r="T108" s="20">
        <f>SUM(S108:$S$136)</f>
        <v>13318062.211636001</v>
      </c>
      <c r="U108" s="6">
        <f t="shared" si="34"/>
        <v>2.0857105873372581</v>
      </c>
    </row>
    <row r="109" spans="1:21">
      <c r="A109" s="13">
        <v>95</v>
      </c>
      <c r="B109" s="22">
        <f>Absterbeordnung!B103</f>
        <v>4791.6423225490653</v>
      </c>
      <c r="C109" s="15">
        <f t="shared" si="23"/>
        <v>0.15239954929176638</v>
      </c>
      <c r="D109" s="14">
        <f t="shared" si="24"/>
        <v>730.24413032383029</v>
      </c>
      <c r="E109" s="14">
        <f>SUM(D109:$D$127)</f>
        <v>2265.0505874808982</v>
      </c>
      <c r="F109" s="16">
        <f t="shared" si="25"/>
        <v>3.101771713627401</v>
      </c>
      <c r="G109" s="5"/>
      <c r="H109" s="14">
        <f t="shared" si="26"/>
        <v>4791.6423225490653</v>
      </c>
      <c r="I109" s="15">
        <f t="shared" si="27"/>
        <v>0.15239954929176638</v>
      </c>
      <c r="J109" s="14">
        <f t="shared" si="28"/>
        <v>730.24413032383029</v>
      </c>
      <c r="K109" s="14">
        <f>SUM($J109:J$127)</f>
        <v>2265.0505874808982</v>
      </c>
      <c r="L109" s="16">
        <f t="shared" si="29"/>
        <v>3.101771713627401</v>
      </c>
      <c r="M109" s="16"/>
      <c r="N109" s="20">
        <v>95</v>
      </c>
      <c r="O109" s="6">
        <f t="shared" si="22"/>
        <v>95</v>
      </c>
      <c r="P109" s="6">
        <f t="shared" si="30"/>
        <v>4791.6423225490653</v>
      </c>
      <c r="Q109" s="6">
        <f t="shared" si="31"/>
        <v>4791.6423225490653</v>
      </c>
      <c r="R109" s="5">
        <f t="shared" si="32"/>
        <v>4791.6423225490653</v>
      </c>
      <c r="S109" s="5">
        <f t="shared" si="33"/>
        <v>3499068.6806526999</v>
      </c>
      <c r="T109" s="20">
        <f>SUM(S109:$S$136)</f>
        <v>6932678.5958589762</v>
      </c>
      <c r="U109" s="6">
        <f t="shared" si="34"/>
        <v>1.9812925176895317</v>
      </c>
    </row>
    <row r="110" spans="1:21">
      <c r="A110" s="13">
        <v>96</v>
      </c>
      <c r="B110" s="22">
        <f>Absterbeordnung!B104</f>
        <v>3490.0510291446953</v>
      </c>
      <c r="C110" s="15">
        <f t="shared" si="23"/>
        <v>0.14941132283506506</v>
      </c>
      <c r="D110" s="14">
        <f t="shared" si="24"/>
        <v>521.45314102638918</v>
      </c>
      <c r="E110" s="14">
        <f>SUM(D110:$D$127)</f>
        <v>1534.8064571570676</v>
      </c>
      <c r="F110" s="16">
        <f t="shared" si="25"/>
        <v>2.9433257495315299</v>
      </c>
      <c r="G110" s="5"/>
      <c r="H110" s="14">
        <f t="shared" si="26"/>
        <v>3490.0510291446953</v>
      </c>
      <c r="I110" s="15">
        <f t="shared" si="27"/>
        <v>0.14941132283506506</v>
      </c>
      <c r="J110" s="14">
        <f t="shared" si="28"/>
        <v>521.45314102638918</v>
      </c>
      <c r="K110" s="14">
        <f>SUM($J110:J$127)</f>
        <v>1534.8064571570676</v>
      </c>
      <c r="L110" s="16">
        <f t="shared" si="29"/>
        <v>2.9433257495315299</v>
      </c>
      <c r="M110" s="16"/>
      <c r="N110" s="20">
        <v>96</v>
      </c>
      <c r="O110" s="6">
        <f t="shared" ref="O110:O136" si="35">N110+$B$3</f>
        <v>96</v>
      </c>
      <c r="P110" s="6">
        <f t="shared" si="30"/>
        <v>3490.0510291446953</v>
      </c>
      <c r="Q110" s="6">
        <f t="shared" si="31"/>
        <v>3490.0510291446953</v>
      </c>
      <c r="R110" s="5">
        <f t="shared" si="32"/>
        <v>3490.0510291446953</v>
      </c>
      <c r="S110" s="5">
        <f t="shared" si="33"/>
        <v>1819898.0714898834</v>
      </c>
      <c r="T110" s="20">
        <f>SUM(S110:$S$136)</f>
        <v>3433609.9152062773</v>
      </c>
      <c r="U110" s="6">
        <f t="shared" si="34"/>
        <v>1.886704518784015</v>
      </c>
    </row>
    <row r="111" spans="1:21">
      <c r="A111" s="13">
        <v>97</v>
      </c>
      <c r="B111" s="22">
        <f>Absterbeordnung!B105</f>
        <v>2473.2095181229679</v>
      </c>
      <c r="C111" s="15">
        <f t="shared" ref="C111:C127" si="36">1/(((1+($B$5/100))^A111))</f>
        <v>0.14648168905398534</v>
      </c>
      <c r="D111" s="14">
        <f t="shared" ref="D111:D127" si="37">B111*C111</f>
        <v>362.27990759904549</v>
      </c>
      <c r="E111" s="14">
        <f>SUM(D111:$D$127)</f>
        <v>1013.3533161306786</v>
      </c>
      <c r="F111" s="16">
        <f t="shared" ref="F111:F127" si="38">E111/D111</f>
        <v>2.7971557209631701</v>
      </c>
      <c r="G111" s="5"/>
      <c r="H111" s="14">
        <f t="shared" si="26"/>
        <v>2473.2095181229679</v>
      </c>
      <c r="I111" s="15">
        <f t="shared" ref="I111:I127" si="39">1/(((1+($B$5/100))^A111))</f>
        <v>0.14648168905398534</v>
      </c>
      <c r="J111" s="14">
        <f t="shared" ref="J111:J127" si="40">H111*I111</f>
        <v>362.27990759904549</v>
      </c>
      <c r="K111" s="14">
        <f>SUM($J111:J$127)</f>
        <v>1013.3533161306786</v>
      </c>
      <c r="L111" s="16">
        <f t="shared" ref="L111:L127" si="41">K111/J111</f>
        <v>2.7971557209631701</v>
      </c>
      <c r="M111" s="16"/>
      <c r="N111" s="20">
        <v>97</v>
      </c>
      <c r="O111" s="6">
        <f t="shared" si="35"/>
        <v>97</v>
      </c>
      <c r="P111" s="6">
        <f t="shared" si="30"/>
        <v>2473.2095181229679</v>
      </c>
      <c r="Q111" s="6">
        <f t="shared" si="31"/>
        <v>2473.2095181229679</v>
      </c>
      <c r="R111" s="5">
        <f t="shared" si="32"/>
        <v>2473.2095181229679</v>
      </c>
      <c r="S111" s="5">
        <f t="shared" ref="S111:S136" si="42">P111*R111*I111</f>
        <v>895994.11569866864</v>
      </c>
      <c r="T111" s="20">
        <f>SUM(S111:$S$136)</f>
        <v>1613711.8437163937</v>
      </c>
      <c r="U111" s="6">
        <f t="shared" ref="U111:U127" si="43">T111/S111</f>
        <v>1.8010295106213625</v>
      </c>
    </row>
    <row r="112" spans="1:21">
      <c r="A112" s="13">
        <v>98</v>
      </c>
      <c r="B112" s="22">
        <f>Absterbeordnung!B106</f>
        <v>1702.8993285123156</v>
      </c>
      <c r="C112" s="15">
        <f t="shared" si="36"/>
        <v>0.14360949907253467</v>
      </c>
      <c r="D112" s="14">
        <f t="shared" si="37"/>
        <v>244.55251953860932</v>
      </c>
      <c r="E112" s="14">
        <f>SUM(D112:$D$127)</f>
        <v>651.07340853163316</v>
      </c>
      <c r="F112" s="16">
        <f t="shared" si="38"/>
        <v>2.6623050531640233</v>
      </c>
      <c r="G112" s="5"/>
      <c r="H112" s="14">
        <f t="shared" si="26"/>
        <v>1702.8993285123156</v>
      </c>
      <c r="I112" s="15">
        <f t="shared" si="39"/>
        <v>0.14360949907253467</v>
      </c>
      <c r="J112" s="14">
        <f t="shared" si="40"/>
        <v>244.55251953860932</v>
      </c>
      <c r="K112" s="14">
        <f>SUM($J112:J$127)</f>
        <v>651.07340853163316</v>
      </c>
      <c r="L112" s="16">
        <f t="shared" si="41"/>
        <v>2.6623050531640233</v>
      </c>
      <c r="M112" s="16"/>
      <c r="N112" s="20">
        <v>98</v>
      </c>
      <c r="O112" s="6">
        <f t="shared" si="35"/>
        <v>98</v>
      </c>
      <c r="P112" s="6">
        <f t="shared" si="30"/>
        <v>1702.8993285123156</v>
      </c>
      <c r="Q112" s="6">
        <f t="shared" si="31"/>
        <v>1702.8993285123156</v>
      </c>
      <c r="R112" s="5">
        <f t="shared" si="32"/>
        <v>1702.8993285123156</v>
      </c>
      <c r="S112" s="5">
        <f t="shared" si="42"/>
        <v>416448.32130829274</v>
      </c>
      <c r="T112" s="20">
        <f>SUM(S112:$S$136)</f>
        <v>717717.7280177254</v>
      </c>
      <c r="U112" s="6">
        <f t="shared" si="43"/>
        <v>1.7234256720329191</v>
      </c>
    </row>
    <row r="113" spans="1:21">
      <c r="A113" s="13">
        <v>99</v>
      </c>
      <c r="B113" s="22">
        <f>Absterbeordnung!B107</f>
        <v>1137.7141443424671</v>
      </c>
      <c r="C113" s="15">
        <f t="shared" si="36"/>
        <v>0.14079362654170063</v>
      </c>
      <c r="D113" s="14">
        <f t="shared" si="37"/>
        <v>160.1829003497638</v>
      </c>
      <c r="E113" s="14">
        <f>SUM(D113:$D$127)</f>
        <v>406.52088899302385</v>
      </c>
      <c r="F113" s="16">
        <f t="shared" si="38"/>
        <v>2.5378544657724027</v>
      </c>
      <c r="G113" s="5"/>
      <c r="H113" s="14">
        <f t="shared" si="26"/>
        <v>1137.7141443424671</v>
      </c>
      <c r="I113" s="15">
        <f t="shared" si="39"/>
        <v>0.14079362654170063</v>
      </c>
      <c r="J113" s="14">
        <f t="shared" si="40"/>
        <v>160.1829003497638</v>
      </c>
      <c r="K113" s="14">
        <f>SUM($J113:J$127)</f>
        <v>406.52088899302385</v>
      </c>
      <c r="L113" s="16">
        <f t="shared" si="41"/>
        <v>2.5378544657724027</v>
      </c>
      <c r="M113" s="16"/>
      <c r="N113" s="20">
        <v>99</v>
      </c>
      <c r="O113" s="6">
        <f t="shared" si="35"/>
        <v>99</v>
      </c>
      <c r="P113" s="6">
        <f t="shared" si="30"/>
        <v>1137.7141443424671</v>
      </c>
      <c r="Q113" s="6">
        <f t="shared" si="31"/>
        <v>1137.7141443424671</v>
      </c>
      <c r="R113" s="5">
        <f t="shared" si="32"/>
        <v>1137.7141443424671</v>
      </c>
      <c r="S113" s="5">
        <f t="shared" si="42"/>
        <v>182242.35140972619</v>
      </c>
      <c r="T113" s="20">
        <f>SUM(S113:$S$136)</f>
        <v>301269.4067094326</v>
      </c>
      <c r="U113" s="6">
        <f t="shared" si="43"/>
        <v>1.6531251071936839</v>
      </c>
    </row>
    <row r="114" spans="1:21">
      <c r="A114" s="13">
        <v>100</v>
      </c>
      <c r="B114" s="22">
        <f>Absterbeordnung!B108</f>
        <v>736.56426339813197</v>
      </c>
      <c r="C114" s="15">
        <f t="shared" si="36"/>
        <v>0.13803296719774574</v>
      </c>
      <c r="D114" s="14">
        <f t="shared" si="37"/>
        <v>101.67015080866611</v>
      </c>
      <c r="E114" s="14">
        <f>SUM(D114:$D$127)</f>
        <v>246.33798864326005</v>
      </c>
      <c r="F114" s="16">
        <f t="shared" si="38"/>
        <v>2.4229135757538662</v>
      </c>
      <c r="G114" s="5"/>
      <c r="H114" s="14">
        <f t="shared" si="26"/>
        <v>736.56426339813197</v>
      </c>
      <c r="I114" s="15">
        <f t="shared" si="39"/>
        <v>0.13803296719774574</v>
      </c>
      <c r="J114" s="14">
        <f t="shared" si="40"/>
        <v>101.67015080866611</v>
      </c>
      <c r="K114" s="14">
        <f>SUM($J114:J$127)</f>
        <v>246.33798864326005</v>
      </c>
      <c r="L114" s="16">
        <f t="shared" si="41"/>
        <v>2.4229135757538662</v>
      </c>
      <c r="M114" s="16"/>
      <c r="N114" s="20">
        <v>100</v>
      </c>
      <c r="O114" s="6">
        <f t="shared" si="35"/>
        <v>100</v>
      </c>
      <c r="P114" s="6">
        <f t="shared" si="30"/>
        <v>736.56426339813197</v>
      </c>
      <c r="Q114" s="6">
        <f t="shared" si="31"/>
        <v>736.56426339813197</v>
      </c>
      <c r="R114" s="5">
        <f t="shared" si="32"/>
        <v>736.56426339813197</v>
      </c>
      <c r="S114" s="5">
        <f t="shared" si="42"/>
        <v>74886.599739962141</v>
      </c>
      <c r="T114" s="20">
        <f>SUM(S114:$S$136)</f>
        <v>119027.05529970638</v>
      </c>
      <c r="U114" s="6">
        <f t="shared" si="43"/>
        <v>1.5894306286173829</v>
      </c>
    </row>
    <row r="115" spans="1:21">
      <c r="A115" s="13">
        <v>101</v>
      </c>
      <c r="B115" s="22">
        <f>Absterbeordnung!B109</f>
        <v>461.46484255863828</v>
      </c>
      <c r="C115" s="15">
        <f t="shared" si="36"/>
        <v>0.13532643842916248</v>
      </c>
      <c r="D115" s="14">
        <f t="shared" si="37"/>
        <v>62.448393603734722</v>
      </c>
      <c r="E115" s="14">
        <f>SUM(D115:$D$127)</f>
        <v>144.66783783459394</v>
      </c>
      <c r="F115" s="16">
        <f t="shared" si="38"/>
        <v>2.3165982259300595</v>
      </c>
      <c r="G115" s="5"/>
      <c r="H115" s="14">
        <f t="shared" si="26"/>
        <v>461.46484255863828</v>
      </c>
      <c r="I115" s="15">
        <f t="shared" si="39"/>
        <v>0.13532643842916248</v>
      </c>
      <c r="J115" s="14">
        <f t="shared" si="40"/>
        <v>62.448393603734722</v>
      </c>
      <c r="K115" s="14">
        <f>SUM($J115:J$127)</f>
        <v>144.66783783459394</v>
      </c>
      <c r="L115" s="16">
        <f t="shared" si="41"/>
        <v>2.3165982259300595</v>
      </c>
      <c r="M115" s="16"/>
      <c r="N115" s="20">
        <v>101</v>
      </c>
      <c r="O115" s="6">
        <f t="shared" si="35"/>
        <v>101</v>
      </c>
      <c r="P115" s="6">
        <f t="shared" si="30"/>
        <v>461.46484255863828</v>
      </c>
      <c r="Q115" s="6">
        <f t="shared" si="31"/>
        <v>461.46484255863828</v>
      </c>
      <c r="R115" s="5">
        <f t="shared" si="32"/>
        <v>461.46484255863828</v>
      </c>
      <c r="S115" s="5">
        <f t="shared" si="42"/>
        <v>28817.738122387316</v>
      </c>
      <c r="T115" s="20">
        <f>SUM(S115:$S$136)</f>
        <v>44140.455559744245</v>
      </c>
      <c r="U115" s="6">
        <f t="shared" si="43"/>
        <v>1.5317113151726971</v>
      </c>
    </row>
    <row r="116" spans="1:21">
      <c r="A116" s="21">
        <v>102</v>
      </c>
      <c r="B116" s="22">
        <f>Absterbeordnung!B110</f>
        <v>279.40506103711238</v>
      </c>
      <c r="C116" s="15">
        <f t="shared" si="36"/>
        <v>0.13267297885212007</v>
      </c>
      <c r="D116" s="14">
        <f t="shared" si="37"/>
        <v>37.069501754152128</v>
      </c>
      <c r="E116" s="14">
        <f>SUM(D116:$D$127)</f>
        <v>82.21944423085921</v>
      </c>
      <c r="F116" s="16">
        <f t="shared" si="38"/>
        <v>2.217980828988344</v>
      </c>
      <c r="G116" s="5"/>
      <c r="H116" s="14">
        <f t="shared" si="26"/>
        <v>279.40506103711238</v>
      </c>
      <c r="I116" s="15">
        <f t="shared" si="39"/>
        <v>0.13267297885212007</v>
      </c>
      <c r="J116" s="14">
        <f t="shared" si="40"/>
        <v>37.069501754152128</v>
      </c>
      <c r="K116" s="14">
        <f>SUM($J116:J$127)</f>
        <v>82.21944423085921</v>
      </c>
      <c r="L116" s="16">
        <f t="shared" si="41"/>
        <v>2.217980828988344</v>
      </c>
      <c r="M116" s="16"/>
      <c r="N116" s="6">
        <v>102</v>
      </c>
      <c r="O116" s="6">
        <f t="shared" si="35"/>
        <v>102</v>
      </c>
      <c r="P116" s="6">
        <f t="shared" si="30"/>
        <v>279.40506103711238</v>
      </c>
      <c r="Q116" s="6">
        <f t="shared" si="31"/>
        <v>279.40506103711238</v>
      </c>
      <c r="R116" s="5">
        <f t="shared" si="32"/>
        <v>279.40506103711238</v>
      </c>
      <c r="S116" s="5">
        <f t="shared" si="42"/>
        <v>10357.406400234218</v>
      </c>
      <c r="T116" s="20">
        <f>SUM(S116:$S$136)</f>
        <v>15322.717437356914</v>
      </c>
      <c r="U116" s="6">
        <f t="shared" si="43"/>
        <v>1.4793971429961861</v>
      </c>
    </row>
    <row r="117" spans="1:21">
      <c r="A117" s="21">
        <v>103</v>
      </c>
      <c r="B117" s="22">
        <f>Absterbeordnung!B111</f>
        <v>163.27315208503933</v>
      </c>
      <c r="C117" s="15">
        <f t="shared" si="36"/>
        <v>0.13007154789423539</v>
      </c>
      <c r="D117" s="14">
        <f t="shared" si="37"/>
        <v>21.237191621271972</v>
      </c>
      <c r="E117" s="14">
        <f>SUM(D117:$D$127)</f>
        <v>45.149942476707103</v>
      </c>
      <c r="F117" s="16">
        <f t="shared" si="38"/>
        <v>2.1259846067162296</v>
      </c>
      <c r="G117" s="5"/>
      <c r="H117" s="14">
        <f t="shared" si="26"/>
        <v>163.27315208503933</v>
      </c>
      <c r="I117" s="15">
        <f t="shared" si="39"/>
        <v>0.13007154789423539</v>
      </c>
      <c r="J117" s="14">
        <f t="shared" si="40"/>
        <v>21.237191621271972</v>
      </c>
      <c r="K117" s="14">
        <f>SUM($J117:J$127)</f>
        <v>45.149942476707103</v>
      </c>
      <c r="L117" s="16">
        <f t="shared" si="41"/>
        <v>2.1259846067162296</v>
      </c>
      <c r="M117" s="16"/>
      <c r="N117" s="6">
        <v>103</v>
      </c>
      <c r="O117" s="6">
        <f t="shared" si="35"/>
        <v>103</v>
      </c>
      <c r="P117" s="6">
        <f t="shared" si="30"/>
        <v>163.27315208503933</v>
      </c>
      <c r="Q117" s="6">
        <f t="shared" si="31"/>
        <v>163.27315208503933</v>
      </c>
      <c r="R117" s="5">
        <f t="shared" si="32"/>
        <v>163.27315208503933</v>
      </c>
      <c r="S117" s="5">
        <f t="shared" si="42"/>
        <v>3467.4632174390617</v>
      </c>
      <c r="T117" s="20">
        <f>SUM(S117:$S$136)</f>
        <v>4965.3110371226967</v>
      </c>
      <c r="U117" s="6">
        <f t="shared" si="43"/>
        <v>1.4319722303470861</v>
      </c>
    </row>
    <row r="118" spans="1:21">
      <c r="A118" s="21">
        <v>104</v>
      </c>
      <c r="B118" s="22">
        <f>Absterbeordnung!B112</f>
        <v>91.959654411952272</v>
      </c>
      <c r="C118" s="15">
        <f t="shared" si="36"/>
        <v>0.12752112538650526</v>
      </c>
      <c r="D118" s="14">
        <f t="shared" si="37"/>
        <v>11.726798620766257</v>
      </c>
      <c r="E118" s="14">
        <f>SUM(D118:$D$127)</f>
        <v>23.912750855435117</v>
      </c>
      <c r="F118" s="16">
        <f t="shared" si="38"/>
        <v>2.0391542166580328</v>
      </c>
      <c r="G118" s="5"/>
      <c r="H118" s="14">
        <f t="shared" si="26"/>
        <v>91.959654411952272</v>
      </c>
      <c r="I118" s="15">
        <f t="shared" si="39"/>
        <v>0.12752112538650526</v>
      </c>
      <c r="J118" s="14">
        <f t="shared" si="40"/>
        <v>11.726798620766257</v>
      </c>
      <c r="K118" s="14">
        <f>SUM($J118:J$127)</f>
        <v>23.912750855435117</v>
      </c>
      <c r="L118" s="16">
        <f t="shared" si="41"/>
        <v>2.0391542166580328</v>
      </c>
      <c r="M118" s="16"/>
      <c r="N118" s="6">
        <v>104</v>
      </c>
      <c r="O118" s="6">
        <f t="shared" si="35"/>
        <v>104</v>
      </c>
      <c r="P118" s="6">
        <f t="shared" si="30"/>
        <v>91.959654411952272</v>
      </c>
      <c r="Q118" s="6">
        <f t="shared" si="31"/>
        <v>91.959654411952272</v>
      </c>
      <c r="R118" s="5">
        <f t="shared" si="32"/>
        <v>91.959654411952272</v>
      </c>
      <c r="S118" s="5">
        <f t="shared" si="42"/>
        <v>1078.3923485242235</v>
      </c>
      <c r="T118" s="20">
        <f>SUM(S118:$S$136)</f>
        <v>1497.8478196836354</v>
      </c>
      <c r="U118" s="6">
        <f t="shared" si="43"/>
        <v>1.3889636937181864</v>
      </c>
    </row>
    <row r="119" spans="1:21">
      <c r="A119" s="21">
        <v>105</v>
      </c>
      <c r="B119" s="22">
        <f>Absterbeordnung!B113</f>
        <v>49.85389720021864</v>
      </c>
      <c r="C119" s="15">
        <f t="shared" si="36"/>
        <v>0.12502071116324046</v>
      </c>
      <c r="D119" s="14">
        <f t="shared" si="37"/>
        <v>6.2327696822304164</v>
      </c>
      <c r="E119" s="14">
        <f>SUM(D119:$D$127)</f>
        <v>12.185952234668862</v>
      </c>
      <c r="F119" s="16">
        <f t="shared" si="38"/>
        <v>1.9551423935029926</v>
      </c>
      <c r="G119" s="5"/>
      <c r="H119" s="14">
        <f t="shared" si="26"/>
        <v>49.85389720021864</v>
      </c>
      <c r="I119" s="15">
        <f t="shared" si="39"/>
        <v>0.12502071116324046</v>
      </c>
      <c r="J119" s="14">
        <f t="shared" si="40"/>
        <v>6.2327696822304164</v>
      </c>
      <c r="K119" s="14">
        <f>SUM($J119:J$127)</f>
        <v>12.185952234668862</v>
      </c>
      <c r="L119" s="16">
        <f t="shared" si="41"/>
        <v>1.9551423935029926</v>
      </c>
      <c r="M119" s="16"/>
      <c r="N119" s="6">
        <v>105</v>
      </c>
      <c r="O119" s="6">
        <f t="shared" si="35"/>
        <v>105</v>
      </c>
      <c r="P119" s="6">
        <f t="shared" si="30"/>
        <v>49.85389720021864</v>
      </c>
      <c r="Q119" s="6">
        <f t="shared" si="31"/>
        <v>49.85389720021864</v>
      </c>
      <c r="R119" s="5">
        <f t="shared" si="32"/>
        <v>49.85389720021864</v>
      </c>
      <c r="S119" s="5">
        <f t="shared" si="42"/>
        <v>310.72785901055454</v>
      </c>
      <c r="T119" s="20">
        <f>SUM(S119:$S$136)</f>
        <v>419.45547115941201</v>
      </c>
      <c r="U119" s="6">
        <f t="shared" si="43"/>
        <v>1.3499126615008934</v>
      </c>
    </row>
    <row r="120" spans="1:21">
      <c r="A120" s="21">
        <v>106</v>
      </c>
      <c r="B120" s="22">
        <f>Absterbeordnung!B114</f>
        <v>25.979890268796723</v>
      </c>
      <c r="C120" s="15">
        <f t="shared" si="36"/>
        <v>0.12256932466984359</v>
      </c>
      <c r="D120" s="14">
        <f t="shared" si="37"/>
        <v>3.1843376052430554</v>
      </c>
      <c r="E120" s="14">
        <f>SUM(D120:$D$127)</f>
        <v>5.9531825524384461</v>
      </c>
      <c r="F120" s="16">
        <f t="shared" si="38"/>
        <v>1.8695199097722708</v>
      </c>
      <c r="G120" s="5"/>
      <c r="H120" s="14">
        <f t="shared" si="26"/>
        <v>25.979890268796723</v>
      </c>
      <c r="I120" s="15">
        <f t="shared" si="39"/>
        <v>0.12256932466984359</v>
      </c>
      <c r="J120" s="14">
        <f t="shared" si="40"/>
        <v>3.1843376052430554</v>
      </c>
      <c r="K120" s="14">
        <f>SUM($J120:J$127)</f>
        <v>5.9531825524384461</v>
      </c>
      <c r="L120" s="16">
        <f t="shared" si="41"/>
        <v>1.8695199097722708</v>
      </c>
      <c r="M120" s="16"/>
      <c r="N120" s="6">
        <v>106</v>
      </c>
      <c r="O120" s="6">
        <f t="shared" si="35"/>
        <v>106</v>
      </c>
      <c r="P120" s="6">
        <f t="shared" si="30"/>
        <v>25.979890268796723</v>
      </c>
      <c r="Q120" s="6">
        <f t="shared" si="31"/>
        <v>25.979890268796723</v>
      </c>
      <c r="R120" s="5">
        <f t="shared" si="32"/>
        <v>25.979890268796723</v>
      </c>
      <c r="S120" s="5">
        <f t="shared" si="42"/>
        <v>82.728741563017508</v>
      </c>
      <c r="T120" s="20">
        <f>SUM(S120:$S$136)</f>
        <v>108.72761214885742</v>
      </c>
      <c r="U120" s="6">
        <f t="shared" si="43"/>
        <v>1.3142664821757939</v>
      </c>
    </row>
    <row r="121" spans="1:21">
      <c r="A121" s="21">
        <v>107</v>
      </c>
      <c r="B121" s="22">
        <f>Absterbeordnung!B115</f>
        <v>12.996580814051256</v>
      </c>
      <c r="C121" s="15">
        <f t="shared" si="36"/>
        <v>0.12016600457827803</v>
      </c>
      <c r="D121" s="14">
        <f t="shared" si="37"/>
        <v>1.5617471896032438</v>
      </c>
      <c r="E121" s="14">
        <f>SUM(D121:$D$127)</f>
        <v>2.7688449471953911</v>
      </c>
      <c r="F121" s="16">
        <f t="shared" si="38"/>
        <v>1.7729149542435265</v>
      </c>
      <c r="G121" s="5"/>
      <c r="H121" s="14">
        <f t="shared" si="26"/>
        <v>12.996580814051256</v>
      </c>
      <c r="I121" s="15">
        <f t="shared" si="39"/>
        <v>0.12016600457827803</v>
      </c>
      <c r="J121" s="14">
        <f t="shared" si="40"/>
        <v>1.5617471896032438</v>
      </c>
      <c r="K121" s="14">
        <f>SUM($J121:J$127)</f>
        <v>2.7688449471953911</v>
      </c>
      <c r="L121" s="16">
        <f t="shared" si="41"/>
        <v>1.7729149542435265</v>
      </c>
      <c r="M121" s="16"/>
      <c r="N121" s="6">
        <v>107</v>
      </c>
      <c r="O121" s="6">
        <f t="shared" si="35"/>
        <v>107</v>
      </c>
      <c r="P121" s="6">
        <f t="shared" si="30"/>
        <v>12.996580814051256</v>
      </c>
      <c r="Q121" s="6">
        <f t="shared" si="31"/>
        <v>12.996580814051256</v>
      </c>
      <c r="R121" s="5">
        <f t="shared" si="32"/>
        <v>12.996580814051256</v>
      </c>
      <c r="S121" s="5">
        <f t="shared" si="42"/>
        <v>20.29737356079599</v>
      </c>
      <c r="T121" s="20">
        <f>SUM(S121:$S$136)</f>
        <v>25.998870585839924</v>
      </c>
      <c r="U121" s="6">
        <f t="shared" si="43"/>
        <v>1.2808982653822893</v>
      </c>
    </row>
    <row r="122" spans="1:21">
      <c r="A122" s="21">
        <v>108</v>
      </c>
      <c r="B122" s="22">
        <f>Absterbeordnung!B116</f>
        <v>6.2329220662571023</v>
      </c>
      <c r="C122" s="15">
        <f t="shared" si="36"/>
        <v>0.11780980841007649</v>
      </c>
      <c r="D122" s="14">
        <f t="shared" si="37"/>
        <v>0.73429935446068728</v>
      </c>
      <c r="E122" s="14">
        <f>SUM(D122:$D$127)</f>
        <v>1.2070977575921471</v>
      </c>
      <c r="F122" s="16">
        <f t="shared" si="38"/>
        <v>1.6438769151291313</v>
      </c>
      <c r="G122" s="5"/>
      <c r="H122" s="14">
        <f t="shared" si="26"/>
        <v>6.2329220662571023</v>
      </c>
      <c r="I122" s="15">
        <f t="shared" si="39"/>
        <v>0.11780980841007649</v>
      </c>
      <c r="J122" s="14">
        <f t="shared" si="40"/>
        <v>0.73429935446068728</v>
      </c>
      <c r="K122" s="14">
        <f>SUM($J122:J$127)</f>
        <v>1.2070977575921471</v>
      </c>
      <c r="L122" s="16">
        <f t="shared" si="41"/>
        <v>1.6438769151291313</v>
      </c>
      <c r="M122" s="16"/>
      <c r="N122" s="6">
        <v>108</v>
      </c>
      <c r="O122" s="6">
        <f t="shared" si="35"/>
        <v>108</v>
      </c>
      <c r="P122" s="6">
        <f t="shared" si="30"/>
        <v>6.2329220662571023</v>
      </c>
      <c r="Q122" s="6">
        <f t="shared" si="31"/>
        <v>6.2329220662571023</v>
      </c>
      <c r="R122" s="5">
        <f t="shared" si="32"/>
        <v>6.2329220662571023</v>
      </c>
      <c r="S122" s="5">
        <f t="shared" si="42"/>
        <v>4.5768306496563635</v>
      </c>
      <c r="T122" s="20">
        <f>SUM(S122:$S$136)</f>
        <v>5.7014970250439339</v>
      </c>
      <c r="U122" s="6">
        <f t="shared" si="43"/>
        <v>1.2457303888820994</v>
      </c>
    </row>
    <row r="123" spans="1:21">
      <c r="A123" s="21">
        <v>109</v>
      </c>
      <c r="B123" s="22">
        <f>Absterbeordnung!B117</f>
        <v>2.8618195951518883</v>
      </c>
      <c r="C123" s="15">
        <f t="shared" si="36"/>
        <v>0.11549981216674166</v>
      </c>
      <c r="D123" s="14">
        <f t="shared" si="37"/>
        <v>0.33053962569514372</v>
      </c>
      <c r="E123" s="14">
        <f>SUM(D123:$D$127)</f>
        <v>0.47279840313145982</v>
      </c>
      <c r="F123" s="16">
        <f t="shared" si="38"/>
        <v>1.4303834287254902</v>
      </c>
      <c r="G123" s="5"/>
      <c r="H123" s="14">
        <f t="shared" si="26"/>
        <v>2.8618195951518883</v>
      </c>
      <c r="I123" s="15">
        <f t="shared" si="39"/>
        <v>0.11549981216674166</v>
      </c>
      <c r="J123" s="14">
        <f t="shared" si="40"/>
        <v>0.33053962569514372</v>
      </c>
      <c r="K123" s="14">
        <f>SUM($J123:J$127)</f>
        <v>0.47279840313145982</v>
      </c>
      <c r="L123" s="16">
        <f t="shared" si="41"/>
        <v>1.4303834287254902</v>
      </c>
      <c r="M123" s="16"/>
      <c r="N123" s="6">
        <v>109</v>
      </c>
      <c r="O123" s="6">
        <f t="shared" si="35"/>
        <v>109</v>
      </c>
      <c r="P123" s="6">
        <f t="shared" si="30"/>
        <v>2.8618195951518883</v>
      </c>
      <c r="Q123" s="6">
        <f t="shared" si="31"/>
        <v>2.8618195951518883</v>
      </c>
      <c r="R123" s="5">
        <f t="shared" si="32"/>
        <v>2.8618195951518883</v>
      </c>
      <c r="S123" s="5">
        <f t="shared" si="42"/>
        <v>0.94594477778853303</v>
      </c>
      <c r="T123" s="20">
        <f>SUM(S123:$S$136)</f>
        <v>1.1246663753875705</v>
      </c>
      <c r="U123" s="6">
        <f t="shared" si="43"/>
        <v>1.1889344936359392</v>
      </c>
    </row>
    <row r="124" spans="1:21">
      <c r="A124" s="21">
        <v>110</v>
      </c>
      <c r="B124" s="22">
        <f>Absterbeordnung!B118</f>
        <v>1.256313324350369</v>
      </c>
      <c r="C124" s="15">
        <f t="shared" si="36"/>
        <v>0.11323510996739378</v>
      </c>
      <c r="D124" s="14">
        <f t="shared" si="37"/>
        <v>0.14225877743631607</v>
      </c>
      <c r="E124" s="14">
        <f>SUM(D124:$D$127)</f>
        <v>0.14225877743631607</v>
      </c>
      <c r="F124" s="16">
        <f t="shared" si="38"/>
        <v>1</v>
      </c>
      <c r="G124" s="5"/>
      <c r="H124" s="14">
        <f t="shared" si="26"/>
        <v>1.256313324350369</v>
      </c>
      <c r="I124" s="15">
        <f t="shared" si="39"/>
        <v>0.11323510996739378</v>
      </c>
      <c r="J124" s="14">
        <f t="shared" si="40"/>
        <v>0.14225877743631607</v>
      </c>
      <c r="K124" s="14">
        <f>SUM($J124:J$127)</f>
        <v>0.14225877743631607</v>
      </c>
      <c r="L124" s="16">
        <f t="shared" si="41"/>
        <v>1</v>
      </c>
      <c r="M124" s="16"/>
      <c r="N124" s="6">
        <v>110</v>
      </c>
      <c r="O124" s="6">
        <f t="shared" si="35"/>
        <v>110</v>
      </c>
      <c r="P124" s="6">
        <f t="shared" si="30"/>
        <v>1.256313324350369</v>
      </c>
      <c r="Q124" s="6">
        <f t="shared" si="31"/>
        <v>1.256313324350369</v>
      </c>
      <c r="R124" s="5">
        <f t="shared" si="32"/>
        <v>1.256313324350369</v>
      </c>
      <c r="S124" s="5">
        <f t="shared" si="42"/>
        <v>0.17872159759903752</v>
      </c>
      <c r="T124" s="20">
        <f>SUM(S124:$S$136)</f>
        <v>0.17872159759903752</v>
      </c>
      <c r="U124" s="6">
        <f t="shared" si="43"/>
        <v>1</v>
      </c>
    </row>
    <row r="125" spans="1:21">
      <c r="A125" s="21">
        <v>111</v>
      </c>
      <c r="B125" s="22">
        <f>Absterbeordnung!B119</f>
        <v>0</v>
      </c>
      <c r="C125" s="15">
        <f t="shared" si="36"/>
        <v>0.11101481369352335</v>
      </c>
      <c r="D125" s="14">
        <f t="shared" si="37"/>
        <v>0</v>
      </c>
      <c r="E125" s="14">
        <f>SUM(D125:$D$127)</f>
        <v>0</v>
      </c>
      <c r="F125" s="16" t="e">
        <f t="shared" si="38"/>
        <v>#DIV/0!</v>
      </c>
      <c r="G125" s="25"/>
      <c r="H125" s="14">
        <f t="shared" si="26"/>
        <v>0</v>
      </c>
      <c r="I125" s="15">
        <f t="shared" si="39"/>
        <v>0.11101481369352335</v>
      </c>
      <c r="J125" s="14">
        <f t="shared" si="40"/>
        <v>0</v>
      </c>
      <c r="K125" s="14">
        <f>SUM($J125:J$127)</f>
        <v>0</v>
      </c>
      <c r="L125" s="16" t="e">
        <f t="shared" si="41"/>
        <v>#DIV/0!</v>
      </c>
      <c r="M125" s="16"/>
      <c r="N125" s="6">
        <v>111</v>
      </c>
      <c r="O125" s="6">
        <f t="shared" si="35"/>
        <v>111</v>
      </c>
      <c r="P125" s="6">
        <f t="shared" si="30"/>
        <v>0</v>
      </c>
      <c r="Q125" s="6">
        <f t="shared" si="31"/>
        <v>0</v>
      </c>
      <c r="R125" s="5">
        <f t="shared" si="32"/>
        <v>0</v>
      </c>
      <c r="S125" s="5">
        <f t="shared" si="42"/>
        <v>0</v>
      </c>
      <c r="T125" s="20">
        <f>SUM(S125:$S$136)</f>
        <v>0</v>
      </c>
      <c r="U125" s="6" t="e">
        <f t="shared" si="43"/>
        <v>#DIV/0!</v>
      </c>
    </row>
    <row r="126" spans="1:21">
      <c r="A126" s="21">
        <v>112</v>
      </c>
      <c r="B126" s="22">
        <f>Absterbeordnung!B120</f>
        <v>0</v>
      </c>
      <c r="C126" s="15">
        <f t="shared" si="36"/>
        <v>0.10883805264070914</v>
      </c>
      <c r="D126" s="14">
        <f t="shared" si="37"/>
        <v>0</v>
      </c>
      <c r="E126" s="14">
        <f>SUM(D126:$D$127)</f>
        <v>0</v>
      </c>
      <c r="F126" s="16" t="e">
        <f t="shared" si="38"/>
        <v>#DIV/0!</v>
      </c>
      <c r="G126" s="5"/>
      <c r="H126" s="14">
        <f t="shared" si="26"/>
        <v>0</v>
      </c>
      <c r="I126" s="15">
        <f t="shared" si="39"/>
        <v>0.10883805264070914</v>
      </c>
      <c r="J126" s="14">
        <f t="shared" si="40"/>
        <v>0</v>
      </c>
      <c r="K126" s="14">
        <f>SUM($J126:J$127)</f>
        <v>0</v>
      </c>
      <c r="L126" s="16" t="e">
        <f t="shared" si="41"/>
        <v>#DIV/0!</v>
      </c>
      <c r="M126" s="16"/>
      <c r="N126" s="6">
        <v>112</v>
      </c>
      <c r="O126" s="6">
        <f t="shared" si="35"/>
        <v>112</v>
      </c>
      <c r="P126" s="6">
        <f t="shared" si="30"/>
        <v>0</v>
      </c>
      <c r="Q126" s="6">
        <f t="shared" si="31"/>
        <v>0</v>
      </c>
      <c r="R126" s="5">
        <f t="shared" si="32"/>
        <v>0</v>
      </c>
      <c r="S126" s="5">
        <f t="shared" si="42"/>
        <v>0</v>
      </c>
      <c r="T126" s="20">
        <f>SUM(S126:$S$136)</f>
        <v>0</v>
      </c>
      <c r="U126" s="6" t="e">
        <f t="shared" si="43"/>
        <v>#DIV/0!</v>
      </c>
    </row>
    <row r="127" spans="1:21">
      <c r="A127" s="26">
        <v>113</v>
      </c>
      <c r="B127" s="22">
        <f>Absterbeordnung!B121</f>
        <v>0</v>
      </c>
      <c r="C127" s="15">
        <f t="shared" si="36"/>
        <v>0.10670397317716583</v>
      </c>
      <c r="D127" s="14">
        <f t="shared" si="37"/>
        <v>0</v>
      </c>
      <c r="E127" s="14">
        <f>SUM(D127:$D$127)</f>
        <v>0</v>
      </c>
      <c r="F127" s="16" t="e">
        <f t="shared" si="38"/>
        <v>#DIV/0!</v>
      </c>
      <c r="G127" s="27"/>
      <c r="H127" s="14">
        <f t="shared" si="26"/>
        <v>0</v>
      </c>
      <c r="I127" s="15">
        <f t="shared" si="39"/>
        <v>0.10670397317716583</v>
      </c>
      <c r="J127" s="14">
        <f t="shared" si="40"/>
        <v>0</v>
      </c>
      <c r="K127" s="14">
        <f>SUM($J127:J$127)</f>
        <v>0</v>
      </c>
      <c r="L127" s="16" t="e">
        <f t="shared" si="41"/>
        <v>#DIV/0!</v>
      </c>
      <c r="M127" s="16"/>
      <c r="N127" s="28">
        <v>113</v>
      </c>
      <c r="O127" s="6">
        <f t="shared" si="35"/>
        <v>113</v>
      </c>
      <c r="P127" s="6">
        <f t="shared" si="30"/>
        <v>0</v>
      </c>
      <c r="Q127" s="6">
        <f t="shared" si="31"/>
        <v>0</v>
      </c>
      <c r="R127" s="5">
        <f t="shared" si="32"/>
        <v>0</v>
      </c>
      <c r="S127" s="5">
        <f t="shared" si="42"/>
        <v>0</v>
      </c>
      <c r="T127" s="20">
        <f>SUM(S127:$S$136)</f>
        <v>0</v>
      </c>
      <c r="U127" s="6" t="e">
        <f t="shared" si="43"/>
        <v>#DIV/0!</v>
      </c>
    </row>
    <row r="128" spans="1:21">
      <c r="A128" s="26">
        <v>114</v>
      </c>
      <c r="B128" s="22">
        <f>Absterbeordnung!B122</f>
        <v>0</v>
      </c>
      <c r="C128" s="15">
        <f t="shared" ref="C128:C136" si="44">1/(((1+($B$5/100))^A128))</f>
        <v>0.10461173840898609</v>
      </c>
      <c r="D128" s="14">
        <f t="shared" ref="D128:D136" si="45">B128*C128</f>
        <v>0</v>
      </c>
      <c r="E128" s="14">
        <f>SUM(D$127:$D128)</f>
        <v>0</v>
      </c>
      <c r="F128" s="16" t="e">
        <f t="shared" ref="F128:F136" si="46">E128/D128</f>
        <v>#DIV/0!</v>
      </c>
      <c r="G128" s="27"/>
      <c r="H128" s="14">
        <f t="shared" ref="H128:H136" si="47">B128</f>
        <v>0</v>
      </c>
      <c r="I128" s="15">
        <f t="shared" ref="I128:I136" si="48">1/(((1+($B$5/100))^A128))</f>
        <v>0.10461173840898609</v>
      </c>
      <c r="J128" s="14">
        <f t="shared" ref="J128:J136" si="49">H128*I128</f>
        <v>0</v>
      </c>
      <c r="K128" s="14">
        <f>SUM($J$127:J128)</f>
        <v>0</v>
      </c>
      <c r="L128" s="16" t="e">
        <f t="shared" ref="L128:L136" si="50">K128/J128</f>
        <v>#DIV/0!</v>
      </c>
      <c r="M128" s="16"/>
      <c r="N128" s="6">
        <v>114</v>
      </c>
      <c r="O128" s="6">
        <f t="shared" si="35"/>
        <v>114</v>
      </c>
      <c r="P128" s="6">
        <f t="shared" ref="P128:P136" si="51">B128</f>
        <v>0</v>
      </c>
      <c r="Q128" s="6">
        <f t="shared" ref="Q128:Q136" si="52">B128</f>
        <v>0</v>
      </c>
      <c r="R128" s="5">
        <f t="shared" si="32"/>
        <v>0</v>
      </c>
      <c r="S128" s="5">
        <f t="shared" si="42"/>
        <v>0</v>
      </c>
      <c r="T128" s="20">
        <f>SUM(S128:$S$136)</f>
        <v>0</v>
      </c>
      <c r="U128" s="6" t="e">
        <f t="shared" ref="U128:U136" si="53">T128/S128</f>
        <v>#DIV/0!</v>
      </c>
    </row>
    <row r="129" spans="1:21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0</v>
      </c>
      <c r="F129" s="16" t="e">
        <f t="shared" si="46"/>
        <v>#DIV/0!</v>
      </c>
      <c r="G129" s="27"/>
      <c r="H129" s="14">
        <f t="shared" si="47"/>
        <v>0</v>
      </c>
      <c r="I129" s="15">
        <f t="shared" si="48"/>
        <v>0.10256052785194716</v>
      </c>
      <c r="J129" s="14">
        <f t="shared" si="49"/>
        <v>0</v>
      </c>
      <c r="K129" s="14">
        <f>SUM($J$127:J129)</f>
        <v>0</v>
      </c>
      <c r="L129" s="16" t="e">
        <f t="shared" si="50"/>
        <v>#DIV/0!</v>
      </c>
      <c r="M129" s="16"/>
      <c r="N129" s="6">
        <v>115</v>
      </c>
      <c r="O129" s="6">
        <f t="shared" si="35"/>
        <v>115</v>
      </c>
      <c r="P129" s="6">
        <f t="shared" si="51"/>
        <v>0</v>
      </c>
      <c r="Q129" s="6">
        <f t="shared" si="52"/>
        <v>0</v>
      </c>
      <c r="R129" s="5">
        <f t="shared" si="32"/>
        <v>0</v>
      </c>
      <c r="S129" s="5">
        <f t="shared" si="42"/>
        <v>0</v>
      </c>
      <c r="T129" s="20">
        <f>SUM(S129:$S$136)</f>
        <v>0</v>
      </c>
      <c r="U129" s="6" t="e">
        <f t="shared" si="53"/>
        <v>#DIV/0!</v>
      </c>
    </row>
    <row r="130" spans="1:21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0</v>
      </c>
      <c r="F130" s="16" t="e">
        <f t="shared" si="46"/>
        <v>#DIV/0!</v>
      </c>
      <c r="G130" s="27"/>
      <c r="H130" s="14">
        <f t="shared" si="47"/>
        <v>0</v>
      </c>
      <c r="I130" s="15">
        <f t="shared" si="48"/>
        <v>0.1005495371097521</v>
      </c>
      <c r="J130" s="14">
        <f t="shared" si="49"/>
        <v>0</v>
      </c>
      <c r="K130" s="14">
        <f>SUM($J$127:J130)</f>
        <v>0</v>
      </c>
      <c r="L130" s="16" t="e">
        <f t="shared" si="50"/>
        <v>#DIV/0!</v>
      </c>
      <c r="M130" s="16"/>
      <c r="N130" s="28">
        <v>116</v>
      </c>
      <c r="O130" s="6">
        <f t="shared" si="35"/>
        <v>116</v>
      </c>
      <c r="P130" s="6">
        <f t="shared" si="51"/>
        <v>0</v>
      </c>
      <c r="Q130" s="6">
        <f t="shared" si="52"/>
        <v>0</v>
      </c>
      <c r="R130" s="5">
        <f t="shared" si="32"/>
        <v>0</v>
      </c>
      <c r="S130" s="5">
        <f t="shared" si="42"/>
        <v>0</v>
      </c>
      <c r="T130" s="20">
        <f>SUM(S130:$S$136)</f>
        <v>0</v>
      </c>
      <c r="U130" s="6" t="e">
        <f t="shared" si="53"/>
        <v>#DIV/0!</v>
      </c>
    </row>
    <row r="131" spans="1:21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0</v>
      </c>
      <c r="F131" s="16" t="e">
        <f t="shared" si="46"/>
        <v>#DIV/0!</v>
      </c>
      <c r="G131" s="27"/>
      <c r="H131" s="14">
        <f t="shared" si="47"/>
        <v>0</v>
      </c>
      <c r="I131" s="15">
        <f t="shared" si="48"/>
        <v>9.8577977558580526E-2</v>
      </c>
      <c r="J131" s="14">
        <f t="shared" si="49"/>
        <v>0</v>
      </c>
      <c r="K131" s="14">
        <f>SUM($J$127:J131)</f>
        <v>0</v>
      </c>
      <c r="L131" s="16" t="e">
        <f t="shared" si="50"/>
        <v>#DIV/0!</v>
      </c>
      <c r="M131" s="16"/>
      <c r="N131" s="6">
        <v>117</v>
      </c>
      <c r="O131" s="6">
        <f t="shared" si="35"/>
        <v>117</v>
      </c>
      <c r="P131" s="6">
        <f t="shared" si="51"/>
        <v>0</v>
      </c>
      <c r="Q131" s="6">
        <f t="shared" si="52"/>
        <v>0</v>
      </c>
      <c r="R131" s="5">
        <f t="shared" si="32"/>
        <v>0</v>
      </c>
      <c r="S131" s="5">
        <f t="shared" si="42"/>
        <v>0</v>
      </c>
      <c r="T131" s="20">
        <f>SUM(S131:$S$136)</f>
        <v>0</v>
      </c>
      <c r="U131" s="6" t="e">
        <f t="shared" si="53"/>
        <v>#DIV/0!</v>
      </c>
    </row>
    <row r="132" spans="1:21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0</v>
      </c>
      <c r="F132" s="16" t="e">
        <f t="shared" si="46"/>
        <v>#DIV/0!</v>
      </c>
      <c r="G132" s="27"/>
      <c r="H132" s="14">
        <f t="shared" si="47"/>
        <v>0</v>
      </c>
      <c r="I132" s="15">
        <f t="shared" si="48"/>
        <v>9.6645076037824032E-2</v>
      </c>
      <c r="J132" s="14">
        <f t="shared" si="49"/>
        <v>0</v>
      </c>
      <c r="K132" s="14">
        <f>SUM($J$127:J132)</f>
        <v>0</v>
      </c>
      <c r="L132" s="16" t="e">
        <f t="shared" si="50"/>
        <v>#DIV/0!</v>
      </c>
      <c r="M132" s="16"/>
      <c r="N132" s="6">
        <v>118</v>
      </c>
      <c r="O132" s="6">
        <f t="shared" si="35"/>
        <v>118</v>
      </c>
      <c r="P132" s="6">
        <f t="shared" si="51"/>
        <v>0</v>
      </c>
      <c r="Q132" s="6">
        <f t="shared" si="52"/>
        <v>0</v>
      </c>
      <c r="R132" s="5">
        <f t="shared" si="32"/>
        <v>0</v>
      </c>
      <c r="S132" s="5">
        <f t="shared" si="42"/>
        <v>0</v>
      </c>
      <c r="T132" s="20">
        <f>SUM(S132:$S$136)</f>
        <v>0</v>
      </c>
      <c r="U132" s="6" t="e">
        <f t="shared" si="53"/>
        <v>#DIV/0!</v>
      </c>
    </row>
    <row r="133" spans="1:21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0</v>
      </c>
      <c r="F133" s="16" t="e">
        <f t="shared" si="46"/>
        <v>#DIV/0!</v>
      </c>
      <c r="G133" s="27"/>
      <c r="H133" s="14">
        <f t="shared" si="47"/>
        <v>0</v>
      </c>
      <c r="I133" s="15">
        <f t="shared" si="48"/>
        <v>9.4750074546886331E-2</v>
      </c>
      <c r="J133" s="14">
        <f t="shared" si="49"/>
        <v>0</v>
      </c>
      <c r="K133" s="14">
        <f>SUM($J$127:J133)</f>
        <v>0</v>
      </c>
      <c r="L133" s="16" t="e">
        <f t="shared" si="50"/>
        <v>#DIV/0!</v>
      </c>
      <c r="M133" s="16"/>
      <c r="N133" s="28">
        <v>119</v>
      </c>
      <c r="O133" s="6">
        <f t="shared" si="35"/>
        <v>119</v>
      </c>
      <c r="P133" s="6">
        <f t="shared" si="51"/>
        <v>0</v>
      </c>
      <c r="Q133" s="6">
        <f t="shared" si="52"/>
        <v>0</v>
      </c>
      <c r="R133" s="5">
        <f t="shared" si="32"/>
        <v>0</v>
      </c>
      <c r="S133" s="5">
        <f t="shared" si="42"/>
        <v>0</v>
      </c>
      <c r="T133" s="20">
        <f>SUM(S133:$S$136)</f>
        <v>0</v>
      </c>
      <c r="U133" s="6" t="e">
        <f t="shared" si="53"/>
        <v>#DIV/0!</v>
      </c>
    </row>
    <row r="134" spans="1:21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0</v>
      </c>
      <c r="F134" s="16" t="e">
        <f t="shared" si="46"/>
        <v>#DIV/0!</v>
      </c>
      <c r="G134" s="27"/>
      <c r="H134" s="14">
        <f t="shared" si="47"/>
        <v>0</v>
      </c>
      <c r="I134" s="15">
        <f t="shared" si="48"/>
        <v>9.2892229947927757E-2</v>
      </c>
      <c r="J134" s="14">
        <f t="shared" si="49"/>
        <v>0</v>
      </c>
      <c r="K134" s="14">
        <f>SUM($J$127:J134)</f>
        <v>0</v>
      </c>
      <c r="L134" s="16" t="e">
        <f t="shared" si="50"/>
        <v>#DIV/0!</v>
      </c>
      <c r="M134" s="16"/>
      <c r="N134" s="6">
        <v>120</v>
      </c>
      <c r="O134" s="6">
        <f t="shared" si="35"/>
        <v>120</v>
      </c>
      <c r="P134" s="6">
        <f t="shared" si="51"/>
        <v>0</v>
      </c>
      <c r="Q134" s="6">
        <f t="shared" si="52"/>
        <v>0</v>
      </c>
      <c r="R134" s="5">
        <f t="shared" si="32"/>
        <v>0</v>
      </c>
      <c r="S134" s="5">
        <f t="shared" si="42"/>
        <v>0</v>
      </c>
      <c r="T134" s="20">
        <f>SUM(S134:$S$136)</f>
        <v>0</v>
      </c>
      <c r="U134" s="6" t="e">
        <f t="shared" si="53"/>
        <v>#DIV/0!</v>
      </c>
    </row>
    <row r="135" spans="1:21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0</v>
      </c>
      <c r="F135" s="16" t="e">
        <f t="shared" si="46"/>
        <v>#DIV/0!</v>
      </c>
      <c r="G135" s="27"/>
      <c r="H135" s="14">
        <f t="shared" si="47"/>
        <v>0</v>
      </c>
      <c r="I135" s="15">
        <f t="shared" si="48"/>
        <v>1</v>
      </c>
      <c r="J135" s="14">
        <f t="shared" si="49"/>
        <v>0</v>
      </c>
      <c r="K135" s="14">
        <f>SUM($J$127:J135)</f>
        <v>0</v>
      </c>
      <c r="L135" s="16" t="e">
        <f t="shared" si="50"/>
        <v>#DIV/0!</v>
      </c>
      <c r="M135" s="16"/>
      <c r="N135" s="6">
        <v>121</v>
      </c>
      <c r="O135" s="6">
        <f t="shared" si="35"/>
        <v>121</v>
      </c>
      <c r="P135" s="6">
        <f t="shared" si="51"/>
        <v>0</v>
      </c>
      <c r="Q135" s="6">
        <f t="shared" si="52"/>
        <v>0</v>
      </c>
      <c r="R135" s="5">
        <f t="shared" si="32"/>
        <v>0</v>
      </c>
      <c r="S135" s="5">
        <f t="shared" si="42"/>
        <v>0</v>
      </c>
      <c r="T135" s="20">
        <f>SUM(S135:$S$136)</f>
        <v>0</v>
      </c>
      <c r="U135" s="6" t="e">
        <f t="shared" si="53"/>
        <v>#DIV/0!</v>
      </c>
    </row>
    <row r="136" spans="1:21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0</v>
      </c>
      <c r="F136" s="16" t="e">
        <f t="shared" si="46"/>
        <v>#DIV/0!</v>
      </c>
      <c r="G136" s="27"/>
      <c r="H136" s="14">
        <f t="shared" si="47"/>
        <v>0</v>
      </c>
      <c r="I136" s="15">
        <f t="shared" si="48"/>
        <v>1</v>
      </c>
      <c r="J136" s="14">
        <f t="shared" si="49"/>
        <v>0</v>
      </c>
      <c r="K136" s="14">
        <f>SUM($J$127:J136)</f>
        <v>0</v>
      </c>
      <c r="L136" s="16" t="e">
        <f t="shared" si="50"/>
        <v>#DIV/0!</v>
      </c>
      <c r="M136" s="16"/>
      <c r="N136" s="28">
        <v>122</v>
      </c>
      <c r="O136" s="6">
        <f t="shared" si="35"/>
        <v>122</v>
      </c>
      <c r="P136" s="6">
        <f t="shared" si="51"/>
        <v>0</v>
      </c>
      <c r="Q136" s="6">
        <f t="shared" si="52"/>
        <v>0</v>
      </c>
      <c r="R136" s="5">
        <f t="shared" si="32"/>
        <v>0</v>
      </c>
      <c r="S136" s="5">
        <f t="shared" si="42"/>
        <v>0</v>
      </c>
      <c r="T136" s="20">
        <f>SUM(S136:$S$136)</f>
        <v>0</v>
      </c>
      <c r="U136" s="6" t="e">
        <f t="shared" si="53"/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B233"/>
  <sheetViews>
    <sheetView workbookViewId="0">
      <selection activeCell="A30" sqref="A30"/>
    </sheetView>
  </sheetViews>
  <sheetFormatPr baseColWidth="10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'Mann-Frau'!D5</f>
        <v>50</v>
      </c>
    </row>
    <row r="2" spans="1:21">
      <c r="A2" s="2" t="s">
        <v>7</v>
      </c>
      <c r="B2" s="2">
        <f>'Mann-Frau'!D6</f>
        <v>50</v>
      </c>
    </row>
    <row r="3" spans="1:21">
      <c r="A3" s="2" t="s">
        <v>14</v>
      </c>
      <c r="B3" s="2">
        <f>B1-B2</f>
        <v>0</v>
      </c>
    </row>
    <row r="4" spans="1:21">
      <c r="M4" s="7"/>
    </row>
    <row r="5" spans="1:21">
      <c r="A5" s="2" t="s">
        <v>3</v>
      </c>
      <c r="B5" s="2">
        <f>'Mann-Frau'!D8</f>
        <v>2</v>
      </c>
      <c r="M5" s="7"/>
    </row>
    <row r="6" spans="1:21">
      <c r="M6" s="7"/>
    </row>
    <row r="7" spans="1:21">
      <c r="M7" s="7"/>
    </row>
    <row r="8" spans="1:21">
      <c r="M8" s="7"/>
    </row>
    <row r="9" spans="1:21">
      <c r="M9" s="7"/>
    </row>
    <row r="10" spans="1:21" ht="13.5" thickBot="1">
      <c r="M10" s="7"/>
    </row>
    <row r="11" spans="1:21" ht="13.5" thickBot="1">
      <c r="B11" s="267" t="s">
        <v>1</v>
      </c>
      <c r="C11" s="267"/>
      <c r="D11" s="267"/>
      <c r="E11" s="267"/>
      <c r="F11" s="267"/>
      <c r="H11" s="271" t="s">
        <v>0</v>
      </c>
      <c r="I11" s="272"/>
      <c r="J11" s="272"/>
      <c r="K11" s="272"/>
      <c r="L11" s="273"/>
      <c r="M11" s="7"/>
    </row>
    <row r="12" spans="1:21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1</v>
      </c>
      <c r="Q12" s="12" t="s">
        <v>0</v>
      </c>
    </row>
    <row r="13" spans="1:21">
      <c r="A13" s="13"/>
      <c r="B13" s="14"/>
      <c r="C13" s="15"/>
      <c r="D13" s="14"/>
      <c r="E13" s="14"/>
      <c r="F13" s="16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>
      <c r="A14" s="21">
        <v>0</v>
      </c>
      <c r="B14" s="14">
        <f>Absterbeordnung!B8</f>
        <v>100000</v>
      </c>
      <c r="C14" s="15"/>
      <c r="D14" s="22"/>
      <c r="E14" s="22"/>
      <c r="F14" s="16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>N14+$B$3</f>
        <v>0</v>
      </c>
      <c r="P14" s="20">
        <f>B14</f>
        <v>100000</v>
      </c>
      <c r="Q14" s="20">
        <f>H14</f>
        <v>100000</v>
      </c>
      <c r="R14" s="5">
        <f>LOOKUP(N14,$O$14:$O$136,$Q$14:$Q$136)</f>
        <v>100000</v>
      </c>
      <c r="T14" s="20">
        <f>SUM(S14:$S$136)</f>
        <v>373705189655.06769</v>
      </c>
    </row>
    <row r="15" spans="1:21">
      <c r="A15" s="21">
        <v>1</v>
      </c>
      <c r="B15" s="14">
        <f>Absterbeordnung!B9</f>
        <v>99613.602317997982</v>
      </c>
      <c r="C15" s="15">
        <f t="shared" ref="C15:C46" si="0">1/(((1+($B$5/100))^A15))</f>
        <v>0.98039215686274506</v>
      </c>
      <c r="D15" s="14">
        <f>B15*C15</f>
        <v>97660.394429409789</v>
      </c>
      <c r="E15" s="14">
        <f>SUM(D15:$D$136)</f>
        <v>3856870.3576362841</v>
      </c>
      <c r="F15" s="16">
        <f>E15/D15</f>
        <v>39.492676434192376</v>
      </c>
      <c r="G15" s="5"/>
      <c r="H15" s="17">
        <f>Absterbeordnung!C9</f>
        <v>99690.504391750015</v>
      </c>
      <c r="I15" s="18">
        <f t="shared" ref="I15:I46" si="1">1/(((1+($B$5/100))^A15))</f>
        <v>0.98039215686274506</v>
      </c>
      <c r="J15" s="17">
        <f>H15*I15</f>
        <v>97735.788619362749</v>
      </c>
      <c r="K15" s="17">
        <f>SUM($J15:J$136)</f>
        <v>3974534.1919472311</v>
      </c>
      <c r="L15" s="19">
        <f>K15/J15</f>
        <v>40.666108577956706</v>
      </c>
      <c r="N15" s="6">
        <v>1</v>
      </c>
      <c r="O15" s="6">
        <f t="shared" ref="O15:O78" si="2">N15+$B$3</f>
        <v>1</v>
      </c>
      <c r="P15" s="20">
        <f t="shared" ref="P15:P78" si="3">B15</f>
        <v>99613.602317997982</v>
      </c>
      <c r="Q15" s="20">
        <f t="shared" ref="Q15:Q78" si="4">H15</f>
        <v>99690.504391750015</v>
      </c>
      <c r="R15" s="5">
        <f t="shared" ref="R15:R78" si="5">LOOKUP(N15,$O$14:$O$136,$Q$14:$Q$136)</f>
        <v>99690.504391750015</v>
      </c>
      <c r="S15" s="5">
        <f t="shared" ref="S15:S46" si="6">P15*R15*I15</f>
        <v>9735813979.7651138</v>
      </c>
      <c r="T15" s="20">
        <f>SUM(S15:$S$136)</f>
        <v>373705189655.06769</v>
      </c>
      <c r="U15" s="6">
        <f>T15/S15</f>
        <v>38.384586068691888</v>
      </c>
    </row>
    <row r="16" spans="1:21">
      <c r="A16" s="21">
        <v>2</v>
      </c>
      <c r="B16" s="14">
        <f>Absterbeordnung!B10</f>
        <v>99581.107444765381</v>
      </c>
      <c r="C16" s="15">
        <f t="shared" si="0"/>
        <v>0.96116878123798544</v>
      </c>
      <c r="D16" s="14">
        <f t="shared" ref="D16:D79" si="7">B16*C16</f>
        <v>95714.251677014021</v>
      </c>
      <c r="E16" s="14">
        <f>SUM(D16:$D$136)</f>
        <v>3759209.9632068742</v>
      </c>
      <c r="F16" s="16">
        <f t="shared" ref="F16:F79" si="8">E16/D16</f>
        <v>39.275341940636586</v>
      </c>
      <c r="G16" s="5"/>
      <c r="H16" s="17">
        <f>Absterbeordnung!C10</f>
        <v>99662.726960097789</v>
      </c>
      <c r="I16" s="18">
        <f t="shared" si="1"/>
        <v>0.96116878123798544</v>
      </c>
      <c r="J16" s="17">
        <f t="shared" ref="J16:J79" si="9">H16*I16</f>
        <v>95792.701807091304</v>
      </c>
      <c r="K16" s="17">
        <f>SUM($J16:J$136)</f>
        <v>3876798.4033278688</v>
      </c>
      <c r="L16" s="19">
        <f t="shared" ref="L16:L79" si="10">K16/J16</f>
        <v>40.470707373250839</v>
      </c>
      <c r="N16" s="6">
        <v>2</v>
      </c>
      <c r="O16" s="6">
        <f t="shared" si="2"/>
        <v>2</v>
      </c>
      <c r="P16" s="20">
        <f t="shared" si="3"/>
        <v>99581.107444765381</v>
      </c>
      <c r="Q16" s="20">
        <f t="shared" si="4"/>
        <v>99662.726960097789</v>
      </c>
      <c r="R16" s="5">
        <f t="shared" si="5"/>
        <v>99662.726960097789</v>
      </c>
      <c r="S16" s="5">
        <f t="shared" si="6"/>
        <v>9539143331.0763302</v>
      </c>
      <c r="T16" s="20">
        <f>SUM(S16:$S$136)</f>
        <v>363969375675.30255</v>
      </c>
      <c r="U16" s="6">
        <f t="shared" ref="U16:U79" si="11">T16/S16</f>
        <v>38.155352429769479</v>
      </c>
    </row>
    <row r="17" spans="1:21">
      <c r="A17" s="21">
        <v>3</v>
      </c>
      <c r="B17" s="14">
        <f>Absterbeordnung!B11</f>
        <v>99560.346989944563</v>
      </c>
      <c r="C17" s="15">
        <f t="shared" si="0"/>
        <v>0.94232233454704462</v>
      </c>
      <c r="D17" s="14">
        <f t="shared" si="7"/>
        <v>93817.938603878385</v>
      </c>
      <c r="E17" s="14">
        <f>SUM(D17:$D$136)</f>
        <v>3663495.7115298598</v>
      </c>
      <c r="F17" s="16">
        <f t="shared" si="8"/>
        <v>39.04898962871065</v>
      </c>
      <c r="G17" s="5"/>
      <c r="H17" s="17">
        <f>Absterbeordnung!C11</f>
        <v>99646.787363381241</v>
      </c>
      <c r="I17" s="18">
        <f t="shared" si="1"/>
        <v>0.94232233454704462</v>
      </c>
      <c r="J17" s="17">
        <f t="shared" si="9"/>
        <v>93899.393298374358</v>
      </c>
      <c r="K17" s="17">
        <f>SUM($J17:J$136)</f>
        <v>3781005.7015207773</v>
      </c>
      <c r="L17" s="19">
        <f t="shared" si="10"/>
        <v>40.266561568787438</v>
      </c>
      <c r="N17" s="6">
        <v>3</v>
      </c>
      <c r="O17" s="6">
        <f t="shared" si="2"/>
        <v>3</v>
      </c>
      <c r="P17" s="20">
        <f t="shared" si="3"/>
        <v>99560.346989944563</v>
      </c>
      <c r="Q17" s="20">
        <f t="shared" si="4"/>
        <v>99646.787363381241</v>
      </c>
      <c r="R17" s="5">
        <f t="shared" si="5"/>
        <v>99646.787363381241</v>
      </c>
      <c r="S17" s="5">
        <f t="shared" si="6"/>
        <v>9348656178.9314251</v>
      </c>
      <c r="T17" s="20">
        <f>SUM(S17:$S$136)</f>
        <v>354430232344.22626</v>
      </c>
      <c r="U17" s="6">
        <f t="shared" si="11"/>
        <v>37.912425653537994</v>
      </c>
    </row>
    <row r="18" spans="1:21">
      <c r="A18" s="21">
        <v>4</v>
      </c>
      <c r="B18" s="14">
        <f>Absterbeordnung!B12</f>
        <v>99546.265475052205</v>
      </c>
      <c r="C18" s="15">
        <f t="shared" si="0"/>
        <v>0.9238454260265142</v>
      </c>
      <c r="D18" s="14">
        <f t="shared" si="7"/>
        <v>91965.362037148094</v>
      </c>
      <c r="E18" s="14">
        <f>SUM(D18:$D$136)</f>
        <v>3569677.7729259818</v>
      </c>
      <c r="F18" s="16">
        <f t="shared" si="8"/>
        <v>38.815459362668101</v>
      </c>
      <c r="G18" s="5"/>
      <c r="H18" s="17">
        <f>Absterbeordnung!C12</f>
        <v>99634.203039667787</v>
      </c>
      <c r="I18" s="18">
        <f t="shared" si="1"/>
        <v>0.9238454260265142</v>
      </c>
      <c r="J18" s="17">
        <f t="shared" si="9"/>
        <v>92046.602753994099</v>
      </c>
      <c r="K18" s="17">
        <f>SUM($J18:J$136)</f>
        <v>3687106.3082224033</v>
      </c>
      <c r="L18" s="19">
        <f t="shared" si="10"/>
        <v>40.056951564813858</v>
      </c>
      <c r="N18" s="6">
        <v>4</v>
      </c>
      <c r="O18" s="6">
        <f t="shared" si="2"/>
        <v>4</v>
      </c>
      <c r="P18" s="20">
        <f t="shared" si="3"/>
        <v>99546.265475052205</v>
      </c>
      <c r="Q18" s="20">
        <f t="shared" si="4"/>
        <v>99634.203039667787</v>
      </c>
      <c r="R18" s="5">
        <f t="shared" si="5"/>
        <v>99634.203039667787</v>
      </c>
      <c r="S18" s="5">
        <f t="shared" si="6"/>
        <v>9162895553.8257675</v>
      </c>
      <c r="T18" s="20">
        <f>SUM(S18:$S$136)</f>
        <v>345081576165.29486</v>
      </c>
      <c r="U18" s="6">
        <f t="shared" si="11"/>
        <v>37.660756268384347</v>
      </c>
    </row>
    <row r="19" spans="1:21">
      <c r="A19" s="21">
        <v>5</v>
      </c>
      <c r="B19" s="14">
        <f>Absterbeordnung!B13</f>
        <v>99532.813709527531</v>
      </c>
      <c r="C19" s="15">
        <f t="shared" si="0"/>
        <v>0.90573080982991594</v>
      </c>
      <c r="D19" s="14">
        <f t="shared" si="7"/>
        <v>90149.935965780533</v>
      </c>
      <c r="E19" s="14">
        <f>SUM(D19:$D$136)</f>
        <v>3477712.4108888339</v>
      </c>
      <c r="F19" s="16">
        <f t="shared" si="8"/>
        <v>38.576981487917173</v>
      </c>
      <c r="G19" s="5"/>
      <c r="H19" s="17">
        <f>Absterbeordnung!C13</f>
        <v>99622.071878737523</v>
      </c>
      <c r="I19" s="18">
        <f t="shared" si="1"/>
        <v>0.90573080982991594</v>
      </c>
      <c r="J19" s="17">
        <f t="shared" si="9"/>
        <v>90230.779839663039</v>
      </c>
      <c r="K19" s="17">
        <f>SUM($J19:J$136)</f>
        <v>3595059.7054684092</v>
      </c>
      <c r="L19" s="19">
        <f t="shared" si="10"/>
        <v>39.842941752877515</v>
      </c>
      <c r="N19" s="6">
        <v>5</v>
      </c>
      <c r="O19" s="6">
        <f t="shared" si="2"/>
        <v>5</v>
      </c>
      <c r="P19" s="20">
        <f t="shared" si="3"/>
        <v>99532.813709527531</v>
      </c>
      <c r="Q19" s="20">
        <f t="shared" si="4"/>
        <v>99622.071878737523</v>
      </c>
      <c r="R19" s="5">
        <f t="shared" si="5"/>
        <v>99622.071878737523</v>
      </c>
      <c r="S19" s="5">
        <f t="shared" si="6"/>
        <v>8980923400.646574</v>
      </c>
      <c r="T19" s="20">
        <f>SUM(S19:$S$136)</f>
        <v>335918680611.46906</v>
      </c>
      <c r="U19" s="6">
        <f t="shared" si="11"/>
        <v>37.403579300908511</v>
      </c>
    </row>
    <row r="20" spans="1:21">
      <c r="A20" s="21">
        <v>6</v>
      </c>
      <c r="B20" s="14">
        <f>Absterbeordnung!B14</f>
        <v>99522.304244416227</v>
      </c>
      <c r="C20" s="15">
        <f t="shared" si="0"/>
        <v>0.88797138218619198</v>
      </c>
      <c r="D20" s="14">
        <f t="shared" si="7"/>
        <v>88372.958058268996</v>
      </c>
      <c r="E20" s="14">
        <f>SUM(D20:$D$136)</f>
        <v>3387562.4749230528</v>
      </c>
      <c r="F20" s="16">
        <f t="shared" si="8"/>
        <v>38.332568574760764</v>
      </c>
      <c r="G20" s="5"/>
      <c r="H20" s="17">
        <f>Absterbeordnung!C14</f>
        <v>99612.920604492203</v>
      </c>
      <c r="I20" s="18">
        <f t="shared" si="1"/>
        <v>0.88797138218619198</v>
      </c>
      <c r="J20" s="17">
        <f t="shared" si="9"/>
        <v>88453.422792774349</v>
      </c>
      <c r="K20" s="17">
        <f>SUM($J20:J$136)</f>
        <v>3504828.9256287459</v>
      </c>
      <c r="L20" s="19">
        <f t="shared" si="10"/>
        <v>39.623440393479619</v>
      </c>
      <c r="N20" s="6">
        <v>6</v>
      </c>
      <c r="O20" s="6">
        <f t="shared" si="2"/>
        <v>6</v>
      </c>
      <c r="P20" s="20">
        <f t="shared" si="3"/>
        <v>99522.304244416227</v>
      </c>
      <c r="Q20" s="20">
        <f t="shared" si="4"/>
        <v>99612.920604492203</v>
      </c>
      <c r="R20" s="5">
        <f t="shared" si="5"/>
        <v>99612.920604492203</v>
      </c>
      <c r="S20" s="5">
        <f t="shared" si="6"/>
        <v>8803088454.6424694</v>
      </c>
      <c r="T20" s="20">
        <f>SUM(S20:$S$136)</f>
        <v>326937757210.82245</v>
      </c>
      <c r="U20" s="6">
        <f t="shared" si="11"/>
        <v>37.138983539169807</v>
      </c>
    </row>
    <row r="21" spans="1:21">
      <c r="A21" s="21">
        <v>7</v>
      </c>
      <c r="B21" s="14">
        <f>Absterbeordnung!B15</f>
        <v>99511.580970011913</v>
      </c>
      <c r="C21" s="15">
        <f t="shared" si="0"/>
        <v>0.87056017861391388</v>
      </c>
      <c r="D21" s="14">
        <f t="shared" si="7"/>
        <v>86630.819703406523</v>
      </c>
      <c r="E21" s="14">
        <f>SUM(D21:$D$136)</f>
        <v>3299189.5168647841</v>
      </c>
      <c r="F21" s="16">
        <f t="shared" si="8"/>
        <v>38.08332332719521</v>
      </c>
      <c r="G21" s="5"/>
      <c r="H21" s="17">
        <f>Absterbeordnung!C15</f>
        <v>99604.368410005191</v>
      </c>
      <c r="I21" s="18">
        <f t="shared" si="1"/>
        <v>0.87056017861391388</v>
      </c>
      <c r="J21" s="17">
        <f t="shared" si="9"/>
        <v>86711.596753740203</v>
      </c>
      <c r="K21" s="17">
        <f>SUM($J21:J$136)</f>
        <v>3416375.5028359718</v>
      </c>
      <c r="L21" s="19">
        <f t="shared" si="10"/>
        <v>39.399291798747903</v>
      </c>
      <c r="N21" s="6">
        <v>7</v>
      </c>
      <c r="O21" s="6">
        <f t="shared" si="2"/>
        <v>7</v>
      </c>
      <c r="P21" s="20">
        <f t="shared" si="3"/>
        <v>99511.580970011913</v>
      </c>
      <c r="Q21" s="20">
        <f t="shared" si="4"/>
        <v>99604.368410005191</v>
      </c>
      <c r="R21" s="5">
        <f t="shared" si="5"/>
        <v>99604.368410005191</v>
      </c>
      <c r="S21" s="5">
        <f t="shared" si="6"/>
        <v>8628808081.39884</v>
      </c>
      <c r="T21" s="20">
        <f>SUM(S21:$S$136)</f>
        <v>318134668756.17993</v>
      </c>
      <c r="U21" s="6">
        <f t="shared" si="11"/>
        <v>36.868900751424086</v>
      </c>
    </row>
    <row r="22" spans="1:21">
      <c r="A22" s="21">
        <v>8</v>
      </c>
      <c r="B22" s="14">
        <f>Absterbeordnung!B16</f>
        <v>99502.933720135334</v>
      </c>
      <c r="C22" s="15">
        <f t="shared" si="0"/>
        <v>0.85349037119011162</v>
      </c>
      <c r="D22" s="14">
        <f t="shared" si="7"/>
        <v>84924.795835303375</v>
      </c>
      <c r="E22" s="14">
        <f>SUM(D22:$D$136)</f>
        <v>3212558.6971613774</v>
      </c>
      <c r="F22" s="16">
        <f t="shared" si="8"/>
        <v>37.828276954490029</v>
      </c>
      <c r="G22" s="5"/>
      <c r="H22" s="17">
        <f>Absterbeordnung!C16</f>
        <v>99596.47002351073</v>
      </c>
      <c r="I22" s="18">
        <f t="shared" si="1"/>
        <v>0.85349037119011162</v>
      </c>
      <c r="J22" s="17">
        <f t="shared" si="9"/>
        <v>85004.628169591</v>
      </c>
      <c r="K22" s="17">
        <f>SUM($J22:J$136)</f>
        <v>3329663.906082232</v>
      </c>
      <c r="L22" s="19">
        <f t="shared" si="10"/>
        <v>39.170383751803342</v>
      </c>
      <c r="N22" s="6">
        <v>8</v>
      </c>
      <c r="O22" s="6">
        <f t="shared" si="2"/>
        <v>8</v>
      </c>
      <c r="P22" s="20">
        <f t="shared" si="3"/>
        <v>99502.933720135334</v>
      </c>
      <c r="Q22" s="20">
        <f t="shared" si="4"/>
        <v>99596.47002351073</v>
      </c>
      <c r="R22" s="5">
        <f t="shared" si="5"/>
        <v>99596.47002351073</v>
      </c>
      <c r="S22" s="5">
        <f t="shared" si="6"/>
        <v>8458209882.6635609</v>
      </c>
      <c r="T22" s="20">
        <f>SUM(S22:$S$136)</f>
        <v>309505860674.78107</v>
      </c>
      <c r="U22" s="6">
        <f t="shared" si="11"/>
        <v>36.592359963680053</v>
      </c>
    </row>
    <row r="23" spans="1:21">
      <c r="A23" s="21">
        <v>9</v>
      </c>
      <c r="B23" s="14">
        <f>Absterbeordnung!B17</f>
        <v>99494.683418585744</v>
      </c>
      <c r="C23" s="15">
        <f t="shared" si="0"/>
        <v>0.83675526587265847</v>
      </c>
      <c r="D23" s="14">
        <f t="shared" si="7"/>
        <v>83252.700276834701</v>
      </c>
      <c r="E23" s="14">
        <f>SUM(D23:$D$136)</f>
        <v>3127633.9013260747</v>
      </c>
      <c r="F23" s="16">
        <f t="shared" si="8"/>
        <v>37.56795744673699</v>
      </c>
      <c r="G23" s="5"/>
      <c r="H23" s="17">
        <f>Absterbeordnung!C17</f>
        <v>99589.234050877378</v>
      </c>
      <c r="I23" s="18">
        <f t="shared" si="1"/>
        <v>0.83675526587265847</v>
      </c>
      <c r="J23" s="17">
        <f t="shared" si="9"/>
        <v>83331.816016296318</v>
      </c>
      <c r="K23" s="17">
        <f>SUM($J23:J$136)</f>
        <v>3244659.2779126405</v>
      </c>
      <c r="L23" s="19">
        <f t="shared" si="10"/>
        <v>38.936620285319556</v>
      </c>
      <c r="N23" s="6">
        <v>9</v>
      </c>
      <c r="O23" s="6">
        <f t="shared" si="2"/>
        <v>9</v>
      </c>
      <c r="P23" s="20">
        <f t="shared" si="3"/>
        <v>99494.683418585744</v>
      </c>
      <c r="Q23" s="20">
        <f t="shared" si="4"/>
        <v>99589.234050877378</v>
      </c>
      <c r="R23" s="5">
        <f t="shared" si="5"/>
        <v>99589.234050877378</v>
      </c>
      <c r="S23" s="5">
        <f t="shared" si="6"/>
        <v>8291072653.2372351</v>
      </c>
      <c r="T23" s="20">
        <f>SUM(S23:$S$136)</f>
        <v>301047650792.11755</v>
      </c>
      <c r="U23" s="6">
        <f t="shared" si="11"/>
        <v>36.309855598065951</v>
      </c>
    </row>
    <row r="24" spans="1:21">
      <c r="A24" s="21">
        <v>10</v>
      </c>
      <c r="B24" s="14">
        <f>Absterbeordnung!B18</f>
        <v>99486.124209198446</v>
      </c>
      <c r="C24" s="15">
        <f t="shared" si="0"/>
        <v>0.82034829987515534</v>
      </c>
      <c r="D24" s="14">
        <f t="shared" si="7"/>
        <v>81613.272856184485</v>
      </c>
      <c r="E24" s="14">
        <f>SUM(D24:$D$136)</f>
        <v>3044381.2010492398</v>
      </c>
      <c r="F24" s="16">
        <f t="shared" si="8"/>
        <v>37.302525612640508</v>
      </c>
      <c r="G24" s="5"/>
      <c r="H24" s="17">
        <f>Absterbeordnung!C18</f>
        <v>99582.33948706997</v>
      </c>
      <c r="I24" s="18">
        <f t="shared" si="1"/>
        <v>0.82034829987515534</v>
      </c>
      <c r="J24" s="17">
        <f t="shared" si="9"/>
        <v>81692.202895808397</v>
      </c>
      <c r="K24" s="17">
        <f>SUM($J24:J$136)</f>
        <v>3161327.4618963446</v>
      </c>
      <c r="L24" s="19">
        <f t="shared" si="10"/>
        <v>38.698031756205111</v>
      </c>
      <c r="N24" s="6">
        <v>10</v>
      </c>
      <c r="O24" s="6">
        <f t="shared" si="2"/>
        <v>10</v>
      </c>
      <c r="P24" s="20">
        <f t="shared" si="3"/>
        <v>99486.124209198446</v>
      </c>
      <c r="Q24" s="20">
        <f t="shared" si="4"/>
        <v>99582.33948706997</v>
      </c>
      <c r="R24" s="5">
        <f t="shared" si="5"/>
        <v>99582.33948706997</v>
      </c>
      <c r="S24" s="5">
        <f t="shared" si="6"/>
        <v>8127240644.215435</v>
      </c>
      <c r="T24" s="20">
        <f>SUM(S24:$S$136)</f>
        <v>292756578138.88031</v>
      </c>
      <c r="U24" s="6">
        <f t="shared" si="11"/>
        <v>36.021645101311215</v>
      </c>
    </row>
    <row r="25" spans="1:21">
      <c r="A25" s="21">
        <v>11</v>
      </c>
      <c r="B25" s="14">
        <f>Absterbeordnung!B19</f>
        <v>99478.072723894395</v>
      </c>
      <c r="C25" s="15">
        <f t="shared" si="0"/>
        <v>0.80426303909328967</v>
      </c>
      <c r="D25" s="14">
        <f t="shared" si="7"/>
        <v>80006.537092062586</v>
      </c>
      <c r="E25" s="14">
        <f>SUM(D25:$D$136)</f>
        <v>2962767.9281930551</v>
      </c>
      <c r="F25" s="16">
        <f t="shared" si="8"/>
        <v>37.031573117379551</v>
      </c>
      <c r="G25" s="5"/>
      <c r="H25" s="17">
        <f>Absterbeordnung!C19</f>
        <v>99574.802940458292</v>
      </c>
      <c r="I25" s="18">
        <f t="shared" si="1"/>
        <v>0.80426303909328967</v>
      </c>
      <c r="J25" s="17">
        <f t="shared" si="9"/>
        <v>80084.333630008419</v>
      </c>
      <c r="K25" s="17">
        <f>SUM($J25:J$136)</f>
        <v>3079635.2590005356</v>
      </c>
      <c r="L25" s="19">
        <f t="shared" si="10"/>
        <v>38.454902718283527</v>
      </c>
      <c r="N25" s="6">
        <v>11</v>
      </c>
      <c r="O25" s="6">
        <f t="shared" si="2"/>
        <v>11</v>
      </c>
      <c r="P25" s="20">
        <f t="shared" si="3"/>
        <v>99478.072723894395</v>
      </c>
      <c r="Q25" s="20">
        <f t="shared" si="4"/>
        <v>99574.802940458292</v>
      </c>
      <c r="R25" s="5">
        <f t="shared" si="5"/>
        <v>99574.802940458292</v>
      </c>
      <c r="S25" s="5">
        <f t="shared" si="6"/>
        <v>7966635164.8905993</v>
      </c>
      <c r="T25" s="20">
        <f>SUM(S25:$S$136)</f>
        <v>284629337494.66498</v>
      </c>
      <c r="U25" s="6">
        <f t="shared" si="11"/>
        <v>35.72767317738387</v>
      </c>
    </row>
    <row r="26" spans="1:21">
      <c r="A26" s="21">
        <v>12</v>
      </c>
      <c r="B26" s="14">
        <f>Absterbeordnung!B20</f>
        <v>99469.259569786125</v>
      </c>
      <c r="C26" s="15">
        <f t="shared" si="0"/>
        <v>0.78849317558165644</v>
      </c>
      <c r="D26" s="14">
        <f t="shared" si="7"/>
        <v>78430.832350936733</v>
      </c>
      <c r="E26" s="14">
        <f>SUM(D26:$D$136)</f>
        <v>2882761.3911009924</v>
      </c>
      <c r="F26" s="16">
        <f t="shared" si="8"/>
        <v>36.755460890713884</v>
      </c>
      <c r="G26" s="5"/>
      <c r="H26" s="17">
        <f>Absterbeordnung!C20</f>
        <v>99566.013767393742</v>
      </c>
      <c r="I26" s="18">
        <f t="shared" si="1"/>
        <v>0.78849317558165644</v>
      </c>
      <c r="J26" s="17">
        <f t="shared" si="9"/>
        <v>78507.122375459221</v>
      </c>
      <c r="K26" s="17">
        <f>SUM($J26:J$136)</f>
        <v>2999550.9253705274</v>
      </c>
      <c r="L26" s="19">
        <f t="shared" si="10"/>
        <v>38.207373224370862</v>
      </c>
      <c r="N26" s="6">
        <v>12</v>
      </c>
      <c r="O26" s="6">
        <f t="shared" si="2"/>
        <v>12</v>
      </c>
      <c r="P26" s="20">
        <f t="shared" si="3"/>
        <v>99469.259569786125</v>
      </c>
      <c r="Q26" s="20">
        <f t="shared" si="4"/>
        <v>99566.013767393742</v>
      </c>
      <c r="R26" s="5">
        <f t="shared" si="5"/>
        <v>99566.013767393742</v>
      </c>
      <c r="S26" s="5">
        <f t="shared" si="6"/>
        <v>7809045333.6415176</v>
      </c>
      <c r="T26" s="20">
        <f>SUM(S26:$S$136)</f>
        <v>276662702329.77448</v>
      </c>
      <c r="U26" s="6">
        <f t="shared" si="11"/>
        <v>35.428492281624521</v>
      </c>
    </row>
    <row r="27" spans="1:21">
      <c r="A27" s="21">
        <v>13</v>
      </c>
      <c r="B27" s="14">
        <f>Absterbeordnung!B21</f>
        <v>99458.379562298069</v>
      </c>
      <c r="C27" s="15">
        <f t="shared" si="0"/>
        <v>0.77303252508005538</v>
      </c>
      <c r="D27" s="14">
        <f t="shared" si="7"/>
        <v>76884.562293413852</v>
      </c>
      <c r="E27" s="14">
        <f>SUM(D27:$D$136)</f>
        <v>2804330.5587500562</v>
      </c>
      <c r="F27" s="16">
        <f t="shared" si="8"/>
        <v>36.474559717826253</v>
      </c>
      <c r="G27" s="5"/>
      <c r="H27" s="17">
        <f>Absterbeordnung!C21</f>
        <v>99559.042464815822</v>
      </c>
      <c r="I27" s="18">
        <f t="shared" si="1"/>
        <v>0.77303252508005538</v>
      </c>
      <c r="J27" s="17">
        <f t="shared" si="9"/>
        <v>76962.377991129033</v>
      </c>
      <c r="K27" s="17">
        <f>SUM($J27:J$136)</f>
        <v>2921043.802995068</v>
      </c>
      <c r="L27" s="19">
        <f t="shared" si="10"/>
        <v>37.954178122351657</v>
      </c>
      <c r="N27" s="6">
        <v>13</v>
      </c>
      <c r="O27" s="6">
        <f t="shared" si="2"/>
        <v>13</v>
      </c>
      <c r="P27" s="20">
        <f t="shared" si="3"/>
        <v>99458.379562298069</v>
      </c>
      <c r="Q27" s="20">
        <f t="shared" si="4"/>
        <v>99559.042464815822</v>
      </c>
      <c r="R27" s="5">
        <f t="shared" si="5"/>
        <v>99559.042464815822</v>
      </c>
      <c r="S27" s="5">
        <f t="shared" si="6"/>
        <v>7654553402.2587671</v>
      </c>
      <c r="T27" s="20">
        <f>SUM(S27:$S$136)</f>
        <v>268853656996.13293</v>
      </c>
      <c r="U27" s="6">
        <f t="shared" si="11"/>
        <v>35.123362901459075</v>
      </c>
    </row>
    <row r="28" spans="1:21">
      <c r="A28" s="21">
        <v>14</v>
      </c>
      <c r="B28" s="14">
        <f>Absterbeordnung!B22</f>
        <v>99448.227097313487</v>
      </c>
      <c r="C28" s="15">
        <f t="shared" si="0"/>
        <v>0.75787502458828948</v>
      </c>
      <c r="D28" s="14">
        <f t="shared" si="7"/>
        <v>75369.327556638251</v>
      </c>
      <c r="E28" s="14">
        <f>SUM(D28:$D$136)</f>
        <v>2727445.9964566422</v>
      </c>
      <c r="F28" s="16">
        <f t="shared" si="8"/>
        <v>36.18774486752627</v>
      </c>
      <c r="G28" s="5"/>
      <c r="H28" s="17">
        <f>Absterbeordnung!C22</f>
        <v>99549.613502418797</v>
      </c>
      <c r="I28" s="18">
        <f t="shared" si="1"/>
        <v>0.75787502458828948</v>
      </c>
      <c r="J28" s="17">
        <f t="shared" si="9"/>
        <v>75446.165780900366</v>
      </c>
      <c r="K28" s="17">
        <f>SUM($J28:J$136)</f>
        <v>2844081.4250039398</v>
      </c>
      <c r="L28" s="19">
        <f t="shared" si="10"/>
        <v>37.696831847801278</v>
      </c>
      <c r="N28" s="6">
        <v>14</v>
      </c>
      <c r="O28" s="6">
        <f t="shared" si="2"/>
        <v>14</v>
      </c>
      <c r="P28" s="20">
        <f t="shared" si="3"/>
        <v>99448.227097313487</v>
      </c>
      <c r="Q28" s="20">
        <f t="shared" si="4"/>
        <v>99549.613502418797</v>
      </c>
      <c r="R28" s="5">
        <f t="shared" si="5"/>
        <v>99549.613502418797</v>
      </c>
      <c r="S28" s="5">
        <f t="shared" si="6"/>
        <v>7502987428.2005415</v>
      </c>
      <c r="T28" s="20">
        <f>SUM(S28:$S$136)</f>
        <v>261199103593.87415</v>
      </c>
      <c r="U28" s="6">
        <f t="shared" si="11"/>
        <v>34.812680428083581</v>
      </c>
    </row>
    <row r="29" spans="1:21">
      <c r="A29" s="21">
        <v>15</v>
      </c>
      <c r="B29" s="14">
        <f>Absterbeordnung!B23</f>
        <v>99431.87864801535</v>
      </c>
      <c r="C29" s="15">
        <f t="shared" si="0"/>
        <v>0.74301472998851925</v>
      </c>
      <c r="D29" s="14">
        <f t="shared" si="7"/>
        <v>73879.350465906333</v>
      </c>
      <c r="E29" s="14">
        <f>SUM(D29:$D$136)</f>
        <v>2652076.6689000041</v>
      </c>
      <c r="F29" s="16">
        <f t="shared" si="8"/>
        <v>35.89740099466465</v>
      </c>
      <c r="G29" s="5"/>
      <c r="H29" s="17">
        <f>Absterbeordnung!C23</f>
        <v>99538.449611958189</v>
      </c>
      <c r="I29" s="18">
        <f t="shared" si="1"/>
        <v>0.74301472998851925</v>
      </c>
      <c r="J29" s="17">
        <f t="shared" si="9"/>
        <v>73958.534261904948</v>
      </c>
      <c r="K29" s="17">
        <f>SUM($J29:J$136)</f>
        <v>2768635.2592230393</v>
      </c>
      <c r="L29" s="19">
        <f t="shared" si="10"/>
        <v>37.434966591125729</v>
      </c>
      <c r="N29" s="6">
        <v>15</v>
      </c>
      <c r="O29" s="6">
        <f t="shared" si="2"/>
        <v>15</v>
      </c>
      <c r="P29" s="20">
        <f t="shared" si="3"/>
        <v>99431.87864801535</v>
      </c>
      <c r="Q29" s="20">
        <f t="shared" si="4"/>
        <v>99538.449611958189</v>
      </c>
      <c r="R29" s="5">
        <f t="shared" si="5"/>
        <v>99538.449611958189</v>
      </c>
      <c r="S29" s="5">
        <f t="shared" si="6"/>
        <v>7353836003.714818</v>
      </c>
      <c r="T29" s="20">
        <f>SUM(S29:$S$136)</f>
        <v>253696116165.67365</v>
      </c>
      <c r="U29" s="6">
        <f t="shared" si="11"/>
        <v>34.498473454876894</v>
      </c>
    </row>
    <row r="30" spans="1:21">
      <c r="A30" s="21">
        <v>16</v>
      </c>
      <c r="B30" s="14">
        <f>Absterbeordnung!B24</f>
        <v>99411.576656958598</v>
      </c>
      <c r="C30" s="15">
        <f t="shared" si="0"/>
        <v>0.72844581371423445</v>
      </c>
      <c r="D30" s="14">
        <f t="shared" si="7"/>
        <v>72415.946850493201</v>
      </c>
      <c r="E30" s="14">
        <f>SUM(D30:$D$136)</f>
        <v>2578197.3184340978</v>
      </c>
      <c r="F30" s="16">
        <f t="shared" si="8"/>
        <v>35.60261835361942</v>
      </c>
      <c r="G30" s="5"/>
      <c r="H30" s="17">
        <f>Absterbeordnung!C24</f>
        <v>99524.953719380341</v>
      </c>
      <c r="I30" s="18">
        <f t="shared" si="1"/>
        <v>0.72844581371423445</v>
      </c>
      <c r="J30" s="17">
        <f t="shared" si="9"/>
        <v>72498.53589698553</v>
      </c>
      <c r="K30" s="17">
        <f>SUM($J30:J$136)</f>
        <v>2694676.7249611341</v>
      </c>
      <c r="L30" s="19">
        <f t="shared" si="10"/>
        <v>37.168705431376551</v>
      </c>
      <c r="N30" s="6">
        <v>16</v>
      </c>
      <c r="O30" s="6">
        <f t="shared" si="2"/>
        <v>16</v>
      </c>
      <c r="P30" s="20">
        <f t="shared" si="3"/>
        <v>99411.576656958598</v>
      </c>
      <c r="Q30" s="20">
        <f t="shared" si="4"/>
        <v>99524.953719380341</v>
      </c>
      <c r="R30" s="5">
        <f t="shared" si="5"/>
        <v>99524.953719380341</v>
      </c>
      <c r="S30" s="5">
        <f t="shared" si="6"/>
        <v>7207193758.8404427</v>
      </c>
      <c r="T30" s="20">
        <f>SUM(S30:$S$136)</f>
        <v>246342280161.9588</v>
      </c>
      <c r="U30" s="6">
        <f t="shared" si="11"/>
        <v>34.180055151117863</v>
      </c>
    </row>
    <row r="31" spans="1:21">
      <c r="A31" s="21">
        <v>17</v>
      </c>
      <c r="B31" s="14">
        <f>Absterbeordnung!B25</f>
        <v>99385.330582039518</v>
      </c>
      <c r="C31" s="15">
        <f t="shared" si="0"/>
        <v>0.7141625624649357</v>
      </c>
      <c r="D31" s="14">
        <f t="shared" si="7"/>
        <v>70977.282359894089</v>
      </c>
      <c r="E31" s="14">
        <f>SUM(D31:$D$136)</f>
        <v>2505781.3715836047</v>
      </c>
      <c r="F31" s="16">
        <f t="shared" si="8"/>
        <v>35.303991478257885</v>
      </c>
      <c r="G31" s="5"/>
      <c r="H31" s="17">
        <f>Absterbeordnung!C25</f>
        <v>99509.116819936156</v>
      </c>
      <c r="I31" s="18">
        <f t="shared" si="1"/>
        <v>0.7141625624649357</v>
      </c>
      <c r="J31" s="17">
        <f t="shared" si="9"/>
        <v>71065.685856748241</v>
      </c>
      <c r="K31" s="17">
        <f>SUM($J31:J$136)</f>
        <v>2622178.1890641483</v>
      </c>
      <c r="L31" s="19">
        <f t="shared" si="10"/>
        <v>36.897950923176126</v>
      </c>
      <c r="N31" s="6">
        <v>17</v>
      </c>
      <c r="O31" s="6">
        <f t="shared" si="2"/>
        <v>17</v>
      </c>
      <c r="P31" s="20">
        <f t="shared" si="3"/>
        <v>99385.330582039518</v>
      </c>
      <c r="Q31" s="20">
        <f t="shared" si="4"/>
        <v>99509.116819936156</v>
      </c>
      <c r="R31" s="5">
        <f t="shared" si="5"/>
        <v>99509.116819936156</v>
      </c>
      <c r="S31" s="5">
        <f t="shared" si="6"/>
        <v>7062886681.9122934</v>
      </c>
      <c r="T31" s="20">
        <f>SUM(S31:$S$136)</f>
        <v>239135086403.11835</v>
      </c>
      <c r="U31" s="6">
        <f t="shared" si="11"/>
        <v>33.85798147031462</v>
      </c>
    </row>
    <row r="32" spans="1:21">
      <c r="A32" s="21">
        <v>18</v>
      </c>
      <c r="B32" s="14">
        <f>Absterbeordnung!B26</f>
        <v>99351.015124432248</v>
      </c>
      <c r="C32" s="15">
        <f t="shared" si="0"/>
        <v>0.7001593749656233</v>
      </c>
      <c r="D32" s="14">
        <f t="shared" si="7"/>
        <v>69561.544651722666</v>
      </c>
      <c r="E32" s="14">
        <f>SUM(D32:$D$136)</f>
        <v>2434804.0892237104</v>
      </c>
      <c r="F32" s="16">
        <f t="shared" si="8"/>
        <v>35.00215674355951</v>
      </c>
      <c r="G32" s="5"/>
      <c r="H32" s="17">
        <f>Absterbeordnung!C26</f>
        <v>99491.191602504754</v>
      </c>
      <c r="I32" s="18">
        <f t="shared" si="1"/>
        <v>0.7001593749656233</v>
      </c>
      <c r="J32" s="17">
        <f t="shared" si="9"/>
        <v>69659.690526994804</v>
      </c>
      <c r="K32" s="17">
        <f>SUM($J32:J$136)</f>
        <v>2551112.5032074004</v>
      </c>
      <c r="L32" s="19">
        <f t="shared" si="10"/>
        <v>36.622506989444389</v>
      </c>
      <c r="N32" s="6">
        <v>18</v>
      </c>
      <c r="O32" s="6">
        <f t="shared" si="2"/>
        <v>18</v>
      </c>
      <c r="P32" s="20">
        <f t="shared" si="3"/>
        <v>99351.015124432248</v>
      </c>
      <c r="Q32" s="20">
        <f t="shared" si="4"/>
        <v>99491.191602504754</v>
      </c>
      <c r="R32" s="5">
        <f t="shared" si="5"/>
        <v>99491.191602504754</v>
      </c>
      <c r="S32" s="5">
        <f t="shared" si="6"/>
        <v>6920760967.1107302</v>
      </c>
      <c r="T32" s="20">
        <f>SUM(S32:$S$136)</f>
        <v>232072199721.20605</v>
      </c>
      <c r="U32" s="6">
        <f t="shared" si="11"/>
        <v>33.532757571613004</v>
      </c>
    </row>
    <row r="33" spans="1:21">
      <c r="A33" s="21">
        <v>19</v>
      </c>
      <c r="B33" s="14">
        <f>Absterbeordnung!B27</f>
        <v>99299.339287402981</v>
      </c>
      <c r="C33" s="15">
        <f t="shared" si="0"/>
        <v>0.68643075977021895</v>
      </c>
      <c r="D33" s="14">
        <f t="shared" si="7"/>
        <v>68162.120911732782</v>
      </c>
      <c r="E33" s="14">
        <f>SUM(D33:$D$136)</f>
        <v>2365242.5445719874</v>
      </c>
      <c r="F33" s="16">
        <f t="shared" si="8"/>
        <v>34.700248656213056</v>
      </c>
      <c r="G33" s="5"/>
      <c r="H33" s="17">
        <f>Absterbeordnung!C27</f>
        <v>99469.273279738074</v>
      </c>
      <c r="I33" s="18">
        <f t="shared" si="1"/>
        <v>0.68643075977021895</v>
      </c>
      <c r="J33" s="17">
        <f t="shared" si="9"/>
        <v>68278.768831202149</v>
      </c>
      <c r="K33" s="17">
        <f>SUM($J33:J$136)</f>
        <v>2481452.8126804065</v>
      </c>
      <c r="L33" s="19">
        <f t="shared" si="10"/>
        <v>36.342963635079897</v>
      </c>
      <c r="N33" s="6">
        <v>19</v>
      </c>
      <c r="O33" s="6">
        <f t="shared" si="2"/>
        <v>19</v>
      </c>
      <c r="P33" s="20">
        <f t="shared" si="3"/>
        <v>99299.339287402981</v>
      </c>
      <c r="Q33" s="20">
        <f t="shared" si="4"/>
        <v>99469.273279738074</v>
      </c>
      <c r="R33" s="5">
        <f t="shared" si="5"/>
        <v>99469.273279738074</v>
      </c>
      <c r="S33" s="5">
        <f t="shared" si="6"/>
        <v>6780036632.2956972</v>
      </c>
      <c r="T33" s="20">
        <f>SUM(S33:$S$136)</f>
        <v>225151438754.09534</v>
      </c>
      <c r="U33" s="6">
        <f t="shared" si="11"/>
        <v>33.207997384795817</v>
      </c>
    </row>
    <row r="34" spans="1:21">
      <c r="A34" s="21">
        <v>20</v>
      </c>
      <c r="B34" s="14">
        <f>Absterbeordnung!B28</f>
        <v>99248.867707229816</v>
      </c>
      <c r="C34" s="15">
        <f t="shared" si="0"/>
        <v>0.67297133310805779</v>
      </c>
      <c r="D34" s="14">
        <f t="shared" si="7"/>
        <v>66791.642810399717</v>
      </c>
      <c r="E34" s="14">
        <f>SUM(D34:$D$136)</f>
        <v>2297080.4236602541</v>
      </c>
      <c r="F34" s="16">
        <f t="shared" si="8"/>
        <v>34.391734160229248</v>
      </c>
      <c r="G34" s="5"/>
      <c r="H34" s="17">
        <f>Absterbeordnung!C28</f>
        <v>99448.843420509002</v>
      </c>
      <c r="I34" s="18">
        <f t="shared" si="1"/>
        <v>0.67297133310805779</v>
      </c>
      <c r="J34" s="17">
        <f t="shared" si="9"/>
        <v>66926.220732754446</v>
      </c>
      <c r="K34" s="17">
        <f>SUM($J34:J$136)</f>
        <v>2413174.0438492042</v>
      </c>
      <c r="L34" s="19">
        <f t="shared" si="10"/>
        <v>36.057228653106506</v>
      </c>
      <c r="N34" s="6">
        <v>20</v>
      </c>
      <c r="O34" s="6">
        <f t="shared" si="2"/>
        <v>20</v>
      </c>
      <c r="P34" s="20">
        <f t="shared" si="3"/>
        <v>99248.867707229816</v>
      </c>
      <c r="Q34" s="20">
        <f t="shared" si="4"/>
        <v>99448.843420509002</v>
      </c>
      <c r="R34" s="5">
        <f t="shared" si="5"/>
        <v>99448.843420509002</v>
      </c>
      <c r="S34" s="5">
        <f t="shared" si="6"/>
        <v>6642351627.6500072</v>
      </c>
      <c r="T34" s="20">
        <f>SUM(S34:$S$136)</f>
        <v>218371402121.79962</v>
      </c>
      <c r="U34" s="6">
        <f t="shared" si="11"/>
        <v>32.875616101500647</v>
      </c>
    </row>
    <row r="35" spans="1:21">
      <c r="A35" s="21">
        <v>21</v>
      </c>
      <c r="B35" s="14">
        <f>Absterbeordnung!B29</f>
        <v>99195.07944967084</v>
      </c>
      <c r="C35" s="15">
        <f t="shared" si="0"/>
        <v>0.65977581677260566</v>
      </c>
      <c r="D35" s="14">
        <f t="shared" si="7"/>
        <v>65446.514563730088</v>
      </c>
      <c r="E35" s="14">
        <f>SUM(D35:$D$136)</f>
        <v>2230288.7808498545</v>
      </c>
      <c r="F35" s="16">
        <f t="shared" si="8"/>
        <v>34.078037550465091</v>
      </c>
      <c r="G35" s="5"/>
      <c r="H35" s="17">
        <f>Absterbeordnung!C29</f>
        <v>99426.714600042775</v>
      </c>
      <c r="I35" s="18">
        <f t="shared" si="1"/>
        <v>0.65977581677260566</v>
      </c>
      <c r="J35" s="17">
        <f t="shared" si="9"/>
        <v>65599.341834259976</v>
      </c>
      <c r="K35" s="17">
        <f>SUM($J35:J$136)</f>
        <v>2346247.8231164501</v>
      </c>
      <c r="L35" s="19">
        <f t="shared" si="10"/>
        <v>35.766331757479563</v>
      </c>
      <c r="N35" s="6">
        <v>21</v>
      </c>
      <c r="O35" s="6">
        <f t="shared" si="2"/>
        <v>21</v>
      </c>
      <c r="P35" s="20">
        <f t="shared" si="3"/>
        <v>99195.07944967084</v>
      </c>
      <c r="Q35" s="20">
        <f t="shared" si="4"/>
        <v>99426.714600042775</v>
      </c>
      <c r="R35" s="5">
        <f t="shared" si="5"/>
        <v>99426.714600042775</v>
      </c>
      <c r="S35" s="5">
        <f t="shared" si="6"/>
        <v>6507131925.0955343</v>
      </c>
      <c r="T35" s="20">
        <f>SUM(S35:$S$136)</f>
        <v>211729050494.1496</v>
      </c>
      <c r="U35" s="6">
        <f t="shared" si="11"/>
        <v>32.537998757577228</v>
      </c>
    </row>
    <row r="36" spans="1:21">
      <c r="A36" s="21">
        <v>22</v>
      </c>
      <c r="B36" s="14">
        <f>Absterbeordnung!B30</f>
        <v>99141.188647375602</v>
      </c>
      <c r="C36" s="15">
        <f t="shared" si="0"/>
        <v>0.64683903605157411</v>
      </c>
      <c r="D36" s="14">
        <f t="shared" si="7"/>
        <v>64128.390897675694</v>
      </c>
      <c r="E36" s="14">
        <f>SUM(D36:$D$136)</f>
        <v>2164842.266286124</v>
      </c>
      <c r="F36" s="16">
        <f t="shared" si="8"/>
        <v>33.757938348092679</v>
      </c>
      <c r="G36" s="5"/>
      <c r="H36" s="17">
        <f>Absterbeordnung!C30</f>
        <v>99405.582982485765</v>
      </c>
      <c r="I36" s="18">
        <f t="shared" si="1"/>
        <v>0.64683903605157411</v>
      </c>
      <c r="J36" s="17">
        <f t="shared" si="9"/>
        <v>64299.411474535853</v>
      </c>
      <c r="K36" s="17">
        <f>SUM($J36:J$136)</f>
        <v>2280648.4812821895</v>
      </c>
      <c r="L36" s="19">
        <f t="shared" si="10"/>
        <v>35.469196824381235</v>
      </c>
      <c r="N36" s="6">
        <v>22</v>
      </c>
      <c r="O36" s="6">
        <f t="shared" si="2"/>
        <v>22</v>
      </c>
      <c r="P36" s="20">
        <f t="shared" si="3"/>
        <v>99141.188647375602</v>
      </c>
      <c r="Q36" s="20">
        <f t="shared" si="4"/>
        <v>99405.582982485765</v>
      </c>
      <c r="R36" s="5">
        <f t="shared" si="5"/>
        <v>99405.582982485765</v>
      </c>
      <c r="S36" s="5">
        <f t="shared" si="6"/>
        <v>6374720082.9121866</v>
      </c>
      <c r="T36" s="20">
        <f>SUM(S36:$S$136)</f>
        <v>205221918569.05408</v>
      </c>
      <c r="U36" s="6">
        <f t="shared" si="11"/>
        <v>32.193087053212508</v>
      </c>
    </row>
    <row r="37" spans="1:21">
      <c r="A37" s="21">
        <v>23</v>
      </c>
      <c r="B37" s="14">
        <f>Absterbeordnung!B31</f>
        <v>99088.617220970365</v>
      </c>
      <c r="C37" s="15">
        <f t="shared" si="0"/>
        <v>0.63415591769762181</v>
      </c>
      <c r="D37" s="14">
        <f t="shared" si="7"/>
        <v>62837.632987152836</v>
      </c>
      <c r="E37" s="14">
        <f>SUM(D37:$D$136)</f>
        <v>2100713.8753884477</v>
      </c>
      <c r="F37" s="16">
        <f t="shared" si="8"/>
        <v>33.430824420422375</v>
      </c>
      <c r="G37" s="5"/>
      <c r="H37" s="17">
        <f>Absterbeordnung!C31</f>
        <v>99383.571495768294</v>
      </c>
      <c r="I37" s="18">
        <f t="shared" si="1"/>
        <v>0.63415591769762181</v>
      </c>
      <c r="J37" s="17">
        <f t="shared" si="9"/>
        <v>63024.679985966148</v>
      </c>
      <c r="K37" s="17">
        <f>SUM($J37:J$136)</f>
        <v>2216349.0698076542</v>
      </c>
      <c r="L37" s="19">
        <f t="shared" si="10"/>
        <v>35.166367688041795</v>
      </c>
      <c r="N37" s="6">
        <v>23</v>
      </c>
      <c r="O37" s="6">
        <f t="shared" si="2"/>
        <v>23</v>
      </c>
      <c r="P37" s="20">
        <f t="shared" si="3"/>
        <v>99088.617220970365</v>
      </c>
      <c r="Q37" s="20">
        <f t="shared" si="4"/>
        <v>99383.571495768294</v>
      </c>
      <c r="R37" s="5">
        <f t="shared" si="5"/>
        <v>99383.571495768294</v>
      </c>
      <c r="S37" s="5">
        <f t="shared" si="6"/>
        <v>6245028390.6035519</v>
      </c>
      <c r="T37" s="20">
        <f>SUM(S37:$S$136)</f>
        <v>198847198486.14191</v>
      </c>
      <c r="U37" s="6">
        <f t="shared" si="11"/>
        <v>31.840879824555014</v>
      </c>
    </row>
    <row r="38" spans="1:21">
      <c r="A38" s="21">
        <v>24</v>
      </c>
      <c r="B38" s="14">
        <f>Absterbeordnung!B32</f>
        <v>99036.50673653245</v>
      </c>
      <c r="C38" s="15">
        <f t="shared" si="0"/>
        <v>0.62172148793884485</v>
      </c>
      <c r="D38" s="14">
        <f t="shared" si="7"/>
        <v>61573.124328502388</v>
      </c>
      <c r="E38" s="14">
        <f>SUM(D38:$D$136)</f>
        <v>2037876.2424012965</v>
      </c>
      <c r="F38" s="16">
        <f t="shared" si="8"/>
        <v>33.096846467119377</v>
      </c>
      <c r="G38" s="5"/>
      <c r="H38" s="17">
        <f>Absterbeordnung!C32</f>
        <v>99360.318380888333</v>
      </c>
      <c r="I38" s="18">
        <f t="shared" si="1"/>
        <v>0.62172148793884485</v>
      </c>
      <c r="J38" s="17">
        <f t="shared" si="9"/>
        <v>61774.444985843249</v>
      </c>
      <c r="K38" s="17">
        <f>SUM($J38:J$136)</f>
        <v>2153324.3898216877</v>
      </c>
      <c r="L38" s="19">
        <f t="shared" si="10"/>
        <v>34.857850852648887</v>
      </c>
      <c r="N38" s="6">
        <v>24</v>
      </c>
      <c r="O38" s="6">
        <f t="shared" si="2"/>
        <v>24</v>
      </c>
      <c r="P38" s="20">
        <f t="shared" si="3"/>
        <v>99036.50673653245</v>
      </c>
      <c r="Q38" s="20">
        <f t="shared" si="4"/>
        <v>99360.318380888333</v>
      </c>
      <c r="R38" s="5">
        <f t="shared" si="5"/>
        <v>99360.318380888333</v>
      </c>
      <c r="S38" s="5">
        <f t="shared" si="6"/>
        <v>6117925236.9860191</v>
      </c>
      <c r="T38" s="20">
        <f>SUM(S38:$S$136)</f>
        <v>192602170095.53839</v>
      </c>
      <c r="U38" s="6">
        <f t="shared" si="11"/>
        <v>31.481615520758371</v>
      </c>
    </row>
    <row r="39" spans="1:21">
      <c r="A39" s="21">
        <v>25</v>
      </c>
      <c r="B39" s="14">
        <f>Absterbeordnung!B33</f>
        <v>98981.592527470595</v>
      </c>
      <c r="C39" s="15">
        <f t="shared" si="0"/>
        <v>0.60953087052827937</v>
      </c>
      <c r="D39" s="14">
        <f t="shared" si="7"/>
        <v>60332.336259544587</v>
      </c>
      <c r="E39" s="14">
        <f>SUM(D39:$D$136)</f>
        <v>1976303.1180727941</v>
      </c>
      <c r="F39" s="16">
        <f t="shared" si="8"/>
        <v>32.756946616005486</v>
      </c>
      <c r="G39" s="5"/>
      <c r="H39" s="17">
        <f>Absterbeordnung!C33</f>
        <v>99338.370635119485</v>
      </c>
      <c r="I39" s="18">
        <f t="shared" si="1"/>
        <v>0.60953087052827937</v>
      </c>
      <c r="J39" s="17">
        <f t="shared" si="9"/>
        <v>60549.803530085243</v>
      </c>
      <c r="K39" s="17">
        <f>SUM($J39:J$136)</f>
        <v>2091549.9448358426</v>
      </c>
      <c r="L39" s="19">
        <f t="shared" si="10"/>
        <v>34.542638008670316</v>
      </c>
      <c r="N39" s="6">
        <v>25</v>
      </c>
      <c r="O39" s="6">
        <f t="shared" si="2"/>
        <v>25</v>
      </c>
      <c r="P39" s="20">
        <f t="shared" si="3"/>
        <v>98981.592527470595</v>
      </c>
      <c r="Q39" s="20">
        <f t="shared" si="4"/>
        <v>99338.370635119485</v>
      </c>
      <c r="R39" s="5">
        <f t="shared" si="5"/>
        <v>99338.370635119485</v>
      </c>
      <c r="S39" s="5">
        <f t="shared" si="6"/>
        <v>5993315980.6332979</v>
      </c>
      <c r="T39" s="20">
        <f>SUM(S39:$S$136)</f>
        <v>186484244858.55237</v>
      </c>
      <c r="U39" s="6">
        <f t="shared" si="11"/>
        <v>31.11537009914953</v>
      </c>
    </row>
    <row r="40" spans="1:21">
      <c r="A40" s="21">
        <v>26</v>
      </c>
      <c r="B40" s="14">
        <f>Absterbeordnung!B34</f>
        <v>98925.451810152372</v>
      </c>
      <c r="C40" s="15">
        <f t="shared" si="0"/>
        <v>0.59757928483164635</v>
      </c>
      <c r="D40" s="14">
        <f t="shared" si="7"/>
        <v>59115.800744358348</v>
      </c>
      <c r="E40" s="14">
        <f>SUM(D40:$D$136)</f>
        <v>1915970.7818132497</v>
      </c>
      <c r="F40" s="16">
        <f t="shared" si="8"/>
        <v>32.410468228261259</v>
      </c>
      <c r="G40" s="5"/>
      <c r="H40" s="17">
        <f>Absterbeordnung!C34</f>
        <v>99315.212026499721</v>
      </c>
      <c r="I40" s="18">
        <f t="shared" si="1"/>
        <v>0.59757928483164635</v>
      </c>
      <c r="J40" s="17">
        <f t="shared" si="9"/>
        <v>59348.713375699022</v>
      </c>
      <c r="K40" s="17">
        <f>SUM($J40:J$136)</f>
        <v>2031000.1413057572</v>
      </c>
      <c r="L40" s="19">
        <f t="shared" si="10"/>
        <v>34.221468769656134</v>
      </c>
      <c r="N40" s="6">
        <v>26</v>
      </c>
      <c r="O40" s="6">
        <f t="shared" si="2"/>
        <v>26</v>
      </c>
      <c r="P40" s="20">
        <f t="shared" si="3"/>
        <v>98925.451810152372</v>
      </c>
      <c r="Q40" s="20">
        <f t="shared" si="4"/>
        <v>99315.212026499721</v>
      </c>
      <c r="R40" s="5">
        <f t="shared" si="5"/>
        <v>99315.212026499721</v>
      </c>
      <c r="S40" s="5">
        <f t="shared" si="6"/>
        <v>5871098285.0422592</v>
      </c>
      <c r="T40" s="20">
        <f>SUM(S40:$S$136)</f>
        <v>180490928877.91907</v>
      </c>
      <c r="U40" s="6">
        <f t="shared" si="11"/>
        <v>30.742276847545558</v>
      </c>
    </row>
    <row r="41" spans="1:21">
      <c r="A41" s="21">
        <v>27</v>
      </c>
      <c r="B41" s="14">
        <f>Absterbeordnung!B35</f>
        <v>98864.968685897955</v>
      </c>
      <c r="C41" s="15">
        <f t="shared" si="0"/>
        <v>0.58586204395259456</v>
      </c>
      <c r="D41" s="14">
        <f t="shared" si="7"/>
        <v>57921.232629629434</v>
      </c>
      <c r="E41" s="14">
        <f>SUM(D41:$D$136)</f>
        <v>1856854.9810688917</v>
      </c>
      <c r="F41" s="16">
        <f t="shared" si="8"/>
        <v>32.058278057415222</v>
      </c>
      <c r="G41" s="5"/>
      <c r="H41" s="17">
        <f>Absterbeordnung!C35</f>
        <v>99289.571810441994</v>
      </c>
      <c r="I41" s="18">
        <f t="shared" si="1"/>
        <v>0.58586204395259456</v>
      </c>
      <c r="J41" s="17">
        <f t="shared" si="9"/>
        <v>58169.991484043458</v>
      </c>
      <c r="K41" s="17">
        <f>SUM($J41:J$136)</f>
        <v>1971651.427930058</v>
      </c>
      <c r="L41" s="19">
        <f t="shared" si="10"/>
        <v>33.894648729163031</v>
      </c>
      <c r="N41" s="6">
        <v>27</v>
      </c>
      <c r="O41" s="6">
        <f t="shared" si="2"/>
        <v>27</v>
      </c>
      <c r="P41" s="20">
        <f t="shared" si="3"/>
        <v>98864.968685897955</v>
      </c>
      <c r="Q41" s="20">
        <f t="shared" si="4"/>
        <v>99289.571810441994</v>
      </c>
      <c r="R41" s="5">
        <f t="shared" si="5"/>
        <v>99289.571810441994</v>
      </c>
      <c r="S41" s="5">
        <f t="shared" si="6"/>
        <v>5750974386.5289078</v>
      </c>
      <c r="T41" s="20">
        <f>SUM(S41:$S$136)</f>
        <v>174619830592.87683</v>
      </c>
      <c r="U41" s="6">
        <f t="shared" si="11"/>
        <v>30.363520832557803</v>
      </c>
    </row>
    <row r="42" spans="1:21">
      <c r="A42" s="21">
        <v>28</v>
      </c>
      <c r="B42" s="14">
        <f>Absterbeordnung!B36</f>
        <v>98801.207530983331</v>
      </c>
      <c r="C42" s="15">
        <f t="shared" si="0"/>
        <v>0.57437455289470041</v>
      </c>
      <c r="D42" s="14">
        <f t="shared" si="7"/>
        <v>56748.899401065057</v>
      </c>
      <c r="E42" s="14">
        <f>SUM(D42:$D$136)</f>
        <v>1798933.7484392624</v>
      </c>
      <c r="F42" s="16">
        <f t="shared" si="8"/>
        <v>31.699887881975386</v>
      </c>
      <c r="G42" s="5"/>
      <c r="H42" s="17">
        <f>Absterbeordnung!C36</f>
        <v>99262.166583173312</v>
      </c>
      <c r="I42" s="18">
        <f t="shared" si="1"/>
        <v>0.57437455289470041</v>
      </c>
      <c r="J42" s="17">
        <f t="shared" si="9"/>
        <v>57013.662550569439</v>
      </c>
      <c r="K42" s="17">
        <f>SUM($J42:J$136)</f>
        <v>1913481.4364460148</v>
      </c>
      <c r="L42" s="19">
        <f t="shared" si="10"/>
        <v>33.561805203249541</v>
      </c>
      <c r="N42" s="6">
        <v>28</v>
      </c>
      <c r="O42" s="6">
        <f t="shared" si="2"/>
        <v>28</v>
      </c>
      <c r="P42" s="20">
        <f t="shared" si="3"/>
        <v>98801.207530983331</v>
      </c>
      <c r="Q42" s="20">
        <f t="shared" si="4"/>
        <v>99262.166583173312</v>
      </c>
      <c r="R42" s="5">
        <f t="shared" si="5"/>
        <v>99262.166583173312</v>
      </c>
      <c r="S42" s="5">
        <f t="shared" si="6"/>
        <v>5633018705.7602644</v>
      </c>
      <c r="T42" s="20">
        <f>SUM(S42:$S$136)</f>
        <v>168868856206.34796</v>
      </c>
      <c r="U42" s="6">
        <f t="shared" si="11"/>
        <v>29.97839436138646</v>
      </c>
    </row>
    <row r="43" spans="1:21">
      <c r="A43" s="21">
        <v>29</v>
      </c>
      <c r="B43" s="14">
        <f>Absterbeordnung!B37</f>
        <v>98740.98318607104</v>
      </c>
      <c r="C43" s="15">
        <f t="shared" si="0"/>
        <v>0.56311230675951029</v>
      </c>
      <c r="D43" s="14">
        <f t="shared" si="7"/>
        <v>55602.262813610483</v>
      </c>
      <c r="E43" s="14">
        <f>SUM(D43:$D$136)</f>
        <v>1742184.849038197</v>
      </c>
      <c r="F43" s="16">
        <f t="shared" si="8"/>
        <v>31.332984682266204</v>
      </c>
      <c r="G43" s="5"/>
      <c r="H43" s="17">
        <f>Absterbeordnung!C37</f>
        <v>99236.994419223309</v>
      </c>
      <c r="I43" s="18">
        <f t="shared" si="1"/>
        <v>0.56311230675951029</v>
      </c>
      <c r="J43" s="17">
        <f t="shared" si="9"/>
        <v>55881.57284328949</v>
      </c>
      <c r="K43" s="17">
        <f>SUM($J43:J$136)</f>
        <v>1856467.773895445</v>
      </c>
      <c r="L43" s="19">
        <f t="shared" si="10"/>
        <v>33.221466029626583</v>
      </c>
      <c r="N43" s="6">
        <v>29</v>
      </c>
      <c r="O43" s="6">
        <f t="shared" si="2"/>
        <v>29</v>
      </c>
      <c r="P43" s="20">
        <f t="shared" si="3"/>
        <v>98740.98318607104</v>
      </c>
      <c r="Q43" s="20">
        <f t="shared" si="4"/>
        <v>99236.994419223309</v>
      </c>
      <c r="R43" s="5">
        <f t="shared" si="5"/>
        <v>99236.994419223309</v>
      </c>
      <c r="S43" s="5">
        <f t="shared" si="6"/>
        <v>5517801444.5304508</v>
      </c>
      <c r="T43" s="20">
        <f>SUM(S43:$S$136)</f>
        <v>163235837500.58765</v>
      </c>
      <c r="U43" s="6">
        <f t="shared" si="11"/>
        <v>29.583492472784794</v>
      </c>
    </row>
    <row r="44" spans="1:21">
      <c r="A44" s="21">
        <v>30</v>
      </c>
      <c r="B44" s="14">
        <f>Absterbeordnung!B38</f>
        <v>98675.056876084534</v>
      </c>
      <c r="C44" s="15">
        <f t="shared" si="0"/>
        <v>0.55207088897991197</v>
      </c>
      <c r="D44" s="14">
        <f t="shared" si="7"/>
        <v>54475.626369723366</v>
      </c>
      <c r="E44" s="14">
        <f>SUM(D44:$D$136)</f>
        <v>1686582.5862245865</v>
      </c>
      <c r="F44" s="16">
        <f t="shared" si="8"/>
        <v>30.960315624052384</v>
      </c>
      <c r="G44" s="5"/>
      <c r="H44" s="17">
        <f>Absterbeordnung!C38</f>
        <v>99210.656866595062</v>
      </c>
      <c r="I44" s="18">
        <f t="shared" si="1"/>
        <v>0.55207088897991197</v>
      </c>
      <c r="J44" s="17">
        <f t="shared" si="9"/>
        <v>54771.315532622146</v>
      </c>
      <c r="K44" s="17">
        <f>SUM($J44:J$136)</f>
        <v>1800586.2010521556</v>
      </c>
      <c r="L44" s="19">
        <f t="shared" si="10"/>
        <v>32.874620292436006</v>
      </c>
      <c r="N44" s="6">
        <v>30</v>
      </c>
      <c r="O44" s="6">
        <f t="shared" si="2"/>
        <v>30</v>
      </c>
      <c r="P44" s="20">
        <f t="shared" si="3"/>
        <v>98675.056876084534</v>
      </c>
      <c r="Q44" s="20">
        <f t="shared" si="4"/>
        <v>99210.656866595062</v>
      </c>
      <c r="R44" s="5">
        <f t="shared" si="5"/>
        <v>99210.656866595062</v>
      </c>
      <c r="S44" s="5">
        <f t="shared" si="6"/>
        <v>5404562675.3594627</v>
      </c>
      <c r="T44" s="20">
        <f>SUM(S44:$S$136)</f>
        <v>157718036056.05719</v>
      </c>
      <c r="U44" s="6">
        <f t="shared" si="11"/>
        <v>29.182386352021943</v>
      </c>
    </row>
    <row r="45" spans="1:21">
      <c r="A45" s="21">
        <v>31</v>
      </c>
      <c r="B45" s="14">
        <f>Absterbeordnung!B39</f>
        <v>98610.178000547661</v>
      </c>
      <c r="C45" s="15">
        <f t="shared" si="0"/>
        <v>0.54124596958814919</v>
      </c>
      <c r="D45" s="14">
        <f t="shared" si="7"/>
        <v>53372.361403166396</v>
      </c>
      <c r="E45" s="14">
        <f>SUM(D45:$D$136)</f>
        <v>1632106.9598548634</v>
      </c>
      <c r="F45" s="16">
        <f t="shared" si="8"/>
        <v>30.579628049922409</v>
      </c>
      <c r="G45" s="5"/>
      <c r="H45" s="17">
        <f>Absterbeordnung!C39</f>
        <v>99183.375375813208</v>
      </c>
      <c r="I45" s="18">
        <f t="shared" si="1"/>
        <v>0.54124596958814919</v>
      </c>
      <c r="J45" s="17">
        <f t="shared" si="9"/>
        <v>53682.602172307379</v>
      </c>
      <c r="K45" s="17">
        <f>SUM($J45:J$136)</f>
        <v>1745814.8855195334</v>
      </c>
      <c r="L45" s="19">
        <f t="shared" si="10"/>
        <v>32.521055516569696</v>
      </c>
      <c r="N45" s="6">
        <v>31</v>
      </c>
      <c r="O45" s="6">
        <f t="shared" si="2"/>
        <v>31</v>
      </c>
      <c r="P45" s="20">
        <f t="shared" si="3"/>
        <v>98610.178000547661</v>
      </c>
      <c r="Q45" s="20">
        <f t="shared" si="4"/>
        <v>99183.375375813208</v>
      </c>
      <c r="R45" s="5">
        <f t="shared" si="5"/>
        <v>99183.375375813208</v>
      </c>
      <c r="S45" s="5">
        <f t="shared" si="6"/>
        <v>5293650955.7438173</v>
      </c>
      <c r="T45" s="20">
        <f>SUM(S45:$S$136)</f>
        <v>152313473380.69775</v>
      </c>
      <c r="U45" s="6">
        <f t="shared" si="11"/>
        <v>28.772859157899656</v>
      </c>
    </row>
    <row r="46" spans="1:21">
      <c r="A46" s="21">
        <v>32</v>
      </c>
      <c r="B46" s="14">
        <f>Absterbeordnung!B40</f>
        <v>98540.200137422711</v>
      </c>
      <c r="C46" s="15">
        <f t="shared" si="0"/>
        <v>0.53063330351779314</v>
      </c>
      <c r="D46" s="14">
        <f t="shared" si="7"/>
        <v>52288.711928225108</v>
      </c>
      <c r="E46" s="14">
        <f>SUM(D46:$D$136)</f>
        <v>1578734.598451697</v>
      </c>
      <c r="F46" s="16">
        <f t="shared" si="8"/>
        <v>30.192646562393257</v>
      </c>
      <c r="G46" s="5"/>
      <c r="H46" s="17">
        <f>Absterbeordnung!C40</f>
        <v>99152.546800089869</v>
      </c>
      <c r="I46" s="18">
        <f t="shared" si="1"/>
        <v>0.53063330351779314</v>
      </c>
      <c r="J46" s="17">
        <f t="shared" si="9"/>
        <v>52613.643460734274</v>
      </c>
      <c r="K46" s="17">
        <f>SUM($J46:J$136)</f>
        <v>1692132.283347226</v>
      </c>
      <c r="L46" s="19">
        <f t="shared" si="10"/>
        <v>32.161473185373858</v>
      </c>
      <c r="N46" s="6">
        <v>32</v>
      </c>
      <c r="O46" s="6">
        <f t="shared" si="2"/>
        <v>32</v>
      </c>
      <c r="P46" s="20">
        <f t="shared" si="3"/>
        <v>98540.200137422711</v>
      </c>
      <c r="Q46" s="20">
        <f t="shared" si="4"/>
        <v>99152.546800089869</v>
      </c>
      <c r="R46" s="5">
        <f t="shared" si="5"/>
        <v>99152.546800089869</v>
      </c>
      <c r="S46" s="5">
        <f t="shared" si="6"/>
        <v>5184558956.5797567</v>
      </c>
      <c r="T46" s="20">
        <f>SUM(S46:$S$136)</f>
        <v>147019822424.95386</v>
      </c>
      <c r="U46" s="6">
        <f t="shared" si="11"/>
        <v>28.357247676462443</v>
      </c>
    </row>
    <row r="47" spans="1:21">
      <c r="A47" s="21">
        <v>33</v>
      </c>
      <c r="B47" s="14">
        <f>Absterbeordnung!B41</f>
        <v>98466.150253455533</v>
      </c>
      <c r="C47" s="15">
        <f t="shared" ref="C47:C78" si="12">1/(((1+($B$5/100))^A47))</f>
        <v>0.52022872893901284</v>
      </c>
      <c r="D47" s="14">
        <f t="shared" si="7"/>
        <v>51224.920189873032</v>
      </c>
      <c r="E47" s="14">
        <f>SUM(D47:$D$136)</f>
        <v>1526445.8865234719</v>
      </c>
      <c r="F47" s="16">
        <f t="shared" si="8"/>
        <v>29.798892430978238</v>
      </c>
      <c r="G47" s="5"/>
      <c r="H47" s="17">
        <f>Absterbeordnung!C41</f>
        <v>99118.699619963707</v>
      </c>
      <c r="I47" s="18">
        <f t="shared" ref="I47:I78" si="13">1/(((1+($B$5/100))^A47))</f>
        <v>0.52022872893901284</v>
      </c>
      <c r="J47" s="17">
        <f t="shared" si="9"/>
        <v>51564.395117381537</v>
      </c>
      <c r="K47" s="17">
        <f>SUM($J47:J$136)</f>
        <v>1639518.6398864922</v>
      </c>
      <c r="L47" s="19">
        <f t="shared" si="10"/>
        <v>31.795556529932735</v>
      </c>
      <c r="N47" s="6">
        <v>33</v>
      </c>
      <c r="O47" s="6">
        <f t="shared" si="2"/>
        <v>33</v>
      </c>
      <c r="P47" s="20">
        <f t="shared" si="3"/>
        <v>98466.150253455533</v>
      </c>
      <c r="Q47" s="20">
        <f t="shared" si="4"/>
        <v>99118.699619963707</v>
      </c>
      <c r="R47" s="5">
        <f t="shared" si="5"/>
        <v>99118.699619963707</v>
      </c>
      <c r="S47" s="5">
        <f t="shared" ref="S47:S78" si="14">P47*R47*I47</f>
        <v>5077347477.3566389</v>
      </c>
      <c r="T47" s="20">
        <f>SUM(S47:$S$136)</f>
        <v>141835263468.37408</v>
      </c>
      <c r="U47" s="6">
        <f t="shared" si="11"/>
        <v>27.934913673116608</v>
      </c>
    </row>
    <row r="48" spans="1:21">
      <c r="A48" s="21">
        <v>34</v>
      </c>
      <c r="B48" s="14">
        <f>Absterbeordnung!B42</f>
        <v>98391.972260898721</v>
      </c>
      <c r="C48" s="15">
        <f t="shared" si="12"/>
        <v>0.51002816562648323</v>
      </c>
      <c r="D48" s="14">
        <f t="shared" si="7"/>
        <v>50182.677124597998</v>
      </c>
      <c r="E48" s="14">
        <f>SUM(D48:$D$136)</f>
        <v>1475220.9663335988</v>
      </c>
      <c r="F48" s="16">
        <f t="shared" si="8"/>
        <v>29.397016079289461</v>
      </c>
      <c r="G48" s="5"/>
      <c r="H48" s="17">
        <f>Absterbeordnung!C42</f>
        <v>99084.764700052314</v>
      </c>
      <c r="I48" s="18">
        <f t="shared" si="13"/>
        <v>0.51002816562648323</v>
      </c>
      <c r="J48" s="17">
        <f t="shared" si="9"/>
        <v>50536.020781499399</v>
      </c>
      <c r="K48" s="17">
        <f>SUM($J48:J$136)</f>
        <v>1587954.2447691106</v>
      </c>
      <c r="L48" s="19">
        <f t="shared" si="10"/>
        <v>31.422225577175649</v>
      </c>
      <c r="N48" s="6">
        <v>34</v>
      </c>
      <c r="O48" s="6">
        <f t="shared" si="2"/>
        <v>34</v>
      </c>
      <c r="P48" s="20">
        <f t="shared" si="3"/>
        <v>98391.972260898721</v>
      </c>
      <c r="Q48" s="20">
        <f t="shared" si="4"/>
        <v>99084.764700052314</v>
      </c>
      <c r="R48" s="5">
        <f t="shared" si="5"/>
        <v>99084.764700052314</v>
      </c>
      <c r="S48" s="5">
        <f t="shared" si="14"/>
        <v>4972338754.9094906</v>
      </c>
      <c r="T48" s="20">
        <f>SUM(S48:$S$136)</f>
        <v>136757915991.01741</v>
      </c>
      <c r="U48" s="6">
        <f t="shared" si="11"/>
        <v>27.503740740911518</v>
      </c>
    </row>
    <row r="49" spans="1:21">
      <c r="A49" s="21">
        <v>35</v>
      </c>
      <c r="B49" s="14">
        <f>Absterbeordnung!B43</f>
        <v>98311.1216097336</v>
      </c>
      <c r="C49" s="15">
        <f t="shared" si="12"/>
        <v>0.50002761335929735</v>
      </c>
      <c r="D49" s="14">
        <f t="shared" si="7"/>
        <v>49158.275505190737</v>
      </c>
      <c r="E49" s="14">
        <f>SUM(D49:$D$136)</f>
        <v>1425038.2892090008</v>
      </c>
      <c r="F49" s="16">
        <f t="shared" si="8"/>
        <v>28.988777058677083</v>
      </c>
      <c r="G49" s="5"/>
      <c r="H49" s="17">
        <f>Absterbeordnung!C43</f>
        <v>99043.1243930153</v>
      </c>
      <c r="I49" s="18">
        <f t="shared" si="13"/>
        <v>0.50002761335929735</v>
      </c>
      <c r="J49" s="17">
        <f t="shared" si="9"/>
        <v>49524.297109887448</v>
      </c>
      <c r="K49" s="17">
        <f>SUM($J49:J$136)</f>
        <v>1537418.2239876112</v>
      </c>
      <c r="L49" s="19">
        <f t="shared" si="10"/>
        <v>31.043716189980376</v>
      </c>
      <c r="N49" s="6">
        <v>35</v>
      </c>
      <c r="O49" s="6">
        <f t="shared" si="2"/>
        <v>35</v>
      </c>
      <c r="P49" s="20">
        <f t="shared" si="3"/>
        <v>98311.1216097336</v>
      </c>
      <c r="Q49" s="20">
        <f t="shared" si="4"/>
        <v>99043.1243930153</v>
      </c>
      <c r="R49" s="5">
        <f t="shared" si="5"/>
        <v>99043.1243930153</v>
      </c>
      <c r="S49" s="5">
        <f t="shared" si="14"/>
        <v>4868789195.8067236</v>
      </c>
      <c r="T49" s="20">
        <f>SUM(S49:$S$136)</f>
        <v>131785577236.10793</v>
      </c>
      <c r="U49" s="6">
        <f t="shared" si="11"/>
        <v>27.067423118176716</v>
      </c>
    </row>
    <row r="50" spans="1:21">
      <c r="A50" s="21">
        <v>36</v>
      </c>
      <c r="B50" s="14">
        <f>Absterbeordnung!B44</f>
        <v>98225.94119823449</v>
      </c>
      <c r="C50" s="15">
        <f t="shared" si="12"/>
        <v>0.49022315035225233</v>
      </c>
      <c r="D50" s="14">
        <f t="shared" si="7"/>
        <v>48152.630340513606</v>
      </c>
      <c r="E50" s="14">
        <f>SUM(D50:$D$136)</f>
        <v>1375880.0137038098</v>
      </c>
      <c r="F50" s="16">
        <f t="shared" si="8"/>
        <v>28.573309577778186</v>
      </c>
      <c r="G50" s="5"/>
      <c r="H50" s="17">
        <f>Absterbeordnung!C44</f>
        <v>99000.283891452316</v>
      </c>
      <c r="I50" s="18">
        <f t="shared" si="13"/>
        <v>0.49022315035225233</v>
      </c>
      <c r="J50" s="17">
        <f t="shared" si="9"/>
        <v>48532.231055035096</v>
      </c>
      <c r="K50" s="17">
        <f>SUM($J50:J$136)</f>
        <v>1487893.9268777235</v>
      </c>
      <c r="L50" s="19">
        <f t="shared" si="10"/>
        <v>30.657851381084576</v>
      </c>
      <c r="N50" s="6">
        <v>36</v>
      </c>
      <c r="O50" s="6">
        <f t="shared" si="2"/>
        <v>36</v>
      </c>
      <c r="P50" s="20">
        <f t="shared" si="3"/>
        <v>98225.94119823449</v>
      </c>
      <c r="Q50" s="20">
        <f t="shared" si="4"/>
        <v>99000.283891452316</v>
      </c>
      <c r="R50" s="5">
        <f t="shared" si="5"/>
        <v>99000.283891452316</v>
      </c>
      <c r="S50" s="5">
        <f t="shared" si="14"/>
        <v>4767124073.831007</v>
      </c>
      <c r="T50" s="20">
        <f>SUM(S50:$S$136)</f>
        <v>126916788040.30122</v>
      </c>
      <c r="U50" s="6">
        <f t="shared" si="11"/>
        <v>26.623344824819508</v>
      </c>
    </row>
    <row r="51" spans="1:21">
      <c r="A51" s="21">
        <v>37</v>
      </c>
      <c r="B51" s="14">
        <f>Absterbeordnung!B45</f>
        <v>98136.567517965595</v>
      </c>
      <c r="C51" s="15">
        <f t="shared" si="12"/>
        <v>0.48061093171789437</v>
      </c>
      <c r="D51" s="14">
        <f t="shared" si="7"/>
        <v>47165.507150405494</v>
      </c>
      <c r="E51" s="14">
        <f>SUM(D51:$D$136)</f>
        <v>1327727.3833632965</v>
      </c>
      <c r="F51" s="16">
        <f t="shared" si="8"/>
        <v>28.150389205597289</v>
      </c>
      <c r="G51" s="5"/>
      <c r="H51" s="17">
        <f>Absterbeordnung!C45</f>
        <v>98954.055256854641</v>
      </c>
      <c r="I51" s="18">
        <f t="shared" si="13"/>
        <v>0.48061093171789437</v>
      </c>
      <c r="J51" s="17">
        <f t="shared" si="9"/>
        <v>47558.400694260912</v>
      </c>
      <c r="K51" s="17">
        <f>SUM($J51:J$136)</f>
        <v>1439361.6958226885</v>
      </c>
      <c r="L51" s="19">
        <f t="shared" si="10"/>
        <v>30.265140854418657</v>
      </c>
      <c r="N51" s="6">
        <v>37</v>
      </c>
      <c r="O51" s="6">
        <f t="shared" si="2"/>
        <v>37</v>
      </c>
      <c r="P51" s="20">
        <f t="shared" si="3"/>
        <v>98136.567517965595</v>
      </c>
      <c r="Q51" s="20">
        <f t="shared" si="4"/>
        <v>98954.055256854641</v>
      </c>
      <c r="R51" s="5">
        <f t="shared" si="5"/>
        <v>98954.055256854641</v>
      </c>
      <c r="S51" s="5">
        <f t="shared" si="14"/>
        <v>4667218200.7787981</v>
      </c>
      <c r="T51" s="20">
        <f>SUM(S51:$S$136)</f>
        <v>122149663966.4702</v>
      </c>
      <c r="U51" s="6">
        <f t="shared" si="11"/>
        <v>26.171834851451262</v>
      </c>
    </row>
    <row r="52" spans="1:21">
      <c r="A52" s="21">
        <v>38</v>
      </c>
      <c r="B52" s="14">
        <f>Absterbeordnung!B46</f>
        <v>98041.012710766372</v>
      </c>
      <c r="C52" s="15">
        <f t="shared" si="12"/>
        <v>0.47118718795871989</v>
      </c>
      <c r="D52" s="14">
        <f t="shared" si="7"/>
        <v>46195.669083811117</v>
      </c>
      <c r="E52" s="14">
        <f>SUM(D52:$D$136)</f>
        <v>1280561.876212891</v>
      </c>
      <c r="F52" s="16">
        <f t="shared" si="8"/>
        <v>27.720388114513813</v>
      </c>
      <c r="G52" s="5"/>
      <c r="H52" s="17">
        <f>Absterbeordnung!C46</f>
        <v>98901.726530108557</v>
      </c>
      <c r="I52" s="18">
        <f t="shared" si="13"/>
        <v>0.47118718795871989</v>
      </c>
      <c r="J52" s="17">
        <f t="shared" si="9"/>
        <v>46601.226407984177</v>
      </c>
      <c r="K52" s="17">
        <f>SUM($J52:J$136)</f>
        <v>1391803.2951284274</v>
      </c>
      <c r="L52" s="19">
        <f t="shared" si="10"/>
        <v>29.866237487903753</v>
      </c>
      <c r="N52" s="6">
        <v>38</v>
      </c>
      <c r="O52" s="6">
        <f t="shared" si="2"/>
        <v>38</v>
      </c>
      <c r="P52" s="20">
        <f t="shared" si="3"/>
        <v>98041.012710766372</v>
      </c>
      <c r="Q52" s="20">
        <f t="shared" si="4"/>
        <v>98901.726530108557</v>
      </c>
      <c r="R52" s="5">
        <f t="shared" si="5"/>
        <v>98901.726530108557</v>
      </c>
      <c r="S52" s="5">
        <f t="shared" si="14"/>
        <v>4568831430.602478</v>
      </c>
      <c r="T52" s="20">
        <f>SUM(S52:$S$136)</f>
        <v>117482445765.69142</v>
      </c>
      <c r="U52" s="6">
        <f t="shared" si="11"/>
        <v>25.713893705682061</v>
      </c>
    </row>
    <row r="53" spans="1:21">
      <c r="A53" s="21">
        <v>39</v>
      </c>
      <c r="B53" s="14">
        <f>Absterbeordnung!B47</f>
        <v>97932.580476845062</v>
      </c>
      <c r="C53" s="15">
        <f t="shared" si="12"/>
        <v>0.46194822348894127</v>
      </c>
      <c r="D53" s="14">
        <f t="shared" si="7"/>
        <v>45239.781572966349</v>
      </c>
      <c r="E53" s="14">
        <f>SUM(D53:$D$136)</f>
        <v>1234366.2071290796</v>
      </c>
      <c r="F53" s="16">
        <f t="shared" si="8"/>
        <v>27.284972743252414</v>
      </c>
      <c r="G53" s="5"/>
      <c r="H53" s="17">
        <f>Absterbeordnung!C47</f>
        <v>98844.78616884019</v>
      </c>
      <c r="I53" s="18">
        <f t="shared" si="13"/>
        <v>0.46194822348894127</v>
      </c>
      <c r="J53" s="17">
        <f t="shared" si="9"/>
        <v>45661.173371839999</v>
      </c>
      <c r="K53" s="17">
        <f>SUM($J53:J$136)</f>
        <v>1345202.0687204434</v>
      </c>
      <c r="L53" s="19">
        <f t="shared" si="10"/>
        <v>29.46052344660183</v>
      </c>
      <c r="N53" s="6">
        <v>39</v>
      </c>
      <c r="O53" s="6">
        <f t="shared" si="2"/>
        <v>39</v>
      </c>
      <c r="P53" s="20">
        <f t="shared" si="3"/>
        <v>97932.580476845062</v>
      </c>
      <c r="Q53" s="20">
        <f t="shared" si="4"/>
        <v>98844.78616884019</v>
      </c>
      <c r="R53" s="5">
        <f t="shared" si="5"/>
        <v>98844.78616884019</v>
      </c>
      <c r="S53" s="5">
        <f t="shared" si="14"/>
        <v>4471716535.9048958</v>
      </c>
      <c r="T53" s="20">
        <f>SUM(S53:$S$136)</f>
        <v>112913614335.08894</v>
      </c>
      <c r="U53" s="6">
        <f t="shared" si="11"/>
        <v>25.250619852235282</v>
      </c>
    </row>
    <row r="54" spans="1:21">
      <c r="A54" s="21">
        <v>40</v>
      </c>
      <c r="B54" s="14">
        <f>Absterbeordnung!B48</f>
        <v>97818.149616500625</v>
      </c>
      <c r="C54" s="15">
        <f t="shared" si="12"/>
        <v>0.45289041518523643</v>
      </c>
      <c r="D54" s="14">
        <f t="shared" si="7"/>
        <v>44300.902392468546</v>
      </c>
      <c r="E54" s="14">
        <f>SUM(D54:$D$136)</f>
        <v>1189126.4255561132</v>
      </c>
      <c r="F54" s="16">
        <f t="shared" si="8"/>
        <v>26.842036196496817</v>
      </c>
      <c r="G54" s="5"/>
      <c r="H54" s="17">
        <f>Absterbeordnung!C48</f>
        <v>98778.537018980584</v>
      </c>
      <c r="I54" s="18">
        <f t="shared" si="13"/>
        <v>0.45289041518523643</v>
      </c>
      <c r="J54" s="17">
        <f t="shared" si="9"/>
        <v>44735.852641916361</v>
      </c>
      <c r="K54" s="17">
        <f>SUM($J54:J$136)</f>
        <v>1299540.8953486034</v>
      </c>
      <c r="L54" s="19">
        <f t="shared" si="10"/>
        <v>29.049203683467216</v>
      </c>
      <c r="N54" s="6">
        <v>40</v>
      </c>
      <c r="O54" s="6">
        <f t="shared" si="2"/>
        <v>40</v>
      </c>
      <c r="P54" s="20">
        <f t="shared" si="3"/>
        <v>97818.149616500625</v>
      </c>
      <c r="Q54" s="20">
        <f t="shared" si="4"/>
        <v>98778.537018980584</v>
      </c>
      <c r="R54" s="5">
        <f t="shared" si="5"/>
        <v>98778.537018980584</v>
      </c>
      <c r="S54" s="5">
        <f t="shared" si="14"/>
        <v>4375978326.9487</v>
      </c>
      <c r="T54" s="20">
        <f>SUM(S54:$S$136)</f>
        <v>108441897799.18404</v>
      </c>
      <c r="U54" s="6">
        <f t="shared" si="11"/>
        <v>24.7811779896997</v>
      </c>
    </row>
    <row r="55" spans="1:21">
      <c r="A55" s="21">
        <v>41</v>
      </c>
      <c r="B55" s="14">
        <f>Absterbeordnung!B49</f>
        <v>97688.964548369069</v>
      </c>
      <c r="C55" s="15">
        <f t="shared" si="12"/>
        <v>0.44401021096591808</v>
      </c>
      <c r="D55" s="14">
        <f t="shared" si="7"/>
        <v>43374.897758163446</v>
      </c>
      <c r="E55" s="14">
        <f>SUM(D55:$D$136)</f>
        <v>1144825.5231636448</v>
      </c>
      <c r="F55" s="16">
        <f t="shared" si="8"/>
        <v>26.393734218040457</v>
      </c>
      <c r="G55" s="5"/>
      <c r="H55" s="17">
        <f>Absterbeordnung!C49</f>
        <v>98707.484974312669</v>
      </c>
      <c r="I55" s="18">
        <f t="shared" si="13"/>
        <v>0.44401021096591808</v>
      </c>
      <c r="J55" s="17">
        <f t="shared" si="9"/>
        <v>43827.131227359758</v>
      </c>
      <c r="K55" s="17">
        <f>SUM($J55:J$136)</f>
        <v>1254805.0427066872</v>
      </c>
      <c r="L55" s="19">
        <f t="shared" si="10"/>
        <v>28.630782065045498</v>
      </c>
      <c r="N55" s="6">
        <v>41</v>
      </c>
      <c r="O55" s="6">
        <f t="shared" si="2"/>
        <v>41</v>
      </c>
      <c r="P55" s="20">
        <f t="shared" si="3"/>
        <v>97688.964548369069</v>
      </c>
      <c r="Q55" s="20">
        <f t="shared" si="4"/>
        <v>98707.484974312669</v>
      </c>
      <c r="R55" s="5">
        <f t="shared" si="5"/>
        <v>98707.484974312669</v>
      </c>
      <c r="S55" s="5">
        <f t="shared" si="14"/>
        <v>4281427068.7262659</v>
      </c>
      <c r="T55" s="20">
        <f>SUM(S55:$S$136)</f>
        <v>104065919472.23534</v>
      </c>
      <c r="U55" s="6">
        <f t="shared" si="11"/>
        <v>24.306362762170131</v>
      </c>
    </row>
    <row r="56" spans="1:21">
      <c r="A56" s="21">
        <v>42</v>
      </c>
      <c r="B56" s="14">
        <f>Absterbeordnung!B50</f>
        <v>97547.047174215913</v>
      </c>
      <c r="C56" s="15">
        <f t="shared" si="12"/>
        <v>0.4353041283979589</v>
      </c>
      <c r="D56" s="14">
        <f t="shared" si="7"/>
        <v>42462.632347966639</v>
      </c>
      <c r="E56" s="14">
        <f>SUM(D56:$D$136)</f>
        <v>1101450.6254054811</v>
      </c>
      <c r="F56" s="16">
        <f t="shared" si="8"/>
        <v>25.939292137601662</v>
      </c>
      <c r="G56" s="5"/>
      <c r="H56" s="17">
        <f>Absterbeordnung!C50</f>
        <v>98626.672997911999</v>
      </c>
      <c r="I56" s="18">
        <f t="shared" si="13"/>
        <v>0.4353041283979589</v>
      </c>
      <c r="J56" s="17">
        <f t="shared" si="9"/>
        <v>42932.597926146591</v>
      </c>
      <c r="K56" s="17">
        <f>SUM($J56:J$136)</f>
        <v>1210977.9114793274</v>
      </c>
      <c r="L56" s="19">
        <f t="shared" si="10"/>
        <v>28.206490405320285</v>
      </c>
      <c r="N56" s="6">
        <v>42</v>
      </c>
      <c r="O56" s="6">
        <f t="shared" si="2"/>
        <v>42</v>
      </c>
      <c r="P56" s="20">
        <f t="shared" si="3"/>
        <v>97547.047174215913</v>
      </c>
      <c r="Q56" s="20">
        <f t="shared" si="4"/>
        <v>98626.672997911999</v>
      </c>
      <c r="R56" s="5">
        <f t="shared" si="5"/>
        <v>98626.672997911999</v>
      </c>
      <c r="S56" s="5">
        <f t="shared" si="14"/>
        <v>4187948155.2134652</v>
      </c>
      <c r="T56" s="20">
        <f>SUM(S56:$S$136)</f>
        <v>99784492403.509064</v>
      </c>
      <c r="U56" s="6">
        <f t="shared" si="11"/>
        <v>23.826582542405642</v>
      </c>
    </row>
    <row r="57" spans="1:21">
      <c r="A57" s="21">
        <v>43</v>
      </c>
      <c r="B57" s="14">
        <f>Absterbeordnung!B51</f>
        <v>97393.155848931739</v>
      </c>
      <c r="C57" s="15">
        <f t="shared" si="12"/>
        <v>0.4267687533313323</v>
      </c>
      <c r="D57" s="14">
        <f t="shared" si="7"/>
        <v>41564.355704652749</v>
      </c>
      <c r="E57" s="14">
        <f>SUM(D57:$D$136)</f>
        <v>1058987.9930575148</v>
      </c>
      <c r="F57" s="16">
        <f t="shared" si="8"/>
        <v>25.478272791775062</v>
      </c>
      <c r="G57" s="5"/>
      <c r="H57" s="17">
        <f>Absterbeordnung!C51</f>
        <v>98536.218333952842</v>
      </c>
      <c r="I57" s="18">
        <f t="shared" si="13"/>
        <v>0.4267687533313323</v>
      </c>
      <c r="J57" s="17">
        <f t="shared" si="9"/>
        <v>42052.179056365021</v>
      </c>
      <c r="K57" s="17">
        <f>SUM($J57:J$136)</f>
        <v>1168045.3135531808</v>
      </c>
      <c r="L57" s="19">
        <f t="shared" si="10"/>
        <v>27.776094836550101</v>
      </c>
      <c r="N57" s="6">
        <v>43</v>
      </c>
      <c r="O57" s="6">
        <f t="shared" si="2"/>
        <v>43</v>
      </c>
      <c r="P57" s="20">
        <f t="shared" si="3"/>
        <v>97393.155848931739</v>
      </c>
      <c r="Q57" s="20">
        <f t="shared" si="4"/>
        <v>98536.218333952842</v>
      </c>
      <c r="R57" s="5">
        <f t="shared" si="5"/>
        <v>98536.218333952842</v>
      </c>
      <c r="S57" s="5">
        <f t="shared" si="14"/>
        <v>4095594428.6237416</v>
      </c>
      <c r="T57" s="20">
        <f>SUM(S57:$S$136)</f>
        <v>95596544248.295578</v>
      </c>
      <c r="U57" s="6">
        <f t="shared" si="11"/>
        <v>23.341311234379049</v>
      </c>
    </row>
    <row r="58" spans="1:21">
      <c r="A58" s="21">
        <v>44</v>
      </c>
      <c r="B58" s="14">
        <f>Absterbeordnung!B52</f>
        <v>97213.940073882201</v>
      </c>
      <c r="C58" s="15">
        <f t="shared" si="12"/>
        <v>0.41840073856012966</v>
      </c>
      <c r="D58" s="14">
        <f t="shared" si="7"/>
        <v>40674.384325252497</v>
      </c>
      <c r="E58" s="14">
        <f>SUM(D58:$D$136)</f>
        <v>1017423.6373528616</v>
      </c>
      <c r="F58" s="16">
        <f t="shared" si="8"/>
        <v>25.013866939374889</v>
      </c>
      <c r="G58" s="5"/>
      <c r="H58" s="17">
        <f>Absterbeordnung!C52</f>
        <v>98435.727358361546</v>
      </c>
      <c r="I58" s="18">
        <f t="shared" si="13"/>
        <v>0.41840073856012966</v>
      </c>
      <c r="J58" s="17">
        <f t="shared" si="9"/>
        <v>41185.581027442029</v>
      </c>
      <c r="K58" s="17">
        <f>SUM($J58:J$136)</f>
        <v>1125993.1344968157</v>
      </c>
      <c r="L58" s="19">
        <f t="shared" si="10"/>
        <v>27.339498591668875</v>
      </c>
      <c r="N58" s="6">
        <v>44</v>
      </c>
      <c r="O58" s="6">
        <f t="shared" si="2"/>
        <v>44</v>
      </c>
      <c r="P58" s="20">
        <f t="shared" si="3"/>
        <v>97213.940073882201</v>
      </c>
      <c r="Q58" s="20">
        <f t="shared" si="4"/>
        <v>98435.727358361546</v>
      </c>
      <c r="R58" s="5">
        <f t="shared" si="5"/>
        <v>98435.727358361546</v>
      </c>
      <c r="S58" s="5">
        <f t="shared" si="14"/>
        <v>4003812605.9097691</v>
      </c>
      <c r="T58" s="20">
        <f>SUM(S58:$S$136)</f>
        <v>91500949819.671829</v>
      </c>
      <c r="U58" s="6">
        <f t="shared" si="11"/>
        <v>22.853454650852836</v>
      </c>
    </row>
    <row r="59" spans="1:21">
      <c r="A59" s="21">
        <v>45</v>
      </c>
      <c r="B59" s="14">
        <f>Absterbeordnung!B53</f>
        <v>97014.586193982817</v>
      </c>
      <c r="C59" s="15">
        <f t="shared" si="12"/>
        <v>0.41019680250993107</v>
      </c>
      <c r="D59" s="14">
        <f t="shared" si="7"/>
        <v>39795.073053595857</v>
      </c>
      <c r="E59" s="14">
        <f>SUM(D59:$D$136)</f>
        <v>976749.25302760908</v>
      </c>
      <c r="F59" s="16">
        <f t="shared" si="8"/>
        <v>24.544476943468023</v>
      </c>
      <c r="G59" s="5"/>
      <c r="H59" s="17">
        <f>Absterbeordnung!C53</f>
        <v>98321.999314079148</v>
      </c>
      <c r="I59" s="18">
        <f t="shared" si="13"/>
        <v>0.41019680250993107</v>
      </c>
      <c r="J59" s="17">
        <f t="shared" si="9"/>
        <v>40331.369735018903</v>
      </c>
      <c r="K59" s="17">
        <f>SUM($J59:J$136)</f>
        <v>1084807.5534693738</v>
      </c>
      <c r="L59" s="19">
        <f t="shared" si="10"/>
        <v>26.897364522868106</v>
      </c>
      <c r="N59" s="6">
        <v>45</v>
      </c>
      <c r="O59" s="6">
        <f t="shared" si="2"/>
        <v>45</v>
      </c>
      <c r="P59" s="20">
        <f t="shared" si="3"/>
        <v>97014.586193982817</v>
      </c>
      <c r="Q59" s="20">
        <f t="shared" si="4"/>
        <v>98321.999314079148</v>
      </c>
      <c r="R59" s="5">
        <f t="shared" si="5"/>
        <v>98321.999314079148</v>
      </c>
      <c r="S59" s="5">
        <f t="shared" si="14"/>
        <v>3912731145.4793816</v>
      </c>
      <c r="T59" s="20">
        <f>SUM(S59:$S$136)</f>
        <v>87497137213.76207</v>
      </c>
      <c r="U59" s="6">
        <f t="shared" si="11"/>
        <v>22.362164421864989</v>
      </c>
    </row>
    <row r="60" spans="1:21">
      <c r="A60" s="21">
        <v>46</v>
      </c>
      <c r="B60" s="14">
        <f>Absterbeordnung!B54</f>
        <v>96788.619522910099</v>
      </c>
      <c r="C60" s="15">
        <f t="shared" si="12"/>
        <v>0.40215372795091275</v>
      </c>
      <c r="D60" s="14">
        <f t="shared" si="7"/>
        <v>38923.904164360792</v>
      </c>
      <c r="E60" s="14">
        <f>SUM(D60:$D$136)</f>
        <v>936954.17997401312</v>
      </c>
      <c r="F60" s="16">
        <f t="shared" si="8"/>
        <v>24.071433739473132</v>
      </c>
      <c r="G60" s="5"/>
      <c r="H60" s="17">
        <f>Absterbeordnung!C54</f>
        <v>98194.895639398645</v>
      </c>
      <c r="I60" s="18">
        <f t="shared" si="13"/>
        <v>0.40215372795091275</v>
      </c>
      <c r="J60" s="17">
        <f t="shared" si="9"/>
        <v>39489.443347134991</v>
      </c>
      <c r="K60" s="17">
        <f>SUM($J60:J$136)</f>
        <v>1044476.1837343557</v>
      </c>
      <c r="L60" s="19">
        <f t="shared" si="10"/>
        <v>26.449503847213226</v>
      </c>
      <c r="N60" s="6">
        <v>46</v>
      </c>
      <c r="O60" s="6">
        <f t="shared" si="2"/>
        <v>46</v>
      </c>
      <c r="P60" s="20">
        <f t="shared" si="3"/>
        <v>96788.619522910099</v>
      </c>
      <c r="Q60" s="20">
        <f t="shared" si="4"/>
        <v>98194.895639398645</v>
      </c>
      <c r="R60" s="5">
        <f t="shared" si="5"/>
        <v>98194.895639398645</v>
      </c>
      <c r="S60" s="5">
        <f t="shared" si="14"/>
        <v>3822128707.2973623</v>
      </c>
      <c r="T60" s="20">
        <f>SUM(S60:$S$136)</f>
        <v>83584406068.282684</v>
      </c>
      <c r="U60" s="6">
        <f t="shared" si="11"/>
        <v>21.868548253935028</v>
      </c>
    </row>
    <row r="61" spans="1:21">
      <c r="A61" s="21">
        <v>47</v>
      </c>
      <c r="B61" s="14">
        <f>Absterbeordnung!B55</f>
        <v>96535.752821098635</v>
      </c>
      <c r="C61" s="15">
        <f t="shared" si="12"/>
        <v>0.39426836073618909</v>
      </c>
      <c r="D61" s="14">
        <f t="shared" si="7"/>
        <v>38060.993017208501</v>
      </c>
      <c r="E61" s="14">
        <f>SUM(D61:$D$136)</f>
        <v>898030.2758096524</v>
      </c>
      <c r="F61" s="16">
        <f t="shared" si="8"/>
        <v>23.594504625867916</v>
      </c>
      <c r="G61" s="5"/>
      <c r="H61" s="17">
        <f>Absterbeordnung!C55</f>
        <v>98049.419982993059</v>
      </c>
      <c r="I61" s="18">
        <f t="shared" si="13"/>
        <v>0.39426836073618909</v>
      </c>
      <c r="J61" s="17">
        <f t="shared" si="9"/>
        <v>38657.784087828812</v>
      </c>
      <c r="K61" s="17">
        <f>SUM($J61:J$136)</f>
        <v>1004986.7403872206</v>
      </c>
      <c r="L61" s="19">
        <f t="shared" si="10"/>
        <v>25.997008470633865</v>
      </c>
      <c r="N61" s="6">
        <v>47</v>
      </c>
      <c r="O61" s="6">
        <f t="shared" si="2"/>
        <v>47</v>
      </c>
      <c r="P61" s="20">
        <f t="shared" si="3"/>
        <v>96535.752821098635</v>
      </c>
      <c r="Q61" s="20">
        <f t="shared" si="4"/>
        <v>98049.419982993059</v>
      </c>
      <c r="R61" s="5">
        <f t="shared" si="5"/>
        <v>98049.419982993059</v>
      </c>
      <c r="S61" s="5">
        <f t="shared" si="14"/>
        <v>3731858289.3140421</v>
      </c>
      <c r="T61" s="20">
        <f>SUM(S61:$S$136)</f>
        <v>79762277360.985321</v>
      </c>
      <c r="U61" s="6">
        <f t="shared" si="11"/>
        <v>21.373340351475814</v>
      </c>
    </row>
    <row r="62" spans="1:21">
      <c r="A62" s="21">
        <v>48</v>
      </c>
      <c r="B62" s="14">
        <f>Absterbeordnung!B56</f>
        <v>96245.248558278923</v>
      </c>
      <c r="C62" s="15">
        <f t="shared" si="12"/>
        <v>0.38653760856489122</v>
      </c>
      <c r="D62" s="14">
        <f t="shared" si="7"/>
        <v>37202.408213450683</v>
      </c>
      <c r="E62" s="14">
        <f>SUM(D62:$D$136)</f>
        <v>859969.28279244376</v>
      </c>
      <c r="F62" s="16">
        <f t="shared" si="8"/>
        <v>23.115957382606172</v>
      </c>
      <c r="G62" s="5"/>
      <c r="H62" s="17">
        <f>Absterbeordnung!C56</f>
        <v>97883.758154940762</v>
      </c>
      <c r="I62" s="18">
        <f t="shared" si="13"/>
        <v>0.38653760856489122</v>
      </c>
      <c r="J62" s="17">
        <f t="shared" si="9"/>
        <v>37835.75379455497</v>
      </c>
      <c r="K62" s="17">
        <f>SUM($J62:J$136)</f>
        <v>966328.95629939181</v>
      </c>
      <c r="L62" s="19">
        <f t="shared" si="10"/>
        <v>25.540100550037369</v>
      </c>
      <c r="N62" s="6">
        <v>48</v>
      </c>
      <c r="O62" s="6">
        <f t="shared" si="2"/>
        <v>48</v>
      </c>
      <c r="P62" s="20">
        <f t="shared" si="3"/>
        <v>96245.248558278923</v>
      </c>
      <c r="Q62" s="20">
        <f t="shared" si="4"/>
        <v>97883.758154940762</v>
      </c>
      <c r="R62" s="5">
        <f t="shared" si="5"/>
        <v>97883.758154940762</v>
      </c>
      <c r="S62" s="5">
        <f t="shared" si="14"/>
        <v>3641511528.3467879</v>
      </c>
      <c r="T62" s="20">
        <f>SUM(S62:$S$136)</f>
        <v>76030419071.67128</v>
      </c>
      <c r="U62" s="6">
        <f t="shared" si="11"/>
        <v>20.878807736793952</v>
      </c>
    </row>
    <row r="63" spans="1:21">
      <c r="A63" s="21">
        <v>49</v>
      </c>
      <c r="B63" s="14">
        <f>Absterbeordnung!B57</f>
        <v>95925.077421229522</v>
      </c>
      <c r="C63" s="15">
        <f t="shared" si="12"/>
        <v>0.37895843976950117</v>
      </c>
      <c r="D63" s="14">
        <f t="shared" si="7"/>
        <v>36351.617674317742</v>
      </c>
      <c r="E63" s="14">
        <f>SUM(D63:$D$136)</f>
        <v>822766.87457899307</v>
      </c>
      <c r="F63" s="16">
        <f t="shared" si="8"/>
        <v>22.633569761608552</v>
      </c>
      <c r="G63" s="5"/>
      <c r="H63" s="17">
        <f>Absterbeordnung!C57</f>
        <v>97706.379214142129</v>
      </c>
      <c r="I63" s="18">
        <f t="shared" si="13"/>
        <v>0.37895843976950117</v>
      </c>
      <c r="J63" s="17">
        <f t="shared" si="9"/>
        <v>37026.657022518521</v>
      </c>
      <c r="K63" s="17">
        <f>SUM($J63:J$136)</f>
        <v>928493.20250483672</v>
      </c>
      <c r="L63" s="19">
        <f t="shared" si="10"/>
        <v>25.076344373734699</v>
      </c>
      <c r="N63" s="6">
        <v>49</v>
      </c>
      <c r="O63" s="6">
        <f t="shared" si="2"/>
        <v>49</v>
      </c>
      <c r="P63" s="20">
        <f t="shared" si="3"/>
        <v>95925.077421229522</v>
      </c>
      <c r="Q63" s="20">
        <f t="shared" si="4"/>
        <v>97706.379214142129</v>
      </c>
      <c r="R63" s="5">
        <f t="shared" si="5"/>
        <v>97706.379214142129</v>
      </c>
      <c r="S63" s="5">
        <f t="shared" si="14"/>
        <v>3551784941.5344009</v>
      </c>
      <c r="T63" s="20">
        <f>SUM(S63:$S$136)</f>
        <v>72388907543.324493</v>
      </c>
      <c r="U63" s="6">
        <f t="shared" si="11"/>
        <v>20.380993988913044</v>
      </c>
    </row>
    <row r="64" spans="1:21">
      <c r="A64" s="21">
        <v>50</v>
      </c>
      <c r="B64" s="14">
        <f>Absterbeordnung!B58</f>
        <v>95564.281155716366</v>
      </c>
      <c r="C64" s="15">
        <f t="shared" si="12"/>
        <v>0.37152788212696192</v>
      </c>
      <c r="D64" s="14">
        <f t="shared" si="7"/>
        <v>35504.794984768836</v>
      </c>
      <c r="E64" s="14">
        <f>SUM(D64:$D$136)</f>
        <v>786415.25690467539</v>
      </c>
      <c r="F64" s="16">
        <f t="shared" si="8"/>
        <v>22.149550708349079</v>
      </c>
      <c r="G64" s="5"/>
      <c r="H64" s="17">
        <f>Absterbeordnung!C58</f>
        <v>97499.811393049618</v>
      </c>
      <c r="I64" s="18">
        <f t="shared" si="13"/>
        <v>0.37152788212696192</v>
      </c>
      <c r="J64" s="17">
        <f t="shared" si="9"/>
        <v>36223.898434637958</v>
      </c>
      <c r="K64" s="17">
        <f>SUM($J64:J$136)</f>
        <v>891466.54548231815</v>
      </c>
      <c r="L64" s="19">
        <f t="shared" si="10"/>
        <v>24.609900756288599</v>
      </c>
      <c r="N64" s="6">
        <v>50</v>
      </c>
      <c r="O64" s="6">
        <f t="shared" si="2"/>
        <v>50</v>
      </c>
      <c r="P64" s="20">
        <f t="shared" si="3"/>
        <v>95564.281155716366</v>
      </c>
      <c r="Q64" s="20">
        <f t="shared" si="4"/>
        <v>97499.811393049618</v>
      </c>
      <c r="R64" s="5">
        <f t="shared" si="5"/>
        <v>97499.811393049618</v>
      </c>
      <c r="S64" s="5">
        <f t="shared" si="14"/>
        <v>3461710814.5638556</v>
      </c>
      <c r="T64" s="20">
        <f>SUM(S64:$S$136)</f>
        <v>68837122601.7901</v>
      </c>
      <c r="U64" s="6">
        <f t="shared" si="11"/>
        <v>19.885289756782573</v>
      </c>
    </row>
    <row r="65" spans="1:21">
      <c r="A65" s="21">
        <v>51</v>
      </c>
      <c r="B65" s="14">
        <f>Absterbeordnung!B59</f>
        <v>95169.43068050321</v>
      </c>
      <c r="C65" s="15">
        <f t="shared" si="12"/>
        <v>0.36424302169309997</v>
      </c>
      <c r="D65" s="14">
        <f t="shared" si="7"/>
        <v>34664.801003878507</v>
      </c>
      <c r="E65" s="14">
        <f>SUM(D65:$D$136)</f>
        <v>750910.46191990655</v>
      </c>
      <c r="F65" s="16">
        <f t="shared" si="8"/>
        <v>21.662044499718611</v>
      </c>
      <c r="G65" s="5"/>
      <c r="H65" s="17">
        <f>Absterbeordnung!C59</f>
        <v>97277.781699389787</v>
      </c>
      <c r="I65" s="18">
        <f t="shared" si="13"/>
        <v>0.36424302169309997</v>
      </c>
      <c r="J65" s="17">
        <f t="shared" si="9"/>
        <v>35432.753149787481</v>
      </c>
      <c r="K65" s="17">
        <f>SUM($J65:J$136)</f>
        <v>855242.64704768034</v>
      </c>
      <c r="L65" s="19">
        <f t="shared" si="10"/>
        <v>24.137064467789173</v>
      </c>
      <c r="N65" s="6">
        <v>51</v>
      </c>
      <c r="O65" s="6">
        <f t="shared" si="2"/>
        <v>51</v>
      </c>
      <c r="P65" s="20">
        <f t="shared" si="3"/>
        <v>95169.43068050321</v>
      </c>
      <c r="Q65" s="20">
        <f t="shared" si="4"/>
        <v>97277.781699389787</v>
      </c>
      <c r="R65" s="5">
        <f t="shared" si="5"/>
        <v>97277.781699389787</v>
      </c>
      <c r="S65" s="5">
        <f t="shared" si="14"/>
        <v>3372114944.7080808</v>
      </c>
      <c r="T65" s="20">
        <f>SUM(S65:$S$136)</f>
        <v>65375411787.226257</v>
      </c>
      <c r="U65" s="6">
        <f t="shared" si="11"/>
        <v>19.387065049434639</v>
      </c>
    </row>
    <row r="66" spans="1:21">
      <c r="A66" s="21">
        <v>52</v>
      </c>
      <c r="B66" s="14">
        <f>Absterbeordnung!B60</f>
        <v>94713.998033216281</v>
      </c>
      <c r="C66" s="15">
        <f t="shared" si="12"/>
        <v>0.35710100165990188</v>
      </c>
      <c r="D66" s="14">
        <f t="shared" si="7"/>
        <v>33822.463568875508</v>
      </c>
      <c r="E66" s="14">
        <f>SUM(D66:$D$136)</f>
        <v>716245.6609160282</v>
      </c>
      <c r="F66" s="16">
        <f t="shared" si="8"/>
        <v>21.176625985788331</v>
      </c>
      <c r="G66" s="5"/>
      <c r="H66" s="17">
        <f>Absterbeordnung!C60</f>
        <v>97037.848437673223</v>
      </c>
      <c r="I66" s="18">
        <f t="shared" si="13"/>
        <v>0.35710100165990188</v>
      </c>
      <c r="J66" s="17">
        <f t="shared" si="9"/>
        <v>34652.312876014854</v>
      </c>
      <c r="K66" s="17">
        <f>SUM($J66:J$136)</f>
        <v>819809.89389789267</v>
      </c>
      <c r="L66" s="19">
        <f t="shared" si="10"/>
        <v>23.65815802342409</v>
      </c>
      <c r="N66" s="6">
        <v>52</v>
      </c>
      <c r="O66" s="6">
        <f t="shared" si="2"/>
        <v>52</v>
      </c>
      <c r="P66" s="20">
        <f t="shared" si="3"/>
        <v>94713.998033216281</v>
      </c>
      <c r="Q66" s="20">
        <f t="shared" si="4"/>
        <v>97037.848437673223</v>
      </c>
      <c r="R66" s="5">
        <f t="shared" si="5"/>
        <v>97037.848437673223</v>
      </c>
      <c r="S66" s="5">
        <f t="shared" si="14"/>
        <v>3282059093.5852656</v>
      </c>
      <c r="T66" s="20">
        <f>SUM(S66:$S$136)</f>
        <v>62003296842.518173</v>
      </c>
      <c r="U66" s="6">
        <f t="shared" si="11"/>
        <v>18.891584543283415</v>
      </c>
    </row>
    <row r="67" spans="1:21">
      <c r="A67" s="21">
        <v>53</v>
      </c>
      <c r="B67" s="14">
        <f>Absterbeordnung!B61</f>
        <v>94227.967661104834</v>
      </c>
      <c r="C67" s="15">
        <f t="shared" si="12"/>
        <v>0.35009902123519798</v>
      </c>
      <c r="D67" s="14">
        <f t="shared" si="7"/>
        <v>32989.119251134689</v>
      </c>
      <c r="E67" s="14">
        <f>SUM(D67:$D$136)</f>
        <v>682423.19734715275</v>
      </c>
      <c r="F67" s="16">
        <f t="shared" si="8"/>
        <v>20.686311512353583</v>
      </c>
      <c r="G67" s="5"/>
      <c r="H67" s="17">
        <f>Absterbeordnung!C61</f>
        <v>96768.073621069329</v>
      </c>
      <c r="I67" s="18">
        <f t="shared" si="13"/>
        <v>0.35009902123519798</v>
      </c>
      <c r="J67" s="17">
        <f t="shared" si="9"/>
        <v>33878.407861551954</v>
      </c>
      <c r="K67" s="17">
        <f>SUM($J67:J$136)</f>
        <v>785157.58102187794</v>
      </c>
      <c r="L67" s="19">
        <f t="shared" si="10"/>
        <v>23.175752066936425</v>
      </c>
      <c r="N67" s="6">
        <v>53</v>
      </c>
      <c r="O67" s="6">
        <f t="shared" si="2"/>
        <v>53</v>
      </c>
      <c r="P67" s="20">
        <f t="shared" si="3"/>
        <v>94227.967661104834</v>
      </c>
      <c r="Q67" s="20">
        <f t="shared" si="4"/>
        <v>96768.073621069329</v>
      </c>
      <c r="R67" s="5">
        <f t="shared" si="5"/>
        <v>96768.073621069329</v>
      </c>
      <c r="S67" s="5">
        <f t="shared" si="14"/>
        <v>3192293520.3880377</v>
      </c>
      <c r="T67" s="20">
        <f>SUM(S67:$S$136)</f>
        <v>58721237748.932907</v>
      </c>
      <c r="U67" s="6">
        <f t="shared" si="11"/>
        <v>18.394686257357399</v>
      </c>
    </row>
    <row r="68" spans="1:21">
      <c r="A68" s="21">
        <v>54</v>
      </c>
      <c r="B68" s="14">
        <f>Absterbeordnung!B62</f>
        <v>93697.299065792889</v>
      </c>
      <c r="C68" s="15">
        <f t="shared" si="12"/>
        <v>0.34323433454431168</v>
      </c>
      <c r="D68" s="14">
        <f t="shared" si="7"/>
        <v>32160.13009344678</v>
      </c>
      <c r="E68" s="14">
        <f>SUM(D68:$D$136)</f>
        <v>649434.07809601806</v>
      </c>
      <c r="F68" s="16">
        <f t="shared" si="8"/>
        <v>20.193764024242931</v>
      </c>
      <c r="G68" s="5"/>
      <c r="H68" s="17">
        <f>Absterbeordnung!C62</f>
        <v>96475.766739150189</v>
      </c>
      <c r="I68" s="18">
        <f t="shared" si="13"/>
        <v>0.34323433454431168</v>
      </c>
      <c r="J68" s="17">
        <f t="shared" si="9"/>
        <v>33113.795596364456</v>
      </c>
      <c r="K68" s="17">
        <f>SUM($J68:J$136)</f>
        <v>751279.17316032597</v>
      </c>
      <c r="L68" s="19">
        <f t="shared" si="10"/>
        <v>22.687800043158099</v>
      </c>
      <c r="N68" s="6">
        <v>54</v>
      </c>
      <c r="O68" s="6">
        <f t="shared" si="2"/>
        <v>54</v>
      </c>
      <c r="P68" s="20">
        <f t="shared" si="3"/>
        <v>93697.299065792889</v>
      </c>
      <c r="Q68" s="20">
        <f t="shared" si="4"/>
        <v>96475.766739150189</v>
      </c>
      <c r="R68" s="5">
        <f t="shared" si="5"/>
        <v>96475.766739150189</v>
      </c>
      <c r="S68" s="5">
        <f t="shared" si="14"/>
        <v>3102673209.1960959</v>
      </c>
      <c r="T68" s="20">
        <f>SUM(S68:$S$136)</f>
        <v>55528944228.544861</v>
      </c>
      <c r="U68" s="6">
        <f t="shared" si="11"/>
        <v>17.897129502379155</v>
      </c>
    </row>
    <row r="69" spans="1:21">
      <c r="A69" s="21">
        <v>55</v>
      </c>
      <c r="B69" s="14">
        <f>Absterbeordnung!B63</f>
        <v>93099.377979563389</v>
      </c>
      <c r="C69" s="15">
        <f t="shared" si="12"/>
        <v>0.33650424955324687</v>
      </c>
      <c r="D69" s="14">
        <f t="shared" si="7"/>
        <v>31328.336320887054</v>
      </c>
      <c r="E69" s="14">
        <f>SUM(D69:$D$136)</f>
        <v>617273.94800257124</v>
      </c>
      <c r="F69" s="16">
        <f t="shared" si="8"/>
        <v>19.703374659924911</v>
      </c>
      <c r="G69" s="5"/>
      <c r="H69" s="17">
        <f>Absterbeordnung!C63</f>
        <v>96167.69860081104</v>
      </c>
      <c r="I69" s="18">
        <f t="shared" si="13"/>
        <v>0.33650424955324687</v>
      </c>
      <c r="J69" s="17">
        <f t="shared" si="9"/>
        <v>32360.839248928747</v>
      </c>
      <c r="K69" s="17">
        <f>SUM($J69:J$136)</f>
        <v>718165.37756396155</v>
      </c>
      <c r="L69" s="19">
        <f t="shared" si="10"/>
        <v>22.192421279300884</v>
      </c>
      <c r="N69" s="6">
        <v>55</v>
      </c>
      <c r="O69" s="6">
        <f t="shared" si="2"/>
        <v>55</v>
      </c>
      <c r="P69" s="20">
        <f t="shared" si="3"/>
        <v>93099.377979563389</v>
      </c>
      <c r="Q69" s="20">
        <f t="shared" si="4"/>
        <v>96167.69860081104</v>
      </c>
      <c r="R69" s="5">
        <f t="shared" si="5"/>
        <v>96167.69860081104</v>
      </c>
      <c r="S69" s="5">
        <f t="shared" si="14"/>
        <v>3012774004.9719076</v>
      </c>
      <c r="T69" s="20">
        <f>SUM(S69:$S$136)</f>
        <v>52426271019.348778</v>
      </c>
      <c r="U69" s="6">
        <f t="shared" si="11"/>
        <v>17.401328786304905</v>
      </c>
    </row>
    <row r="70" spans="1:21">
      <c r="A70" s="21">
        <v>56</v>
      </c>
      <c r="B70" s="14">
        <f>Absterbeordnung!B64</f>
        <v>92466.939758135675</v>
      </c>
      <c r="C70" s="15">
        <f t="shared" si="12"/>
        <v>0.3299061270129871</v>
      </c>
      <c r="D70" s="14">
        <f t="shared" si="7"/>
        <v>30505.409972349735</v>
      </c>
      <c r="E70" s="14">
        <f>SUM(D70:$D$136)</f>
        <v>585945.61168168415</v>
      </c>
      <c r="F70" s="16">
        <f t="shared" si="8"/>
        <v>19.207924502991055</v>
      </c>
      <c r="G70" s="5"/>
      <c r="H70" s="17">
        <f>Absterbeordnung!C64</f>
        <v>95827.124376096705</v>
      </c>
      <c r="I70" s="18">
        <f t="shared" si="13"/>
        <v>0.3299061270129871</v>
      </c>
      <c r="J70" s="17">
        <f t="shared" si="9"/>
        <v>31613.955465709871</v>
      </c>
      <c r="K70" s="17">
        <f>SUM($J70:J$136)</f>
        <v>685804.53831503261</v>
      </c>
      <c r="L70" s="19">
        <f t="shared" si="10"/>
        <v>21.69309497063383</v>
      </c>
      <c r="N70" s="6">
        <v>56</v>
      </c>
      <c r="O70" s="6">
        <f t="shared" si="2"/>
        <v>56</v>
      </c>
      <c r="P70" s="20">
        <f t="shared" si="3"/>
        <v>92466.939758135675</v>
      </c>
      <c r="Q70" s="20">
        <f t="shared" si="4"/>
        <v>95827.124376096705</v>
      </c>
      <c r="R70" s="5">
        <f t="shared" si="5"/>
        <v>95827.124376096705</v>
      </c>
      <c r="S70" s="5">
        <f t="shared" si="14"/>
        <v>2923245715.5641789</v>
      </c>
      <c r="T70" s="20">
        <f>SUM(S70:$S$136)</f>
        <v>49413497014.376869</v>
      </c>
      <c r="U70" s="6">
        <f t="shared" si="11"/>
        <v>16.903641302298187</v>
      </c>
    </row>
    <row r="71" spans="1:21">
      <c r="A71" s="21">
        <v>57</v>
      </c>
      <c r="B71" s="14">
        <f>Absterbeordnung!B65</f>
        <v>91777.041139969835</v>
      </c>
      <c r="C71" s="15">
        <f t="shared" si="12"/>
        <v>0.32343737942449713</v>
      </c>
      <c r="D71" s="14">
        <f t="shared" si="7"/>
        <v>29684.125677646105</v>
      </c>
      <c r="E71" s="14">
        <f>SUM(D71:$D$136)</f>
        <v>555440.20170933451</v>
      </c>
      <c r="F71" s="16">
        <f t="shared" si="8"/>
        <v>18.711691485918134</v>
      </c>
      <c r="G71" s="5"/>
      <c r="H71" s="17">
        <f>Absterbeordnung!C65</f>
        <v>95467.783216634445</v>
      </c>
      <c r="I71" s="18">
        <f t="shared" si="13"/>
        <v>0.32343737942449713</v>
      </c>
      <c r="J71" s="17">
        <f t="shared" si="9"/>
        <v>30877.849623054233</v>
      </c>
      <c r="K71" s="17">
        <f>SUM($J71:J$136)</f>
        <v>654190.58284932282</v>
      </c>
      <c r="L71" s="19">
        <f t="shared" si="10"/>
        <v>21.186403549322506</v>
      </c>
      <c r="N71" s="6">
        <v>57</v>
      </c>
      <c r="O71" s="6">
        <f t="shared" si="2"/>
        <v>57</v>
      </c>
      <c r="P71" s="20">
        <f t="shared" si="3"/>
        <v>91777.041139969835</v>
      </c>
      <c r="Q71" s="20">
        <f t="shared" si="4"/>
        <v>95467.783216634445</v>
      </c>
      <c r="R71" s="5">
        <f t="shared" si="5"/>
        <v>95467.783216634445</v>
      </c>
      <c r="S71" s="5">
        <f t="shared" si="14"/>
        <v>2833877675.1688504</v>
      </c>
      <c r="T71" s="20">
        <f>SUM(S71:$S$136)</f>
        <v>46490251298.812691</v>
      </c>
      <c r="U71" s="6">
        <f t="shared" si="11"/>
        <v>16.405172215502446</v>
      </c>
    </row>
    <row r="72" spans="1:21">
      <c r="A72" s="21">
        <v>58</v>
      </c>
      <c r="B72" s="14">
        <f>Absterbeordnung!B66</f>
        <v>91038.10576310649</v>
      </c>
      <c r="C72" s="15">
        <f t="shared" si="12"/>
        <v>0.31709547002401678</v>
      </c>
      <c r="D72" s="14">
        <f t="shared" si="7"/>
        <v>28867.770937048404</v>
      </c>
      <c r="E72" s="14">
        <f>SUM(D72:$D$136)</f>
        <v>525756.07603168837</v>
      </c>
      <c r="F72" s="16">
        <f t="shared" si="8"/>
        <v>18.212562278473051</v>
      </c>
      <c r="G72" s="5"/>
      <c r="H72" s="17">
        <f>Absterbeordnung!C66</f>
        <v>95079.577341105483</v>
      </c>
      <c r="I72" s="18">
        <f t="shared" si="13"/>
        <v>0.31709547002401678</v>
      </c>
      <c r="J72" s="17">
        <f t="shared" si="9"/>
        <v>30149.3032666627</v>
      </c>
      <c r="K72" s="17">
        <f>SUM($J72:J$136)</f>
        <v>623312.73322626855</v>
      </c>
      <c r="L72" s="19">
        <f t="shared" si="10"/>
        <v>20.674200253094757</v>
      </c>
      <c r="N72" s="6">
        <v>58</v>
      </c>
      <c r="O72" s="6">
        <f t="shared" si="2"/>
        <v>58</v>
      </c>
      <c r="P72" s="20">
        <f t="shared" si="3"/>
        <v>91038.10576310649</v>
      </c>
      <c r="Q72" s="20">
        <f t="shared" si="4"/>
        <v>95079.577341105483</v>
      </c>
      <c r="R72" s="5">
        <f t="shared" si="5"/>
        <v>95079.577341105483</v>
      </c>
      <c r="S72" s="5">
        <f t="shared" si="14"/>
        <v>2744735459.4744105</v>
      </c>
      <c r="T72" s="20">
        <f>SUM(S72:$S$136)</f>
        <v>43656373623.643837</v>
      </c>
      <c r="U72" s="6">
        <f t="shared" si="11"/>
        <v>15.905494087945218</v>
      </c>
    </row>
    <row r="73" spans="1:21">
      <c r="A73" s="21">
        <v>59</v>
      </c>
      <c r="B73" s="14">
        <f>Absterbeordnung!B67</f>
        <v>90235.343736592375</v>
      </c>
      <c r="C73" s="15">
        <f t="shared" si="12"/>
        <v>0.3108779117882518</v>
      </c>
      <c r="D73" s="14">
        <f t="shared" si="7"/>
        <v>28052.175230326946</v>
      </c>
      <c r="E73" s="14">
        <f>SUM(D73:$D$136)</f>
        <v>496888.30509464006</v>
      </c>
      <c r="F73" s="16">
        <f t="shared" si="8"/>
        <v>17.713004464532887</v>
      </c>
      <c r="G73" s="5"/>
      <c r="H73" s="17">
        <f>Absterbeordnung!C67</f>
        <v>94655.797820764434</v>
      </c>
      <c r="I73" s="18">
        <f t="shared" si="13"/>
        <v>0.3108779117882518</v>
      </c>
      <c r="J73" s="17">
        <f t="shared" si="9"/>
        <v>29426.396765170204</v>
      </c>
      <c r="K73" s="17">
        <f>SUM($J73:J$136)</f>
        <v>593163.42995960591</v>
      </c>
      <c r="L73" s="19">
        <f t="shared" si="10"/>
        <v>20.157528449480044</v>
      </c>
      <c r="N73" s="6">
        <v>59</v>
      </c>
      <c r="O73" s="6">
        <f t="shared" si="2"/>
        <v>59</v>
      </c>
      <c r="P73" s="20">
        <f t="shared" si="3"/>
        <v>90235.343736592375</v>
      </c>
      <c r="Q73" s="20">
        <f t="shared" si="4"/>
        <v>94655.797820764434</v>
      </c>
      <c r="R73" s="5">
        <f t="shared" si="5"/>
        <v>94655.797820764434</v>
      </c>
      <c r="S73" s="5">
        <f t="shared" si="14"/>
        <v>2655301027.0344834</v>
      </c>
      <c r="T73" s="20">
        <f>SUM(S73:$S$136)</f>
        <v>40911638164.169426</v>
      </c>
      <c r="U73" s="6">
        <f t="shared" si="11"/>
        <v>15.407532986894793</v>
      </c>
    </row>
    <row r="74" spans="1:21">
      <c r="A74" s="21">
        <v>60</v>
      </c>
      <c r="B74" s="14">
        <f>Absterbeordnung!B68</f>
        <v>89371.780071529327</v>
      </c>
      <c r="C74" s="15">
        <f t="shared" si="12"/>
        <v>0.30478226645907031</v>
      </c>
      <c r="D74" s="14">
        <f t="shared" si="7"/>
        <v>27238.933687682282</v>
      </c>
      <c r="E74" s="14">
        <f>SUM(D74:$D$136)</f>
        <v>468836.12986431312</v>
      </c>
      <c r="F74" s="16">
        <f t="shared" si="8"/>
        <v>17.21198543378831</v>
      </c>
      <c r="G74" s="5"/>
      <c r="H74" s="17">
        <f>Absterbeordnung!C68</f>
        <v>94209.225709859747</v>
      </c>
      <c r="I74" s="18">
        <f t="shared" si="13"/>
        <v>0.30478226645907031</v>
      </c>
      <c r="J74" s="17">
        <f t="shared" si="9"/>
        <v>28713.301333205171</v>
      </c>
      <c r="K74" s="17">
        <f>SUM($J74:J$136)</f>
        <v>563737.03319443576</v>
      </c>
      <c r="L74" s="19">
        <f t="shared" si="10"/>
        <v>19.633306064409545</v>
      </c>
      <c r="N74" s="6">
        <v>60</v>
      </c>
      <c r="O74" s="6">
        <f t="shared" si="2"/>
        <v>60</v>
      </c>
      <c r="P74" s="20">
        <f t="shared" si="3"/>
        <v>89371.780071529327</v>
      </c>
      <c r="Q74" s="20">
        <f t="shared" si="4"/>
        <v>94209.225709859747</v>
      </c>
      <c r="R74" s="5">
        <f t="shared" si="5"/>
        <v>94209.225709859747</v>
      </c>
      <c r="S74" s="5">
        <f t="shared" si="14"/>
        <v>2566158851.8787622</v>
      </c>
      <c r="T74" s="20">
        <f>SUM(S74:$S$136)</f>
        <v>38256337137.134949</v>
      </c>
      <c r="U74" s="6">
        <f t="shared" si="11"/>
        <v>14.908015966792675</v>
      </c>
    </row>
    <row r="75" spans="1:21">
      <c r="A75" s="21">
        <v>61</v>
      </c>
      <c r="B75" s="14">
        <f>Absterbeordnung!B69</f>
        <v>88434.952984442571</v>
      </c>
      <c r="C75" s="15">
        <f t="shared" si="12"/>
        <v>0.29880614358732388</v>
      </c>
      <c r="D75" s="14">
        <f t="shared" si="7"/>
        <v>26424.907259607582</v>
      </c>
      <c r="E75" s="14">
        <f>SUM(D75:$D$136)</f>
        <v>441597.19617663085</v>
      </c>
      <c r="F75" s="16">
        <f t="shared" si="8"/>
        <v>16.71140003778347</v>
      </c>
      <c r="G75" s="5"/>
      <c r="H75" s="17">
        <f>Absterbeordnung!C69</f>
        <v>93702.587273645491</v>
      </c>
      <c r="I75" s="18">
        <f t="shared" si="13"/>
        <v>0.29880614358732388</v>
      </c>
      <c r="J75" s="17">
        <f t="shared" si="9"/>
        <v>27998.908747392663</v>
      </c>
      <c r="K75" s="17">
        <f>SUM($J75:J$136)</f>
        <v>535023.73186123034</v>
      </c>
      <c r="L75" s="19">
        <f t="shared" si="10"/>
        <v>19.108735154224654</v>
      </c>
      <c r="N75" s="6">
        <v>61</v>
      </c>
      <c r="O75" s="6">
        <f t="shared" si="2"/>
        <v>61</v>
      </c>
      <c r="P75" s="20">
        <f t="shared" si="3"/>
        <v>88434.952984442571</v>
      </c>
      <c r="Q75" s="20">
        <f t="shared" si="4"/>
        <v>93702.587273645491</v>
      </c>
      <c r="R75" s="5">
        <f t="shared" si="5"/>
        <v>93702.587273645491</v>
      </c>
      <c r="S75" s="5">
        <f t="shared" si="14"/>
        <v>2476082178.6913681</v>
      </c>
      <c r="T75" s="20">
        <f>SUM(S75:$S$136)</f>
        <v>35690178285.256195</v>
      </c>
      <c r="U75" s="6">
        <f t="shared" si="11"/>
        <v>14.413971633251194</v>
      </c>
    </row>
    <row r="76" spans="1:21">
      <c r="A76" s="21">
        <v>62</v>
      </c>
      <c r="B76" s="14">
        <f>Absterbeordnung!B70</f>
        <v>87429.74198513107</v>
      </c>
      <c r="C76" s="15">
        <f t="shared" si="12"/>
        <v>0.29294719959541554</v>
      </c>
      <c r="D76" s="14">
        <f t="shared" si="7"/>
        <v>25612.298075893872</v>
      </c>
      <c r="E76" s="14">
        <f>SUM(D76:$D$136)</f>
        <v>415172.28891702322</v>
      </c>
      <c r="F76" s="16">
        <f t="shared" si="8"/>
        <v>16.209880413182475</v>
      </c>
      <c r="G76" s="5"/>
      <c r="H76" s="17">
        <f>Absterbeordnung!C70</f>
        <v>93157.323569391825</v>
      </c>
      <c r="I76" s="18">
        <f t="shared" si="13"/>
        <v>0.29294719959541554</v>
      </c>
      <c r="J76" s="17">
        <f t="shared" si="9"/>
        <v>27290.177061457336</v>
      </c>
      <c r="K76" s="17">
        <f>SUM($J76:J$136)</f>
        <v>507024.82311383763</v>
      </c>
      <c r="L76" s="19">
        <f t="shared" si="10"/>
        <v>18.579022846646264</v>
      </c>
      <c r="N76" s="6">
        <v>62</v>
      </c>
      <c r="O76" s="6">
        <f t="shared" si="2"/>
        <v>62</v>
      </c>
      <c r="P76" s="20">
        <f t="shared" si="3"/>
        <v>87429.74198513107</v>
      </c>
      <c r="Q76" s="20">
        <f t="shared" si="4"/>
        <v>93157.323569391825</v>
      </c>
      <c r="R76" s="5">
        <f t="shared" si="5"/>
        <v>93157.323569391825</v>
      </c>
      <c r="S76" s="5">
        <f t="shared" si="14"/>
        <v>2385973139.2117572</v>
      </c>
      <c r="T76" s="20">
        <f>SUM(S76:$S$136)</f>
        <v>33214096106.564819</v>
      </c>
      <c r="U76" s="6">
        <f t="shared" si="11"/>
        <v>13.920565810534482</v>
      </c>
    </row>
    <row r="77" spans="1:21">
      <c r="A77" s="21">
        <v>63</v>
      </c>
      <c r="B77" s="14">
        <f>Absterbeordnung!B71</f>
        <v>86378.878746041912</v>
      </c>
      <c r="C77" s="15">
        <f t="shared" si="12"/>
        <v>0.28720313685825061</v>
      </c>
      <c r="D77" s="14">
        <f t="shared" si="7"/>
        <v>24808.284934161711</v>
      </c>
      <c r="E77" s="14">
        <f>SUM(D77:$D$136)</f>
        <v>389559.99084112933</v>
      </c>
      <c r="F77" s="16">
        <f t="shared" si="8"/>
        <v>15.702818307471718</v>
      </c>
      <c r="G77" s="5"/>
      <c r="H77" s="17">
        <f>Absterbeordnung!C71</f>
        <v>92570.418615089802</v>
      </c>
      <c r="I77" s="18">
        <f t="shared" si="13"/>
        <v>0.28720313685825061</v>
      </c>
      <c r="J77" s="17">
        <f t="shared" si="9"/>
        <v>26586.514606535187</v>
      </c>
      <c r="K77" s="17">
        <f>SUM($J77:J$136)</f>
        <v>479734.64605238021</v>
      </c>
      <c r="L77" s="19">
        <f t="shared" si="10"/>
        <v>18.044284975002231</v>
      </c>
      <c r="N77" s="6">
        <v>63</v>
      </c>
      <c r="O77" s="6">
        <f t="shared" si="2"/>
        <v>63</v>
      </c>
      <c r="P77" s="20">
        <f t="shared" si="3"/>
        <v>86378.878746041912</v>
      </c>
      <c r="Q77" s="20">
        <f t="shared" si="4"/>
        <v>92570.418615089802</v>
      </c>
      <c r="R77" s="5">
        <f t="shared" si="5"/>
        <v>92570.418615089802</v>
      </c>
      <c r="S77" s="5">
        <f t="shared" si="14"/>
        <v>2296513321.4777751</v>
      </c>
      <c r="T77" s="20">
        <f>SUM(S77:$S$136)</f>
        <v>30828122967.353062</v>
      </c>
      <c r="U77" s="6">
        <f t="shared" si="11"/>
        <v>13.423881620471326</v>
      </c>
    </row>
    <row r="78" spans="1:21">
      <c r="A78" s="21">
        <v>64</v>
      </c>
      <c r="B78" s="14">
        <f>Absterbeordnung!B72</f>
        <v>85242.992487923562</v>
      </c>
      <c r="C78" s="15">
        <f t="shared" si="12"/>
        <v>0.28157170280220639</v>
      </c>
      <c r="D78" s="14">
        <f t="shared" si="7"/>
        <v>24002.014546780327</v>
      </c>
      <c r="E78" s="14">
        <f>SUM(D78:$D$136)</f>
        <v>364751.70590696757</v>
      </c>
      <c r="F78" s="16">
        <f t="shared" si="8"/>
        <v>15.196712142477057</v>
      </c>
      <c r="G78" s="5"/>
      <c r="H78" s="17">
        <f>Absterbeordnung!C72</f>
        <v>91941.682433460766</v>
      </c>
      <c r="I78" s="18">
        <f t="shared" si="13"/>
        <v>0.28157170280220639</v>
      </c>
      <c r="J78" s="17">
        <f t="shared" si="9"/>
        <v>25888.176081289253</v>
      </c>
      <c r="K78" s="17">
        <f>SUM($J78:J$136)</f>
        <v>453148.13144584501</v>
      </c>
      <c r="L78" s="19">
        <f t="shared" si="10"/>
        <v>17.504057837947069</v>
      </c>
      <c r="N78" s="6">
        <v>64</v>
      </c>
      <c r="O78" s="6">
        <f t="shared" si="2"/>
        <v>64</v>
      </c>
      <c r="P78" s="20">
        <f t="shared" si="3"/>
        <v>85242.992487923562</v>
      </c>
      <c r="Q78" s="20">
        <f t="shared" si="4"/>
        <v>91941.682433460766</v>
      </c>
      <c r="R78" s="5">
        <f t="shared" si="5"/>
        <v>91941.682433460766</v>
      </c>
      <c r="S78" s="5">
        <f t="shared" si="14"/>
        <v>2206785599.2233825</v>
      </c>
      <c r="T78" s="20">
        <f>SUM(S78:$S$136)</f>
        <v>28531609645.875286</v>
      </c>
      <c r="U78" s="6">
        <f t="shared" si="11"/>
        <v>12.929035632603458</v>
      </c>
    </row>
    <row r="79" spans="1:21">
      <c r="A79" s="21">
        <v>65</v>
      </c>
      <c r="B79" s="14">
        <f>Absterbeordnung!B73</f>
        <v>84041.885926999326</v>
      </c>
      <c r="C79" s="15">
        <f t="shared" ref="C79:C110" si="15">1/(((1+($B$5/100))^A79))</f>
        <v>0.27605068902177099</v>
      </c>
      <c r="D79" s="14">
        <f t="shared" si="7"/>
        <v>23199.820516837244</v>
      </c>
      <c r="E79" s="14">
        <f>SUM(D79:$D$136)</f>
        <v>340749.69136018731</v>
      </c>
      <c r="F79" s="16">
        <f t="shared" si="8"/>
        <v>14.687600324877023</v>
      </c>
      <c r="G79" s="5"/>
      <c r="H79" s="17">
        <f>Absterbeordnung!C73</f>
        <v>91277.961884161079</v>
      </c>
      <c r="I79" s="18">
        <f t="shared" ref="I79:I110" si="16">1/(((1+($B$5/100))^A79))</f>
        <v>0.27605068902177099</v>
      </c>
      <c r="J79" s="17">
        <f t="shared" si="9"/>
        <v>25197.344270625617</v>
      </c>
      <c r="K79" s="17">
        <f>SUM($J79:J$136)</f>
        <v>427259.95536455582</v>
      </c>
      <c r="L79" s="19">
        <f t="shared" si="10"/>
        <v>16.956547117651755</v>
      </c>
      <c r="N79" s="6">
        <v>65</v>
      </c>
      <c r="O79" s="6">
        <f t="shared" ref="O79:O136" si="17">N79+$B$3</f>
        <v>65</v>
      </c>
      <c r="P79" s="20">
        <f t="shared" ref="P79:P127" si="18">B79</f>
        <v>84041.885926999326</v>
      </c>
      <c r="Q79" s="20">
        <f t="shared" ref="Q79:Q127" si="19">H79</f>
        <v>91277.961884161079</v>
      </c>
      <c r="R79" s="5">
        <f t="shared" ref="R79:R136" si="20">LOOKUP(N79,$O$14:$O$136,$Q$14:$Q$136)</f>
        <v>91277.961884161079</v>
      </c>
      <c r="S79" s="5">
        <f t="shared" ref="S79:S110" si="21">P79*R79*I79</f>
        <v>2117632332.855248</v>
      </c>
      <c r="T79" s="20">
        <f>SUM(S79:$S$136)</f>
        <v>26324824046.651901</v>
      </c>
      <c r="U79" s="6">
        <f t="shared" si="11"/>
        <v>12.431253356977974</v>
      </c>
    </row>
    <row r="80" spans="1:21">
      <c r="A80" s="21">
        <v>66</v>
      </c>
      <c r="B80" s="14">
        <f>Absterbeordnung!B74</f>
        <v>82752.230220637823</v>
      </c>
      <c r="C80" s="15">
        <f t="shared" si="15"/>
        <v>0.27063793041350098</v>
      </c>
      <c r="D80" s="14">
        <f t="shared" ref="D80:D127" si="22">B80*C80</f>
        <v>22395.892324014992</v>
      </c>
      <c r="E80" s="14">
        <f>SUM(D80:$D$136)</f>
        <v>317549.87084335001</v>
      </c>
      <c r="F80" s="16">
        <f t="shared" ref="F80:F127" si="23">E80/D80</f>
        <v>14.178933629844391</v>
      </c>
      <c r="G80" s="5"/>
      <c r="H80" s="17">
        <f>Absterbeordnung!C74</f>
        <v>90561.531452035197</v>
      </c>
      <c r="I80" s="18">
        <f t="shared" si="16"/>
        <v>0.27063793041350098</v>
      </c>
      <c r="J80" s="17">
        <f t="shared" ref="J80:J127" si="24">H80*I80</f>
        <v>24509.385447255983</v>
      </c>
      <c r="K80" s="17">
        <f>SUM($J80:J$136)</f>
        <v>402062.6110939302</v>
      </c>
      <c r="L80" s="19">
        <f t="shared" ref="L80:L127" si="25">K80/J80</f>
        <v>16.404434617879993</v>
      </c>
      <c r="N80" s="6">
        <v>66</v>
      </c>
      <c r="O80" s="6">
        <f t="shared" si="17"/>
        <v>66</v>
      </c>
      <c r="P80" s="20">
        <f t="shared" si="18"/>
        <v>82752.230220637823</v>
      </c>
      <c r="Q80" s="20">
        <f t="shared" si="19"/>
        <v>90561.531452035197</v>
      </c>
      <c r="R80" s="5">
        <f t="shared" si="20"/>
        <v>90561.531452035197</v>
      </c>
      <c r="S80" s="5">
        <f t="shared" si="21"/>
        <v>2028206307.0976772</v>
      </c>
      <c r="T80" s="20">
        <f>SUM(S80:$S$136)</f>
        <v>24207191713.796654</v>
      </c>
      <c r="U80" s="6">
        <f t="shared" ref="U80:U127" si="26">T80/S80</f>
        <v>11.935270898766044</v>
      </c>
    </row>
    <row r="81" spans="1:21">
      <c r="A81" s="21">
        <v>67</v>
      </c>
      <c r="B81" s="14">
        <f>Absterbeordnung!B75</f>
        <v>81367.733716219896</v>
      </c>
      <c r="C81" s="15">
        <f t="shared" si="15"/>
        <v>0.26533130432696173</v>
      </c>
      <c r="D81" s="14">
        <f t="shared" si="22"/>
        <v>21589.406917053526</v>
      </c>
      <c r="E81" s="14">
        <f>SUM(D81:$D$136)</f>
        <v>295153.97851933498</v>
      </c>
      <c r="F81" s="16">
        <f t="shared" si="23"/>
        <v>13.671240699353909</v>
      </c>
      <c r="G81" s="5"/>
      <c r="H81" s="17">
        <f>Absterbeordnung!C75</f>
        <v>89793.159537611864</v>
      </c>
      <c r="I81" s="18">
        <f t="shared" si="16"/>
        <v>0.26533130432696173</v>
      </c>
      <c r="J81" s="17">
        <f t="shared" si="24"/>
        <v>23824.936139753518</v>
      </c>
      <c r="K81" s="17">
        <f>SUM($J81:J$136)</f>
        <v>377553.22564667428</v>
      </c>
      <c r="L81" s="19">
        <f t="shared" si="25"/>
        <v>15.846977445479956</v>
      </c>
      <c r="N81" s="6">
        <v>67</v>
      </c>
      <c r="O81" s="6">
        <f t="shared" si="17"/>
        <v>67</v>
      </c>
      <c r="P81" s="20">
        <f t="shared" si="18"/>
        <v>81367.733716219896</v>
      </c>
      <c r="Q81" s="20">
        <f t="shared" si="19"/>
        <v>89793.159537611864</v>
      </c>
      <c r="R81" s="5">
        <f t="shared" si="20"/>
        <v>89793.159537611864</v>
      </c>
      <c r="S81" s="5">
        <f t="shared" si="21"/>
        <v>1938581059.6254082</v>
      </c>
      <c r="T81" s="20">
        <f>SUM(S81:$S$136)</f>
        <v>22178985406.698975</v>
      </c>
      <c r="U81" s="6">
        <f t="shared" si="26"/>
        <v>11.440834674710285</v>
      </c>
    </row>
    <row r="82" spans="1:21">
      <c r="A82" s="21">
        <v>68</v>
      </c>
      <c r="B82" s="14">
        <f>Absterbeordnung!B76</f>
        <v>79924.591914277436</v>
      </c>
      <c r="C82" s="15">
        <f t="shared" si="15"/>
        <v>0.26012872973231543</v>
      </c>
      <c r="D82" s="14">
        <f t="shared" si="22"/>
        <v>20790.682569034678</v>
      </c>
      <c r="E82" s="14">
        <f>SUM(D82:$D$136)</f>
        <v>273564.57160228147</v>
      </c>
      <c r="F82" s="16">
        <f t="shared" si="23"/>
        <v>13.158037053084747</v>
      </c>
      <c r="G82" s="5"/>
      <c r="H82" s="17">
        <f>Absterbeordnung!C76</f>
        <v>88985.612348878843</v>
      </c>
      <c r="I82" s="18">
        <f t="shared" si="16"/>
        <v>0.26012872973231543</v>
      </c>
      <c r="J82" s="17">
        <f t="shared" si="24"/>
        <v>23147.714304766094</v>
      </c>
      <c r="K82" s="17">
        <f>SUM($J82:J$136)</f>
        <v>353728.28950692073</v>
      </c>
      <c r="L82" s="19">
        <f t="shared" si="25"/>
        <v>15.28134851025392</v>
      </c>
      <c r="N82" s="6">
        <v>68</v>
      </c>
      <c r="O82" s="6">
        <f t="shared" si="17"/>
        <v>68</v>
      </c>
      <c r="P82" s="20">
        <f t="shared" si="18"/>
        <v>79924.591914277436</v>
      </c>
      <c r="Q82" s="20">
        <f t="shared" si="19"/>
        <v>88985.612348878843</v>
      </c>
      <c r="R82" s="5">
        <f t="shared" si="20"/>
        <v>88985.612348878843</v>
      </c>
      <c r="S82" s="5">
        <f t="shared" si="21"/>
        <v>1850071619.5567124</v>
      </c>
      <c r="T82" s="20">
        <f>SUM(S82:$S$136)</f>
        <v>20240404347.073563</v>
      </c>
      <c r="U82" s="6">
        <f t="shared" si="26"/>
        <v>10.940335570318775</v>
      </c>
    </row>
    <row r="83" spans="1:21">
      <c r="A83" s="21">
        <v>69</v>
      </c>
      <c r="B83" s="14">
        <f>Absterbeordnung!B77</f>
        <v>78368.440801272067</v>
      </c>
      <c r="C83" s="15">
        <f t="shared" si="15"/>
        <v>0.25502816640423082</v>
      </c>
      <c r="D83" s="14">
        <f t="shared" si="22"/>
        <v>19986.159761506926</v>
      </c>
      <c r="E83" s="14">
        <f>SUM(D83:$D$136)</f>
        <v>252773.88903324664</v>
      </c>
      <c r="F83" s="16">
        <f t="shared" si="23"/>
        <v>12.647446635550555</v>
      </c>
      <c r="G83" s="5"/>
      <c r="H83" s="17">
        <f>Absterbeordnung!C77</f>
        <v>88113.261033833245</v>
      </c>
      <c r="I83" s="18">
        <f t="shared" si="16"/>
        <v>0.25502816640423082</v>
      </c>
      <c r="J83" s="17">
        <f t="shared" si="24"/>
        <v>22471.363397355854</v>
      </c>
      <c r="K83" s="17">
        <f>SUM($J83:J$136)</f>
        <v>330580.57520215458</v>
      </c>
      <c r="L83" s="19">
        <f t="shared" si="25"/>
        <v>14.711193502440228</v>
      </c>
      <c r="N83" s="6">
        <v>69</v>
      </c>
      <c r="O83" s="6">
        <f t="shared" si="17"/>
        <v>69</v>
      </c>
      <c r="P83" s="20">
        <f t="shared" si="18"/>
        <v>78368.440801272067</v>
      </c>
      <c r="Q83" s="20">
        <f t="shared" si="19"/>
        <v>88113.261033833245</v>
      </c>
      <c r="R83" s="5">
        <f t="shared" si="20"/>
        <v>88113.261033833245</v>
      </c>
      <c r="S83" s="5">
        <f t="shared" si="21"/>
        <v>1761045712.129554</v>
      </c>
      <c r="T83" s="20">
        <f>SUM(S83:$S$136)</f>
        <v>18390332727.51685</v>
      </c>
      <c r="U83" s="6">
        <f t="shared" si="26"/>
        <v>10.442848019702021</v>
      </c>
    </row>
    <row r="84" spans="1:21">
      <c r="A84" s="21">
        <v>70</v>
      </c>
      <c r="B84" s="14">
        <f>Absterbeordnung!B78</f>
        <v>76704.970323794361</v>
      </c>
      <c r="C84" s="15">
        <f t="shared" si="15"/>
        <v>0.25002761412179492</v>
      </c>
      <c r="D84" s="14">
        <f t="shared" si="22"/>
        <v>19178.360721341389</v>
      </c>
      <c r="E84" s="14">
        <f>SUM(D84:$D$136)</f>
        <v>232787.72927173969</v>
      </c>
      <c r="F84" s="16">
        <f t="shared" si="23"/>
        <v>12.138041027286397</v>
      </c>
      <c r="G84" s="5"/>
      <c r="H84" s="17">
        <f>Absterbeordnung!C78</f>
        <v>87171.901776762767</v>
      </c>
      <c r="I84" s="18">
        <f t="shared" si="16"/>
        <v>0.25002761412179492</v>
      </c>
      <c r="J84" s="17">
        <f t="shared" si="24"/>
        <v>21795.38261970345</v>
      </c>
      <c r="K84" s="17">
        <f>SUM($J84:J$136)</f>
        <v>308109.2118047988</v>
      </c>
      <c r="L84" s="19">
        <f t="shared" si="25"/>
        <v>14.136444272662692</v>
      </c>
      <c r="N84" s="6">
        <v>70</v>
      </c>
      <c r="O84" s="6">
        <f t="shared" si="17"/>
        <v>70</v>
      </c>
      <c r="P84" s="20">
        <f t="shared" si="18"/>
        <v>76704.970323794361</v>
      </c>
      <c r="Q84" s="20">
        <f t="shared" si="19"/>
        <v>87171.901776762767</v>
      </c>
      <c r="R84" s="5">
        <f t="shared" si="20"/>
        <v>87171.901776762767</v>
      </c>
      <c r="S84" s="5">
        <f t="shared" si="21"/>
        <v>1671814177.0400965</v>
      </c>
      <c r="T84" s="20">
        <f>SUM(S84:$S$136)</f>
        <v>16629287015.387299</v>
      </c>
      <c r="U84" s="6">
        <f t="shared" si="26"/>
        <v>9.9468512970915341</v>
      </c>
    </row>
    <row r="85" spans="1:21">
      <c r="A85" s="21">
        <v>71</v>
      </c>
      <c r="B85" s="14">
        <f>Absterbeordnung!B79</f>
        <v>74916.736046723192</v>
      </c>
      <c r="C85" s="15">
        <f t="shared" si="15"/>
        <v>0.24512511188411268</v>
      </c>
      <c r="D85" s="14">
        <f t="shared" si="22"/>
        <v>18363.973305445561</v>
      </c>
      <c r="E85" s="14">
        <f>SUM(D85:$D$136)</f>
        <v>213609.3685503983</v>
      </c>
      <c r="F85" s="16">
        <f t="shared" si="23"/>
        <v>11.631979909655806</v>
      </c>
      <c r="G85" s="5"/>
      <c r="H85" s="17">
        <f>Absterbeordnung!C79</f>
        <v>86135.368065777089</v>
      </c>
      <c r="I85" s="18">
        <f t="shared" si="16"/>
        <v>0.24512511188411268</v>
      </c>
      <c r="J85" s="17">
        <f t="shared" si="24"/>
        <v>21113.941734302836</v>
      </c>
      <c r="K85" s="17">
        <f>SUM($J85:J$136)</f>
        <v>286313.82918509538</v>
      </c>
      <c r="L85" s="19">
        <f t="shared" si="25"/>
        <v>13.560415804308802</v>
      </c>
      <c r="N85" s="6">
        <v>71</v>
      </c>
      <c r="O85" s="6">
        <f t="shared" si="17"/>
        <v>71</v>
      </c>
      <c r="P85" s="20">
        <f t="shared" si="18"/>
        <v>74916.736046723192</v>
      </c>
      <c r="Q85" s="20">
        <f t="shared" si="19"/>
        <v>86135.368065777089</v>
      </c>
      <c r="R85" s="5">
        <f t="shared" si="20"/>
        <v>86135.368065777089</v>
      </c>
      <c r="S85" s="5">
        <f t="shared" si="21"/>
        <v>1581787599.8146584</v>
      </c>
      <c r="T85" s="20">
        <f>SUM(S85:$S$136)</f>
        <v>14957472838.347204</v>
      </c>
      <c r="U85" s="6">
        <f t="shared" si="26"/>
        <v>9.4560564516372523</v>
      </c>
    </row>
    <row r="86" spans="1:21">
      <c r="A86" s="21">
        <v>72</v>
      </c>
      <c r="B86" s="14">
        <f>Absterbeordnung!B80</f>
        <v>73019.712390097484</v>
      </c>
      <c r="C86" s="15">
        <f t="shared" si="15"/>
        <v>0.24031873714128693</v>
      </c>
      <c r="D86" s="14">
        <f t="shared" si="22"/>
        <v>17548.005068008209</v>
      </c>
      <c r="E86" s="14">
        <f>SUM(D86:$D$136)</f>
        <v>195245.39524495273</v>
      </c>
      <c r="F86" s="16">
        <f t="shared" si="23"/>
        <v>11.126358494214529</v>
      </c>
      <c r="G86" s="5"/>
      <c r="H86" s="17">
        <f>Absterbeordnung!C80</f>
        <v>85006.82760539731</v>
      </c>
      <c r="I86" s="18">
        <f t="shared" si="16"/>
        <v>0.24031873714128693</v>
      </c>
      <c r="J86" s="17">
        <f t="shared" si="24"/>
        <v>20428.73345851617</v>
      </c>
      <c r="K86" s="17">
        <f>SUM($J86:J$136)</f>
        <v>265199.88745079254</v>
      </c>
      <c r="L86" s="19">
        <f t="shared" si="25"/>
        <v>12.981709707521691</v>
      </c>
      <c r="N86" s="6">
        <v>72</v>
      </c>
      <c r="O86" s="6">
        <f t="shared" si="17"/>
        <v>72</v>
      </c>
      <c r="P86" s="20">
        <f t="shared" si="18"/>
        <v>73019.712390097484</v>
      </c>
      <c r="Q86" s="20">
        <f t="shared" si="19"/>
        <v>85006.82760539731</v>
      </c>
      <c r="R86" s="5">
        <f t="shared" si="20"/>
        <v>85006.82760539731</v>
      </c>
      <c r="S86" s="5">
        <f t="shared" si="21"/>
        <v>1491700241.6348124</v>
      </c>
      <c r="T86" s="20">
        <f>SUM(S86:$S$136)</f>
        <v>13375685238.532549</v>
      </c>
      <c r="U86" s="6">
        <f t="shared" si="26"/>
        <v>8.96673799816082</v>
      </c>
    </row>
    <row r="87" spans="1:21">
      <c r="A87" s="21">
        <v>73</v>
      </c>
      <c r="B87" s="14">
        <f>Absterbeordnung!B81</f>
        <v>70987.751239271223</v>
      </c>
      <c r="C87" s="15">
        <f t="shared" si="15"/>
        <v>0.2356066050404774</v>
      </c>
      <c r="D87" s="14">
        <f t="shared" si="22"/>
        <v>16725.183068942635</v>
      </c>
      <c r="E87" s="14">
        <f>SUM(D87:$D$136)</f>
        <v>177697.39017694458</v>
      </c>
      <c r="F87" s="16">
        <f t="shared" si="23"/>
        <v>10.624540816352248</v>
      </c>
      <c r="G87" s="5"/>
      <c r="H87" s="17">
        <f>Absterbeordnung!C81</f>
        <v>83745.874846268212</v>
      </c>
      <c r="I87" s="18">
        <f t="shared" si="16"/>
        <v>0.2356066050404774</v>
      </c>
      <c r="J87" s="17">
        <f t="shared" si="24"/>
        <v>19731.081258673967</v>
      </c>
      <c r="K87" s="17">
        <f>SUM($J87:J$136)</f>
        <v>244771.15399227635</v>
      </c>
      <c r="L87" s="19">
        <f t="shared" si="25"/>
        <v>12.405359381137446</v>
      </c>
      <c r="N87" s="6">
        <v>73</v>
      </c>
      <c r="O87" s="6">
        <f t="shared" si="17"/>
        <v>73</v>
      </c>
      <c r="P87" s="20">
        <f t="shared" si="18"/>
        <v>70987.751239271223</v>
      </c>
      <c r="Q87" s="20">
        <f t="shared" si="19"/>
        <v>83745.874846268212</v>
      </c>
      <c r="R87" s="5">
        <f t="shared" si="20"/>
        <v>83745.874846268212</v>
      </c>
      <c r="S87" s="5">
        <f t="shared" si="21"/>
        <v>1400665088.0725939</v>
      </c>
      <c r="T87" s="20">
        <f>SUM(S87:$S$136)</f>
        <v>11883984996.897736</v>
      </c>
      <c r="U87" s="6">
        <f t="shared" si="26"/>
        <v>8.4845300265539354</v>
      </c>
    </row>
    <row r="88" spans="1:21">
      <c r="A88" s="21">
        <v>74</v>
      </c>
      <c r="B88" s="14">
        <f>Absterbeordnung!B82</f>
        <v>68758.794617676016</v>
      </c>
      <c r="C88" s="15">
        <f t="shared" si="15"/>
        <v>0.23098686768674251</v>
      </c>
      <c r="D88" s="14">
        <f t="shared" si="22"/>
        <v>15882.378594653033</v>
      </c>
      <c r="E88" s="14">
        <f>SUM(D88:$D$136)</f>
        <v>160972.20710800189</v>
      </c>
      <c r="F88" s="16">
        <f t="shared" si="23"/>
        <v>10.13527074352672</v>
      </c>
      <c r="G88" s="5"/>
      <c r="H88" s="17">
        <f>Absterbeordnung!C82</f>
        <v>82319.629752226261</v>
      </c>
      <c r="I88" s="18">
        <f t="shared" si="16"/>
        <v>0.23098686768674251</v>
      </c>
      <c r="J88" s="17">
        <f t="shared" si="24"/>
        <v>19014.75342559912</v>
      </c>
      <c r="K88" s="17">
        <f>SUM($J88:J$136)</f>
        <v>225040.07273360237</v>
      </c>
      <c r="L88" s="19">
        <f t="shared" si="25"/>
        <v>11.835024504216614</v>
      </c>
      <c r="N88" s="6">
        <v>74</v>
      </c>
      <c r="O88" s="6">
        <f t="shared" si="17"/>
        <v>74</v>
      </c>
      <c r="P88" s="20">
        <f t="shared" si="18"/>
        <v>68758.794617676016</v>
      </c>
      <c r="Q88" s="20">
        <f t="shared" si="19"/>
        <v>82319.629752226261</v>
      </c>
      <c r="R88" s="5">
        <f t="shared" si="20"/>
        <v>82319.629752226261</v>
      </c>
      <c r="S88" s="5">
        <f t="shared" si="21"/>
        <v>1307431525.4965212</v>
      </c>
      <c r="T88" s="20">
        <f>SUM(S88:$S$136)</f>
        <v>10483319908.825142</v>
      </c>
      <c r="U88" s="6">
        <f t="shared" si="26"/>
        <v>8.0182554148248091</v>
      </c>
    </row>
    <row r="89" spans="1:21">
      <c r="A89" s="21">
        <v>75</v>
      </c>
      <c r="B89" s="14">
        <f>Absterbeordnung!B83</f>
        <v>66340.897650637635</v>
      </c>
      <c r="C89" s="15">
        <f t="shared" si="15"/>
        <v>0.22645771341837509</v>
      </c>
      <c r="D89" s="14">
        <f t="shared" si="22"/>
        <v>15023.40798808585</v>
      </c>
      <c r="E89" s="14">
        <f>SUM(D89:$D$136)</f>
        <v>145089.82851334891</v>
      </c>
      <c r="F89" s="16">
        <f t="shared" si="23"/>
        <v>9.6575842597372592</v>
      </c>
      <c r="G89" s="5"/>
      <c r="H89" s="17">
        <f>Absterbeordnung!C83</f>
        <v>80760.612299362896</v>
      </c>
      <c r="I89" s="18">
        <f t="shared" si="16"/>
        <v>0.22645771341837509</v>
      </c>
      <c r="J89" s="17">
        <f t="shared" si="24"/>
        <v>18288.863595581621</v>
      </c>
      <c r="K89" s="17">
        <f>SUM($J89:J$136)</f>
        <v>206025.31930800324</v>
      </c>
      <c r="L89" s="19">
        <f t="shared" si="25"/>
        <v>11.26506949058205</v>
      </c>
      <c r="N89" s="6">
        <v>75</v>
      </c>
      <c r="O89" s="6">
        <f t="shared" si="17"/>
        <v>75</v>
      </c>
      <c r="P89" s="20">
        <f t="shared" si="18"/>
        <v>66340.897650637635</v>
      </c>
      <c r="Q89" s="20">
        <f t="shared" si="19"/>
        <v>80760.612299362896</v>
      </c>
      <c r="R89" s="5">
        <f t="shared" si="20"/>
        <v>80760.612299362896</v>
      </c>
      <c r="S89" s="5">
        <f t="shared" si="21"/>
        <v>1213299627.940953</v>
      </c>
      <c r="T89" s="20">
        <f>SUM(S89:$S$136)</f>
        <v>9175888383.3286228</v>
      </c>
      <c r="U89" s="6">
        <f t="shared" si="26"/>
        <v>7.5627554579413259</v>
      </c>
    </row>
    <row r="90" spans="1:21">
      <c r="A90" s="21">
        <v>76</v>
      </c>
      <c r="B90" s="14">
        <f>Absterbeordnung!B84</f>
        <v>63781.770250933885</v>
      </c>
      <c r="C90" s="15">
        <f t="shared" si="15"/>
        <v>0.22201736609644609</v>
      </c>
      <c r="D90" s="14">
        <f t="shared" si="22"/>
        <v>14160.660636081004</v>
      </c>
      <c r="E90" s="14">
        <f>SUM(D90:$D$136)</f>
        <v>130066.42052526306</v>
      </c>
      <c r="F90" s="16">
        <f t="shared" si="23"/>
        <v>9.185053146027462</v>
      </c>
      <c r="G90" s="5"/>
      <c r="H90" s="17">
        <f>Absterbeordnung!C84</f>
        <v>78974.634214748759</v>
      </c>
      <c r="I90" s="18">
        <f t="shared" si="16"/>
        <v>0.22201736609644609</v>
      </c>
      <c r="J90" s="17">
        <f t="shared" si="24"/>
        <v>17533.740276788794</v>
      </c>
      <c r="K90" s="17">
        <f>SUM($J90:J$136)</f>
        <v>187736.45571242159</v>
      </c>
      <c r="L90" s="19">
        <f t="shared" si="25"/>
        <v>10.707153907198428</v>
      </c>
      <c r="N90" s="6">
        <v>76</v>
      </c>
      <c r="O90" s="6">
        <f t="shared" si="17"/>
        <v>76</v>
      </c>
      <c r="P90" s="20">
        <f t="shared" si="18"/>
        <v>63781.770250933885</v>
      </c>
      <c r="Q90" s="20">
        <f t="shared" si="19"/>
        <v>78974.634214748759</v>
      </c>
      <c r="R90" s="5">
        <f t="shared" si="20"/>
        <v>78974.634214748759</v>
      </c>
      <c r="S90" s="5">
        <f t="shared" si="21"/>
        <v>1118332993.9736888</v>
      </c>
      <c r="T90" s="20">
        <f>SUM(S90:$S$136)</f>
        <v>7962588755.3876667</v>
      </c>
      <c r="U90" s="6">
        <f t="shared" si="26"/>
        <v>7.1200517183122685</v>
      </c>
    </row>
    <row r="91" spans="1:21">
      <c r="A91" s="21">
        <v>77</v>
      </c>
      <c r="B91" s="14">
        <f>Absterbeordnung!B85</f>
        <v>61053.810657569731</v>
      </c>
      <c r="C91" s="15">
        <f t="shared" si="15"/>
        <v>0.2176640844082805</v>
      </c>
      <c r="D91" s="14">
        <f t="shared" si="22"/>
        <v>13289.221796416434</v>
      </c>
      <c r="E91" s="14">
        <f>SUM(D91:$D$136)</f>
        <v>115905.75988918207</v>
      </c>
      <c r="F91" s="16">
        <f t="shared" si="23"/>
        <v>8.721786848379427</v>
      </c>
      <c r="G91" s="5"/>
      <c r="H91" s="17">
        <f>Absterbeordnung!C85</f>
        <v>77005.00551066405</v>
      </c>
      <c r="I91" s="18">
        <f t="shared" si="16"/>
        <v>0.2176640844082805</v>
      </c>
      <c r="J91" s="17">
        <f t="shared" si="24"/>
        <v>16761.224019333284</v>
      </c>
      <c r="K91" s="17">
        <f>SUM($J91:J$136)</f>
        <v>170202.71543563282</v>
      </c>
      <c r="L91" s="19">
        <f t="shared" si="25"/>
        <v>10.154551674705379</v>
      </c>
      <c r="N91" s="6">
        <v>77</v>
      </c>
      <c r="O91" s="6">
        <f t="shared" si="17"/>
        <v>77</v>
      </c>
      <c r="P91" s="20">
        <f t="shared" si="18"/>
        <v>61053.810657569731</v>
      </c>
      <c r="Q91" s="20">
        <f t="shared" si="19"/>
        <v>77005.00551066405</v>
      </c>
      <c r="R91" s="5">
        <f t="shared" si="20"/>
        <v>77005.00551066405</v>
      </c>
      <c r="S91" s="5">
        <f t="shared" si="21"/>
        <v>1023336597.6654843</v>
      </c>
      <c r="T91" s="20">
        <f>SUM(S91:$S$136)</f>
        <v>6844255761.4139776</v>
      </c>
      <c r="U91" s="6">
        <f t="shared" si="26"/>
        <v>6.688176477834987</v>
      </c>
    </row>
    <row r="92" spans="1:21">
      <c r="A92" s="21">
        <v>78</v>
      </c>
      <c r="B92" s="14">
        <f>Absterbeordnung!B86</f>
        <v>58092.631426413216</v>
      </c>
      <c r="C92" s="15">
        <f t="shared" si="15"/>
        <v>0.21339616118458871</v>
      </c>
      <c r="D92" s="14">
        <f t="shared" si="22"/>
        <v>12396.744539507778</v>
      </c>
      <c r="E92" s="14">
        <f>SUM(D92:$D$136)</f>
        <v>102616.53809276564</v>
      </c>
      <c r="F92" s="16">
        <f t="shared" si="23"/>
        <v>8.2777004693233849</v>
      </c>
      <c r="G92" s="5"/>
      <c r="H92" s="17">
        <f>Absterbeordnung!C86</f>
        <v>74800.897245603992</v>
      </c>
      <c r="I92" s="18">
        <f t="shared" si="16"/>
        <v>0.21339616118458871</v>
      </c>
      <c r="J92" s="17">
        <f t="shared" si="24"/>
        <v>15962.224325374767</v>
      </c>
      <c r="K92" s="17">
        <f>SUM($J92:J$136)</f>
        <v>153441.49141629951</v>
      </c>
      <c r="L92" s="19">
        <f t="shared" si="25"/>
        <v>9.612788812419911</v>
      </c>
      <c r="N92" s="6">
        <v>78</v>
      </c>
      <c r="O92" s="6">
        <f t="shared" si="17"/>
        <v>78</v>
      </c>
      <c r="P92" s="20">
        <f t="shared" si="18"/>
        <v>58092.631426413216</v>
      </c>
      <c r="Q92" s="20">
        <f t="shared" si="19"/>
        <v>74800.897245603992</v>
      </c>
      <c r="R92" s="5">
        <f t="shared" si="20"/>
        <v>74800.897245603992</v>
      </c>
      <c r="S92" s="5">
        <f t="shared" si="21"/>
        <v>927287614.47972381</v>
      </c>
      <c r="T92" s="20">
        <f>SUM(S92:$S$136)</f>
        <v>5820919163.7484941</v>
      </c>
      <c r="U92" s="6">
        <f t="shared" si="26"/>
        <v>6.2773610612867463</v>
      </c>
    </row>
    <row r="93" spans="1:21">
      <c r="A93" s="21">
        <v>79</v>
      </c>
      <c r="B93" s="14">
        <f>Absterbeordnung!B87</f>
        <v>54923.966952912961</v>
      </c>
      <c r="C93" s="15">
        <f t="shared" si="15"/>
        <v>0.20921192272998898</v>
      </c>
      <c r="D93" s="14">
        <f t="shared" si="22"/>
        <v>11490.748730177294</v>
      </c>
      <c r="E93" s="14">
        <f>SUM(D93:$D$136)</f>
        <v>90219.793553257856</v>
      </c>
      <c r="F93" s="16">
        <f t="shared" si="23"/>
        <v>7.8515156559224337</v>
      </c>
      <c r="G93" s="5"/>
      <c r="H93" s="17">
        <f>Absterbeordnung!C87</f>
        <v>72340.208612475428</v>
      </c>
      <c r="I93" s="18">
        <f t="shared" si="16"/>
        <v>0.20921192272998898</v>
      </c>
      <c r="J93" s="17">
        <f t="shared" si="24"/>
        <v>15134.434134504492</v>
      </c>
      <c r="K93" s="17">
        <f>SUM($J93:J$136)</f>
        <v>137479.26709092475</v>
      </c>
      <c r="L93" s="19">
        <f t="shared" si="25"/>
        <v>9.0838723053074286</v>
      </c>
      <c r="N93" s="6">
        <v>79</v>
      </c>
      <c r="O93" s="6">
        <f t="shared" si="17"/>
        <v>79</v>
      </c>
      <c r="P93" s="20">
        <f t="shared" si="18"/>
        <v>54923.966952912961</v>
      </c>
      <c r="Q93" s="20">
        <f t="shared" si="19"/>
        <v>72340.208612475428</v>
      </c>
      <c r="R93" s="5">
        <f t="shared" si="20"/>
        <v>72340.208612475428</v>
      </c>
      <c r="S93" s="5">
        <f t="shared" si="21"/>
        <v>831243160.25456262</v>
      </c>
      <c r="T93" s="20">
        <f>SUM(S93:$S$136)</f>
        <v>4893631549.2687693</v>
      </c>
      <c r="U93" s="6">
        <f t="shared" si="26"/>
        <v>5.8871239888098783</v>
      </c>
    </row>
    <row r="94" spans="1:21">
      <c r="A94" s="21">
        <v>80</v>
      </c>
      <c r="B94" s="14">
        <f>Absterbeordnung!B88</f>
        <v>51614.158344093274</v>
      </c>
      <c r="C94" s="15">
        <f t="shared" si="15"/>
        <v>0.20510972816665585</v>
      </c>
      <c r="D94" s="14">
        <f t="shared" si="22"/>
        <v>10586.565987507704</v>
      </c>
      <c r="E94" s="14">
        <f>SUM(D94:$D$136)</f>
        <v>78729.044823080563</v>
      </c>
      <c r="F94" s="16">
        <f t="shared" si="23"/>
        <v>7.4366933447523911</v>
      </c>
      <c r="G94" s="5"/>
      <c r="H94" s="17">
        <f>Absterbeordnung!C88</f>
        <v>69644.03979570324</v>
      </c>
      <c r="I94" s="18">
        <f t="shared" si="16"/>
        <v>0.20510972816665585</v>
      </c>
      <c r="J94" s="17">
        <f t="shared" si="24"/>
        <v>14284.670070924454</v>
      </c>
      <c r="K94" s="17">
        <f>SUM($J94:J$136)</f>
        <v>122344.83295642032</v>
      </c>
      <c r="L94" s="19">
        <f t="shared" si="25"/>
        <v>8.5647643487017255</v>
      </c>
      <c r="N94" s="6">
        <v>80</v>
      </c>
      <c r="O94" s="6">
        <f t="shared" si="17"/>
        <v>80</v>
      </c>
      <c r="P94" s="20">
        <f t="shared" si="18"/>
        <v>51614.158344093274</v>
      </c>
      <c r="Q94" s="20">
        <f t="shared" si="19"/>
        <v>69644.03979570324</v>
      </c>
      <c r="R94" s="5">
        <f t="shared" si="20"/>
        <v>69644.03979570324</v>
      </c>
      <c r="S94" s="5">
        <f t="shared" si="21"/>
        <v>737291222.9338249</v>
      </c>
      <c r="T94" s="20">
        <f>SUM(S94:$S$136)</f>
        <v>4062388389.0142074</v>
      </c>
      <c r="U94" s="6">
        <f t="shared" si="26"/>
        <v>5.509883018611256</v>
      </c>
    </row>
    <row r="95" spans="1:21">
      <c r="A95" s="21">
        <v>81</v>
      </c>
      <c r="B95" s="14">
        <f>Absterbeordnung!B89</f>
        <v>48155.202640167539</v>
      </c>
      <c r="C95" s="15">
        <f t="shared" si="15"/>
        <v>0.20108796879083907</v>
      </c>
      <c r="D95" s="14">
        <f t="shared" si="22"/>
        <v>9683.4318856225418</v>
      </c>
      <c r="E95" s="14">
        <f>SUM(D95:$D$136)</f>
        <v>68142.478835572852</v>
      </c>
      <c r="F95" s="16">
        <f t="shared" si="23"/>
        <v>7.0370174170117599</v>
      </c>
      <c r="G95" s="5"/>
      <c r="H95" s="17">
        <f>Absterbeordnung!C89</f>
        <v>66665.709211029971</v>
      </c>
      <c r="I95" s="18">
        <f t="shared" si="16"/>
        <v>0.20108796879083907</v>
      </c>
      <c r="J95" s="17">
        <f t="shared" si="24"/>
        <v>13405.672053246748</v>
      </c>
      <c r="K95" s="17">
        <f>SUM($J95:J$136)</f>
        <v>108060.16288549587</v>
      </c>
      <c r="L95" s="19">
        <f t="shared" si="25"/>
        <v>8.060779232573017</v>
      </c>
      <c r="N95" s="6">
        <v>81</v>
      </c>
      <c r="O95" s="6">
        <f t="shared" si="17"/>
        <v>81</v>
      </c>
      <c r="P95" s="20">
        <f t="shared" si="18"/>
        <v>48155.202640167539</v>
      </c>
      <c r="Q95" s="20">
        <f t="shared" si="19"/>
        <v>66665.709211029971</v>
      </c>
      <c r="R95" s="5">
        <f t="shared" si="20"/>
        <v>66665.709211029971</v>
      </c>
      <c r="S95" s="5">
        <f t="shared" si="21"/>
        <v>645552854.25172794</v>
      </c>
      <c r="T95" s="20">
        <f>SUM(S95:$S$136)</f>
        <v>3325097166.0803823</v>
      </c>
      <c r="U95" s="6">
        <f t="shared" si="26"/>
        <v>5.1507744783106304</v>
      </c>
    </row>
    <row r="96" spans="1:21">
      <c r="A96" s="21">
        <v>82</v>
      </c>
      <c r="B96" s="14">
        <f>Absterbeordnung!B90</f>
        <v>44573.371318723155</v>
      </c>
      <c r="C96" s="15">
        <f t="shared" si="15"/>
        <v>0.19714506744199911</v>
      </c>
      <c r="D96" s="14">
        <f t="shared" si="22"/>
        <v>8787.4202947469457</v>
      </c>
      <c r="E96" s="14">
        <f>SUM(D96:$D$136)</f>
        <v>58459.046949950287</v>
      </c>
      <c r="F96" s="16">
        <f t="shared" si="23"/>
        <v>6.652583464671272</v>
      </c>
      <c r="G96" s="5"/>
      <c r="H96" s="17">
        <f>Absterbeordnung!C90</f>
        <v>63409.989374172699</v>
      </c>
      <c r="I96" s="18">
        <f t="shared" si="16"/>
        <v>0.19714506744199911</v>
      </c>
      <c r="J96" s="17">
        <f t="shared" si="24"/>
        <v>12500.966631667723</v>
      </c>
      <c r="K96" s="17">
        <f>SUM($J96:J$136)</f>
        <v>94654.49083224911</v>
      </c>
      <c r="L96" s="19">
        <f t="shared" si="25"/>
        <v>7.5717737372779057</v>
      </c>
      <c r="N96" s="6">
        <v>82</v>
      </c>
      <c r="O96" s="6">
        <f t="shared" si="17"/>
        <v>82</v>
      </c>
      <c r="P96" s="20">
        <f t="shared" si="18"/>
        <v>44573.371318723155</v>
      </c>
      <c r="Q96" s="20">
        <f t="shared" si="19"/>
        <v>63409.989374172699</v>
      </c>
      <c r="R96" s="5">
        <f t="shared" si="20"/>
        <v>63409.989374172699</v>
      </c>
      <c r="S96" s="5">
        <f t="shared" si="21"/>
        <v>557210227.51629329</v>
      </c>
      <c r="T96" s="20">
        <f>SUM(S96:$S$136)</f>
        <v>2679544311.8286548</v>
      </c>
      <c r="U96" s="6">
        <f t="shared" si="26"/>
        <v>4.8088570157307506</v>
      </c>
    </row>
    <row r="97" spans="1:21">
      <c r="A97" s="21">
        <v>83</v>
      </c>
      <c r="B97" s="14">
        <f>Absterbeordnung!B91</f>
        <v>40937.808952963867</v>
      </c>
      <c r="C97" s="15">
        <f t="shared" si="15"/>
        <v>0.19327947788431285</v>
      </c>
      <c r="D97" s="14">
        <f t="shared" si="22"/>
        <v>7912.4383401566047</v>
      </c>
      <c r="E97" s="14">
        <f>SUM(D97:$D$136)</f>
        <v>49671.626655203341</v>
      </c>
      <c r="F97" s="16">
        <f t="shared" si="23"/>
        <v>6.2776636631863134</v>
      </c>
      <c r="G97" s="5"/>
      <c r="H97" s="17">
        <f>Absterbeordnung!C91</f>
        <v>59855.57687977179</v>
      </c>
      <c r="I97" s="18">
        <f t="shared" si="16"/>
        <v>0.19327947788431285</v>
      </c>
      <c r="J97" s="17">
        <f t="shared" si="24"/>
        <v>11568.854647786638</v>
      </c>
      <c r="K97" s="17">
        <f>SUM($J97:J$136)</f>
        <v>82153.524200581393</v>
      </c>
      <c r="L97" s="19">
        <f t="shared" si="25"/>
        <v>7.1012668670963954</v>
      </c>
      <c r="N97" s="6">
        <v>83</v>
      </c>
      <c r="O97" s="6">
        <f t="shared" si="17"/>
        <v>83</v>
      </c>
      <c r="P97" s="20">
        <f t="shared" si="18"/>
        <v>40937.808952963867</v>
      </c>
      <c r="Q97" s="20">
        <f t="shared" si="19"/>
        <v>59855.57687977179</v>
      </c>
      <c r="R97" s="5">
        <f t="shared" si="20"/>
        <v>59855.57687977179</v>
      </c>
      <c r="S97" s="5">
        <f t="shared" si="21"/>
        <v>473603561.37569755</v>
      </c>
      <c r="T97" s="20">
        <f>SUM(S97:$S$136)</f>
        <v>2122334084.3123608</v>
      </c>
      <c r="U97" s="6">
        <f t="shared" si="26"/>
        <v>4.4812460407762167</v>
      </c>
    </row>
    <row r="98" spans="1:21">
      <c r="A98" s="21">
        <v>84</v>
      </c>
      <c r="B98" s="14">
        <f>Absterbeordnung!B92</f>
        <v>37283.816466151417</v>
      </c>
      <c r="C98" s="15">
        <f t="shared" si="15"/>
        <v>0.18948968420030671</v>
      </c>
      <c r="D98" s="14">
        <f t="shared" si="22"/>
        <v>7064.8986079532269</v>
      </c>
      <c r="E98" s="14">
        <f>SUM(D98:$D$136)</f>
        <v>41759.18831504674</v>
      </c>
      <c r="F98" s="16">
        <f t="shared" si="23"/>
        <v>5.9107979650319145</v>
      </c>
      <c r="G98" s="5"/>
      <c r="H98" s="17">
        <f>Absterbeordnung!C92</f>
        <v>55991.981622794316</v>
      </c>
      <c r="I98" s="18">
        <f t="shared" si="16"/>
        <v>0.18948968420030671</v>
      </c>
      <c r="J98" s="17">
        <f t="shared" si="24"/>
        <v>10609.902915452671</v>
      </c>
      <c r="K98" s="17">
        <f>SUM($J98:J$136)</f>
        <v>70584.66955279476</v>
      </c>
      <c r="L98" s="19">
        <f t="shared" si="25"/>
        <v>6.6527158745244064</v>
      </c>
      <c r="N98" s="6">
        <v>84</v>
      </c>
      <c r="O98" s="6">
        <f t="shared" si="17"/>
        <v>84</v>
      </c>
      <c r="P98" s="20">
        <f t="shared" si="18"/>
        <v>37283.816466151417</v>
      </c>
      <c r="Q98" s="20">
        <f t="shared" si="19"/>
        <v>55991.981622794316</v>
      </c>
      <c r="R98" s="5">
        <f t="shared" si="20"/>
        <v>55991.981622794316</v>
      </c>
      <c r="S98" s="5">
        <f t="shared" si="21"/>
        <v>395577673.02342224</v>
      </c>
      <c r="T98" s="20">
        <f>SUM(S98:$S$136)</f>
        <v>1648730522.9366634</v>
      </c>
      <c r="U98" s="6">
        <f t="shared" si="26"/>
        <v>4.1679059142426418</v>
      </c>
    </row>
    <row r="99" spans="1:21">
      <c r="A99" s="21">
        <v>85</v>
      </c>
      <c r="B99" s="14">
        <f>Absterbeordnung!B93</f>
        <v>33561.782011167306</v>
      </c>
      <c r="C99" s="15">
        <f t="shared" si="15"/>
        <v>0.18577420019637911</v>
      </c>
      <c r="D99" s="14">
        <f t="shared" si="22"/>
        <v>6234.9132102898302</v>
      </c>
      <c r="E99" s="14">
        <f>SUM(D99:$D$136)</f>
        <v>34694.289707093514</v>
      </c>
      <c r="F99" s="16">
        <f t="shared" si="23"/>
        <v>5.5645184683301707</v>
      </c>
      <c r="G99" s="5"/>
      <c r="H99" s="17">
        <f>Absterbeordnung!C93</f>
        <v>51868.583544780398</v>
      </c>
      <c r="I99" s="18">
        <f t="shared" si="16"/>
        <v>0.18577420019637911</v>
      </c>
      <c r="J99" s="17">
        <f t="shared" si="24"/>
        <v>9635.8446233506493</v>
      </c>
      <c r="K99" s="17">
        <f>SUM($J99:J$136)</f>
        <v>59974.766637342051</v>
      </c>
      <c r="L99" s="19">
        <f t="shared" si="25"/>
        <v>6.2241317685846171</v>
      </c>
      <c r="N99" s="6">
        <v>85</v>
      </c>
      <c r="O99" s="6">
        <f t="shared" si="17"/>
        <v>85</v>
      </c>
      <c r="P99" s="20">
        <f t="shared" si="18"/>
        <v>33561.782011167306</v>
      </c>
      <c r="Q99" s="20">
        <f t="shared" si="19"/>
        <v>51868.583544780398</v>
      </c>
      <c r="R99" s="5">
        <f t="shared" si="20"/>
        <v>51868.583544780398</v>
      </c>
      <c r="S99" s="5">
        <f t="shared" si="21"/>
        <v>323396116.74237305</v>
      </c>
      <c r="T99" s="20">
        <f>SUM(S99:$S$136)</f>
        <v>1253152849.9132411</v>
      </c>
      <c r="U99" s="6">
        <f t="shared" si="26"/>
        <v>3.8749780378826872</v>
      </c>
    </row>
    <row r="100" spans="1:21">
      <c r="A100" s="13">
        <v>86</v>
      </c>
      <c r="B100" s="14">
        <f>Absterbeordnung!B94</f>
        <v>29813.645009359105</v>
      </c>
      <c r="C100" s="15">
        <f t="shared" si="15"/>
        <v>0.18213156881997952</v>
      </c>
      <c r="D100" s="14">
        <f t="shared" si="22"/>
        <v>5430.0059377965272</v>
      </c>
      <c r="E100" s="14">
        <f>SUM(D100:$D$136)</f>
        <v>28459.376496803678</v>
      </c>
      <c r="F100" s="16">
        <f t="shared" si="23"/>
        <v>5.2411317451251938</v>
      </c>
      <c r="G100" s="5"/>
      <c r="H100" s="17">
        <f>Absterbeordnung!C94</f>
        <v>47485.132086894781</v>
      </c>
      <c r="I100" s="18">
        <f t="shared" si="16"/>
        <v>0.18213156881997952</v>
      </c>
      <c r="J100" s="17">
        <f t="shared" si="24"/>
        <v>8648.5416026100938</v>
      </c>
      <c r="K100" s="17">
        <f>SUM($J100:J$136)</f>
        <v>50338.922013991403</v>
      </c>
      <c r="L100" s="19">
        <f t="shared" si="25"/>
        <v>5.8205098994724525</v>
      </c>
      <c r="N100" s="20">
        <v>86</v>
      </c>
      <c r="O100" s="6">
        <f t="shared" si="17"/>
        <v>86</v>
      </c>
      <c r="P100" s="20">
        <f t="shared" si="18"/>
        <v>29813.645009359105</v>
      </c>
      <c r="Q100" s="20">
        <f t="shared" si="19"/>
        <v>47485.132086894781</v>
      </c>
      <c r="R100" s="5">
        <f t="shared" si="20"/>
        <v>47485.132086894781</v>
      </c>
      <c r="S100" s="5">
        <f t="shared" si="21"/>
        <v>257844549.18889105</v>
      </c>
      <c r="T100" s="20">
        <f>SUM(S100:$S$136)</f>
        <v>929756733.17086828</v>
      </c>
      <c r="U100" s="6">
        <f t="shared" si="26"/>
        <v>3.6058808925596084</v>
      </c>
    </row>
    <row r="101" spans="1:21">
      <c r="A101" s="13">
        <v>87</v>
      </c>
      <c r="B101" s="14">
        <f>Absterbeordnung!B95</f>
        <v>26132.786649255329</v>
      </c>
      <c r="C101" s="15">
        <f t="shared" si="15"/>
        <v>0.17856036158821526</v>
      </c>
      <c r="D101" s="14">
        <f t="shared" si="22"/>
        <v>4666.2798333987157</v>
      </c>
      <c r="E101" s="14">
        <f>SUM(D101:$D$136)</f>
        <v>23029.370559007151</v>
      </c>
      <c r="F101" s="16">
        <f t="shared" si="23"/>
        <v>4.9352742186988721</v>
      </c>
      <c r="G101" s="5"/>
      <c r="H101" s="17">
        <f>Absterbeordnung!C95</f>
        <v>42906.72070776506</v>
      </c>
      <c r="I101" s="18">
        <f t="shared" si="16"/>
        <v>0.17856036158821526</v>
      </c>
      <c r="J101" s="17">
        <f t="shared" si="24"/>
        <v>7661.439564143092</v>
      </c>
      <c r="K101" s="17">
        <f>SUM($J101:J$136)</f>
        <v>41690.380411381309</v>
      </c>
      <c r="L101" s="19">
        <f t="shared" si="25"/>
        <v>5.4415857571336526</v>
      </c>
      <c r="N101" s="20">
        <v>87</v>
      </c>
      <c r="O101" s="6">
        <f t="shared" si="17"/>
        <v>87</v>
      </c>
      <c r="P101" s="20">
        <f t="shared" si="18"/>
        <v>26132.786649255329</v>
      </c>
      <c r="Q101" s="20">
        <f t="shared" si="19"/>
        <v>42906.72070776506</v>
      </c>
      <c r="R101" s="5">
        <f t="shared" si="20"/>
        <v>42906.72070776506</v>
      </c>
      <c r="S101" s="5">
        <f t="shared" si="21"/>
        <v>200214765.55591515</v>
      </c>
      <c r="T101" s="20">
        <f>SUM(S101:$S$136)</f>
        <v>671912183.98197722</v>
      </c>
      <c r="U101" s="6">
        <f t="shared" si="26"/>
        <v>3.3559571998416291</v>
      </c>
    </row>
    <row r="102" spans="1:21">
      <c r="A102" s="13">
        <v>88</v>
      </c>
      <c r="B102" s="14">
        <f>Absterbeordnung!B96</f>
        <v>22546.283970738226</v>
      </c>
      <c r="C102" s="15">
        <f t="shared" si="15"/>
        <v>0.17505917802766199</v>
      </c>
      <c r="D102" s="14">
        <f t="shared" si="22"/>
        <v>3946.9339394956851</v>
      </c>
      <c r="E102" s="14">
        <f>SUM(D102:$D$136)</f>
        <v>18363.090725608436</v>
      </c>
      <c r="F102" s="16">
        <f t="shared" si="23"/>
        <v>4.6524950777247511</v>
      </c>
      <c r="G102" s="5"/>
      <c r="H102" s="17">
        <f>Absterbeordnung!C96</f>
        <v>38147.109147201307</v>
      </c>
      <c r="I102" s="18">
        <f t="shared" si="16"/>
        <v>0.17505917802766199</v>
      </c>
      <c r="J102" s="17">
        <f t="shared" si="24"/>
        <v>6678.0015714405672</v>
      </c>
      <c r="K102" s="17">
        <f>SUM($J102:J$136)</f>
        <v>34028.94084723822</v>
      </c>
      <c r="L102" s="19">
        <f t="shared" si="25"/>
        <v>5.0956772745858387</v>
      </c>
      <c r="N102" s="20">
        <v>88</v>
      </c>
      <c r="O102" s="6">
        <f t="shared" si="17"/>
        <v>88</v>
      </c>
      <c r="P102" s="20">
        <f t="shared" si="18"/>
        <v>22546.283970738226</v>
      </c>
      <c r="Q102" s="20">
        <f t="shared" si="19"/>
        <v>38147.109147201307</v>
      </c>
      <c r="R102" s="5">
        <f t="shared" si="20"/>
        <v>38147.109147201307</v>
      </c>
      <c r="S102" s="5">
        <f t="shared" si="21"/>
        <v>150564119.78673512</v>
      </c>
      <c r="T102" s="20">
        <f>SUM(S102:$S$136)</f>
        <v>471697418.42606211</v>
      </c>
      <c r="U102" s="6">
        <f t="shared" si="26"/>
        <v>3.1328673730115297</v>
      </c>
    </row>
    <row r="103" spans="1:21">
      <c r="A103" s="13">
        <v>89</v>
      </c>
      <c r="B103" s="14">
        <f>Absterbeordnung!B97</f>
        <v>19074.627188535218</v>
      </c>
      <c r="C103" s="15">
        <f t="shared" si="15"/>
        <v>0.17162664512515882</v>
      </c>
      <c r="D103" s="14">
        <f t="shared" si="22"/>
        <v>3273.7142713814396</v>
      </c>
      <c r="E103" s="14">
        <f>SUM(D103:$D$136)</f>
        <v>14416.156786112755</v>
      </c>
      <c r="F103" s="16">
        <f t="shared" si="23"/>
        <v>4.4036087425642787</v>
      </c>
      <c r="G103" s="5"/>
      <c r="H103" s="17">
        <f>Absterbeordnung!C97</f>
        <v>33257.684927019851</v>
      </c>
      <c r="I103" s="18">
        <f t="shared" si="16"/>
        <v>0.17162664512515882</v>
      </c>
      <c r="J103" s="17">
        <f t="shared" si="24"/>
        <v>5707.9048886539795</v>
      </c>
      <c r="K103" s="17">
        <f>SUM($J103:J$136)</f>
        <v>27350.939275797671</v>
      </c>
      <c r="L103" s="19">
        <f t="shared" si="25"/>
        <v>4.7917650713075366</v>
      </c>
      <c r="N103" s="20">
        <v>89</v>
      </c>
      <c r="O103" s="6">
        <f t="shared" si="17"/>
        <v>89</v>
      </c>
      <c r="P103" s="20">
        <f t="shared" si="18"/>
        <v>19074.627188535218</v>
      </c>
      <c r="Q103" s="20">
        <f t="shared" si="19"/>
        <v>33257.684927019851</v>
      </c>
      <c r="R103" s="5">
        <f t="shared" si="20"/>
        <v>33257.684927019851</v>
      </c>
      <c r="S103" s="5">
        <f t="shared" si="21"/>
        <v>108876157.77869228</v>
      </c>
      <c r="T103" s="20">
        <f>SUM(S103:$S$136)</f>
        <v>321133298.63932693</v>
      </c>
      <c r="U103" s="6">
        <f t="shared" si="26"/>
        <v>2.9495282088488124</v>
      </c>
    </row>
    <row r="104" spans="1:21">
      <c r="A104" s="13">
        <v>90</v>
      </c>
      <c r="B104" s="14">
        <f>Absterbeordnung!B98</f>
        <v>15927.323038530187</v>
      </c>
      <c r="C104" s="15">
        <f t="shared" si="15"/>
        <v>0.16826141678937137</v>
      </c>
      <c r="D104" s="14">
        <f t="shared" si="22"/>
        <v>2679.9539401250845</v>
      </c>
      <c r="E104" s="14">
        <f>SUM(D104:$D$136)</f>
        <v>11142.442514731318</v>
      </c>
      <c r="F104" s="16">
        <f t="shared" si="23"/>
        <v>4.1576992603877567</v>
      </c>
      <c r="G104" s="5"/>
      <c r="H104" s="17">
        <f>Absterbeordnung!C98</f>
        <v>28603.104716714388</v>
      </c>
      <c r="I104" s="18">
        <f t="shared" si="16"/>
        <v>0.16826141678937137</v>
      </c>
      <c r="J104" s="17">
        <f t="shared" si="24"/>
        <v>4812.7989242091135</v>
      </c>
      <c r="K104" s="17">
        <f>SUM($J104:J$136)</f>
        <v>21643.034387143693</v>
      </c>
      <c r="L104" s="19">
        <f t="shared" si="25"/>
        <v>4.4969745730028166</v>
      </c>
      <c r="N104" s="20">
        <v>90</v>
      </c>
      <c r="O104" s="6">
        <f t="shared" si="17"/>
        <v>90</v>
      </c>
      <c r="P104" s="20">
        <f t="shared" si="18"/>
        <v>15927.323038530187</v>
      </c>
      <c r="Q104" s="20">
        <f t="shared" si="19"/>
        <v>28603.104716714388</v>
      </c>
      <c r="R104" s="5">
        <f t="shared" si="20"/>
        <v>28603.104716714388</v>
      </c>
      <c r="S104" s="5">
        <f t="shared" si="21"/>
        <v>76655003.185369104</v>
      </c>
      <c r="T104" s="20">
        <f>SUM(S104:$S$136)</f>
        <v>212257140.86063462</v>
      </c>
      <c r="U104" s="6">
        <f t="shared" si="26"/>
        <v>2.7689926559307412</v>
      </c>
    </row>
    <row r="105" spans="1:21">
      <c r="A105" s="13">
        <v>91</v>
      </c>
      <c r="B105" s="14">
        <f>Absterbeordnung!B99</f>
        <v>13098.445471004765</v>
      </c>
      <c r="C105" s="15">
        <f t="shared" si="15"/>
        <v>0.16496217332291313</v>
      </c>
      <c r="D105" s="14">
        <f t="shared" si="22"/>
        <v>2160.7480320486147</v>
      </c>
      <c r="E105" s="14">
        <f>SUM(D105:$D$136)</f>
        <v>8462.4885746062319</v>
      </c>
      <c r="F105" s="16">
        <f t="shared" si="23"/>
        <v>3.9164624699821706</v>
      </c>
      <c r="G105" s="5"/>
      <c r="H105" s="17">
        <f>Absterbeordnung!C99</f>
        <v>24142.993559126302</v>
      </c>
      <c r="I105" s="18">
        <f t="shared" si="16"/>
        <v>0.16496217332291313</v>
      </c>
      <c r="J105" s="17">
        <f t="shared" si="24"/>
        <v>3982.6806880345684</v>
      </c>
      <c r="K105" s="17">
        <f>SUM($J105:J$136)</f>
        <v>16830.235462934579</v>
      </c>
      <c r="L105" s="19">
        <f t="shared" si="25"/>
        <v>4.2258560957444491</v>
      </c>
      <c r="N105" s="20">
        <v>91</v>
      </c>
      <c r="O105" s="6">
        <f t="shared" si="17"/>
        <v>91</v>
      </c>
      <c r="P105" s="20">
        <f t="shared" si="18"/>
        <v>13098.445471004765</v>
      </c>
      <c r="Q105" s="20">
        <f t="shared" si="19"/>
        <v>24142.993559126302</v>
      </c>
      <c r="R105" s="5">
        <f t="shared" si="20"/>
        <v>24142.993559126302</v>
      </c>
      <c r="S105" s="5">
        <f t="shared" si="21"/>
        <v>52166925.820644535</v>
      </c>
      <c r="T105" s="20">
        <f>SUM(S105:$S$136)</f>
        <v>135602137.67526555</v>
      </c>
      <c r="U105" s="6">
        <f t="shared" si="26"/>
        <v>2.5993890868992393</v>
      </c>
    </row>
    <row r="106" spans="1:21">
      <c r="A106" s="13">
        <v>92</v>
      </c>
      <c r="B106" s="14">
        <f>Absterbeordnung!B100</f>
        <v>10600.418849407883</v>
      </c>
      <c r="C106" s="15">
        <f t="shared" si="15"/>
        <v>0.16172762090481677</v>
      </c>
      <c r="D106" s="14">
        <f t="shared" si="22"/>
        <v>1714.380521109312</v>
      </c>
      <c r="E106" s="14">
        <f>SUM(D106:$D$136)</f>
        <v>6301.7405425576162</v>
      </c>
      <c r="F106" s="16">
        <f t="shared" si="23"/>
        <v>3.6758120294553942</v>
      </c>
      <c r="G106" s="5"/>
      <c r="H106" s="17">
        <f>Absterbeordnung!C100</f>
        <v>20000.375250573845</v>
      </c>
      <c r="I106" s="18">
        <f t="shared" si="16"/>
        <v>0.16172762090481677</v>
      </c>
      <c r="J106" s="17">
        <f t="shared" si="24"/>
        <v>3234.6131064788865</v>
      </c>
      <c r="K106" s="17">
        <f>SUM($J106:J$136)</f>
        <v>12847.554774900007</v>
      </c>
      <c r="L106" s="19">
        <f t="shared" si="25"/>
        <v>3.9718984471949761</v>
      </c>
      <c r="N106" s="20">
        <v>92</v>
      </c>
      <c r="O106" s="6">
        <f t="shared" si="17"/>
        <v>92</v>
      </c>
      <c r="P106" s="20">
        <f t="shared" si="18"/>
        <v>10600.418849407883</v>
      </c>
      <c r="Q106" s="20">
        <f t="shared" si="19"/>
        <v>20000.375250573845</v>
      </c>
      <c r="R106" s="5">
        <f t="shared" si="20"/>
        <v>20000.375250573845</v>
      </c>
      <c r="S106" s="5">
        <f t="shared" si="21"/>
        <v>34288253.744460575</v>
      </c>
      <c r="T106" s="20">
        <f>SUM(S106:$S$136)</f>
        <v>83435211.854620993</v>
      </c>
      <c r="U106" s="6">
        <f t="shared" si="26"/>
        <v>2.4333467803999884</v>
      </c>
    </row>
    <row r="107" spans="1:21">
      <c r="A107" s="13">
        <v>93</v>
      </c>
      <c r="B107" s="14">
        <f>Absterbeordnung!B101</f>
        <v>8363.0775474022594</v>
      </c>
      <c r="C107" s="15">
        <f t="shared" si="15"/>
        <v>0.15855649108315373</v>
      </c>
      <c r="D107" s="14">
        <f t="shared" si="22"/>
        <v>1326.0202305724094</v>
      </c>
      <c r="E107" s="14">
        <f>SUM(D107:$D$136)</f>
        <v>4587.3600214483049</v>
      </c>
      <c r="F107" s="16">
        <f t="shared" si="23"/>
        <v>3.4594947465228771</v>
      </c>
      <c r="G107" s="5"/>
      <c r="H107" s="17">
        <f>Absterbeordnung!C101</f>
        <v>16204.872891692867</v>
      </c>
      <c r="I107" s="18">
        <f t="shared" si="16"/>
        <v>0.15855649108315373</v>
      </c>
      <c r="J107" s="17">
        <f t="shared" si="24"/>
        <v>2569.3877841553394</v>
      </c>
      <c r="K107" s="17">
        <f>SUM($J107:J$136)</f>
        <v>9612.9416684211228</v>
      </c>
      <c r="L107" s="19">
        <f t="shared" si="25"/>
        <v>3.7413354759843234</v>
      </c>
      <c r="N107" s="20">
        <v>93</v>
      </c>
      <c r="O107" s="6">
        <f t="shared" si="17"/>
        <v>93</v>
      </c>
      <c r="P107" s="20">
        <f t="shared" si="18"/>
        <v>8363.0775474022594</v>
      </c>
      <c r="Q107" s="20">
        <f t="shared" si="19"/>
        <v>16204.872891692867</v>
      </c>
      <c r="R107" s="5">
        <f t="shared" si="20"/>
        <v>16204.872891692867</v>
      </c>
      <c r="S107" s="5">
        <f t="shared" si="21"/>
        <v>21487989.288239162</v>
      </c>
      <c r="T107" s="20">
        <f>SUM(S107:$S$136)</f>
        <v>49146958.110160403</v>
      </c>
      <c r="U107" s="6">
        <f t="shared" si="26"/>
        <v>2.2871827350109295</v>
      </c>
    </row>
    <row r="108" spans="1:21">
      <c r="A108" s="13">
        <v>94</v>
      </c>
      <c r="B108" s="14">
        <f>Absterbeordnung!B102</f>
        <v>6409.1667299193095</v>
      </c>
      <c r="C108" s="15">
        <f t="shared" si="15"/>
        <v>0.15544754027760166</v>
      </c>
      <c r="D108" s="14">
        <f t="shared" si="22"/>
        <v>996.28920339499643</v>
      </c>
      <c r="E108" s="14">
        <f>SUM(D108:$D$136)</f>
        <v>3261.3397908758943</v>
      </c>
      <c r="F108" s="16">
        <f t="shared" si="23"/>
        <v>3.2734870354535786</v>
      </c>
      <c r="G108" s="5"/>
      <c r="H108" s="17">
        <f>Absterbeordnung!C102</f>
        <v>12838.861245567598</v>
      </c>
      <c r="I108" s="18">
        <f t="shared" si="16"/>
        <v>0.15544754027760166</v>
      </c>
      <c r="J108" s="17">
        <f t="shared" si="24"/>
        <v>1995.7694005889082</v>
      </c>
      <c r="K108" s="17">
        <f>SUM($J108:J$136)</f>
        <v>7043.5538842657816</v>
      </c>
      <c r="L108" s="19">
        <f t="shared" si="25"/>
        <v>3.5292423474312122</v>
      </c>
      <c r="N108" s="20">
        <v>94</v>
      </c>
      <c r="O108" s="6">
        <f t="shared" si="17"/>
        <v>94</v>
      </c>
      <c r="P108" s="20">
        <f t="shared" si="18"/>
        <v>6409.1667299193095</v>
      </c>
      <c r="Q108" s="20">
        <f t="shared" si="19"/>
        <v>12838.861245567598</v>
      </c>
      <c r="R108" s="5">
        <f t="shared" si="20"/>
        <v>12838.861245567598</v>
      </c>
      <c r="S108" s="5">
        <f t="shared" si="21"/>
        <v>12791218.842845432</v>
      </c>
      <c r="T108" s="20">
        <f>SUM(S108:$S$136)</f>
        <v>27658968.821921244</v>
      </c>
      <c r="U108" s="6">
        <f t="shared" si="26"/>
        <v>2.162340365038149</v>
      </c>
    </row>
    <row r="109" spans="1:21">
      <c r="A109" s="13">
        <v>95</v>
      </c>
      <c r="B109" s="14">
        <f>Absterbeordnung!B103</f>
        <v>4791.6423225490653</v>
      </c>
      <c r="C109" s="15">
        <f t="shared" si="15"/>
        <v>0.15239954929176638</v>
      </c>
      <c r="D109" s="14">
        <f t="shared" si="22"/>
        <v>730.24413032383029</v>
      </c>
      <c r="E109" s="14">
        <f>SUM(D109:$D$136)</f>
        <v>2265.0505874808982</v>
      </c>
      <c r="F109" s="16">
        <f t="shared" si="23"/>
        <v>3.101771713627401</v>
      </c>
      <c r="G109" s="5"/>
      <c r="H109" s="17">
        <f>Absterbeordnung!C103</f>
        <v>9933.9192156940517</v>
      </c>
      <c r="I109" s="18">
        <f t="shared" si="16"/>
        <v>0.15239954929176638</v>
      </c>
      <c r="J109" s="17">
        <f t="shared" si="24"/>
        <v>1513.9248111725908</v>
      </c>
      <c r="K109" s="17">
        <f>SUM($J109:J$136)</f>
        <v>5047.7844836768736</v>
      </c>
      <c r="L109" s="19">
        <f t="shared" si="25"/>
        <v>3.3342372398053097</v>
      </c>
      <c r="N109" s="20">
        <v>95</v>
      </c>
      <c r="O109" s="6">
        <f t="shared" si="17"/>
        <v>95</v>
      </c>
      <c r="P109" s="20">
        <f t="shared" si="18"/>
        <v>4791.6423225490653</v>
      </c>
      <c r="Q109" s="20">
        <f t="shared" si="19"/>
        <v>9933.9192156940517</v>
      </c>
      <c r="R109" s="5">
        <f t="shared" si="20"/>
        <v>9933.9192156940517</v>
      </c>
      <c r="S109" s="5">
        <f t="shared" si="21"/>
        <v>7254186.1983716888</v>
      </c>
      <c r="T109" s="20">
        <f>SUM(S109:$S$136)</f>
        <v>14867749.979075808</v>
      </c>
      <c r="U109" s="6">
        <f t="shared" si="26"/>
        <v>2.0495407165607493</v>
      </c>
    </row>
    <row r="110" spans="1:21">
      <c r="A110" s="13">
        <v>96</v>
      </c>
      <c r="B110" s="14">
        <f>Absterbeordnung!B104</f>
        <v>3490.0510291446953</v>
      </c>
      <c r="C110" s="15">
        <f t="shared" si="15"/>
        <v>0.14941132283506506</v>
      </c>
      <c r="D110" s="14">
        <f t="shared" si="22"/>
        <v>521.45314102638918</v>
      </c>
      <c r="E110" s="14">
        <f>SUM(D110:$D$136)</f>
        <v>1534.8064571570676</v>
      </c>
      <c r="F110" s="16">
        <f t="shared" si="23"/>
        <v>2.9433257495315299</v>
      </c>
      <c r="G110" s="5"/>
      <c r="H110" s="17">
        <f>Absterbeordnung!C104</f>
        <v>7496.6603576457273</v>
      </c>
      <c r="I110" s="18">
        <f t="shared" si="16"/>
        <v>0.14941132283506506</v>
      </c>
      <c r="J110" s="17">
        <f t="shared" si="24"/>
        <v>1120.08594088104</v>
      </c>
      <c r="K110" s="17">
        <f>SUM($J110:J$136)</f>
        <v>3533.8596725042826</v>
      </c>
      <c r="L110" s="19">
        <f t="shared" si="25"/>
        <v>3.1549897588435138</v>
      </c>
      <c r="N110" s="20">
        <v>96</v>
      </c>
      <c r="O110" s="6">
        <f t="shared" si="17"/>
        <v>96</v>
      </c>
      <c r="P110" s="20">
        <f t="shared" si="18"/>
        <v>3490.0510291446953</v>
      </c>
      <c r="Q110" s="20">
        <f t="shared" si="19"/>
        <v>7496.6603576457273</v>
      </c>
      <c r="R110" s="5">
        <f t="shared" si="20"/>
        <v>7496.6603576457273</v>
      </c>
      <c r="S110" s="5">
        <f t="shared" si="21"/>
        <v>3909157.0907023782</v>
      </c>
      <c r="T110" s="20">
        <f>SUM(S110:$S$136)</f>
        <v>7613563.780704122</v>
      </c>
      <c r="U110" s="6">
        <f t="shared" si="26"/>
        <v>1.9476228772725412</v>
      </c>
    </row>
    <row r="111" spans="1:21">
      <c r="A111" s="13">
        <v>97</v>
      </c>
      <c r="B111" s="14">
        <f>Absterbeordnung!B105</f>
        <v>2473.2095181229679</v>
      </c>
      <c r="C111" s="15">
        <f t="shared" ref="C111:C127" si="27">1/(((1+($B$5/100))^A111))</f>
        <v>0.14648168905398534</v>
      </c>
      <c r="D111" s="14">
        <f t="shared" si="22"/>
        <v>362.27990759904549</v>
      </c>
      <c r="E111" s="14">
        <f>SUM(D111:$D$136)</f>
        <v>1013.3533161306786</v>
      </c>
      <c r="F111" s="16">
        <f t="shared" si="23"/>
        <v>2.7971557209631701</v>
      </c>
      <c r="G111" s="5"/>
      <c r="H111" s="17">
        <f>Absterbeordnung!C105</f>
        <v>5510.715491325308</v>
      </c>
      <c r="I111" s="18">
        <f t="shared" ref="I111:I127" si="28">1/(((1+($B$5/100))^A111))</f>
        <v>0.14648168905398534</v>
      </c>
      <c r="J111" s="17">
        <f t="shared" si="24"/>
        <v>807.2189130652938</v>
      </c>
      <c r="K111" s="17">
        <f>SUM($J111:J$136)</f>
        <v>2413.7737316232424</v>
      </c>
      <c r="L111" s="19">
        <f t="shared" si="25"/>
        <v>2.990234362147556</v>
      </c>
      <c r="N111" s="20">
        <v>97</v>
      </c>
      <c r="O111" s="6">
        <f t="shared" si="17"/>
        <v>97</v>
      </c>
      <c r="P111" s="20">
        <f t="shared" si="18"/>
        <v>2473.2095181229679</v>
      </c>
      <c r="Q111" s="20">
        <f t="shared" si="19"/>
        <v>5510.715491325308</v>
      </c>
      <c r="R111" s="5">
        <f t="shared" si="20"/>
        <v>5510.715491325308</v>
      </c>
      <c r="S111" s="5">
        <f t="shared" ref="S111:S136" si="29">P111*R111*I111</f>
        <v>1996421.4990019614</v>
      </c>
      <c r="T111" s="20">
        <f>SUM(S111:$S$136)</f>
        <v>3704406.6900017443</v>
      </c>
      <c r="U111" s="6">
        <f t="shared" si="26"/>
        <v>1.8555233410648142</v>
      </c>
    </row>
    <row r="112" spans="1:21">
      <c r="A112" s="13">
        <v>98</v>
      </c>
      <c r="B112" s="14">
        <f>Absterbeordnung!B106</f>
        <v>1702.8993285123156</v>
      </c>
      <c r="C112" s="15">
        <f t="shared" si="27"/>
        <v>0.14360949907253467</v>
      </c>
      <c r="D112" s="14">
        <f t="shared" si="22"/>
        <v>244.55251953860932</v>
      </c>
      <c r="E112" s="14">
        <f>SUM(D112:$D$136)</f>
        <v>651.07340853163316</v>
      </c>
      <c r="F112" s="16">
        <f t="shared" si="23"/>
        <v>2.6623050531640233</v>
      </c>
      <c r="G112" s="5"/>
      <c r="H112" s="17">
        <f>Absterbeordnung!C106</f>
        <v>3940.7686354894322</v>
      </c>
      <c r="I112" s="18">
        <f t="shared" si="28"/>
        <v>0.14360949907253467</v>
      </c>
      <c r="J112" s="17">
        <f t="shared" si="24"/>
        <v>565.93180970339336</v>
      </c>
      <c r="K112" s="17">
        <f>SUM($J112:J$136)</f>
        <v>1606.5548185579482</v>
      </c>
      <c r="L112" s="19">
        <f t="shared" si="25"/>
        <v>2.8387780842358881</v>
      </c>
      <c r="N112" s="20">
        <v>98</v>
      </c>
      <c r="O112" s="6">
        <f t="shared" si="17"/>
        <v>98</v>
      </c>
      <c r="P112" s="20">
        <f t="shared" si="18"/>
        <v>1702.8993285123156</v>
      </c>
      <c r="Q112" s="20">
        <f t="shared" si="19"/>
        <v>3940.7686354894322</v>
      </c>
      <c r="R112" s="5">
        <f t="shared" si="20"/>
        <v>3940.7686354894322</v>
      </c>
      <c r="S112" s="5">
        <f t="shared" si="29"/>
        <v>963724.8987276681</v>
      </c>
      <c r="T112" s="20">
        <f>SUM(S112:$S$136)</f>
        <v>1707985.1909997817</v>
      </c>
      <c r="U112" s="6">
        <f t="shared" si="26"/>
        <v>1.7722746327864967</v>
      </c>
    </row>
    <row r="113" spans="1:21">
      <c r="A113" s="13">
        <v>99</v>
      </c>
      <c r="B113" s="14">
        <f>Absterbeordnung!B107</f>
        <v>1137.7141443424671</v>
      </c>
      <c r="C113" s="15">
        <f t="shared" si="27"/>
        <v>0.14079362654170063</v>
      </c>
      <c r="D113" s="14">
        <f t="shared" si="22"/>
        <v>160.1829003497638</v>
      </c>
      <c r="E113" s="14">
        <f>SUM(D113:$D$136)</f>
        <v>406.52088899302385</v>
      </c>
      <c r="F113" s="16">
        <f t="shared" si="23"/>
        <v>2.5378544657724027</v>
      </c>
      <c r="G113" s="5"/>
      <c r="H113" s="17">
        <f>Absterbeordnung!C107</f>
        <v>2737.9564152224966</v>
      </c>
      <c r="I113" s="18">
        <f t="shared" si="28"/>
        <v>0.14079362654170063</v>
      </c>
      <c r="J113" s="17">
        <f t="shared" si="24"/>
        <v>385.48681301228964</v>
      </c>
      <c r="K113" s="17">
        <f>SUM($J113:J$136)</f>
        <v>1040.6230088545549</v>
      </c>
      <c r="L113" s="19">
        <f t="shared" si="25"/>
        <v>2.699503520555913</v>
      </c>
      <c r="N113" s="20">
        <v>99</v>
      </c>
      <c r="O113" s="6">
        <f t="shared" si="17"/>
        <v>99</v>
      </c>
      <c r="P113" s="20">
        <f t="shared" si="18"/>
        <v>1137.7141443424671</v>
      </c>
      <c r="Q113" s="20">
        <f t="shared" si="19"/>
        <v>2737.9564152224966</v>
      </c>
      <c r="R113" s="5">
        <f t="shared" si="20"/>
        <v>2737.9564152224966</v>
      </c>
      <c r="S113" s="5">
        <f t="shared" si="29"/>
        <v>438573.79962158168</v>
      </c>
      <c r="T113" s="20">
        <f>SUM(S113:$S$136)</f>
        <v>744260.29227211419</v>
      </c>
      <c r="U113" s="6">
        <f t="shared" si="26"/>
        <v>1.6970012639019718</v>
      </c>
    </row>
    <row r="114" spans="1:21">
      <c r="A114" s="13">
        <v>100</v>
      </c>
      <c r="B114" s="14">
        <f>Absterbeordnung!B108</f>
        <v>736.56426339813197</v>
      </c>
      <c r="C114" s="15">
        <f t="shared" si="27"/>
        <v>0.13803296719774574</v>
      </c>
      <c r="D114" s="14">
        <f t="shared" si="22"/>
        <v>101.67015080866611</v>
      </c>
      <c r="E114" s="14">
        <f>SUM(D114:$D$136)</f>
        <v>246.33798864326005</v>
      </c>
      <c r="F114" s="16">
        <f t="shared" si="23"/>
        <v>2.4229135757538662</v>
      </c>
      <c r="G114" s="5"/>
      <c r="H114" s="17">
        <f>Absterbeordnung!C108</f>
        <v>1845.7998980660657</v>
      </c>
      <c r="I114" s="18">
        <f t="shared" si="28"/>
        <v>0.13803296719774574</v>
      </c>
      <c r="J114" s="17">
        <f t="shared" si="24"/>
        <v>254.78123678335567</v>
      </c>
      <c r="K114" s="17">
        <f>SUM($J114:J$136)</f>
        <v>655.13619584226524</v>
      </c>
      <c r="L114" s="19">
        <f t="shared" si="25"/>
        <v>2.5713675155731246</v>
      </c>
      <c r="N114" s="20">
        <v>100</v>
      </c>
      <c r="O114" s="6">
        <f t="shared" si="17"/>
        <v>100</v>
      </c>
      <c r="P114" s="20">
        <f t="shared" si="18"/>
        <v>736.56426339813197</v>
      </c>
      <c r="Q114" s="20">
        <f t="shared" si="19"/>
        <v>1845.7998980660657</v>
      </c>
      <c r="R114" s="5">
        <f t="shared" si="20"/>
        <v>1845.7998980660657</v>
      </c>
      <c r="S114" s="5">
        <f t="shared" si="29"/>
        <v>187662.75399899745</v>
      </c>
      <c r="T114" s="20">
        <f>SUM(S114:$S$136)</f>
        <v>305686.49265053245</v>
      </c>
      <c r="U114" s="6">
        <f t="shared" si="26"/>
        <v>1.6289140286844854</v>
      </c>
    </row>
    <row r="115" spans="1:21">
      <c r="A115" s="13">
        <v>101</v>
      </c>
      <c r="B115" s="14">
        <f>Absterbeordnung!B109</f>
        <v>461.46484255863828</v>
      </c>
      <c r="C115" s="15">
        <f t="shared" si="27"/>
        <v>0.13532643842916248</v>
      </c>
      <c r="D115" s="14">
        <f t="shared" si="22"/>
        <v>62.448393603734722</v>
      </c>
      <c r="E115" s="14">
        <f>SUM(D115:$D$136)</f>
        <v>144.66783783459394</v>
      </c>
      <c r="F115" s="16">
        <f t="shared" si="23"/>
        <v>2.3165982259300595</v>
      </c>
      <c r="G115" s="5"/>
      <c r="H115" s="17">
        <f>Absterbeordnung!C109</f>
        <v>1205.8548935867448</v>
      </c>
      <c r="I115" s="18">
        <f t="shared" si="28"/>
        <v>0.13532643842916248</v>
      </c>
      <c r="J115" s="17">
        <f t="shared" si="24"/>
        <v>163.18404801147088</v>
      </c>
      <c r="K115" s="17">
        <f>SUM($J115:J$136)</f>
        <v>400.35495905890974</v>
      </c>
      <c r="L115" s="19">
        <f t="shared" si="25"/>
        <v>2.4533951935716605</v>
      </c>
      <c r="N115" s="20">
        <v>101</v>
      </c>
      <c r="O115" s="6">
        <f t="shared" si="17"/>
        <v>101</v>
      </c>
      <c r="P115" s="20">
        <f t="shared" si="18"/>
        <v>461.46484255863828</v>
      </c>
      <c r="Q115" s="20">
        <f t="shared" si="19"/>
        <v>1205.8548935867448</v>
      </c>
      <c r="R115" s="5">
        <f t="shared" si="20"/>
        <v>1205.8548935867448</v>
      </c>
      <c r="S115" s="5">
        <f t="shared" si="29"/>
        <v>75303.701023694695</v>
      </c>
      <c r="T115" s="20">
        <f>SUM(S115:$S$136)</f>
        <v>118023.73865153498</v>
      </c>
      <c r="U115" s="6">
        <f t="shared" si="26"/>
        <v>1.5673032938234763</v>
      </c>
    </row>
    <row r="116" spans="1:21">
      <c r="A116" s="21">
        <v>102</v>
      </c>
      <c r="B116" s="14">
        <f>Absterbeordnung!B110</f>
        <v>279.40506103711238</v>
      </c>
      <c r="C116" s="15">
        <f t="shared" si="27"/>
        <v>0.13267297885212007</v>
      </c>
      <c r="D116" s="14">
        <f t="shared" si="22"/>
        <v>37.069501754152128</v>
      </c>
      <c r="E116" s="14">
        <f>SUM(D116:$D$136)</f>
        <v>82.21944423085921</v>
      </c>
      <c r="F116" s="16">
        <f t="shared" si="23"/>
        <v>2.217980828988344</v>
      </c>
      <c r="G116" s="5"/>
      <c r="H116" s="17">
        <f>Absterbeordnung!C110</f>
        <v>762.42596561962182</v>
      </c>
      <c r="I116" s="18">
        <f t="shared" si="28"/>
        <v>0.13267297885212007</v>
      </c>
      <c r="J116" s="17">
        <f t="shared" si="24"/>
        <v>101.1533240129593</v>
      </c>
      <c r="K116" s="17">
        <f>SUM($J116:J$136)</f>
        <v>237.17091104743881</v>
      </c>
      <c r="L116" s="19">
        <f t="shared" si="25"/>
        <v>2.3446674972050703</v>
      </c>
      <c r="N116" s="6">
        <v>102</v>
      </c>
      <c r="O116" s="6">
        <f t="shared" si="17"/>
        <v>102</v>
      </c>
      <c r="P116" s="20">
        <f t="shared" si="18"/>
        <v>279.40506103711238</v>
      </c>
      <c r="Q116" s="20">
        <f t="shared" si="19"/>
        <v>762.42596561962182</v>
      </c>
      <c r="R116" s="5">
        <f t="shared" si="20"/>
        <v>762.42596561962182</v>
      </c>
      <c r="S116" s="5">
        <f t="shared" si="29"/>
        <v>28262.750669947698</v>
      </c>
      <c r="T116" s="20">
        <f>SUM(S116:$S$136)</f>
        <v>42720.037627840284</v>
      </c>
      <c r="U116" s="6">
        <f t="shared" si="26"/>
        <v>1.5115314898653966</v>
      </c>
    </row>
    <row r="117" spans="1:21">
      <c r="A117" s="21">
        <v>103</v>
      </c>
      <c r="B117" s="14">
        <f>Absterbeordnung!B111</f>
        <v>163.27315208503933</v>
      </c>
      <c r="C117" s="15">
        <f t="shared" si="27"/>
        <v>0.13007154789423539</v>
      </c>
      <c r="D117" s="14">
        <f t="shared" si="22"/>
        <v>21.237191621271972</v>
      </c>
      <c r="E117" s="14">
        <f>SUM(D117:$D$136)</f>
        <v>45.149942476707103</v>
      </c>
      <c r="F117" s="16">
        <f t="shared" si="23"/>
        <v>2.1259846067162296</v>
      </c>
      <c r="G117" s="5"/>
      <c r="H117" s="17">
        <f>Absterbeordnung!C111</f>
        <v>465.94252953224532</v>
      </c>
      <c r="I117" s="18">
        <f t="shared" si="28"/>
        <v>0.13007154789423539</v>
      </c>
      <c r="J117" s="17">
        <f t="shared" si="24"/>
        <v>60.605866046014633</v>
      </c>
      <c r="K117" s="17">
        <f>SUM($J117:J$136)</f>
        <v>136.0175870344795</v>
      </c>
      <c r="L117" s="19">
        <f t="shared" si="25"/>
        <v>2.2442973908038701</v>
      </c>
      <c r="N117" s="6">
        <v>103</v>
      </c>
      <c r="O117" s="6">
        <f t="shared" si="17"/>
        <v>103</v>
      </c>
      <c r="P117" s="20">
        <f t="shared" si="18"/>
        <v>163.27315208503933</v>
      </c>
      <c r="Q117" s="20">
        <f t="shared" si="19"/>
        <v>465.94252953224532</v>
      </c>
      <c r="R117" s="5">
        <f t="shared" si="20"/>
        <v>465.94252953224532</v>
      </c>
      <c r="S117" s="5">
        <f t="shared" si="29"/>
        <v>9895.3107841764668</v>
      </c>
      <c r="T117" s="20">
        <f>SUM(S117:$S$136)</f>
        <v>14457.286957892584</v>
      </c>
      <c r="U117" s="6">
        <f t="shared" si="26"/>
        <v>1.4610240419139888</v>
      </c>
    </row>
    <row r="118" spans="1:21">
      <c r="A118" s="21">
        <v>104</v>
      </c>
      <c r="B118" s="14">
        <f>Absterbeordnung!B112</f>
        <v>91.959654411952272</v>
      </c>
      <c r="C118" s="15">
        <f t="shared" si="27"/>
        <v>0.12752112538650526</v>
      </c>
      <c r="D118" s="14">
        <f t="shared" si="22"/>
        <v>11.726798620766257</v>
      </c>
      <c r="E118" s="14">
        <f>SUM(D118:$D$136)</f>
        <v>23.912750855435117</v>
      </c>
      <c r="F118" s="16">
        <f t="shared" si="23"/>
        <v>2.0391542166580328</v>
      </c>
      <c r="G118" s="5"/>
      <c r="H118" s="17">
        <f>Absterbeordnung!C112</f>
        <v>274.87733051827286</v>
      </c>
      <c r="I118" s="18">
        <f t="shared" si="28"/>
        <v>0.12752112538650526</v>
      </c>
      <c r="J118" s="17">
        <f t="shared" si="24"/>
        <v>35.052666530928519</v>
      </c>
      <c r="K118" s="17">
        <f>SUM($J118:J$136)</f>
        <v>75.411720988464879</v>
      </c>
      <c r="L118" s="19">
        <f t="shared" si="25"/>
        <v>2.151383288399066</v>
      </c>
      <c r="N118" s="6">
        <v>104</v>
      </c>
      <c r="O118" s="6">
        <f t="shared" si="17"/>
        <v>104</v>
      </c>
      <c r="P118" s="20">
        <f t="shared" si="18"/>
        <v>91.959654411952272</v>
      </c>
      <c r="Q118" s="20">
        <f t="shared" si="19"/>
        <v>274.87733051827286</v>
      </c>
      <c r="R118" s="5">
        <f t="shared" si="20"/>
        <v>274.87733051827286</v>
      </c>
      <c r="S118" s="5">
        <f t="shared" si="29"/>
        <v>3223.4311004015926</v>
      </c>
      <c r="T118" s="20">
        <f>SUM(S118:$S$136)</f>
        <v>4561.976173716118</v>
      </c>
      <c r="U118" s="6">
        <f t="shared" si="26"/>
        <v>1.4152547492477074</v>
      </c>
    </row>
    <row r="119" spans="1:21">
      <c r="A119" s="21">
        <v>105</v>
      </c>
      <c r="B119" s="14">
        <f>Absterbeordnung!B113</f>
        <v>49.85389720021864</v>
      </c>
      <c r="C119" s="15">
        <f t="shared" si="27"/>
        <v>0.12502071116324046</v>
      </c>
      <c r="D119" s="14">
        <f t="shared" si="22"/>
        <v>6.2327696822304164</v>
      </c>
      <c r="E119" s="14">
        <f>SUM(D119:$D$136)</f>
        <v>12.185952234668862</v>
      </c>
      <c r="F119" s="16">
        <f t="shared" si="23"/>
        <v>1.9551423935029926</v>
      </c>
      <c r="G119" s="5"/>
      <c r="H119" s="17">
        <f>Absterbeordnung!C113</f>
        <v>156.33536908448073</v>
      </c>
      <c r="I119" s="18">
        <f t="shared" si="28"/>
        <v>0.12502071116324046</v>
      </c>
      <c r="J119" s="17">
        <f t="shared" si="24"/>
        <v>19.545159022909456</v>
      </c>
      <c r="K119" s="17">
        <f>SUM($J119:J$136)</f>
        <v>40.359054457536345</v>
      </c>
      <c r="L119" s="19">
        <f t="shared" si="25"/>
        <v>2.06491307695324</v>
      </c>
      <c r="N119" s="6">
        <v>105</v>
      </c>
      <c r="O119" s="6">
        <f t="shared" si="17"/>
        <v>105</v>
      </c>
      <c r="P119" s="20">
        <f t="shared" si="18"/>
        <v>49.85389720021864</v>
      </c>
      <c r="Q119" s="20">
        <f t="shared" si="19"/>
        <v>156.33536908448073</v>
      </c>
      <c r="R119" s="5">
        <f t="shared" si="20"/>
        <v>156.33536908448073</v>
      </c>
      <c r="S119" s="5">
        <f t="shared" si="29"/>
        <v>974.40234869005383</v>
      </c>
      <c r="T119" s="20">
        <f>SUM(S119:$S$136)</f>
        <v>1338.5450733145246</v>
      </c>
      <c r="U119" s="6">
        <f t="shared" si="26"/>
        <v>1.3737087919728532</v>
      </c>
    </row>
    <row r="120" spans="1:21">
      <c r="A120" s="21">
        <v>106</v>
      </c>
      <c r="B120" s="14">
        <f>Absterbeordnung!B114</f>
        <v>25.979890268796723</v>
      </c>
      <c r="C120" s="15">
        <f t="shared" si="27"/>
        <v>0.12256932466984359</v>
      </c>
      <c r="D120" s="14">
        <f t="shared" si="22"/>
        <v>3.1843376052430554</v>
      </c>
      <c r="E120" s="14">
        <f>SUM(D120:$D$136)</f>
        <v>5.9531825524384461</v>
      </c>
      <c r="F120" s="16">
        <f t="shared" si="23"/>
        <v>1.8695199097722708</v>
      </c>
      <c r="G120" s="5"/>
      <c r="H120" s="17">
        <f>Absterbeordnung!C114</f>
        <v>85.610524918185263</v>
      </c>
      <c r="I120" s="18">
        <f t="shared" si="28"/>
        <v>0.12256932466984359</v>
      </c>
      <c r="J120" s="17">
        <f t="shared" si="24"/>
        <v>10.493224223852785</v>
      </c>
      <c r="K120" s="17">
        <f>SUM($J120:J$136)</f>
        <v>20.8138954346269</v>
      </c>
      <c r="L120" s="19">
        <f t="shared" si="25"/>
        <v>1.9835557680463523</v>
      </c>
      <c r="N120" s="6">
        <v>106</v>
      </c>
      <c r="O120" s="6">
        <f t="shared" si="17"/>
        <v>106</v>
      </c>
      <c r="P120" s="20">
        <f t="shared" si="18"/>
        <v>25.979890268796723</v>
      </c>
      <c r="Q120" s="20">
        <f t="shared" si="19"/>
        <v>85.610524918185263</v>
      </c>
      <c r="R120" s="5">
        <f t="shared" si="20"/>
        <v>85.610524918185263</v>
      </c>
      <c r="S120" s="5">
        <f t="shared" si="29"/>
        <v>272.61281390157501</v>
      </c>
      <c r="T120" s="20">
        <f>SUM(S120:$S$136)</f>
        <v>364.14272462447087</v>
      </c>
      <c r="U120" s="6">
        <f t="shared" si="26"/>
        <v>1.3357505812472268</v>
      </c>
    </row>
    <row r="121" spans="1:21">
      <c r="A121" s="21">
        <v>107</v>
      </c>
      <c r="B121" s="14">
        <f>Absterbeordnung!B115</f>
        <v>12.996580814051256</v>
      </c>
      <c r="C121" s="15">
        <f t="shared" si="27"/>
        <v>0.12016600457827803</v>
      </c>
      <c r="D121" s="14">
        <f t="shared" si="22"/>
        <v>1.5617471896032438</v>
      </c>
      <c r="E121" s="14">
        <f>SUM(D121:$D$136)</f>
        <v>2.7688449471953911</v>
      </c>
      <c r="F121" s="16">
        <f t="shared" si="23"/>
        <v>1.7729149542435265</v>
      </c>
      <c r="G121" s="5"/>
      <c r="H121" s="17">
        <f>Absterbeordnung!C115</f>
        <v>45.080479308484612</v>
      </c>
      <c r="I121" s="18">
        <f t="shared" si="28"/>
        <v>0.12016600457827803</v>
      </c>
      <c r="J121" s="17">
        <f t="shared" si="24"/>
        <v>5.4171410829743296</v>
      </c>
      <c r="K121" s="17">
        <f>SUM($J121:J$136)</f>
        <v>10.320671210774117</v>
      </c>
      <c r="L121" s="19">
        <f t="shared" si="25"/>
        <v>1.9051878200498076</v>
      </c>
      <c r="N121" s="6">
        <v>107</v>
      </c>
      <c r="O121" s="6">
        <f t="shared" si="17"/>
        <v>107</v>
      </c>
      <c r="P121" s="20">
        <f t="shared" si="18"/>
        <v>12.996580814051256</v>
      </c>
      <c r="Q121" s="20">
        <f t="shared" si="19"/>
        <v>45.080479308484612</v>
      </c>
      <c r="R121" s="5">
        <f t="shared" si="20"/>
        <v>45.080479308484612</v>
      </c>
      <c r="S121" s="5">
        <f t="shared" si="29"/>
        <v>70.404311865993023</v>
      </c>
      <c r="T121" s="20">
        <f>SUM(S121:$S$136)</f>
        <v>91.529910722895877</v>
      </c>
      <c r="U121" s="6">
        <f t="shared" si="26"/>
        <v>1.3000611510430375</v>
      </c>
    </row>
    <row r="122" spans="1:21">
      <c r="A122" s="21">
        <v>108</v>
      </c>
      <c r="B122" s="14">
        <f>Absterbeordnung!B116</f>
        <v>6.2329220662571023</v>
      </c>
      <c r="C122" s="15">
        <f t="shared" si="27"/>
        <v>0.11780980841007649</v>
      </c>
      <c r="D122" s="14">
        <f t="shared" si="22"/>
        <v>0.73429935446068728</v>
      </c>
      <c r="E122" s="14">
        <f>SUM(D122:$D$136)</f>
        <v>1.2070977575921471</v>
      </c>
      <c r="F122" s="16">
        <f t="shared" si="23"/>
        <v>1.6438769151291313</v>
      </c>
      <c r="G122" s="5"/>
      <c r="H122" s="17">
        <f>Absterbeordnung!C116</f>
        <v>22.797183178428821</v>
      </c>
      <c r="I122" s="18">
        <f t="shared" si="28"/>
        <v>0.11780980841007649</v>
      </c>
      <c r="J122" s="17">
        <f t="shared" si="24"/>
        <v>2.6857317825401181</v>
      </c>
      <c r="K122" s="17">
        <f>SUM($J122:J$136)</f>
        <v>4.9035301277997867</v>
      </c>
      <c r="L122" s="19">
        <f t="shared" si="25"/>
        <v>1.8257705999078262</v>
      </c>
      <c r="N122" s="6">
        <v>108</v>
      </c>
      <c r="O122" s="6">
        <f t="shared" si="17"/>
        <v>108</v>
      </c>
      <c r="P122" s="20">
        <f t="shared" si="18"/>
        <v>6.2329220662571023</v>
      </c>
      <c r="Q122" s="20">
        <f t="shared" si="19"/>
        <v>22.797183178428821</v>
      </c>
      <c r="R122" s="5">
        <f t="shared" si="20"/>
        <v>22.797183178428821</v>
      </c>
      <c r="S122" s="5">
        <f t="shared" si="29"/>
        <v>16.739956891442322</v>
      </c>
      <c r="T122" s="20">
        <f>SUM(S122:$S$136)</f>
        <v>21.125598856902865</v>
      </c>
      <c r="U122" s="6">
        <f t="shared" si="26"/>
        <v>1.261986455156437</v>
      </c>
    </row>
    <row r="123" spans="1:21">
      <c r="A123" s="21">
        <v>109</v>
      </c>
      <c r="B123" s="14">
        <f>Absterbeordnung!B117</f>
        <v>2.8618195951518883</v>
      </c>
      <c r="C123" s="15">
        <f t="shared" si="27"/>
        <v>0.11549981216674166</v>
      </c>
      <c r="D123" s="14">
        <f t="shared" si="22"/>
        <v>0.33053962569514372</v>
      </c>
      <c r="E123" s="14">
        <f>SUM(D123:$D$136)</f>
        <v>0.47279840313145982</v>
      </c>
      <c r="F123" s="16">
        <f t="shared" si="23"/>
        <v>1.4303834287254902</v>
      </c>
      <c r="G123" s="5"/>
      <c r="H123" s="17">
        <f>Absterbeordnung!C117</f>
        <v>11.057195852846933</v>
      </c>
      <c r="I123" s="18">
        <f t="shared" si="28"/>
        <v>0.11549981216674166</v>
      </c>
      <c r="J123" s="17">
        <f t="shared" si="24"/>
        <v>1.2771040440946955</v>
      </c>
      <c r="K123" s="17">
        <f>SUM($J123:J$136)</f>
        <v>2.2177983452596686</v>
      </c>
      <c r="L123" s="19">
        <f t="shared" si="25"/>
        <v>1.7365839185262355</v>
      </c>
      <c r="N123" s="6">
        <v>109</v>
      </c>
      <c r="O123" s="6">
        <f t="shared" si="17"/>
        <v>109</v>
      </c>
      <c r="P123" s="20">
        <f t="shared" si="18"/>
        <v>2.8618195951518883</v>
      </c>
      <c r="Q123" s="20">
        <f t="shared" si="19"/>
        <v>11.057195852846933</v>
      </c>
      <c r="R123" s="5">
        <f t="shared" si="20"/>
        <v>11.057195852846933</v>
      </c>
      <c r="S123" s="5">
        <f t="shared" si="29"/>
        <v>3.6548413784379212</v>
      </c>
      <c r="T123" s="20">
        <f>SUM(S123:$S$136)</f>
        <v>4.3856419654605414</v>
      </c>
      <c r="U123" s="6">
        <f t="shared" si="26"/>
        <v>1.1999541187571221</v>
      </c>
    </row>
    <row r="124" spans="1:21">
      <c r="A124" s="21">
        <v>110</v>
      </c>
      <c r="B124" s="14">
        <f>Absterbeordnung!B118</f>
        <v>1.256313324350369</v>
      </c>
      <c r="C124" s="15">
        <f t="shared" si="27"/>
        <v>0.11323510996739378</v>
      </c>
      <c r="D124" s="14">
        <f t="shared" si="22"/>
        <v>0.14225877743631607</v>
      </c>
      <c r="E124" s="14">
        <f>SUM(D124:$D$136)</f>
        <v>0.14225877743631607</v>
      </c>
      <c r="F124" s="16">
        <f t="shared" si="23"/>
        <v>1</v>
      </c>
      <c r="G124" s="5"/>
      <c r="H124" s="17">
        <f>Absterbeordnung!C118</f>
        <v>5.1371212391430303</v>
      </c>
      <c r="I124" s="18">
        <f t="shared" si="28"/>
        <v>0.11323510996739378</v>
      </c>
      <c r="J124" s="17">
        <f t="shared" si="24"/>
        <v>0.58170248843019523</v>
      </c>
      <c r="K124" s="17">
        <f>SUM($J124:J$136)</f>
        <v>0.94069430116497299</v>
      </c>
      <c r="L124" s="19">
        <f t="shared" si="25"/>
        <v>1.6171398951783187</v>
      </c>
      <c r="N124" s="6">
        <v>110</v>
      </c>
      <c r="O124" s="6">
        <f t="shared" si="17"/>
        <v>110</v>
      </c>
      <c r="P124" s="20">
        <f t="shared" si="18"/>
        <v>1.256313324350369</v>
      </c>
      <c r="Q124" s="20">
        <f t="shared" si="19"/>
        <v>5.1371212391430303</v>
      </c>
      <c r="R124" s="5">
        <f t="shared" si="20"/>
        <v>5.1371212391430303</v>
      </c>
      <c r="S124" s="5">
        <f t="shared" si="29"/>
        <v>0.73080058702262063</v>
      </c>
      <c r="T124" s="20">
        <f>SUM(S124:$S$136)</f>
        <v>0.73080058702262063</v>
      </c>
      <c r="U124" s="6">
        <f t="shared" si="26"/>
        <v>1</v>
      </c>
    </row>
    <row r="125" spans="1:21">
      <c r="A125" s="21">
        <v>111</v>
      </c>
      <c r="B125" s="14">
        <f>Absterbeordnung!B119</f>
        <v>0</v>
      </c>
      <c r="C125" s="15">
        <f t="shared" si="27"/>
        <v>0.11101481369352335</v>
      </c>
      <c r="D125" s="14">
        <f t="shared" si="22"/>
        <v>0</v>
      </c>
      <c r="E125" s="14">
        <f>SUM(D125:$D$136)</f>
        <v>0</v>
      </c>
      <c r="F125" s="16" t="e">
        <f t="shared" si="23"/>
        <v>#DIV/0!</v>
      </c>
      <c r="G125" s="25"/>
      <c r="H125" s="17">
        <f>Absterbeordnung!C119</f>
        <v>2.2832080089279172</v>
      </c>
      <c r="I125" s="18">
        <f t="shared" si="28"/>
        <v>0.11101481369352335</v>
      </c>
      <c r="J125" s="17">
        <f t="shared" si="24"/>
        <v>0.25346991173469313</v>
      </c>
      <c r="K125" s="17">
        <f>SUM($J125:J$136)</f>
        <v>0.35899181273477782</v>
      </c>
      <c r="L125" s="19">
        <f t="shared" si="25"/>
        <v>1.4163093768326018</v>
      </c>
      <c r="N125" s="6">
        <v>111</v>
      </c>
      <c r="O125" s="6">
        <f t="shared" si="17"/>
        <v>111</v>
      </c>
      <c r="P125" s="20">
        <f t="shared" si="18"/>
        <v>0</v>
      </c>
      <c r="Q125" s="20">
        <f t="shared" si="19"/>
        <v>2.2832080089279172</v>
      </c>
      <c r="R125" s="5">
        <f t="shared" si="20"/>
        <v>2.2832080089279172</v>
      </c>
      <c r="S125" s="5">
        <f t="shared" si="29"/>
        <v>0</v>
      </c>
      <c r="T125" s="20">
        <f>SUM(S125:$S$136)</f>
        <v>0</v>
      </c>
      <c r="U125" s="6" t="e">
        <f t="shared" si="26"/>
        <v>#DIV/0!</v>
      </c>
    </row>
    <row r="126" spans="1:21">
      <c r="A126" s="21">
        <v>112</v>
      </c>
      <c r="B126" s="14">
        <f>Absterbeordnung!B120</f>
        <v>0</v>
      </c>
      <c r="C126" s="15">
        <f t="shared" si="27"/>
        <v>0.10883805264070914</v>
      </c>
      <c r="D126" s="14">
        <f t="shared" si="22"/>
        <v>0</v>
      </c>
      <c r="E126" s="14">
        <f>SUM(D126:$D$136)</f>
        <v>0</v>
      </c>
      <c r="F126" s="16" t="e">
        <f t="shared" si="23"/>
        <v>#DIV/0!</v>
      </c>
      <c r="G126" s="5"/>
      <c r="H126" s="17">
        <f>Absterbeordnung!C120</f>
        <v>0.96953132144350662</v>
      </c>
      <c r="I126" s="18">
        <f t="shared" si="28"/>
        <v>0.10883805264070914</v>
      </c>
      <c r="J126" s="17">
        <f t="shared" si="24"/>
        <v>0.10552190100008467</v>
      </c>
      <c r="K126" s="17">
        <f>SUM($J126:J$136)</f>
        <v>0.10552190100008467</v>
      </c>
      <c r="L126" s="19">
        <f t="shared" si="25"/>
        <v>1</v>
      </c>
      <c r="N126" s="6">
        <v>112</v>
      </c>
      <c r="O126" s="6">
        <f t="shared" si="17"/>
        <v>112</v>
      </c>
      <c r="P126" s="20">
        <f t="shared" si="18"/>
        <v>0</v>
      </c>
      <c r="Q126" s="20">
        <f t="shared" si="19"/>
        <v>0.96953132144350662</v>
      </c>
      <c r="R126" s="5">
        <f t="shared" si="20"/>
        <v>0.96953132144350662</v>
      </c>
      <c r="S126" s="5">
        <f t="shared" si="29"/>
        <v>0</v>
      </c>
      <c r="T126" s="20">
        <f>SUM(S126:$S$136)</f>
        <v>0</v>
      </c>
      <c r="U126" s="6" t="e">
        <f t="shared" si="26"/>
        <v>#DIV/0!</v>
      </c>
    </row>
    <row r="127" spans="1:21">
      <c r="A127" s="26">
        <v>113</v>
      </c>
      <c r="B127" s="14">
        <f>Absterbeordnung!B121</f>
        <v>0</v>
      </c>
      <c r="C127" s="15">
        <f t="shared" si="27"/>
        <v>0.10670397317716583</v>
      </c>
      <c r="D127" s="14">
        <f t="shared" si="22"/>
        <v>0</v>
      </c>
      <c r="E127" s="14">
        <f>SUM(D127:$D$136)</f>
        <v>0</v>
      </c>
      <c r="F127" s="16" t="e">
        <f t="shared" si="23"/>
        <v>#DIV/0!</v>
      </c>
      <c r="G127" s="27"/>
      <c r="H127" s="17">
        <f>Absterbeordnung!C121</f>
        <v>0</v>
      </c>
      <c r="I127" s="18">
        <f t="shared" si="28"/>
        <v>0.10670397317716583</v>
      </c>
      <c r="J127" s="17">
        <f t="shared" si="24"/>
        <v>0</v>
      </c>
      <c r="K127" s="17">
        <f>SUM($J127:J$136)</f>
        <v>0</v>
      </c>
      <c r="L127" s="19" t="e">
        <f t="shared" si="25"/>
        <v>#DIV/0!</v>
      </c>
      <c r="N127" s="28">
        <v>113</v>
      </c>
      <c r="O127" s="6">
        <f t="shared" si="17"/>
        <v>113</v>
      </c>
      <c r="P127" s="20">
        <f t="shared" si="18"/>
        <v>0</v>
      </c>
      <c r="Q127" s="20">
        <f t="shared" si="19"/>
        <v>0</v>
      </c>
      <c r="R127" s="5">
        <f t="shared" si="20"/>
        <v>0</v>
      </c>
      <c r="S127" s="5">
        <f t="shared" si="29"/>
        <v>0</v>
      </c>
      <c r="T127" s="20">
        <f>SUM(S127:$S$136)</f>
        <v>0</v>
      </c>
      <c r="U127" s="6" t="e">
        <f t="shared" si="26"/>
        <v>#DIV/0!</v>
      </c>
    </row>
    <row r="128" spans="1:21">
      <c r="A128" s="21">
        <v>114</v>
      </c>
      <c r="B128" s="14">
        <f>Absterbeordnung!B122</f>
        <v>0</v>
      </c>
      <c r="C128" s="15">
        <f t="shared" ref="C128:C134" si="30">1/(((1+($B$5/100))^A128))</f>
        <v>0.10461173840898609</v>
      </c>
      <c r="D128" s="14">
        <f t="shared" ref="D128:D134" si="31">B128*C128</f>
        <v>0</v>
      </c>
      <c r="E128" s="14">
        <f>SUM(D128:$D$136)</f>
        <v>0</v>
      </c>
      <c r="F128" s="16" t="e">
        <f t="shared" ref="F128:F134" si="32">E128/D128</f>
        <v>#DIV/0!</v>
      </c>
      <c r="G128" s="27"/>
      <c r="H128" s="17">
        <f>Absterbeordnung!C122</f>
        <v>0</v>
      </c>
      <c r="I128" s="18">
        <f t="shared" ref="I128:I134" si="33">1/(((1+($B$5/100))^A128))</f>
        <v>0.10461173840898609</v>
      </c>
      <c r="J128" s="17">
        <f t="shared" ref="J128:J134" si="34">H128*I128</f>
        <v>0</v>
      </c>
      <c r="K128" s="17">
        <f>SUM($J128:J$136)</f>
        <v>0</v>
      </c>
      <c r="L128" s="19" t="e">
        <f t="shared" ref="L128:L134" si="35">K128/J128</f>
        <v>#DIV/0!</v>
      </c>
      <c r="N128" s="6">
        <v>114</v>
      </c>
      <c r="O128" s="6">
        <f t="shared" si="17"/>
        <v>114</v>
      </c>
      <c r="P128" s="20">
        <f t="shared" ref="P128:P134" si="36">B128</f>
        <v>0</v>
      </c>
      <c r="Q128" s="20">
        <f t="shared" ref="Q128:Q134" si="37">H128</f>
        <v>0</v>
      </c>
      <c r="R128" s="5">
        <f t="shared" si="20"/>
        <v>0</v>
      </c>
      <c r="S128" s="5">
        <f t="shared" si="29"/>
        <v>0</v>
      </c>
      <c r="T128" s="20">
        <f>SUM(S128:$S$136)</f>
        <v>0</v>
      </c>
      <c r="U128" s="6" t="e">
        <f t="shared" ref="U128:U134" si="38">T128/S128</f>
        <v>#DIV/0!</v>
      </c>
    </row>
    <row r="129" spans="1:21">
      <c r="A129" s="21">
        <v>115</v>
      </c>
      <c r="B129" s="14">
        <f>Absterbeordnung!B123</f>
        <v>0</v>
      </c>
      <c r="C129" s="15">
        <f t="shared" si="30"/>
        <v>0.10256052785194716</v>
      </c>
      <c r="D129" s="14">
        <f t="shared" si="31"/>
        <v>0</v>
      </c>
      <c r="E129" s="14">
        <f>SUM(D129:$D$136)</f>
        <v>0</v>
      </c>
      <c r="F129" s="16" t="e">
        <f t="shared" si="32"/>
        <v>#DIV/0!</v>
      </c>
      <c r="G129" s="27"/>
      <c r="H129" s="17">
        <f>Absterbeordnung!C123</f>
        <v>0</v>
      </c>
      <c r="I129" s="18">
        <f t="shared" si="33"/>
        <v>0.10256052785194716</v>
      </c>
      <c r="J129" s="17">
        <f t="shared" si="34"/>
        <v>0</v>
      </c>
      <c r="K129" s="17">
        <f>SUM($J129:J$136)</f>
        <v>0</v>
      </c>
      <c r="L129" s="19" t="e">
        <f t="shared" si="35"/>
        <v>#DIV/0!</v>
      </c>
      <c r="N129" s="6">
        <v>115</v>
      </c>
      <c r="O129" s="6">
        <f t="shared" si="17"/>
        <v>115</v>
      </c>
      <c r="P129" s="20">
        <f t="shared" si="36"/>
        <v>0</v>
      </c>
      <c r="Q129" s="20">
        <f t="shared" si="37"/>
        <v>0</v>
      </c>
      <c r="R129" s="5">
        <f t="shared" si="20"/>
        <v>0</v>
      </c>
      <c r="S129" s="5">
        <f t="shared" si="29"/>
        <v>0</v>
      </c>
      <c r="T129" s="20">
        <f>SUM(S129:$S$136)</f>
        <v>0</v>
      </c>
      <c r="U129" s="6" t="e">
        <f t="shared" si="38"/>
        <v>#DIV/0!</v>
      </c>
    </row>
    <row r="130" spans="1:21">
      <c r="A130" s="21">
        <v>116</v>
      </c>
      <c r="B130" s="14">
        <f>Absterbeordnung!B124</f>
        <v>0</v>
      </c>
      <c r="C130" s="15">
        <f t="shared" si="30"/>
        <v>0.1005495371097521</v>
      </c>
      <c r="D130" s="14">
        <f t="shared" si="31"/>
        <v>0</v>
      </c>
      <c r="E130" s="14">
        <f>SUM(D130:$D$136)</f>
        <v>0</v>
      </c>
      <c r="F130" s="16" t="e">
        <f t="shared" si="32"/>
        <v>#DIV/0!</v>
      </c>
      <c r="G130" s="27"/>
      <c r="H130" s="17">
        <f>Absterbeordnung!C124</f>
        <v>0</v>
      </c>
      <c r="I130" s="18">
        <f t="shared" si="33"/>
        <v>0.1005495371097521</v>
      </c>
      <c r="J130" s="17">
        <f t="shared" si="34"/>
        <v>0</v>
      </c>
      <c r="K130" s="17">
        <f>SUM($J130:J$136)</f>
        <v>0</v>
      </c>
      <c r="L130" s="19" t="e">
        <f t="shared" si="35"/>
        <v>#DIV/0!</v>
      </c>
      <c r="N130" s="28">
        <v>116</v>
      </c>
      <c r="O130" s="6">
        <f t="shared" si="17"/>
        <v>116</v>
      </c>
      <c r="P130" s="20">
        <f t="shared" si="36"/>
        <v>0</v>
      </c>
      <c r="Q130" s="20">
        <f t="shared" si="37"/>
        <v>0</v>
      </c>
      <c r="R130" s="5">
        <f t="shared" si="20"/>
        <v>0</v>
      </c>
      <c r="S130" s="5">
        <f t="shared" si="29"/>
        <v>0</v>
      </c>
      <c r="T130" s="20">
        <f>SUM(S130:$S$136)</f>
        <v>0</v>
      </c>
      <c r="U130" s="6" t="e">
        <f t="shared" si="38"/>
        <v>#DIV/0!</v>
      </c>
    </row>
    <row r="131" spans="1:21">
      <c r="A131" s="21">
        <v>117</v>
      </c>
      <c r="B131" s="14">
        <f>Absterbeordnung!B125</f>
        <v>0</v>
      </c>
      <c r="C131" s="15">
        <f t="shared" si="30"/>
        <v>9.8577977558580526E-2</v>
      </c>
      <c r="D131" s="14">
        <f t="shared" si="31"/>
        <v>0</v>
      </c>
      <c r="E131" s="14">
        <f>SUM(D131:$D$136)</f>
        <v>0</v>
      </c>
      <c r="F131" s="16" t="e">
        <f t="shared" si="32"/>
        <v>#DIV/0!</v>
      </c>
      <c r="G131" s="27"/>
      <c r="H131" s="17">
        <f>Absterbeordnung!C125</f>
        <v>0</v>
      </c>
      <c r="I131" s="18">
        <f t="shared" si="33"/>
        <v>9.8577977558580526E-2</v>
      </c>
      <c r="J131" s="17">
        <f t="shared" si="34"/>
        <v>0</v>
      </c>
      <c r="K131" s="17">
        <f>SUM($J131:J$136)</f>
        <v>0</v>
      </c>
      <c r="L131" s="19" t="e">
        <f t="shared" si="35"/>
        <v>#DIV/0!</v>
      </c>
      <c r="N131" s="6">
        <v>117</v>
      </c>
      <c r="O131" s="6">
        <f t="shared" si="17"/>
        <v>117</v>
      </c>
      <c r="P131" s="20">
        <f t="shared" si="36"/>
        <v>0</v>
      </c>
      <c r="Q131" s="20">
        <f t="shared" si="37"/>
        <v>0</v>
      </c>
      <c r="R131" s="5">
        <f t="shared" si="20"/>
        <v>0</v>
      </c>
      <c r="S131" s="5">
        <f t="shared" si="29"/>
        <v>0</v>
      </c>
      <c r="T131" s="20">
        <f>SUM(S131:$S$136)</f>
        <v>0</v>
      </c>
      <c r="U131" s="6" t="e">
        <f t="shared" si="38"/>
        <v>#DIV/0!</v>
      </c>
    </row>
    <row r="132" spans="1:21">
      <c r="A132" s="21">
        <v>118</v>
      </c>
      <c r="B132" s="14">
        <f>Absterbeordnung!B126</f>
        <v>0</v>
      </c>
      <c r="C132" s="15">
        <f t="shared" si="30"/>
        <v>9.6645076037824032E-2</v>
      </c>
      <c r="D132" s="14">
        <f t="shared" si="31"/>
        <v>0</v>
      </c>
      <c r="E132" s="14">
        <f>SUM(D132:$D$136)</f>
        <v>0</v>
      </c>
      <c r="F132" s="16" t="e">
        <f t="shared" si="32"/>
        <v>#DIV/0!</v>
      </c>
      <c r="G132" s="27"/>
      <c r="H132" s="17">
        <f>Absterbeordnung!C126</f>
        <v>0</v>
      </c>
      <c r="I132" s="18">
        <f t="shared" si="33"/>
        <v>9.6645076037824032E-2</v>
      </c>
      <c r="J132" s="17">
        <f t="shared" si="34"/>
        <v>0</v>
      </c>
      <c r="K132" s="17">
        <f>SUM($J132:J$136)</f>
        <v>0</v>
      </c>
      <c r="L132" s="19" t="e">
        <f t="shared" si="35"/>
        <v>#DIV/0!</v>
      </c>
      <c r="N132" s="6">
        <v>118</v>
      </c>
      <c r="O132" s="6">
        <f t="shared" si="17"/>
        <v>118</v>
      </c>
      <c r="P132" s="20">
        <f t="shared" si="36"/>
        <v>0</v>
      </c>
      <c r="Q132" s="20">
        <f t="shared" si="37"/>
        <v>0</v>
      </c>
      <c r="R132" s="5">
        <f t="shared" si="20"/>
        <v>0</v>
      </c>
      <c r="S132" s="5">
        <f t="shared" si="29"/>
        <v>0</v>
      </c>
      <c r="T132" s="20">
        <f>SUM(S132:$S$136)</f>
        <v>0</v>
      </c>
      <c r="U132" s="6" t="e">
        <f t="shared" si="38"/>
        <v>#DIV/0!</v>
      </c>
    </row>
    <row r="133" spans="1:21">
      <c r="A133" s="21">
        <v>119</v>
      </c>
      <c r="B133" s="14">
        <f>Absterbeordnung!B127</f>
        <v>0</v>
      </c>
      <c r="C133" s="15">
        <f t="shared" si="30"/>
        <v>9.4750074546886331E-2</v>
      </c>
      <c r="D133" s="14">
        <f t="shared" si="31"/>
        <v>0</v>
      </c>
      <c r="E133" s="14">
        <f>SUM(D133:$D$136)</f>
        <v>0</v>
      </c>
      <c r="F133" s="16" t="e">
        <f t="shared" si="32"/>
        <v>#DIV/0!</v>
      </c>
      <c r="G133" s="27"/>
      <c r="H133" s="17">
        <f>Absterbeordnung!C127</f>
        <v>0</v>
      </c>
      <c r="I133" s="18">
        <f t="shared" si="33"/>
        <v>9.4750074546886331E-2</v>
      </c>
      <c r="J133" s="17">
        <f t="shared" si="34"/>
        <v>0</v>
      </c>
      <c r="K133" s="17">
        <f>SUM($J133:J$136)</f>
        <v>0</v>
      </c>
      <c r="L133" s="19" t="e">
        <f t="shared" si="35"/>
        <v>#DIV/0!</v>
      </c>
      <c r="N133" s="28">
        <v>119</v>
      </c>
      <c r="O133" s="6">
        <f t="shared" si="17"/>
        <v>119</v>
      </c>
      <c r="P133" s="20">
        <f t="shared" si="36"/>
        <v>0</v>
      </c>
      <c r="Q133" s="20">
        <f t="shared" si="37"/>
        <v>0</v>
      </c>
      <c r="R133" s="5">
        <f t="shared" si="20"/>
        <v>0</v>
      </c>
      <c r="S133" s="5">
        <f t="shared" si="29"/>
        <v>0</v>
      </c>
      <c r="T133" s="20">
        <f>SUM(S133:$S$136)</f>
        <v>0</v>
      </c>
      <c r="U133" s="6" t="e">
        <f t="shared" si="38"/>
        <v>#DIV/0!</v>
      </c>
    </row>
    <row r="134" spans="1:21">
      <c r="A134" s="21">
        <v>120</v>
      </c>
      <c r="B134" s="14">
        <f>Absterbeordnung!B128</f>
        <v>0</v>
      </c>
      <c r="C134" s="15">
        <f t="shared" si="30"/>
        <v>9.2892229947927757E-2</v>
      </c>
      <c r="D134" s="14">
        <f t="shared" si="31"/>
        <v>0</v>
      </c>
      <c r="E134" s="14">
        <f>SUM(D134:$D$136)</f>
        <v>0</v>
      </c>
      <c r="F134" s="16" t="e">
        <f t="shared" si="32"/>
        <v>#DIV/0!</v>
      </c>
      <c r="G134" s="27"/>
      <c r="H134" s="17">
        <f>Absterbeordnung!C128</f>
        <v>0</v>
      </c>
      <c r="I134" s="18">
        <f t="shared" si="33"/>
        <v>9.2892229947927757E-2</v>
      </c>
      <c r="J134" s="17">
        <f t="shared" si="34"/>
        <v>0</v>
      </c>
      <c r="K134" s="17">
        <f>SUM($J134:J$136)</f>
        <v>0</v>
      </c>
      <c r="L134" s="19" t="e">
        <f t="shared" si="35"/>
        <v>#DIV/0!</v>
      </c>
      <c r="N134" s="6">
        <v>120</v>
      </c>
      <c r="O134" s="6">
        <f t="shared" si="17"/>
        <v>120</v>
      </c>
      <c r="P134" s="20">
        <f t="shared" si="36"/>
        <v>0</v>
      </c>
      <c r="Q134" s="20">
        <f t="shared" si="37"/>
        <v>0</v>
      </c>
      <c r="R134" s="5">
        <f t="shared" si="20"/>
        <v>0</v>
      </c>
      <c r="S134" s="5">
        <f t="shared" si="29"/>
        <v>0</v>
      </c>
      <c r="T134" s="20">
        <f>SUM(S134:$S$136)</f>
        <v>0</v>
      </c>
      <c r="U134" s="6" t="e">
        <f t="shared" si="38"/>
        <v>#DIV/0!</v>
      </c>
    </row>
    <row r="135" spans="1:21">
      <c r="A135" s="21">
        <v>121</v>
      </c>
      <c r="B135" s="14">
        <f>Absterbeordnung!B129</f>
        <v>0</v>
      </c>
      <c r="C135" s="15">
        <f>1/(((1+($B$5/100))^A135))</f>
        <v>9.1070813674438977E-2</v>
      </c>
      <c r="D135" s="14">
        <f>B135*C135</f>
        <v>0</v>
      </c>
      <c r="E135" s="14">
        <f>SUM(D135:$D$136)</f>
        <v>0</v>
      </c>
      <c r="F135" s="16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28">
        <v>121</v>
      </c>
      <c r="O135" s="6">
        <f t="shared" si="17"/>
        <v>121</v>
      </c>
      <c r="P135" s="20">
        <f>B135</f>
        <v>0</v>
      </c>
      <c r="Q135" s="20">
        <f>H135</f>
        <v>0</v>
      </c>
      <c r="R135" s="5">
        <f t="shared" si="20"/>
        <v>0</v>
      </c>
      <c r="S135" s="5">
        <f t="shared" si="29"/>
        <v>0</v>
      </c>
      <c r="T135" s="20">
        <f>SUM(S135:$S$136)</f>
        <v>0</v>
      </c>
      <c r="U135" s="6" t="e">
        <f>T135/S135</f>
        <v>#DIV/0!</v>
      </c>
    </row>
    <row r="136" spans="1:21">
      <c r="A136" s="21">
        <v>122</v>
      </c>
      <c r="B136" s="14">
        <f>Absterbeordnung!B130</f>
        <v>0</v>
      </c>
      <c r="C136" s="15">
        <f>1/(((1+($B$5/100))^A136))</f>
        <v>8.9285111445528406E-2</v>
      </c>
      <c r="D136" s="14">
        <f>B136*C136</f>
        <v>0</v>
      </c>
      <c r="E136" s="14">
        <f>SUM(D136:$D$136)</f>
        <v>0</v>
      </c>
      <c r="F136" s="16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17"/>
        <v>122</v>
      </c>
      <c r="P136" s="20">
        <f>B136</f>
        <v>0</v>
      </c>
      <c r="Q136" s="20">
        <f>H136</f>
        <v>0</v>
      </c>
      <c r="R136" s="5">
        <f t="shared" si="20"/>
        <v>0</v>
      </c>
      <c r="S136" s="5">
        <f t="shared" si="29"/>
        <v>0</v>
      </c>
      <c r="T136" s="20">
        <f>SUM(S136:$S$136)</f>
        <v>0</v>
      </c>
      <c r="U136" s="6" t="e">
        <f>T136/S136</f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B233"/>
  <sheetViews>
    <sheetView workbookViewId="0">
      <selection activeCell="M1" sqref="M1:M65536"/>
    </sheetView>
  </sheetViews>
  <sheetFormatPr baseColWidth="10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'2 Frauen'!D5</f>
        <v>50</v>
      </c>
    </row>
    <row r="2" spans="1:21">
      <c r="A2" s="2" t="s">
        <v>7</v>
      </c>
      <c r="B2" s="2">
        <f>'2 Frauen'!D6</f>
        <v>50</v>
      </c>
    </row>
    <row r="3" spans="1:21">
      <c r="A3" s="2" t="s">
        <v>14</v>
      </c>
      <c r="B3" s="2">
        <f>B1-B2</f>
        <v>0</v>
      </c>
    </row>
    <row r="4" spans="1:21">
      <c r="M4" s="7"/>
    </row>
    <row r="5" spans="1:21">
      <c r="A5" s="2" t="s">
        <v>3</v>
      </c>
      <c r="B5" s="2">
        <f>'2 Frauen'!D8</f>
        <v>2</v>
      </c>
      <c r="M5" s="7"/>
    </row>
    <row r="6" spans="1:21">
      <c r="M6" s="7"/>
    </row>
    <row r="7" spans="1:21">
      <c r="M7" s="7"/>
    </row>
    <row r="8" spans="1:21">
      <c r="M8" s="7"/>
    </row>
    <row r="9" spans="1:21">
      <c r="M9" s="7"/>
    </row>
    <row r="10" spans="1:21" ht="13.5" thickBot="1">
      <c r="M10" s="7"/>
    </row>
    <row r="11" spans="1:21" ht="13.5" thickBot="1">
      <c r="B11" s="274" t="s">
        <v>0</v>
      </c>
      <c r="C11" s="274"/>
      <c r="D11" s="274"/>
      <c r="E11" s="274"/>
      <c r="F11" s="274"/>
      <c r="H11" s="271" t="s">
        <v>0</v>
      </c>
      <c r="I11" s="272"/>
      <c r="J11" s="272"/>
      <c r="K11" s="272"/>
      <c r="L11" s="273"/>
      <c r="M11" s="7"/>
    </row>
    <row r="12" spans="1:21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0</v>
      </c>
      <c r="P14" s="20">
        <f>B14</f>
        <v>100000</v>
      </c>
      <c r="Q14" s="20">
        <f>B14</f>
        <v>100000</v>
      </c>
      <c r="R14" s="5">
        <f>LOOKUP(N14,$O$14:$O$136,$Q$14:$Q$136)</f>
        <v>100000</v>
      </c>
      <c r="T14" s="20">
        <f>SUM(S14:$S$127)</f>
        <v>382244498681.12726</v>
      </c>
    </row>
    <row r="15" spans="1:21">
      <c r="A15" s="21">
        <v>1</v>
      </c>
      <c r="B15" s="17">
        <f>Absterbeordnung!C9</f>
        <v>99690.504391750015</v>
      </c>
      <c r="C15" s="18">
        <f t="shared" ref="C15:C46" si="1">1/(((1+($B$5/100))^A15))</f>
        <v>0.98039215686274506</v>
      </c>
      <c r="D15" s="17">
        <f t="shared" ref="D15:D46" si="2">B15*C15</f>
        <v>97735.788619362749</v>
      </c>
      <c r="E15" s="17">
        <f>SUM(D15:$D$136)</f>
        <v>3974534.1919472311</v>
      </c>
      <c r="F15" s="19">
        <f t="shared" ref="F15:F46" si="3">E15/D15</f>
        <v>40.666108577956706</v>
      </c>
      <c r="G15" s="5"/>
      <c r="H15" s="17">
        <f>Absterbeordnung!C9</f>
        <v>99690.504391750015</v>
      </c>
      <c r="I15" s="18">
        <f t="shared" ref="I15:I46" si="4">1/(((1+($B$5/100))^A15))</f>
        <v>0.98039215686274506</v>
      </c>
      <c r="J15" s="17">
        <f t="shared" ref="J15:J46" si="5">H15*I15</f>
        <v>97735.788619362749</v>
      </c>
      <c r="K15" s="17">
        <f>SUM($J15:J$136)</f>
        <v>3974534.1919472311</v>
      </c>
      <c r="L15" s="19">
        <f t="shared" ref="L15:L46" si="6">K15/J15</f>
        <v>40.666108577956706</v>
      </c>
      <c r="N15" s="6">
        <v>1</v>
      </c>
      <c r="O15" s="6">
        <f t="shared" si="0"/>
        <v>1</v>
      </c>
      <c r="P15" s="20">
        <f t="shared" ref="P15:P78" si="7">B15</f>
        <v>99690.504391750015</v>
      </c>
      <c r="Q15" s="20">
        <f t="shared" ref="Q15:Q78" si="8">B15</f>
        <v>99690.504391750015</v>
      </c>
      <c r="R15" s="5">
        <f t="shared" ref="R15:R78" si="9">LOOKUP(N15,$O$14:$O$136,$Q$14:$Q$136)</f>
        <v>99690.504391750015</v>
      </c>
      <c r="S15" s="5">
        <f t="shared" ref="S15:S46" si="10">P15*R15*I15</f>
        <v>9743330064.5897331</v>
      </c>
      <c r="T15" s="20">
        <f>SUM(S15:$S$127)</f>
        <v>382244498681.12726</v>
      </c>
      <c r="U15" s="6">
        <f t="shared" ref="U15:U46" si="11">T15/S15</f>
        <v>39.231402010111687</v>
      </c>
    </row>
    <row r="16" spans="1:21">
      <c r="A16" s="21">
        <v>2</v>
      </c>
      <c r="B16" s="17">
        <f>Absterbeordnung!C10</f>
        <v>99662.726960097789</v>
      </c>
      <c r="C16" s="18">
        <f t="shared" si="1"/>
        <v>0.96116878123798544</v>
      </c>
      <c r="D16" s="17">
        <f t="shared" si="2"/>
        <v>95792.701807091304</v>
      </c>
      <c r="E16" s="17">
        <f>SUM(D16:$D$136)</f>
        <v>3876798.4033278688</v>
      </c>
      <c r="F16" s="19">
        <f t="shared" si="3"/>
        <v>40.470707373250839</v>
      </c>
      <c r="G16" s="5"/>
      <c r="H16" s="17">
        <f>Absterbeordnung!C10</f>
        <v>99662.726960097789</v>
      </c>
      <c r="I16" s="18">
        <f t="shared" si="4"/>
        <v>0.96116878123798544</v>
      </c>
      <c r="J16" s="17">
        <f t="shared" si="5"/>
        <v>95792.701807091304</v>
      </c>
      <c r="K16" s="17">
        <f>SUM($J16:J$136)</f>
        <v>3876798.4033278688</v>
      </c>
      <c r="L16" s="19">
        <f t="shared" si="6"/>
        <v>40.470707373250839</v>
      </c>
      <c r="N16" s="6">
        <v>2</v>
      </c>
      <c r="O16" s="6">
        <f t="shared" si="0"/>
        <v>2</v>
      </c>
      <c r="P16" s="20">
        <f t="shared" si="7"/>
        <v>99662.726960097789</v>
      </c>
      <c r="Q16" s="20">
        <f t="shared" si="8"/>
        <v>99662.726960097789</v>
      </c>
      <c r="R16" s="5">
        <f t="shared" si="9"/>
        <v>99662.726960097789</v>
      </c>
      <c r="S16" s="5">
        <f t="shared" si="10"/>
        <v>9546961884.9702072</v>
      </c>
      <c r="T16" s="20">
        <f>SUM(S16:$S$127)</f>
        <v>372501168616.53754</v>
      </c>
      <c r="U16" s="6">
        <f t="shared" si="11"/>
        <v>39.017770585526954</v>
      </c>
    </row>
    <row r="17" spans="1:21">
      <c r="A17" s="21">
        <v>3</v>
      </c>
      <c r="B17" s="17">
        <f>Absterbeordnung!C11</f>
        <v>99646.787363381241</v>
      </c>
      <c r="C17" s="18">
        <f t="shared" si="1"/>
        <v>0.94232233454704462</v>
      </c>
      <c r="D17" s="17">
        <f t="shared" si="2"/>
        <v>93899.393298374358</v>
      </c>
      <c r="E17" s="17">
        <f>SUM(D17:$D$136)</f>
        <v>3781005.7015207773</v>
      </c>
      <c r="F17" s="19">
        <f t="shared" si="3"/>
        <v>40.266561568787438</v>
      </c>
      <c r="G17" s="5"/>
      <c r="H17" s="17">
        <f>Absterbeordnung!C11</f>
        <v>99646.787363381241</v>
      </c>
      <c r="I17" s="18">
        <f t="shared" si="4"/>
        <v>0.94232233454704462</v>
      </c>
      <c r="J17" s="17">
        <f t="shared" si="5"/>
        <v>93899.393298374358</v>
      </c>
      <c r="K17" s="17">
        <f>SUM($J17:J$136)</f>
        <v>3781005.7015207773</v>
      </c>
      <c r="L17" s="19">
        <f t="shared" si="6"/>
        <v>40.266561568787438</v>
      </c>
      <c r="N17" s="6">
        <v>3</v>
      </c>
      <c r="O17" s="6">
        <f t="shared" si="0"/>
        <v>3</v>
      </c>
      <c r="P17" s="20">
        <f t="shared" si="7"/>
        <v>99646.787363381241</v>
      </c>
      <c r="Q17" s="20">
        <f t="shared" si="8"/>
        <v>99646.787363381241</v>
      </c>
      <c r="R17" s="5">
        <f t="shared" si="9"/>
        <v>99646.787363381241</v>
      </c>
      <c r="S17" s="5">
        <f t="shared" si="10"/>
        <v>9356772877.5536137</v>
      </c>
      <c r="T17" s="20">
        <f>SUM(S17:$S$127)</f>
        <v>362954206731.56726</v>
      </c>
      <c r="U17" s="6">
        <f t="shared" si="11"/>
        <v>38.790532962734893</v>
      </c>
    </row>
    <row r="18" spans="1:21">
      <c r="A18" s="21">
        <v>4</v>
      </c>
      <c r="B18" s="17">
        <f>Absterbeordnung!C12</f>
        <v>99634.203039667787</v>
      </c>
      <c r="C18" s="18">
        <f t="shared" si="1"/>
        <v>0.9238454260265142</v>
      </c>
      <c r="D18" s="17">
        <f t="shared" si="2"/>
        <v>92046.602753994099</v>
      </c>
      <c r="E18" s="17">
        <f>SUM(D18:$D$136)</f>
        <v>3687106.3082224033</v>
      </c>
      <c r="F18" s="19">
        <f t="shared" si="3"/>
        <v>40.056951564813858</v>
      </c>
      <c r="G18" s="5"/>
      <c r="H18" s="17">
        <f>Absterbeordnung!C12</f>
        <v>99634.203039667787</v>
      </c>
      <c r="I18" s="18">
        <f t="shared" si="4"/>
        <v>0.9238454260265142</v>
      </c>
      <c r="J18" s="17">
        <f t="shared" si="5"/>
        <v>92046.602753994099</v>
      </c>
      <c r="K18" s="17">
        <f>SUM($J18:J$136)</f>
        <v>3687106.3082224033</v>
      </c>
      <c r="L18" s="19">
        <f t="shared" si="6"/>
        <v>40.056951564813858</v>
      </c>
      <c r="N18" s="6">
        <v>4</v>
      </c>
      <c r="O18" s="6">
        <f t="shared" si="0"/>
        <v>4</v>
      </c>
      <c r="P18" s="20">
        <f t="shared" si="7"/>
        <v>99634.203039667787</v>
      </c>
      <c r="Q18" s="20">
        <f t="shared" si="8"/>
        <v>99634.203039667787</v>
      </c>
      <c r="R18" s="5">
        <f t="shared" si="9"/>
        <v>99634.203039667787</v>
      </c>
      <c r="S18" s="5">
        <f t="shared" si="10"/>
        <v>9170989907.9030933</v>
      </c>
      <c r="T18" s="20">
        <f>SUM(S18:$S$127)</f>
        <v>353597433854.01373</v>
      </c>
      <c r="U18" s="6">
        <f t="shared" si="11"/>
        <v>38.556081448666887</v>
      </c>
    </row>
    <row r="19" spans="1:21">
      <c r="A19" s="21">
        <v>5</v>
      </c>
      <c r="B19" s="17">
        <f>Absterbeordnung!C13</f>
        <v>99622.071878737523</v>
      </c>
      <c r="C19" s="18">
        <f t="shared" si="1"/>
        <v>0.90573080982991594</v>
      </c>
      <c r="D19" s="17">
        <f t="shared" si="2"/>
        <v>90230.779839663039</v>
      </c>
      <c r="E19" s="17">
        <f>SUM(D19:$D$136)</f>
        <v>3595059.7054684092</v>
      </c>
      <c r="F19" s="19">
        <f t="shared" si="3"/>
        <v>39.842941752877515</v>
      </c>
      <c r="G19" s="5"/>
      <c r="H19" s="17">
        <f>Absterbeordnung!C13</f>
        <v>99622.071878737523</v>
      </c>
      <c r="I19" s="18">
        <f t="shared" si="4"/>
        <v>0.90573080982991594</v>
      </c>
      <c r="J19" s="17">
        <f t="shared" si="5"/>
        <v>90230.779839663039</v>
      </c>
      <c r="K19" s="17">
        <f>SUM($J19:J$136)</f>
        <v>3595059.7054684092</v>
      </c>
      <c r="L19" s="19">
        <f t="shared" si="6"/>
        <v>39.842941752877515</v>
      </c>
      <c r="N19" s="6">
        <v>5</v>
      </c>
      <c r="O19" s="6">
        <f t="shared" si="0"/>
        <v>5</v>
      </c>
      <c r="P19" s="20">
        <f t="shared" si="7"/>
        <v>99622.071878737523</v>
      </c>
      <c r="Q19" s="20">
        <f t="shared" si="8"/>
        <v>99622.071878737523</v>
      </c>
      <c r="R19" s="5">
        <f t="shared" si="9"/>
        <v>99622.071878737523</v>
      </c>
      <c r="S19" s="5">
        <f t="shared" si="10"/>
        <v>8988977234.8614521</v>
      </c>
      <c r="T19" s="20">
        <f>SUM(S19:$S$127)</f>
        <v>344426443946.11066</v>
      </c>
      <c r="U19" s="6">
        <f t="shared" si="11"/>
        <v>38.316533121292231</v>
      </c>
    </row>
    <row r="20" spans="1:21">
      <c r="A20" s="21">
        <v>6</v>
      </c>
      <c r="B20" s="17">
        <f>Absterbeordnung!C14</f>
        <v>99612.920604492203</v>
      </c>
      <c r="C20" s="18">
        <f t="shared" si="1"/>
        <v>0.88797138218619198</v>
      </c>
      <c r="D20" s="17">
        <f t="shared" si="2"/>
        <v>88453.422792774349</v>
      </c>
      <c r="E20" s="17">
        <f>SUM(D20:$D$136)</f>
        <v>3504828.9256287459</v>
      </c>
      <c r="F20" s="19">
        <f t="shared" si="3"/>
        <v>39.623440393479619</v>
      </c>
      <c r="G20" s="5"/>
      <c r="H20" s="17">
        <f>Absterbeordnung!C14</f>
        <v>99612.920604492203</v>
      </c>
      <c r="I20" s="18">
        <f t="shared" si="4"/>
        <v>0.88797138218619198</v>
      </c>
      <c r="J20" s="17">
        <f t="shared" si="5"/>
        <v>88453.422792774349</v>
      </c>
      <c r="K20" s="17">
        <f>SUM($J20:J$136)</f>
        <v>3504828.9256287459</v>
      </c>
      <c r="L20" s="19">
        <f t="shared" si="6"/>
        <v>39.623440393479619</v>
      </c>
      <c r="N20" s="6">
        <v>6</v>
      </c>
      <c r="O20" s="6">
        <f t="shared" si="0"/>
        <v>6</v>
      </c>
      <c r="P20" s="20">
        <f t="shared" si="7"/>
        <v>99612.920604492203</v>
      </c>
      <c r="Q20" s="20">
        <f t="shared" si="8"/>
        <v>99612.920604492203</v>
      </c>
      <c r="R20" s="5">
        <f t="shared" si="9"/>
        <v>99612.920604492203</v>
      </c>
      <c r="S20" s="5">
        <f t="shared" si="10"/>
        <v>8811103781.852211</v>
      </c>
      <c r="T20" s="20">
        <f>SUM(S20:$S$127)</f>
        <v>335437466711.24921</v>
      </c>
      <c r="U20" s="6">
        <f t="shared" si="11"/>
        <v>38.069857649632155</v>
      </c>
    </row>
    <row r="21" spans="1:21">
      <c r="A21" s="21">
        <v>7</v>
      </c>
      <c r="B21" s="17">
        <f>Absterbeordnung!C15</f>
        <v>99604.368410005191</v>
      </c>
      <c r="C21" s="18">
        <f t="shared" si="1"/>
        <v>0.87056017861391388</v>
      </c>
      <c r="D21" s="17">
        <f t="shared" si="2"/>
        <v>86711.596753740203</v>
      </c>
      <c r="E21" s="17">
        <f>SUM(D21:$D$136)</f>
        <v>3416375.5028359718</v>
      </c>
      <c r="F21" s="19">
        <f t="shared" si="3"/>
        <v>39.399291798747903</v>
      </c>
      <c r="G21" s="5"/>
      <c r="H21" s="17">
        <f>Absterbeordnung!C15</f>
        <v>99604.368410005191</v>
      </c>
      <c r="I21" s="18">
        <f t="shared" si="4"/>
        <v>0.87056017861391388</v>
      </c>
      <c r="J21" s="17">
        <f t="shared" si="5"/>
        <v>86711.596753740203</v>
      </c>
      <c r="K21" s="17">
        <f>SUM($J21:J$136)</f>
        <v>3416375.5028359718</v>
      </c>
      <c r="L21" s="19">
        <f t="shared" si="6"/>
        <v>39.399291798747903</v>
      </c>
      <c r="N21" s="6">
        <v>7</v>
      </c>
      <c r="O21" s="6">
        <f t="shared" si="0"/>
        <v>7</v>
      </c>
      <c r="P21" s="20">
        <f t="shared" si="7"/>
        <v>99604.368410005191</v>
      </c>
      <c r="Q21" s="20">
        <f t="shared" si="8"/>
        <v>99604.368410005191</v>
      </c>
      <c r="R21" s="5">
        <f t="shared" si="9"/>
        <v>99604.368410005191</v>
      </c>
      <c r="S21" s="5">
        <f t="shared" si="10"/>
        <v>8636853828.4793491</v>
      </c>
      <c r="T21" s="20">
        <f>SUM(S21:$S$127)</f>
        <v>326626362929.39697</v>
      </c>
      <c r="U21" s="6">
        <f t="shared" si="11"/>
        <v>37.817748154122064</v>
      </c>
    </row>
    <row r="22" spans="1:21">
      <c r="A22" s="21">
        <v>8</v>
      </c>
      <c r="B22" s="17">
        <f>Absterbeordnung!C16</f>
        <v>99596.47002351073</v>
      </c>
      <c r="C22" s="18">
        <f t="shared" si="1"/>
        <v>0.85349037119011162</v>
      </c>
      <c r="D22" s="17">
        <f t="shared" si="2"/>
        <v>85004.628169591</v>
      </c>
      <c r="E22" s="17">
        <f>SUM(D22:$D$136)</f>
        <v>3329663.906082232</v>
      </c>
      <c r="F22" s="19">
        <f t="shared" si="3"/>
        <v>39.170383751803342</v>
      </c>
      <c r="G22" s="5"/>
      <c r="H22" s="17">
        <f>Absterbeordnung!C16</f>
        <v>99596.47002351073</v>
      </c>
      <c r="I22" s="18">
        <f t="shared" si="4"/>
        <v>0.85349037119011162</v>
      </c>
      <c r="J22" s="17">
        <f t="shared" si="5"/>
        <v>85004.628169591</v>
      </c>
      <c r="K22" s="17">
        <f>SUM($J22:J$136)</f>
        <v>3329663.906082232</v>
      </c>
      <c r="L22" s="19">
        <f t="shared" si="6"/>
        <v>39.170383751803342</v>
      </c>
      <c r="N22" s="6">
        <v>8</v>
      </c>
      <c r="O22" s="6">
        <f t="shared" si="0"/>
        <v>8</v>
      </c>
      <c r="P22" s="20">
        <f t="shared" si="7"/>
        <v>99596.47002351073</v>
      </c>
      <c r="Q22" s="20">
        <f t="shared" si="8"/>
        <v>99596.47002351073</v>
      </c>
      <c r="R22" s="5">
        <f t="shared" si="9"/>
        <v>99596.47002351073</v>
      </c>
      <c r="S22" s="5">
        <f t="shared" si="10"/>
        <v>8466160901.3523455</v>
      </c>
      <c r="T22" s="20">
        <f>SUM(S22:$S$127)</f>
        <v>317989509100.91766</v>
      </c>
      <c r="U22" s="6">
        <f t="shared" si="11"/>
        <v>37.560059725550865</v>
      </c>
    </row>
    <row r="23" spans="1:21">
      <c r="A23" s="21">
        <v>9</v>
      </c>
      <c r="B23" s="17">
        <f>Absterbeordnung!C17</f>
        <v>99589.234050877378</v>
      </c>
      <c r="C23" s="18">
        <f t="shared" si="1"/>
        <v>0.83675526587265847</v>
      </c>
      <c r="D23" s="17">
        <f t="shared" si="2"/>
        <v>83331.816016296318</v>
      </c>
      <c r="E23" s="17">
        <f>SUM(D23:$D$136)</f>
        <v>3244659.2779126405</v>
      </c>
      <c r="F23" s="19">
        <f t="shared" si="3"/>
        <v>38.936620285319556</v>
      </c>
      <c r="G23" s="5"/>
      <c r="H23" s="17">
        <f>Absterbeordnung!C17</f>
        <v>99589.234050877378</v>
      </c>
      <c r="I23" s="18">
        <f t="shared" si="4"/>
        <v>0.83675526587265847</v>
      </c>
      <c r="J23" s="17">
        <f t="shared" si="5"/>
        <v>83331.816016296318</v>
      </c>
      <c r="K23" s="17">
        <f>SUM($J23:J$136)</f>
        <v>3244659.2779126405</v>
      </c>
      <c r="L23" s="19">
        <f t="shared" si="6"/>
        <v>38.936620285319556</v>
      </c>
      <c r="N23" s="6">
        <v>9</v>
      </c>
      <c r="O23" s="6">
        <f t="shared" si="0"/>
        <v>9</v>
      </c>
      <c r="P23" s="20">
        <f t="shared" si="7"/>
        <v>99589.234050877378</v>
      </c>
      <c r="Q23" s="20">
        <f t="shared" si="8"/>
        <v>99589.234050877378</v>
      </c>
      <c r="R23" s="5">
        <f t="shared" si="9"/>
        <v>99589.234050877378</v>
      </c>
      <c r="S23" s="5">
        <f t="shared" si="10"/>
        <v>8298951729.1315861</v>
      </c>
      <c r="T23" s="20">
        <f>SUM(S23:$S$127)</f>
        <v>309523348199.56525</v>
      </c>
      <c r="U23" s="6">
        <f t="shared" si="11"/>
        <v>37.296680147331593</v>
      </c>
    </row>
    <row r="24" spans="1:21">
      <c r="A24" s="21">
        <v>10</v>
      </c>
      <c r="B24" s="17">
        <f>Absterbeordnung!C18</f>
        <v>99582.33948706997</v>
      </c>
      <c r="C24" s="18">
        <f t="shared" si="1"/>
        <v>0.82034829987515534</v>
      </c>
      <c r="D24" s="17">
        <f t="shared" si="2"/>
        <v>81692.202895808397</v>
      </c>
      <c r="E24" s="17">
        <f>SUM(D24:$D$136)</f>
        <v>3161327.4618963446</v>
      </c>
      <c r="F24" s="19">
        <f t="shared" si="3"/>
        <v>38.698031756205111</v>
      </c>
      <c r="G24" s="5"/>
      <c r="H24" s="17">
        <f>Absterbeordnung!C18</f>
        <v>99582.33948706997</v>
      </c>
      <c r="I24" s="18">
        <f t="shared" si="4"/>
        <v>0.82034829987515534</v>
      </c>
      <c r="J24" s="17">
        <f t="shared" si="5"/>
        <v>81692.202895808397</v>
      </c>
      <c r="K24" s="17">
        <f>SUM($J24:J$136)</f>
        <v>3161327.4618963446</v>
      </c>
      <c r="L24" s="19">
        <f t="shared" si="6"/>
        <v>38.698031756205111</v>
      </c>
      <c r="N24" s="6">
        <v>10</v>
      </c>
      <c r="O24" s="6">
        <f t="shared" si="0"/>
        <v>10</v>
      </c>
      <c r="P24" s="20">
        <f t="shared" si="7"/>
        <v>99582.33948706997</v>
      </c>
      <c r="Q24" s="20">
        <f t="shared" si="8"/>
        <v>99582.33948706997</v>
      </c>
      <c r="R24" s="5">
        <f t="shared" si="9"/>
        <v>99582.33948706997</v>
      </c>
      <c r="S24" s="5">
        <f t="shared" si="10"/>
        <v>8135100682.2169933</v>
      </c>
      <c r="T24" s="20">
        <f>SUM(S24:$S$127)</f>
        <v>301224396470.43365</v>
      </c>
      <c r="U24" s="6">
        <f t="shared" si="11"/>
        <v>37.027740434595749</v>
      </c>
    </row>
    <row r="25" spans="1:21">
      <c r="A25" s="21">
        <v>11</v>
      </c>
      <c r="B25" s="17">
        <f>Absterbeordnung!C19</f>
        <v>99574.802940458292</v>
      </c>
      <c r="C25" s="18">
        <f t="shared" si="1"/>
        <v>0.80426303909328967</v>
      </c>
      <c r="D25" s="17">
        <f t="shared" si="2"/>
        <v>80084.333630008419</v>
      </c>
      <c r="E25" s="17">
        <f>SUM(D25:$D$136)</f>
        <v>3079635.2590005356</v>
      </c>
      <c r="F25" s="19">
        <f t="shared" si="3"/>
        <v>38.454902718283527</v>
      </c>
      <c r="G25" s="5"/>
      <c r="H25" s="17">
        <f>Absterbeordnung!C19</f>
        <v>99574.802940458292</v>
      </c>
      <c r="I25" s="18">
        <f t="shared" si="4"/>
        <v>0.80426303909328967</v>
      </c>
      <c r="J25" s="17">
        <f t="shared" si="5"/>
        <v>80084.333630008419</v>
      </c>
      <c r="K25" s="17">
        <f>SUM($J25:J$136)</f>
        <v>3079635.2590005356</v>
      </c>
      <c r="L25" s="19">
        <f t="shared" si="6"/>
        <v>38.454902718283527</v>
      </c>
      <c r="N25" s="6">
        <v>11</v>
      </c>
      <c r="O25" s="6">
        <f t="shared" si="0"/>
        <v>11</v>
      </c>
      <c r="P25" s="20">
        <f t="shared" si="7"/>
        <v>99574.802940458292</v>
      </c>
      <c r="Q25" s="20">
        <f t="shared" si="8"/>
        <v>99574.802940458292</v>
      </c>
      <c r="R25" s="5">
        <f t="shared" si="9"/>
        <v>99574.802940458292</v>
      </c>
      <c r="S25" s="5">
        <f t="shared" si="10"/>
        <v>7974381739.8260059</v>
      </c>
      <c r="T25" s="20">
        <f>SUM(S25:$S$127)</f>
        <v>293089295788.21667</v>
      </c>
      <c r="U25" s="6">
        <f t="shared" si="11"/>
        <v>36.753858211283926</v>
      </c>
    </row>
    <row r="26" spans="1:21">
      <c r="A26" s="21">
        <v>12</v>
      </c>
      <c r="B26" s="17">
        <f>Absterbeordnung!C20</f>
        <v>99566.013767393742</v>
      </c>
      <c r="C26" s="18">
        <f t="shared" si="1"/>
        <v>0.78849317558165644</v>
      </c>
      <c r="D26" s="17">
        <f t="shared" si="2"/>
        <v>78507.122375459221</v>
      </c>
      <c r="E26" s="17">
        <f>SUM(D26:$D$136)</f>
        <v>2999550.9253705274</v>
      </c>
      <c r="F26" s="19">
        <f t="shared" si="3"/>
        <v>38.207373224370862</v>
      </c>
      <c r="G26" s="5"/>
      <c r="H26" s="17">
        <f>Absterbeordnung!C20</f>
        <v>99566.013767393742</v>
      </c>
      <c r="I26" s="18">
        <f t="shared" si="4"/>
        <v>0.78849317558165644</v>
      </c>
      <c r="J26" s="17">
        <f t="shared" si="5"/>
        <v>78507.122375459221</v>
      </c>
      <c r="K26" s="17">
        <f>SUM($J26:J$136)</f>
        <v>2999550.9253705274</v>
      </c>
      <c r="L26" s="19">
        <f t="shared" si="6"/>
        <v>38.207373224370862</v>
      </c>
      <c r="N26" s="6">
        <v>12</v>
      </c>
      <c r="O26" s="6">
        <f t="shared" si="0"/>
        <v>12</v>
      </c>
      <c r="P26" s="20">
        <f t="shared" si="7"/>
        <v>99566.013767393742</v>
      </c>
      <c r="Q26" s="20">
        <f t="shared" si="8"/>
        <v>99566.013767393742</v>
      </c>
      <c r="R26" s="5">
        <f t="shared" si="9"/>
        <v>99566.013767393742</v>
      </c>
      <c r="S26" s="5">
        <f t="shared" si="10"/>
        <v>7816641227.2734385</v>
      </c>
      <c r="T26" s="20">
        <f>SUM(S26:$S$127)</f>
        <v>285114914048.39063</v>
      </c>
      <c r="U26" s="6">
        <f t="shared" si="11"/>
        <v>36.475374237924818</v>
      </c>
    </row>
    <row r="27" spans="1:21">
      <c r="A27" s="21">
        <v>13</v>
      </c>
      <c r="B27" s="17">
        <f>Absterbeordnung!C21</f>
        <v>99559.042464815822</v>
      </c>
      <c r="C27" s="18">
        <f t="shared" si="1"/>
        <v>0.77303252508005538</v>
      </c>
      <c r="D27" s="17">
        <f t="shared" si="2"/>
        <v>76962.377991129033</v>
      </c>
      <c r="E27" s="17">
        <f>SUM(D27:$D$136)</f>
        <v>2921043.802995068</v>
      </c>
      <c r="F27" s="19">
        <f t="shared" si="3"/>
        <v>37.954178122351657</v>
      </c>
      <c r="G27" s="5"/>
      <c r="H27" s="17">
        <f>Absterbeordnung!C21</f>
        <v>99559.042464815822</v>
      </c>
      <c r="I27" s="18">
        <f t="shared" si="4"/>
        <v>0.77303252508005538</v>
      </c>
      <c r="J27" s="17">
        <f t="shared" si="5"/>
        <v>76962.377991129033</v>
      </c>
      <c r="K27" s="17">
        <f>SUM($J27:J$136)</f>
        <v>2921043.802995068</v>
      </c>
      <c r="L27" s="19">
        <f t="shared" si="6"/>
        <v>37.954178122351657</v>
      </c>
      <c r="N27" s="6">
        <v>13</v>
      </c>
      <c r="O27" s="6">
        <f t="shared" si="0"/>
        <v>13</v>
      </c>
      <c r="P27" s="20">
        <f t="shared" si="7"/>
        <v>99559.042464815822</v>
      </c>
      <c r="Q27" s="20">
        <f t="shared" si="8"/>
        <v>99559.042464815822</v>
      </c>
      <c r="R27" s="5">
        <f t="shared" si="9"/>
        <v>99559.042464815822</v>
      </c>
      <c r="S27" s="5">
        <f t="shared" si="10"/>
        <v>7662300658.6120214</v>
      </c>
      <c r="T27" s="20">
        <f>SUM(S27:$S$127)</f>
        <v>277298272821.11719</v>
      </c>
      <c r="U27" s="6">
        <f t="shared" si="11"/>
        <v>36.18994936063342</v>
      </c>
    </row>
    <row r="28" spans="1:21">
      <c r="A28" s="21">
        <v>14</v>
      </c>
      <c r="B28" s="17">
        <f>Absterbeordnung!C22</f>
        <v>99549.613502418797</v>
      </c>
      <c r="C28" s="18">
        <f t="shared" si="1"/>
        <v>0.75787502458828948</v>
      </c>
      <c r="D28" s="17">
        <f t="shared" si="2"/>
        <v>75446.165780900366</v>
      </c>
      <c r="E28" s="17">
        <f>SUM(D28:$D$136)</f>
        <v>2844081.4250039398</v>
      </c>
      <c r="F28" s="19">
        <f t="shared" si="3"/>
        <v>37.696831847801278</v>
      </c>
      <c r="G28" s="5"/>
      <c r="H28" s="17">
        <f>Absterbeordnung!C22</f>
        <v>99549.613502418797</v>
      </c>
      <c r="I28" s="18">
        <f t="shared" si="4"/>
        <v>0.75787502458828948</v>
      </c>
      <c r="J28" s="17">
        <f t="shared" si="5"/>
        <v>75446.165780900366</v>
      </c>
      <c r="K28" s="17">
        <f>SUM($J28:J$136)</f>
        <v>2844081.4250039398</v>
      </c>
      <c r="L28" s="19">
        <f t="shared" si="6"/>
        <v>37.696831847801278</v>
      </c>
      <c r="N28" s="6">
        <v>14</v>
      </c>
      <c r="O28" s="6">
        <f t="shared" si="0"/>
        <v>14</v>
      </c>
      <c r="P28" s="20">
        <f t="shared" si="7"/>
        <v>99549.613502418797</v>
      </c>
      <c r="Q28" s="20">
        <f t="shared" si="8"/>
        <v>99549.613502418797</v>
      </c>
      <c r="R28" s="5">
        <f t="shared" si="9"/>
        <v>99549.613502418797</v>
      </c>
      <c r="S28" s="5">
        <f t="shared" si="10"/>
        <v>7510636643.7280455</v>
      </c>
      <c r="T28" s="20">
        <f>SUM(S28:$S$127)</f>
        <v>269635972162.50522</v>
      </c>
      <c r="U28" s="6">
        <f t="shared" si="11"/>
        <v>35.900548109682795</v>
      </c>
    </row>
    <row r="29" spans="1:21">
      <c r="A29" s="21">
        <v>15</v>
      </c>
      <c r="B29" s="17">
        <f>Absterbeordnung!C23</f>
        <v>99538.449611958189</v>
      </c>
      <c r="C29" s="18">
        <f t="shared" si="1"/>
        <v>0.74301472998851925</v>
      </c>
      <c r="D29" s="17">
        <f t="shared" si="2"/>
        <v>73958.534261904948</v>
      </c>
      <c r="E29" s="17">
        <f>SUM(D29:$D$136)</f>
        <v>2768635.2592230393</v>
      </c>
      <c r="F29" s="19">
        <f t="shared" si="3"/>
        <v>37.434966591125729</v>
      </c>
      <c r="G29" s="5"/>
      <c r="H29" s="17">
        <f>Absterbeordnung!C23</f>
        <v>99538.449611958189</v>
      </c>
      <c r="I29" s="18">
        <f t="shared" si="4"/>
        <v>0.74301472998851925</v>
      </c>
      <c r="J29" s="17">
        <f t="shared" si="5"/>
        <v>73958.534261904948</v>
      </c>
      <c r="K29" s="17">
        <f>SUM($J29:J$136)</f>
        <v>2768635.2592230393</v>
      </c>
      <c r="L29" s="19">
        <f t="shared" si="6"/>
        <v>37.434966591125729</v>
      </c>
      <c r="N29" s="6">
        <v>15</v>
      </c>
      <c r="O29" s="6">
        <f t="shared" si="0"/>
        <v>15</v>
      </c>
      <c r="P29" s="20">
        <f t="shared" si="7"/>
        <v>99538.449611958189</v>
      </c>
      <c r="Q29" s="20">
        <f t="shared" si="8"/>
        <v>99538.449611958189</v>
      </c>
      <c r="R29" s="5">
        <f t="shared" si="9"/>
        <v>99538.449611958189</v>
      </c>
      <c r="S29" s="5">
        <f t="shared" si="10"/>
        <v>7361717836.0029087</v>
      </c>
      <c r="T29" s="20">
        <f>SUM(S29:$S$127)</f>
        <v>262125335518.77713</v>
      </c>
      <c r="U29" s="6">
        <f t="shared" si="11"/>
        <v>35.606544743787644</v>
      </c>
    </row>
    <row r="30" spans="1:21">
      <c r="A30" s="21">
        <v>16</v>
      </c>
      <c r="B30" s="17">
        <f>Absterbeordnung!C24</f>
        <v>99524.953719380341</v>
      </c>
      <c r="C30" s="18">
        <f t="shared" si="1"/>
        <v>0.72844581371423445</v>
      </c>
      <c r="D30" s="17">
        <f t="shared" si="2"/>
        <v>72498.53589698553</v>
      </c>
      <c r="E30" s="17">
        <f>SUM(D30:$D$136)</f>
        <v>2694676.7249611341</v>
      </c>
      <c r="F30" s="19">
        <f t="shared" si="3"/>
        <v>37.168705431376551</v>
      </c>
      <c r="G30" s="5"/>
      <c r="H30" s="17">
        <f>Absterbeordnung!C24</f>
        <v>99524.953719380341</v>
      </c>
      <c r="I30" s="18">
        <f t="shared" si="4"/>
        <v>0.72844581371423445</v>
      </c>
      <c r="J30" s="17">
        <f t="shared" si="5"/>
        <v>72498.53589698553</v>
      </c>
      <c r="K30" s="17">
        <f>SUM($J30:J$136)</f>
        <v>2694676.7249611341</v>
      </c>
      <c r="L30" s="19">
        <f t="shared" si="6"/>
        <v>37.168705431376551</v>
      </c>
      <c r="N30" s="6">
        <v>16</v>
      </c>
      <c r="O30" s="6">
        <f t="shared" si="0"/>
        <v>16</v>
      </c>
      <c r="P30" s="20">
        <f t="shared" si="7"/>
        <v>99524.953719380341</v>
      </c>
      <c r="Q30" s="20">
        <f t="shared" si="8"/>
        <v>99524.953719380341</v>
      </c>
      <c r="R30" s="5">
        <f t="shared" si="9"/>
        <v>99524.953719380341</v>
      </c>
      <c r="S30" s="5">
        <f t="shared" si="10"/>
        <v>7215413429.8703203</v>
      </c>
      <c r="T30" s="20">
        <f>SUM(S30:$S$127)</f>
        <v>254763617682.7742</v>
      </c>
      <c r="U30" s="6">
        <f t="shared" si="11"/>
        <v>35.308249507658907</v>
      </c>
    </row>
    <row r="31" spans="1:21">
      <c r="A31" s="21">
        <v>17</v>
      </c>
      <c r="B31" s="17">
        <f>Absterbeordnung!C25</f>
        <v>99509.116819936156</v>
      </c>
      <c r="C31" s="18">
        <f t="shared" si="1"/>
        <v>0.7141625624649357</v>
      </c>
      <c r="D31" s="17">
        <f t="shared" si="2"/>
        <v>71065.685856748241</v>
      </c>
      <c r="E31" s="17">
        <f>SUM(D31:$D$136)</f>
        <v>2622178.1890641483</v>
      </c>
      <c r="F31" s="19">
        <f t="shared" si="3"/>
        <v>36.897950923176126</v>
      </c>
      <c r="G31" s="5"/>
      <c r="H31" s="17">
        <f>Absterbeordnung!C25</f>
        <v>99509.116819936156</v>
      </c>
      <c r="I31" s="18">
        <f t="shared" si="4"/>
        <v>0.7141625624649357</v>
      </c>
      <c r="J31" s="17">
        <f t="shared" si="5"/>
        <v>71065.685856748241</v>
      </c>
      <c r="K31" s="17">
        <f>SUM($J31:J$136)</f>
        <v>2622178.1890641483</v>
      </c>
      <c r="L31" s="19">
        <f t="shared" si="6"/>
        <v>36.897950923176126</v>
      </c>
      <c r="N31" s="6">
        <v>17</v>
      </c>
      <c r="O31" s="6">
        <f t="shared" si="0"/>
        <v>17</v>
      </c>
      <c r="P31" s="20">
        <f t="shared" si="7"/>
        <v>99509.116819936156</v>
      </c>
      <c r="Q31" s="20">
        <f t="shared" si="8"/>
        <v>99509.116819936156</v>
      </c>
      <c r="R31" s="5">
        <f t="shared" si="9"/>
        <v>99509.116819936156</v>
      </c>
      <c r="S31" s="5">
        <f t="shared" si="10"/>
        <v>7071683635.8080454</v>
      </c>
      <c r="T31" s="20">
        <f>SUM(S31:$S$127)</f>
        <v>247548204252.90396</v>
      </c>
      <c r="U31" s="6">
        <f t="shared" si="11"/>
        <v>35.005554122843321</v>
      </c>
    </row>
    <row r="32" spans="1:21">
      <c r="A32" s="21">
        <v>18</v>
      </c>
      <c r="B32" s="17">
        <f>Absterbeordnung!C26</f>
        <v>99491.191602504754</v>
      </c>
      <c r="C32" s="18">
        <f t="shared" si="1"/>
        <v>0.7001593749656233</v>
      </c>
      <c r="D32" s="17">
        <f t="shared" si="2"/>
        <v>69659.690526994804</v>
      </c>
      <c r="E32" s="17">
        <f>SUM(D32:$D$136)</f>
        <v>2551112.5032074004</v>
      </c>
      <c r="F32" s="19">
        <f t="shared" si="3"/>
        <v>36.622506989444389</v>
      </c>
      <c r="G32" s="5"/>
      <c r="H32" s="17">
        <f>Absterbeordnung!C26</f>
        <v>99491.191602504754</v>
      </c>
      <c r="I32" s="18">
        <f t="shared" si="4"/>
        <v>0.7001593749656233</v>
      </c>
      <c r="J32" s="17">
        <f t="shared" si="5"/>
        <v>69659.690526994804</v>
      </c>
      <c r="K32" s="17">
        <f>SUM($J32:J$136)</f>
        <v>2551112.5032074004</v>
      </c>
      <c r="L32" s="19">
        <f t="shared" si="6"/>
        <v>36.622506989444389</v>
      </c>
      <c r="N32" s="6">
        <v>18</v>
      </c>
      <c r="O32" s="6">
        <f t="shared" si="0"/>
        <v>18</v>
      </c>
      <c r="P32" s="20">
        <f t="shared" si="7"/>
        <v>99491.191602504754</v>
      </c>
      <c r="Q32" s="20">
        <f t="shared" si="8"/>
        <v>99491.191602504754</v>
      </c>
      <c r="R32" s="5">
        <f t="shared" si="9"/>
        <v>99491.191602504754</v>
      </c>
      <c r="S32" s="5">
        <f t="shared" si="10"/>
        <v>6930525617.1924248</v>
      </c>
      <c r="T32" s="20">
        <f>SUM(S32:$S$127)</f>
        <v>240476520617.09592</v>
      </c>
      <c r="U32" s="6">
        <f t="shared" si="11"/>
        <v>34.698164886736777</v>
      </c>
    </row>
    <row r="33" spans="1:21">
      <c r="A33" s="21">
        <v>19</v>
      </c>
      <c r="B33" s="17">
        <f>Absterbeordnung!C27</f>
        <v>99469.273279738074</v>
      </c>
      <c r="C33" s="18">
        <f t="shared" si="1"/>
        <v>0.68643075977021895</v>
      </c>
      <c r="D33" s="17">
        <f t="shared" si="2"/>
        <v>68278.768831202149</v>
      </c>
      <c r="E33" s="17">
        <f>SUM(D33:$D$136)</f>
        <v>2481452.8126804065</v>
      </c>
      <c r="F33" s="19">
        <f t="shared" si="3"/>
        <v>36.342963635079897</v>
      </c>
      <c r="G33" s="5"/>
      <c r="H33" s="17">
        <f>Absterbeordnung!C27</f>
        <v>99469.273279738074</v>
      </c>
      <c r="I33" s="18">
        <f t="shared" si="4"/>
        <v>0.68643075977021895</v>
      </c>
      <c r="J33" s="17">
        <f t="shared" si="5"/>
        <v>68278.768831202149</v>
      </c>
      <c r="K33" s="17">
        <f>SUM($J33:J$136)</f>
        <v>2481452.8126804065</v>
      </c>
      <c r="L33" s="19">
        <f t="shared" si="6"/>
        <v>36.342963635079897</v>
      </c>
      <c r="N33" s="6">
        <v>19</v>
      </c>
      <c r="O33" s="6">
        <f t="shared" si="0"/>
        <v>19</v>
      </c>
      <c r="P33" s="20">
        <f t="shared" si="7"/>
        <v>99469.273279738074</v>
      </c>
      <c r="Q33" s="20">
        <f t="shared" si="8"/>
        <v>99469.273279738074</v>
      </c>
      <c r="R33" s="5">
        <f t="shared" si="9"/>
        <v>99469.273279738074</v>
      </c>
      <c r="S33" s="5">
        <f t="shared" si="10"/>
        <v>6791639516.0749083</v>
      </c>
      <c r="T33" s="20">
        <f>SUM(S33:$S$127)</f>
        <v>233545994999.90347</v>
      </c>
      <c r="U33" s="6">
        <f t="shared" si="11"/>
        <v>34.387277835805499</v>
      </c>
    </row>
    <row r="34" spans="1:21">
      <c r="A34" s="21">
        <v>20</v>
      </c>
      <c r="B34" s="17">
        <f>Absterbeordnung!C28</f>
        <v>99448.843420509002</v>
      </c>
      <c r="C34" s="18">
        <f t="shared" si="1"/>
        <v>0.67297133310805779</v>
      </c>
      <c r="D34" s="17">
        <f t="shared" si="2"/>
        <v>66926.220732754446</v>
      </c>
      <c r="E34" s="17">
        <f>SUM(D34:$D$136)</f>
        <v>2413174.0438492042</v>
      </c>
      <c r="F34" s="19">
        <f t="shared" si="3"/>
        <v>36.057228653106506</v>
      </c>
      <c r="G34" s="5"/>
      <c r="H34" s="17">
        <f>Absterbeordnung!C28</f>
        <v>99448.843420509002</v>
      </c>
      <c r="I34" s="18">
        <f t="shared" si="4"/>
        <v>0.67297133310805779</v>
      </c>
      <c r="J34" s="17">
        <f t="shared" si="5"/>
        <v>66926.220732754446</v>
      </c>
      <c r="K34" s="17">
        <f>SUM($J34:J$136)</f>
        <v>2413174.0438492042</v>
      </c>
      <c r="L34" s="19">
        <f t="shared" si="6"/>
        <v>36.057228653106506</v>
      </c>
      <c r="N34" s="6">
        <v>20</v>
      </c>
      <c r="O34" s="6">
        <f t="shared" si="0"/>
        <v>20</v>
      </c>
      <c r="P34" s="20">
        <f t="shared" si="7"/>
        <v>99448.843420509002</v>
      </c>
      <c r="Q34" s="20">
        <f t="shared" si="8"/>
        <v>99448.843420509002</v>
      </c>
      <c r="R34" s="5">
        <f t="shared" si="9"/>
        <v>99448.843420509002</v>
      </c>
      <c r="S34" s="5">
        <f t="shared" si="10"/>
        <v>6655735246.3781195</v>
      </c>
      <c r="T34" s="20">
        <f>SUM(S34:$S$127)</f>
        <v>226754355483.82858</v>
      </c>
      <c r="U34" s="6">
        <f t="shared" si="11"/>
        <v>34.069016733684307</v>
      </c>
    </row>
    <row r="35" spans="1:21">
      <c r="A35" s="21">
        <v>21</v>
      </c>
      <c r="B35" s="17">
        <f>Absterbeordnung!C29</f>
        <v>99426.714600042775</v>
      </c>
      <c r="C35" s="18">
        <f t="shared" si="1"/>
        <v>0.65977581677260566</v>
      </c>
      <c r="D35" s="17">
        <f t="shared" si="2"/>
        <v>65599.341834259976</v>
      </c>
      <c r="E35" s="17">
        <f>SUM(D35:$D$136)</f>
        <v>2346247.8231164501</v>
      </c>
      <c r="F35" s="19">
        <f t="shared" si="3"/>
        <v>35.766331757479563</v>
      </c>
      <c r="G35" s="5"/>
      <c r="H35" s="17">
        <f>Absterbeordnung!C29</f>
        <v>99426.714600042775</v>
      </c>
      <c r="I35" s="18">
        <f t="shared" si="4"/>
        <v>0.65977581677260566</v>
      </c>
      <c r="J35" s="17">
        <f t="shared" si="5"/>
        <v>65599.341834259976</v>
      </c>
      <c r="K35" s="17">
        <f>SUM($J35:J$136)</f>
        <v>2346247.8231164501</v>
      </c>
      <c r="L35" s="19">
        <f t="shared" si="6"/>
        <v>35.766331757479563</v>
      </c>
      <c r="N35" s="6">
        <v>21</v>
      </c>
      <c r="O35" s="6">
        <f t="shared" si="0"/>
        <v>21</v>
      </c>
      <c r="P35" s="20">
        <f t="shared" si="7"/>
        <v>99426.714600042775</v>
      </c>
      <c r="Q35" s="20">
        <f t="shared" si="8"/>
        <v>99426.714600042775</v>
      </c>
      <c r="R35" s="5">
        <f t="shared" si="9"/>
        <v>99426.714600042775</v>
      </c>
      <c r="S35" s="5">
        <f t="shared" si="10"/>
        <v>6522327038.5056133</v>
      </c>
      <c r="T35" s="20">
        <f>SUM(S35:$S$127)</f>
        <v>220098620237.45041</v>
      </c>
      <c r="U35" s="6">
        <f t="shared" si="11"/>
        <v>33.745413092300126</v>
      </c>
    </row>
    <row r="36" spans="1:21">
      <c r="A36" s="21">
        <v>22</v>
      </c>
      <c r="B36" s="17">
        <f>Absterbeordnung!C30</f>
        <v>99405.582982485765</v>
      </c>
      <c r="C36" s="18">
        <f t="shared" si="1"/>
        <v>0.64683903605157411</v>
      </c>
      <c r="D36" s="17">
        <f t="shared" si="2"/>
        <v>64299.411474535853</v>
      </c>
      <c r="E36" s="17">
        <f>SUM(D36:$D$136)</f>
        <v>2280648.4812821895</v>
      </c>
      <c r="F36" s="19">
        <f t="shared" si="3"/>
        <v>35.469196824381235</v>
      </c>
      <c r="G36" s="5"/>
      <c r="H36" s="17">
        <f>Absterbeordnung!C30</f>
        <v>99405.582982485765</v>
      </c>
      <c r="I36" s="18">
        <f t="shared" si="4"/>
        <v>0.64683903605157411</v>
      </c>
      <c r="J36" s="17">
        <f t="shared" si="5"/>
        <v>64299.411474535853</v>
      </c>
      <c r="K36" s="17">
        <f>SUM($J36:J$136)</f>
        <v>2280648.4812821895</v>
      </c>
      <c r="L36" s="19">
        <f t="shared" si="6"/>
        <v>35.469196824381235</v>
      </c>
      <c r="N36" s="6">
        <v>22</v>
      </c>
      <c r="O36" s="6">
        <f t="shared" si="0"/>
        <v>22</v>
      </c>
      <c r="P36" s="20">
        <f t="shared" si="7"/>
        <v>99405.582982485765</v>
      </c>
      <c r="Q36" s="20">
        <f t="shared" si="8"/>
        <v>99405.582982485765</v>
      </c>
      <c r="R36" s="5">
        <f t="shared" si="9"/>
        <v>99405.582982485765</v>
      </c>
      <c r="S36" s="5">
        <f t="shared" si="10"/>
        <v>6391720483.0569715</v>
      </c>
      <c r="T36" s="20">
        <f>SUM(S36:$S$127)</f>
        <v>213576293198.94479</v>
      </c>
      <c r="U36" s="6">
        <f t="shared" si="11"/>
        <v>33.414523329843355</v>
      </c>
    </row>
    <row r="37" spans="1:21">
      <c r="A37" s="21">
        <v>23</v>
      </c>
      <c r="B37" s="17">
        <f>Absterbeordnung!C31</f>
        <v>99383.571495768294</v>
      </c>
      <c r="C37" s="18">
        <f t="shared" si="1"/>
        <v>0.63415591769762181</v>
      </c>
      <c r="D37" s="17">
        <f t="shared" si="2"/>
        <v>63024.679985966148</v>
      </c>
      <c r="E37" s="17">
        <f>SUM(D37:$D$136)</f>
        <v>2216349.0698076542</v>
      </c>
      <c r="F37" s="19">
        <f t="shared" si="3"/>
        <v>35.166367688041795</v>
      </c>
      <c r="G37" s="5"/>
      <c r="H37" s="17">
        <f>Absterbeordnung!C31</f>
        <v>99383.571495768294</v>
      </c>
      <c r="I37" s="18">
        <f t="shared" si="4"/>
        <v>0.63415591769762181</v>
      </c>
      <c r="J37" s="17">
        <f t="shared" si="5"/>
        <v>63024.679985966148</v>
      </c>
      <c r="K37" s="17">
        <f>SUM($J37:J$136)</f>
        <v>2216349.0698076542</v>
      </c>
      <c r="L37" s="19">
        <f t="shared" si="6"/>
        <v>35.166367688041795</v>
      </c>
      <c r="N37" s="6">
        <v>23</v>
      </c>
      <c r="O37" s="6">
        <f t="shared" si="0"/>
        <v>23</v>
      </c>
      <c r="P37" s="20">
        <f t="shared" si="7"/>
        <v>99383.571495768294</v>
      </c>
      <c r="Q37" s="20">
        <f t="shared" si="8"/>
        <v>99383.571495768294</v>
      </c>
      <c r="R37" s="5">
        <f t="shared" si="9"/>
        <v>99383.571495768294</v>
      </c>
      <c r="S37" s="5">
        <f t="shared" si="10"/>
        <v>6263617789.3831835</v>
      </c>
      <c r="T37" s="20">
        <f>SUM(S37:$S$127)</f>
        <v>207184572715.88785</v>
      </c>
      <c r="U37" s="6">
        <f t="shared" si="11"/>
        <v>33.077460931135548</v>
      </c>
    </row>
    <row r="38" spans="1:21">
      <c r="A38" s="21">
        <v>24</v>
      </c>
      <c r="B38" s="17">
        <f>Absterbeordnung!C32</f>
        <v>99360.318380888333</v>
      </c>
      <c r="C38" s="18">
        <f t="shared" si="1"/>
        <v>0.62172148793884485</v>
      </c>
      <c r="D38" s="17">
        <f t="shared" si="2"/>
        <v>61774.444985843249</v>
      </c>
      <c r="E38" s="17">
        <f>SUM(D38:$D$136)</f>
        <v>2153324.3898216877</v>
      </c>
      <c r="F38" s="19">
        <f t="shared" si="3"/>
        <v>34.857850852648887</v>
      </c>
      <c r="G38" s="5"/>
      <c r="H38" s="17">
        <f>Absterbeordnung!C32</f>
        <v>99360.318380888333</v>
      </c>
      <c r="I38" s="18">
        <f t="shared" si="4"/>
        <v>0.62172148793884485</v>
      </c>
      <c r="J38" s="17">
        <f t="shared" si="5"/>
        <v>61774.444985843249</v>
      </c>
      <c r="K38" s="17">
        <f>SUM($J38:J$136)</f>
        <v>2153324.3898216877</v>
      </c>
      <c r="L38" s="19">
        <f t="shared" si="6"/>
        <v>34.857850852648887</v>
      </c>
      <c r="N38" s="6">
        <v>24</v>
      </c>
      <c r="O38" s="6">
        <f t="shared" si="0"/>
        <v>24</v>
      </c>
      <c r="P38" s="20">
        <f t="shared" si="7"/>
        <v>99360.318380888333</v>
      </c>
      <c r="Q38" s="20">
        <f t="shared" si="8"/>
        <v>99360.318380888333</v>
      </c>
      <c r="R38" s="5">
        <f t="shared" si="9"/>
        <v>99360.318380888333</v>
      </c>
      <c r="S38" s="5">
        <f t="shared" si="10"/>
        <v>6137928521.596056</v>
      </c>
      <c r="T38" s="20">
        <f>SUM(S38:$S$127)</f>
        <v>200920954926.50467</v>
      </c>
      <c r="U38" s="6">
        <f t="shared" si="11"/>
        <v>32.734326282812241</v>
      </c>
    </row>
    <row r="39" spans="1:21">
      <c r="A39" s="21">
        <v>25</v>
      </c>
      <c r="B39" s="17">
        <f>Absterbeordnung!C33</f>
        <v>99338.370635119485</v>
      </c>
      <c r="C39" s="18">
        <f t="shared" si="1"/>
        <v>0.60953087052827937</v>
      </c>
      <c r="D39" s="17">
        <f t="shared" si="2"/>
        <v>60549.803530085243</v>
      </c>
      <c r="E39" s="17">
        <f>SUM(D39:$D$136)</f>
        <v>2091549.9448358426</v>
      </c>
      <c r="F39" s="19">
        <f t="shared" si="3"/>
        <v>34.542638008670316</v>
      </c>
      <c r="G39" s="5"/>
      <c r="H39" s="17">
        <f>Absterbeordnung!C33</f>
        <v>99338.370635119485</v>
      </c>
      <c r="I39" s="18">
        <f t="shared" si="4"/>
        <v>0.60953087052827937</v>
      </c>
      <c r="J39" s="17">
        <f t="shared" si="5"/>
        <v>60549.803530085243</v>
      </c>
      <c r="K39" s="17">
        <f>SUM($J39:J$136)</f>
        <v>2091549.9448358426</v>
      </c>
      <c r="L39" s="19">
        <f t="shared" si="6"/>
        <v>34.542638008670316</v>
      </c>
      <c r="N39" s="6">
        <v>25</v>
      </c>
      <c r="O39" s="6">
        <f t="shared" si="0"/>
        <v>25</v>
      </c>
      <c r="P39" s="20">
        <f t="shared" si="7"/>
        <v>99338.370635119485</v>
      </c>
      <c r="Q39" s="20">
        <f t="shared" si="8"/>
        <v>99338.370635119485</v>
      </c>
      <c r="R39" s="5">
        <f t="shared" si="9"/>
        <v>99338.370635119485</v>
      </c>
      <c r="S39" s="5">
        <f t="shared" si="10"/>
        <v>6014918824.9552736</v>
      </c>
      <c r="T39" s="20">
        <f>SUM(S39:$S$127)</f>
        <v>194783026404.90857</v>
      </c>
      <c r="U39" s="6">
        <f t="shared" si="11"/>
        <v>32.383317559793831</v>
      </c>
    </row>
    <row r="40" spans="1:21">
      <c r="A40" s="21">
        <v>26</v>
      </c>
      <c r="B40" s="17">
        <f>Absterbeordnung!C34</f>
        <v>99315.212026499721</v>
      </c>
      <c r="C40" s="18">
        <f t="shared" si="1"/>
        <v>0.59757928483164635</v>
      </c>
      <c r="D40" s="17">
        <f t="shared" si="2"/>
        <v>59348.713375699022</v>
      </c>
      <c r="E40" s="17">
        <f>SUM(D40:$D$136)</f>
        <v>2031000.1413057572</v>
      </c>
      <c r="F40" s="19">
        <f t="shared" si="3"/>
        <v>34.221468769656134</v>
      </c>
      <c r="G40" s="5"/>
      <c r="H40" s="17">
        <f>Absterbeordnung!C34</f>
        <v>99315.212026499721</v>
      </c>
      <c r="I40" s="18">
        <f t="shared" si="4"/>
        <v>0.59757928483164635</v>
      </c>
      <c r="J40" s="17">
        <f t="shared" si="5"/>
        <v>59348.713375699022</v>
      </c>
      <c r="K40" s="17">
        <f>SUM($J40:J$136)</f>
        <v>2031000.1413057572</v>
      </c>
      <c r="L40" s="19">
        <f t="shared" si="6"/>
        <v>34.221468769656134</v>
      </c>
      <c r="N40" s="6">
        <v>26</v>
      </c>
      <c r="O40" s="6">
        <f t="shared" si="0"/>
        <v>26</v>
      </c>
      <c r="P40" s="20">
        <f t="shared" si="7"/>
        <v>99315.212026499721</v>
      </c>
      <c r="Q40" s="20">
        <f t="shared" si="8"/>
        <v>99315.212026499721</v>
      </c>
      <c r="R40" s="5">
        <f t="shared" si="9"/>
        <v>99315.212026499721</v>
      </c>
      <c r="S40" s="5">
        <f t="shared" si="10"/>
        <v>5894230052.4075089</v>
      </c>
      <c r="T40" s="20">
        <f>SUM(S40:$S$127)</f>
        <v>188768107579.95331</v>
      </c>
      <c r="U40" s="6">
        <f t="shared" si="11"/>
        <v>32.0259144793391</v>
      </c>
    </row>
    <row r="41" spans="1:21">
      <c r="A41" s="21">
        <v>27</v>
      </c>
      <c r="B41" s="17">
        <f>Absterbeordnung!C35</f>
        <v>99289.571810441994</v>
      </c>
      <c r="C41" s="18">
        <f t="shared" si="1"/>
        <v>0.58586204395259456</v>
      </c>
      <c r="D41" s="17">
        <f t="shared" si="2"/>
        <v>58169.991484043458</v>
      </c>
      <c r="E41" s="17">
        <f>SUM(D41:$D$136)</f>
        <v>1971651.427930058</v>
      </c>
      <c r="F41" s="19">
        <f t="shared" si="3"/>
        <v>33.894648729163031</v>
      </c>
      <c r="G41" s="5"/>
      <c r="H41" s="17">
        <f>Absterbeordnung!C35</f>
        <v>99289.571810441994</v>
      </c>
      <c r="I41" s="18">
        <f t="shared" si="4"/>
        <v>0.58586204395259456</v>
      </c>
      <c r="J41" s="17">
        <f t="shared" si="5"/>
        <v>58169.991484043458</v>
      </c>
      <c r="K41" s="17">
        <f>SUM($J41:J$136)</f>
        <v>1971651.427930058</v>
      </c>
      <c r="L41" s="19">
        <f t="shared" si="6"/>
        <v>33.894648729163031</v>
      </c>
      <c r="N41" s="6">
        <v>27</v>
      </c>
      <c r="O41" s="6">
        <f t="shared" si="0"/>
        <v>27</v>
      </c>
      <c r="P41" s="20">
        <f t="shared" si="7"/>
        <v>99289.571810441994</v>
      </c>
      <c r="Q41" s="20">
        <f t="shared" si="8"/>
        <v>99289.571810441994</v>
      </c>
      <c r="R41" s="5">
        <f t="shared" si="9"/>
        <v>99289.571810441994</v>
      </c>
      <c r="S41" s="5">
        <f t="shared" si="10"/>
        <v>5775673546.6677322</v>
      </c>
      <c r="T41" s="20">
        <f>SUM(S41:$S$127)</f>
        <v>182873877527.54581</v>
      </c>
      <c r="U41" s="6">
        <f t="shared" si="11"/>
        <v>31.662779423025849</v>
      </c>
    </row>
    <row r="42" spans="1:21">
      <c r="A42" s="21">
        <v>28</v>
      </c>
      <c r="B42" s="17">
        <f>Absterbeordnung!C36</f>
        <v>99262.166583173312</v>
      </c>
      <c r="C42" s="18">
        <f t="shared" si="1"/>
        <v>0.57437455289470041</v>
      </c>
      <c r="D42" s="17">
        <f t="shared" si="2"/>
        <v>57013.662550569439</v>
      </c>
      <c r="E42" s="17">
        <f>SUM(D42:$D$136)</f>
        <v>1913481.4364460148</v>
      </c>
      <c r="F42" s="19">
        <f t="shared" si="3"/>
        <v>33.561805203249541</v>
      </c>
      <c r="G42" s="5"/>
      <c r="H42" s="17">
        <f>Absterbeordnung!C36</f>
        <v>99262.166583173312</v>
      </c>
      <c r="I42" s="18">
        <f t="shared" si="4"/>
        <v>0.57437455289470041</v>
      </c>
      <c r="J42" s="17">
        <f t="shared" si="5"/>
        <v>57013.662550569439</v>
      </c>
      <c r="K42" s="17">
        <f>SUM($J42:J$136)</f>
        <v>1913481.4364460148</v>
      </c>
      <c r="L42" s="19">
        <f t="shared" si="6"/>
        <v>33.561805203249541</v>
      </c>
      <c r="N42" s="6">
        <v>28</v>
      </c>
      <c r="O42" s="6">
        <f t="shared" si="0"/>
        <v>28</v>
      </c>
      <c r="P42" s="20">
        <f t="shared" si="7"/>
        <v>99262.166583173312</v>
      </c>
      <c r="Q42" s="20">
        <f t="shared" si="8"/>
        <v>99262.166583173312</v>
      </c>
      <c r="R42" s="5">
        <f t="shared" si="9"/>
        <v>99262.166583173312</v>
      </c>
      <c r="S42" s="5">
        <f t="shared" si="10"/>
        <v>5659299669.611454</v>
      </c>
      <c r="T42" s="20">
        <f>SUM(S42:$S$127)</f>
        <v>177098203980.87808</v>
      </c>
      <c r="U42" s="6">
        <f t="shared" si="11"/>
        <v>31.293307356003108</v>
      </c>
    </row>
    <row r="43" spans="1:21">
      <c r="A43" s="21">
        <v>29</v>
      </c>
      <c r="B43" s="17">
        <f>Absterbeordnung!C37</f>
        <v>99236.994419223309</v>
      </c>
      <c r="C43" s="18">
        <f t="shared" si="1"/>
        <v>0.56311230675951029</v>
      </c>
      <c r="D43" s="17">
        <f t="shared" si="2"/>
        <v>55881.57284328949</v>
      </c>
      <c r="E43" s="17">
        <f>SUM(D43:$D$136)</f>
        <v>1856467.773895445</v>
      </c>
      <c r="F43" s="19">
        <f t="shared" si="3"/>
        <v>33.221466029626583</v>
      </c>
      <c r="G43" s="5"/>
      <c r="H43" s="17">
        <f>Absterbeordnung!C37</f>
        <v>99236.994419223309</v>
      </c>
      <c r="I43" s="18">
        <f t="shared" si="4"/>
        <v>0.56311230675951029</v>
      </c>
      <c r="J43" s="17">
        <f t="shared" si="5"/>
        <v>55881.57284328949</v>
      </c>
      <c r="K43" s="17">
        <f>SUM($J43:J$136)</f>
        <v>1856467.773895445</v>
      </c>
      <c r="L43" s="19">
        <f t="shared" si="6"/>
        <v>33.221466029626583</v>
      </c>
      <c r="N43" s="6">
        <v>29</v>
      </c>
      <c r="O43" s="6">
        <f t="shared" si="0"/>
        <v>29</v>
      </c>
      <c r="P43" s="20">
        <f t="shared" si="7"/>
        <v>99236.994419223309</v>
      </c>
      <c r="Q43" s="20">
        <f t="shared" si="8"/>
        <v>99236.994419223309</v>
      </c>
      <c r="R43" s="5">
        <f t="shared" si="9"/>
        <v>99236.994419223309</v>
      </c>
      <c r="S43" s="5">
        <f t="shared" si="10"/>
        <v>5545519332.38694</v>
      </c>
      <c r="T43" s="20">
        <f>SUM(S43:$S$127)</f>
        <v>171438904311.2666</v>
      </c>
      <c r="U43" s="6">
        <f t="shared" si="11"/>
        <v>30.914851078063901</v>
      </c>
    </row>
    <row r="44" spans="1:21">
      <c r="A44" s="21">
        <v>30</v>
      </c>
      <c r="B44" s="17">
        <f>Absterbeordnung!C38</f>
        <v>99210.656866595062</v>
      </c>
      <c r="C44" s="18">
        <f t="shared" si="1"/>
        <v>0.55207088897991197</v>
      </c>
      <c r="D44" s="17">
        <f t="shared" si="2"/>
        <v>54771.315532622146</v>
      </c>
      <c r="E44" s="17">
        <f>SUM(D44:$D$136)</f>
        <v>1800586.2010521556</v>
      </c>
      <c r="F44" s="19">
        <f t="shared" si="3"/>
        <v>32.874620292436006</v>
      </c>
      <c r="G44" s="5"/>
      <c r="H44" s="17">
        <f>Absterbeordnung!C38</f>
        <v>99210.656866595062</v>
      </c>
      <c r="I44" s="18">
        <f t="shared" si="4"/>
        <v>0.55207088897991197</v>
      </c>
      <c r="J44" s="17">
        <f t="shared" si="5"/>
        <v>54771.315532622146</v>
      </c>
      <c r="K44" s="17">
        <f>SUM($J44:J$136)</f>
        <v>1800586.2010521556</v>
      </c>
      <c r="L44" s="19">
        <f t="shared" si="6"/>
        <v>32.874620292436006</v>
      </c>
      <c r="N44" s="6">
        <v>30</v>
      </c>
      <c r="O44" s="6">
        <f t="shared" si="0"/>
        <v>30</v>
      </c>
      <c r="P44" s="20">
        <f t="shared" si="7"/>
        <v>99210.656866595062</v>
      </c>
      <c r="Q44" s="20">
        <f t="shared" si="8"/>
        <v>99210.656866595062</v>
      </c>
      <c r="R44" s="5">
        <f t="shared" si="9"/>
        <v>99210.656866595062</v>
      </c>
      <c r="S44" s="5">
        <f t="shared" si="10"/>
        <v>5433898191.4389839</v>
      </c>
      <c r="T44" s="20">
        <f>SUM(S44:$S$127)</f>
        <v>165893384978.87964</v>
      </c>
      <c r="U44" s="6">
        <f t="shared" si="11"/>
        <v>30.529350962121796</v>
      </c>
    </row>
    <row r="45" spans="1:21">
      <c r="A45" s="21">
        <v>31</v>
      </c>
      <c r="B45" s="17">
        <f>Absterbeordnung!C39</f>
        <v>99183.375375813208</v>
      </c>
      <c r="C45" s="18">
        <f t="shared" si="1"/>
        <v>0.54124596958814919</v>
      </c>
      <c r="D45" s="17">
        <f t="shared" si="2"/>
        <v>53682.602172307379</v>
      </c>
      <c r="E45" s="17">
        <f>SUM(D45:$D$136)</f>
        <v>1745814.8855195334</v>
      </c>
      <c r="F45" s="19">
        <f t="shared" si="3"/>
        <v>32.521055516569696</v>
      </c>
      <c r="G45" s="5"/>
      <c r="H45" s="17">
        <f>Absterbeordnung!C39</f>
        <v>99183.375375813208</v>
      </c>
      <c r="I45" s="18">
        <f t="shared" si="4"/>
        <v>0.54124596958814919</v>
      </c>
      <c r="J45" s="17">
        <f t="shared" si="5"/>
        <v>53682.602172307379</v>
      </c>
      <c r="K45" s="17">
        <f>SUM($J45:J$136)</f>
        <v>1745814.8855195334</v>
      </c>
      <c r="L45" s="19">
        <f t="shared" si="6"/>
        <v>32.521055516569696</v>
      </c>
      <c r="N45" s="6">
        <v>31</v>
      </c>
      <c r="O45" s="6">
        <f t="shared" si="0"/>
        <v>31</v>
      </c>
      <c r="P45" s="20">
        <f t="shared" si="7"/>
        <v>99183.375375813208</v>
      </c>
      <c r="Q45" s="20">
        <f t="shared" si="8"/>
        <v>99183.375375813208</v>
      </c>
      <c r="R45" s="5">
        <f t="shared" si="9"/>
        <v>99183.375375813208</v>
      </c>
      <c r="S45" s="5">
        <f t="shared" si="10"/>
        <v>5324421682.4064083</v>
      </c>
      <c r="T45" s="20">
        <f>SUM(S45:$S$127)</f>
        <v>160459486787.44067</v>
      </c>
      <c r="U45" s="6">
        <f t="shared" si="11"/>
        <v>30.136509908230995</v>
      </c>
    </row>
    <row r="46" spans="1:21">
      <c r="A46" s="21">
        <v>32</v>
      </c>
      <c r="B46" s="17">
        <f>Absterbeordnung!C40</f>
        <v>99152.546800089869</v>
      </c>
      <c r="C46" s="18">
        <f t="shared" si="1"/>
        <v>0.53063330351779314</v>
      </c>
      <c r="D46" s="17">
        <f t="shared" si="2"/>
        <v>52613.643460734274</v>
      </c>
      <c r="E46" s="17">
        <f>SUM(D46:$D$136)</f>
        <v>1692132.283347226</v>
      </c>
      <c r="F46" s="19">
        <f t="shared" si="3"/>
        <v>32.161473185373858</v>
      </c>
      <c r="G46" s="5"/>
      <c r="H46" s="17">
        <f>Absterbeordnung!C40</f>
        <v>99152.546800089869</v>
      </c>
      <c r="I46" s="18">
        <f t="shared" si="4"/>
        <v>0.53063330351779314</v>
      </c>
      <c r="J46" s="17">
        <f t="shared" si="5"/>
        <v>52613.643460734274</v>
      </c>
      <c r="K46" s="17">
        <f>SUM($J46:J$136)</f>
        <v>1692132.283347226</v>
      </c>
      <c r="L46" s="19">
        <f t="shared" si="6"/>
        <v>32.161473185373858</v>
      </c>
      <c r="N46" s="6">
        <v>32</v>
      </c>
      <c r="O46" s="6">
        <f t="shared" ref="O46:O77" si="12">N46+$B$3</f>
        <v>32</v>
      </c>
      <c r="P46" s="20">
        <f t="shared" si="7"/>
        <v>99152.546800089869</v>
      </c>
      <c r="Q46" s="20">
        <f t="shared" si="8"/>
        <v>99152.546800089869</v>
      </c>
      <c r="R46" s="5">
        <f t="shared" si="9"/>
        <v>99152.546800089869</v>
      </c>
      <c r="S46" s="5">
        <f t="shared" si="10"/>
        <v>5216776745.5636978</v>
      </c>
      <c r="T46" s="20">
        <f>SUM(S46:$S$127)</f>
        <v>155135065105.0343</v>
      </c>
      <c r="U46" s="6">
        <f t="shared" si="11"/>
        <v>29.737723631159763</v>
      </c>
    </row>
    <row r="47" spans="1:21">
      <c r="A47" s="21">
        <v>33</v>
      </c>
      <c r="B47" s="17">
        <f>Absterbeordnung!C41</f>
        <v>99118.699619963707</v>
      </c>
      <c r="C47" s="18">
        <f t="shared" ref="C47:C78" si="13">1/(((1+($B$5/100))^A47))</f>
        <v>0.52022872893901284</v>
      </c>
      <c r="D47" s="17">
        <f t="shared" ref="D47:D78" si="14">B47*C47</f>
        <v>51564.395117381537</v>
      </c>
      <c r="E47" s="17">
        <f>SUM(D47:$D$136)</f>
        <v>1639518.6398864922</v>
      </c>
      <c r="F47" s="19">
        <f t="shared" ref="F47:F78" si="15">E47/D47</f>
        <v>31.795556529932735</v>
      </c>
      <c r="G47" s="5"/>
      <c r="H47" s="17">
        <f>Absterbeordnung!C41</f>
        <v>99118.699619963707</v>
      </c>
      <c r="I47" s="18">
        <f t="shared" ref="I47:I78" si="16">1/(((1+($B$5/100))^A47))</f>
        <v>0.52022872893901284</v>
      </c>
      <c r="J47" s="17">
        <f t="shared" ref="J47:J78" si="17">H47*I47</f>
        <v>51564.395117381537</v>
      </c>
      <c r="K47" s="17">
        <f>SUM($J47:J$136)</f>
        <v>1639518.6398864922</v>
      </c>
      <c r="L47" s="19">
        <f t="shared" ref="L47:L78" si="18">K47/J47</f>
        <v>31.795556529932735</v>
      </c>
      <c r="N47" s="6">
        <v>33</v>
      </c>
      <c r="O47" s="6">
        <f t="shared" si="12"/>
        <v>33</v>
      </c>
      <c r="P47" s="20">
        <f t="shared" si="7"/>
        <v>99118.699619963707</v>
      </c>
      <c r="Q47" s="20">
        <f t="shared" si="8"/>
        <v>99118.699619963707</v>
      </c>
      <c r="R47" s="5">
        <f t="shared" si="9"/>
        <v>99118.699619963707</v>
      </c>
      <c r="S47" s="5">
        <f t="shared" ref="S47:S78" si="19">P47*R47*I47</f>
        <v>5110995790.724864</v>
      </c>
      <c r="T47" s="20">
        <f>SUM(S47:$S$127)</f>
        <v>149918288359.47058</v>
      </c>
      <c r="U47" s="6">
        <f t="shared" ref="U47:U78" si="20">T47/S47</f>
        <v>29.332500846808269</v>
      </c>
    </row>
    <row r="48" spans="1:21">
      <c r="A48" s="21">
        <v>34</v>
      </c>
      <c r="B48" s="17">
        <f>Absterbeordnung!C42</f>
        <v>99084.764700052314</v>
      </c>
      <c r="C48" s="18">
        <f t="shared" si="13"/>
        <v>0.51002816562648323</v>
      </c>
      <c r="D48" s="17">
        <f t="shared" si="14"/>
        <v>50536.020781499399</v>
      </c>
      <c r="E48" s="17">
        <f>SUM(D48:$D$136)</f>
        <v>1587954.2447691106</v>
      </c>
      <c r="F48" s="19">
        <f t="shared" si="15"/>
        <v>31.422225577175649</v>
      </c>
      <c r="G48" s="5"/>
      <c r="H48" s="17">
        <f>Absterbeordnung!C42</f>
        <v>99084.764700052314</v>
      </c>
      <c r="I48" s="18">
        <f t="shared" si="16"/>
        <v>0.51002816562648323</v>
      </c>
      <c r="J48" s="17">
        <f t="shared" si="17"/>
        <v>50536.020781499399</v>
      </c>
      <c r="K48" s="17">
        <f>SUM($J48:J$136)</f>
        <v>1587954.2447691106</v>
      </c>
      <c r="L48" s="19">
        <f t="shared" si="18"/>
        <v>31.422225577175649</v>
      </c>
      <c r="N48" s="6">
        <v>34</v>
      </c>
      <c r="O48" s="6">
        <f t="shared" si="12"/>
        <v>34</v>
      </c>
      <c r="P48" s="20">
        <f t="shared" si="7"/>
        <v>99084.764700052314</v>
      </c>
      <c r="Q48" s="20">
        <f t="shared" si="8"/>
        <v>99084.764700052314</v>
      </c>
      <c r="R48" s="5">
        <f t="shared" si="9"/>
        <v>99084.764700052314</v>
      </c>
      <c r="S48" s="5">
        <f t="shared" si="19"/>
        <v>5007349728.0118227</v>
      </c>
      <c r="T48" s="20">
        <f>SUM(S48:$S$127)</f>
        <v>144807292568.7457</v>
      </c>
      <c r="U48" s="6">
        <f t="shared" si="20"/>
        <v>28.918949231501291</v>
      </c>
    </row>
    <row r="49" spans="1:21">
      <c r="A49" s="21">
        <v>35</v>
      </c>
      <c r="B49" s="17">
        <f>Absterbeordnung!C43</f>
        <v>99043.1243930153</v>
      </c>
      <c r="C49" s="18">
        <f t="shared" si="13"/>
        <v>0.50002761335929735</v>
      </c>
      <c r="D49" s="17">
        <f t="shared" si="14"/>
        <v>49524.297109887448</v>
      </c>
      <c r="E49" s="17">
        <f>SUM(D49:$D$136)</f>
        <v>1537418.2239876112</v>
      </c>
      <c r="F49" s="19">
        <f t="shared" si="15"/>
        <v>31.043716189980376</v>
      </c>
      <c r="G49" s="5"/>
      <c r="H49" s="17">
        <f>Absterbeordnung!C43</f>
        <v>99043.1243930153</v>
      </c>
      <c r="I49" s="18">
        <f t="shared" si="16"/>
        <v>0.50002761335929735</v>
      </c>
      <c r="J49" s="17">
        <f t="shared" si="17"/>
        <v>49524.297109887448</v>
      </c>
      <c r="K49" s="17">
        <f>SUM($J49:J$136)</f>
        <v>1537418.2239876112</v>
      </c>
      <c r="L49" s="19">
        <f t="shared" si="18"/>
        <v>31.043716189980376</v>
      </c>
      <c r="N49" s="6">
        <v>35</v>
      </c>
      <c r="O49" s="6">
        <f t="shared" si="12"/>
        <v>35</v>
      </c>
      <c r="P49" s="20">
        <f t="shared" si="7"/>
        <v>99043.1243930153</v>
      </c>
      <c r="Q49" s="20">
        <f t="shared" si="8"/>
        <v>99043.1243930153</v>
      </c>
      <c r="R49" s="5">
        <f t="shared" si="9"/>
        <v>99043.1243930153</v>
      </c>
      <c r="S49" s="5">
        <f t="shared" si="19"/>
        <v>4905041119.1312304</v>
      </c>
      <c r="T49" s="20">
        <f>SUM(S49:$S$127)</f>
        <v>139799942840.73389</v>
      </c>
      <c r="U49" s="6">
        <f t="shared" si="20"/>
        <v>28.501278469505458</v>
      </c>
    </row>
    <row r="50" spans="1:21">
      <c r="A50" s="21">
        <v>36</v>
      </c>
      <c r="B50" s="17">
        <f>Absterbeordnung!C44</f>
        <v>99000.283891452316</v>
      </c>
      <c r="C50" s="18">
        <f t="shared" si="13"/>
        <v>0.49022315035225233</v>
      </c>
      <c r="D50" s="17">
        <f t="shared" si="14"/>
        <v>48532.231055035096</v>
      </c>
      <c r="E50" s="17">
        <f>SUM(D50:$D$136)</f>
        <v>1487893.9268777235</v>
      </c>
      <c r="F50" s="19">
        <f t="shared" si="15"/>
        <v>30.657851381084576</v>
      </c>
      <c r="G50" s="5"/>
      <c r="H50" s="17">
        <f>Absterbeordnung!C44</f>
        <v>99000.283891452316</v>
      </c>
      <c r="I50" s="18">
        <f t="shared" si="16"/>
        <v>0.49022315035225233</v>
      </c>
      <c r="J50" s="17">
        <f t="shared" si="17"/>
        <v>48532.231055035096</v>
      </c>
      <c r="K50" s="17">
        <f>SUM($J50:J$136)</f>
        <v>1487893.9268777235</v>
      </c>
      <c r="L50" s="19">
        <f t="shared" si="18"/>
        <v>30.657851381084576</v>
      </c>
      <c r="N50" s="6">
        <v>36</v>
      </c>
      <c r="O50" s="6">
        <f t="shared" si="12"/>
        <v>36</v>
      </c>
      <c r="P50" s="20">
        <f t="shared" si="7"/>
        <v>99000.283891452316</v>
      </c>
      <c r="Q50" s="20">
        <f t="shared" si="8"/>
        <v>99000.283891452316</v>
      </c>
      <c r="R50" s="5">
        <f t="shared" si="9"/>
        <v>99000.283891452316</v>
      </c>
      <c r="S50" s="5">
        <f t="shared" si="19"/>
        <v>4804704652.334033</v>
      </c>
      <c r="T50" s="20">
        <f>SUM(S50:$S$127)</f>
        <v>134894901721.60265</v>
      </c>
      <c r="U50" s="6">
        <f t="shared" si="20"/>
        <v>28.0755866348774</v>
      </c>
    </row>
    <row r="51" spans="1:21">
      <c r="A51" s="21">
        <v>37</v>
      </c>
      <c r="B51" s="17">
        <f>Absterbeordnung!C45</f>
        <v>98954.055256854641</v>
      </c>
      <c r="C51" s="18">
        <f t="shared" si="13"/>
        <v>0.48061093171789437</v>
      </c>
      <c r="D51" s="17">
        <f t="shared" si="14"/>
        <v>47558.400694260912</v>
      </c>
      <c r="E51" s="17">
        <f>SUM(D51:$D$136)</f>
        <v>1439361.6958226885</v>
      </c>
      <c r="F51" s="19">
        <f t="shared" si="15"/>
        <v>30.265140854418657</v>
      </c>
      <c r="G51" s="5"/>
      <c r="H51" s="17">
        <f>Absterbeordnung!C45</f>
        <v>98954.055256854641</v>
      </c>
      <c r="I51" s="18">
        <f t="shared" si="16"/>
        <v>0.48061093171789437</v>
      </c>
      <c r="J51" s="17">
        <f t="shared" si="17"/>
        <v>47558.400694260912</v>
      </c>
      <c r="K51" s="17">
        <f>SUM($J51:J$136)</f>
        <v>1439361.6958226885</v>
      </c>
      <c r="L51" s="19">
        <f t="shared" si="18"/>
        <v>30.265140854418657</v>
      </c>
      <c r="N51" s="6">
        <v>37</v>
      </c>
      <c r="O51" s="6">
        <f t="shared" si="12"/>
        <v>37</v>
      </c>
      <c r="P51" s="20">
        <f t="shared" si="7"/>
        <v>98954.055256854641</v>
      </c>
      <c r="Q51" s="20">
        <f t="shared" si="8"/>
        <v>98954.055256854641</v>
      </c>
      <c r="R51" s="5">
        <f t="shared" si="9"/>
        <v>98954.055256854641</v>
      </c>
      <c r="S51" s="5">
        <f t="shared" si="19"/>
        <v>4706096610.2275286</v>
      </c>
      <c r="T51" s="20">
        <f>SUM(S51:$S$127)</f>
        <v>130090197069.26863</v>
      </c>
      <c r="U51" s="6">
        <f t="shared" si="20"/>
        <v>27.642908304634034</v>
      </c>
    </row>
    <row r="52" spans="1:21">
      <c r="A52" s="21">
        <v>38</v>
      </c>
      <c r="B52" s="17">
        <f>Absterbeordnung!C46</f>
        <v>98901.726530108557</v>
      </c>
      <c r="C52" s="18">
        <f t="shared" si="13"/>
        <v>0.47118718795871989</v>
      </c>
      <c r="D52" s="17">
        <f t="shared" si="14"/>
        <v>46601.226407984177</v>
      </c>
      <c r="E52" s="17">
        <f>SUM(D52:$D$136)</f>
        <v>1391803.2951284274</v>
      </c>
      <c r="F52" s="19">
        <f t="shared" si="15"/>
        <v>29.866237487903753</v>
      </c>
      <c r="G52" s="5"/>
      <c r="H52" s="17">
        <f>Absterbeordnung!C46</f>
        <v>98901.726530108557</v>
      </c>
      <c r="I52" s="18">
        <f t="shared" si="16"/>
        <v>0.47118718795871989</v>
      </c>
      <c r="J52" s="17">
        <f t="shared" si="17"/>
        <v>46601.226407984177</v>
      </c>
      <c r="K52" s="17">
        <f>SUM($J52:J$136)</f>
        <v>1391803.2951284274</v>
      </c>
      <c r="L52" s="19">
        <f t="shared" si="18"/>
        <v>29.866237487903753</v>
      </c>
      <c r="N52" s="6">
        <v>38</v>
      </c>
      <c r="O52" s="6">
        <f t="shared" si="12"/>
        <v>38</v>
      </c>
      <c r="P52" s="20">
        <f t="shared" si="7"/>
        <v>98901.726530108557</v>
      </c>
      <c r="Q52" s="20">
        <f t="shared" si="8"/>
        <v>98901.726530108557</v>
      </c>
      <c r="R52" s="5">
        <f t="shared" si="9"/>
        <v>98901.726530108557</v>
      </c>
      <c r="S52" s="5">
        <f t="shared" si="19"/>
        <v>4608941750.1701241</v>
      </c>
      <c r="T52" s="20">
        <f>SUM(S52:$S$127)</f>
        <v>125384100459.04111</v>
      </c>
      <c r="U52" s="6">
        <f t="shared" si="20"/>
        <v>27.204531377384615</v>
      </c>
    </row>
    <row r="53" spans="1:21">
      <c r="A53" s="21">
        <v>39</v>
      </c>
      <c r="B53" s="17">
        <f>Absterbeordnung!C47</f>
        <v>98844.78616884019</v>
      </c>
      <c r="C53" s="18">
        <f t="shared" si="13"/>
        <v>0.46194822348894127</v>
      </c>
      <c r="D53" s="17">
        <f t="shared" si="14"/>
        <v>45661.173371839999</v>
      </c>
      <c r="E53" s="17">
        <f>SUM(D53:$D$136)</f>
        <v>1345202.0687204434</v>
      </c>
      <c r="F53" s="19">
        <f t="shared" si="15"/>
        <v>29.46052344660183</v>
      </c>
      <c r="G53" s="5"/>
      <c r="H53" s="17">
        <f>Absterbeordnung!C47</f>
        <v>98844.78616884019</v>
      </c>
      <c r="I53" s="18">
        <f t="shared" si="16"/>
        <v>0.46194822348894127</v>
      </c>
      <c r="J53" s="17">
        <f t="shared" si="17"/>
        <v>45661.173371839999</v>
      </c>
      <c r="K53" s="17">
        <f>SUM($J53:J$136)</f>
        <v>1345202.0687204434</v>
      </c>
      <c r="L53" s="19">
        <f t="shared" si="18"/>
        <v>29.46052344660183</v>
      </c>
      <c r="N53" s="6">
        <v>39</v>
      </c>
      <c r="O53" s="6">
        <f t="shared" si="12"/>
        <v>39</v>
      </c>
      <c r="P53" s="20">
        <f t="shared" si="7"/>
        <v>98844.78616884019</v>
      </c>
      <c r="Q53" s="20">
        <f t="shared" si="8"/>
        <v>98844.78616884019</v>
      </c>
      <c r="R53" s="5">
        <f t="shared" si="9"/>
        <v>98844.78616884019</v>
      </c>
      <c r="S53" s="5">
        <f t="shared" si="19"/>
        <v>4513368918.1578646</v>
      </c>
      <c r="T53" s="20">
        <f>SUM(S53:$S$127)</f>
        <v>120775158708.87097</v>
      </c>
      <c r="U53" s="6">
        <f t="shared" si="20"/>
        <v>26.759425364715245</v>
      </c>
    </row>
    <row r="54" spans="1:21">
      <c r="A54" s="21">
        <v>40</v>
      </c>
      <c r="B54" s="17">
        <f>Absterbeordnung!C48</f>
        <v>98778.537018980584</v>
      </c>
      <c r="C54" s="18">
        <f t="shared" si="13"/>
        <v>0.45289041518523643</v>
      </c>
      <c r="D54" s="17">
        <f t="shared" si="14"/>
        <v>44735.852641916361</v>
      </c>
      <c r="E54" s="17">
        <f>SUM(D54:$D$136)</f>
        <v>1299540.8953486034</v>
      </c>
      <c r="F54" s="19">
        <f t="shared" si="15"/>
        <v>29.049203683467216</v>
      </c>
      <c r="G54" s="5"/>
      <c r="H54" s="17">
        <f>Absterbeordnung!C48</f>
        <v>98778.537018980584</v>
      </c>
      <c r="I54" s="18">
        <f t="shared" si="16"/>
        <v>0.45289041518523643</v>
      </c>
      <c r="J54" s="17">
        <f t="shared" si="17"/>
        <v>44735.852641916361</v>
      </c>
      <c r="K54" s="17">
        <f>SUM($J54:J$136)</f>
        <v>1299540.8953486034</v>
      </c>
      <c r="L54" s="19">
        <f t="shared" si="18"/>
        <v>29.049203683467216</v>
      </c>
      <c r="N54" s="6">
        <v>40</v>
      </c>
      <c r="O54" s="6">
        <f t="shared" si="12"/>
        <v>40</v>
      </c>
      <c r="P54" s="20">
        <f t="shared" si="7"/>
        <v>98778.537018980584</v>
      </c>
      <c r="Q54" s="20">
        <f t="shared" si="8"/>
        <v>98778.537018980584</v>
      </c>
      <c r="R54" s="5">
        <f t="shared" si="9"/>
        <v>98778.537018980584</v>
      </c>
      <c r="S54" s="5">
        <f t="shared" si="19"/>
        <v>4418942076.2651958</v>
      </c>
      <c r="T54" s="20">
        <f>SUM(S54:$S$127)</f>
        <v>116261789790.7131</v>
      </c>
      <c r="U54" s="6">
        <f t="shared" si="20"/>
        <v>26.309869598692572</v>
      </c>
    </row>
    <row r="55" spans="1:21">
      <c r="A55" s="21">
        <v>41</v>
      </c>
      <c r="B55" s="17">
        <f>Absterbeordnung!C49</f>
        <v>98707.484974312669</v>
      </c>
      <c r="C55" s="18">
        <f t="shared" si="13"/>
        <v>0.44401021096591808</v>
      </c>
      <c r="D55" s="17">
        <f t="shared" si="14"/>
        <v>43827.131227359758</v>
      </c>
      <c r="E55" s="17">
        <f>SUM(D55:$D$136)</f>
        <v>1254805.0427066872</v>
      </c>
      <c r="F55" s="19">
        <f t="shared" si="15"/>
        <v>28.630782065045498</v>
      </c>
      <c r="G55" s="5"/>
      <c r="H55" s="17">
        <f>Absterbeordnung!C49</f>
        <v>98707.484974312669</v>
      </c>
      <c r="I55" s="18">
        <f t="shared" si="16"/>
        <v>0.44401021096591808</v>
      </c>
      <c r="J55" s="17">
        <f t="shared" si="17"/>
        <v>43827.131227359758</v>
      </c>
      <c r="K55" s="17">
        <f>SUM($J55:J$136)</f>
        <v>1254805.0427066872</v>
      </c>
      <c r="L55" s="19">
        <f t="shared" si="18"/>
        <v>28.630782065045498</v>
      </c>
      <c r="N55" s="6">
        <v>41</v>
      </c>
      <c r="O55" s="6">
        <f t="shared" si="12"/>
        <v>41</v>
      </c>
      <c r="P55" s="20">
        <f t="shared" si="7"/>
        <v>98707.484974312669</v>
      </c>
      <c r="Q55" s="20">
        <f t="shared" si="8"/>
        <v>98707.484974312669</v>
      </c>
      <c r="R55" s="5">
        <f t="shared" si="9"/>
        <v>98707.484974312669</v>
      </c>
      <c r="S55" s="5">
        <f t="shared" si="19"/>
        <v>4326065897.0918427</v>
      </c>
      <c r="T55" s="20">
        <f>SUM(S55:$S$127)</f>
        <v>111842847714.44792</v>
      </c>
      <c r="U55" s="6">
        <f t="shared" si="20"/>
        <v>25.853246431043324</v>
      </c>
    </row>
    <row r="56" spans="1:21">
      <c r="A56" s="21">
        <v>42</v>
      </c>
      <c r="B56" s="17">
        <f>Absterbeordnung!C50</f>
        <v>98626.672997911999</v>
      </c>
      <c r="C56" s="18">
        <f t="shared" si="13"/>
        <v>0.4353041283979589</v>
      </c>
      <c r="D56" s="17">
        <f t="shared" si="14"/>
        <v>42932.597926146591</v>
      </c>
      <c r="E56" s="17">
        <f>SUM(D56:$D$136)</f>
        <v>1210977.9114793274</v>
      </c>
      <c r="F56" s="19">
        <f t="shared" si="15"/>
        <v>28.206490405320285</v>
      </c>
      <c r="G56" s="5"/>
      <c r="H56" s="17">
        <f>Absterbeordnung!C50</f>
        <v>98626.672997911999</v>
      </c>
      <c r="I56" s="18">
        <f t="shared" si="16"/>
        <v>0.4353041283979589</v>
      </c>
      <c r="J56" s="17">
        <f t="shared" si="17"/>
        <v>42932.597926146591</v>
      </c>
      <c r="K56" s="17">
        <f>SUM($J56:J$136)</f>
        <v>1210977.9114793274</v>
      </c>
      <c r="L56" s="19">
        <f t="shared" si="18"/>
        <v>28.206490405320285</v>
      </c>
      <c r="N56" s="6">
        <v>42</v>
      </c>
      <c r="O56" s="6">
        <f t="shared" si="12"/>
        <v>42</v>
      </c>
      <c r="P56" s="20">
        <f t="shared" si="7"/>
        <v>98626.672997911999</v>
      </c>
      <c r="Q56" s="20">
        <f t="shared" si="8"/>
        <v>98626.672997911999</v>
      </c>
      <c r="R56" s="5">
        <f t="shared" si="9"/>
        <v>98626.672997911999</v>
      </c>
      <c r="S56" s="5">
        <f t="shared" si="19"/>
        <v>4234299296.6128945</v>
      </c>
      <c r="T56" s="20">
        <f>SUM(S56:$S$127)</f>
        <v>107516781817.35606</v>
      </c>
      <c r="U56" s="6">
        <f t="shared" si="20"/>
        <v>25.391871071409856</v>
      </c>
    </row>
    <row r="57" spans="1:21">
      <c r="A57" s="21">
        <v>43</v>
      </c>
      <c r="B57" s="17">
        <f>Absterbeordnung!C51</f>
        <v>98536.218333952842</v>
      </c>
      <c r="C57" s="18">
        <f t="shared" si="13"/>
        <v>0.4267687533313323</v>
      </c>
      <c r="D57" s="17">
        <f t="shared" si="14"/>
        <v>42052.179056365021</v>
      </c>
      <c r="E57" s="17">
        <f>SUM(D57:$D$136)</f>
        <v>1168045.3135531808</v>
      </c>
      <c r="F57" s="19">
        <f t="shared" si="15"/>
        <v>27.776094836550101</v>
      </c>
      <c r="G57" s="5"/>
      <c r="H57" s="17">
        <f>Absterbeordnung!C51</f>
        <v>98536.218333952842</v>
      </c>
      <c r="I57" s="18">
        <f t="shared" si="16"/>
        <v>0.4267687533313323</v>
      </c>
      <c r="J57" s="17">
        <f t="shared" si="17"/>
        <v>42052.179056365021</v>
      </c>
      <c r="K57" s="17">
        <f>SUM($J57:J$136)</f>
        <v>1168045.3135531808</v>
      </c>
      <c r="L57" s="19">
        <f t="shared" si="18"/>
        <v>27.776094836550101</v>
      </c>
      <c r="N57" s="6">
        <v>43</v>
      </c>
      <c r="O57" s="6">
        <f t="shared" si="12"/>
        <v>43</v>
      </c>
      <c r="P57" s="20">
        <f t="shared" si="7"/>
        <v>98536.218333952842</v>
      </c>
      <c r="Q57" s="20">
        <f t="shared" si="8"/>
        <v>98536.218333952842</v>
      </c>
      <c r="R57" s="5">
        <f t="shared" si="9"/>
        <v>98536.218333952842</v>
      </c>
      <c r="S57" s="5">
        <f t="shared" si="19"/>
        <v>4143662696.9164634</v>
      </c>
      <c r="T57" s="20">
        <f>SUM(S57:$S$127)</f>
        <v>103282482520.74318</v>
      </c>
      <c r="U57" s="6">
        <f t="shared" si="20"/>
        <v>24.925407803487865</v>
      </c>
    </row>
    <row r="58" spans="1:21">
      <c r="A58" s="21">
        <v>44</v>
      </c>
      <c r="B58" s="17">
        <f>Absterbeordnung!C52</f>
        <v>98435.727358361546</v>
      </c>
      <c r="C58" s="18">
        <f t="shared" si="13"/>
        <v>0.41840073856012966</v>
      </c>
      <c r="D58" s="17">
        <f t="shared" si="14"/>
        <v>41185.581027442029</v>
      </c>
      <c r="E58" s="17">
        <f>SUM(D58:$D$136)</f>
        <v>1125993.1344968157</v>
      </c>
      <c r="F58" s="19">
        <f t="shared" si="15"/>
        <v>27.339498591668875</v>
      </c>
      <c r="G58" s="5"/>
      <c r="H58" s="17">
        <f>Absterbeordnung!C52</f>
        <v>98435.727358361546</v>
      </c>
      <c r="I58" s="18">
        <f t="shared" si="16"/>
        <v>0.41840073856012966</v>
      </c>
      <c r="J58" s="17">
        <f t="shared" si="17"/>
        <v>41185.581027442029</v>
      </c>
      <c r="K58" s="17">
        <f>SUM($J58:J$136)</f>
        <v>1125993.1344968157</v>
      </c>
      <c r="L58" s="19">
        <f t="shared" si="18"/>
        <v>27.339498591668875</v>
      </c>
      <c r="N58" s="6">
        <v>44</v>
      </c>
      <c r="O58" s="6">
        <f t="shared" si="12"/>
        <v>44</v>
      </c>
      <c r="P58" s="20">
        <f t="shared" si="7"/>
        <v>98435.727358361546</v>
      </c>
      <c r="Q58" s="20">
        <f t="shared" si="8"/>
        <v>98435.727358361546</v>
      </c>
      <c r="R58" s="5">
        <f t="shared" si="9"/>
        <v>98435.727358361546</v>
      </c>
      <c r="S58" s="5">
        <f t="shared" si="19"/>
        <v>4054132625.1129913</v>
      </c>
      <c r="T58" s="20">
        <f>SUM(S58:$S$127)</f>
        <v>99138819823.826706</v>
      </c>
      <c r="U58" s="6">
        <f t="shared" si="20"/>
        <v>24.453768288121466</v>
      </c>
    </row>
    <row r="59" spans="1:21">
      <c r="A59" s="21">
        <v>45</v>
      </c>
      <c r="B59" s="17">
        <f>Absterbeordnung!C53</f>
        <v>98321.999314079148</v>
      </c>
      <c r="C59" s="18">
        <f t="shared" si="13"/>
        <v>0.41019680250993107</v>
      </c>
      <c r="D59" s="17">
        <f t="shared" si="14"/>
        <v>40331.369735018903</v>
      </c>
      <c r="E59" s="17">
        <f>SUM(D59:$D$136)</f>
        <v>1084807.5534693738</v>
      </c>
      <c r="F59" s="19">
        <f t="shared" si="15"/>
        <v>26.897364522868106</v>
      </c>
      <c r="G59" s="5"/>
      <c r="H59" s="17">
        <f>Absterbeordnung!C53</f>
        <v>98321.999314079148</v>
      </c>
      <c r="I59" s="18">
        <f t="shared" si="16"/>
        <v>0.41019680250993107</v>
      </c>
      <c r="J59" s="17">
        <f t="shared" si="17"/>
        <v>40331.369735018903</v>
      </c>
      <c r="K59" s="17">
        <f>SUM($J59:J$136)</f>
        <v>1084807.5534693738</v>
      </c>
      <c r="L59" s="19">
        <f t="shared" si="18"/>
        <v>26.897364522868106</v>
      </c>
      <c r="N59" s="6">
        <v>45</v>
      </c>
      <c r="O59" s="6">
        <f t="shared" si="12"/>
        <v>45</v>
      </c>
      <c r="P59" s="20">
        <f t="shared" si="7"/>
        <v>98321.999314079148</v>
      </c>
      <c r="Q59" s="20">
        <f t="shared" si="8"/>
        <v>98321.999314079148</v>
      </c>
      <c r="R59" s="5">
        <f t="shared" si="9"/>
        <v>98321.999314079148</v>
      </c>
      <c r="S59" s="5">
        <f t="shared" si="19"/>
        <v>3965460907.422401</v>
      </c>
      <c r="T59" s="20">
        <f>SUM(S59:$S$127)</f>
        <v>95084687198.713715</v>
      </c>
      <c r="U59" s="6">
        <f t="shared" si="20"/>
        <v>23.978218274888995</v>
      </c>
    </row>
    <row r="60" spans="1:21">
      <c r="A60" s="21">
        <v>46</v>
      </c>
      <c r="B60" s="17">
        <f>Absterbeordnung!C54</f>
        <v>98194.895639398645</v>
      </c>
      <c r="C60" s="18">
        <f t="shared" si="13"/>
        <v>0.40215372795091275</v>
      </c>
      <c r="D60" s="17">
        <f t="shared" si="14"/>
        <v>39489.443347134991</v>
      </c>
      <c r="E60" s="17">
        <f>SUM(D60:$D$136)</f>
        <v>1044476.1837343557</v>
      </c>
      <c r="F60" s="19">
        <f t="shared" si="15"/>
        <v>26.449503847213226</v>
      </c>
      <c r="G60" s="5"/>
      <c r="H60" s="17">
        <f>Absterbeordnung!C54</f>
        <v>98194.895639398645</v>
      </c>
      <c r="I60" s="18">
        <f t="shared" si="16"/>
        <v>0.40215372795091275</v>
      </c>
      <c r="J60" s="17">
        <f t="shared" si="17"/>
        <v>39489.443347134991</v>
      </c>
      <c r="K60" s="17">
        <f>SUM($J60:J$136)</f>
        <v>1044476.1837343557</v>
      </c>
      <c r="L60" s="19">
        <f t="shared" si="18"/>
        <v>26.449503847213226</v>
      </c>
      <c r="N60" s="6">
        <v>46</v>
      </c>
      <c r="O60" s="6">
        <f t="shared" si="12"/>
        <v>46</v>
      </c>
      <c r="P60" s="20">
        <f t="shared" si="7"/>
        <v>98194.895639398645</v>
      </c>
      <c r="Q60" s="20">
        <f t="shared" si="8"/>
        <v>98194.895639398645</v>
      </c>
      <c r="R60" s="5">
        <f t="shared" si="9"/>
        <v>98194.895639398645</v>
      </c>
      <c r="S60" s="5">
        <f t="shared" si="19"/>
        <v>3877661768.3298655</v>
      </c>
      <c r="T60" s="20">
        <f>SUM(S60:$S$127)</f>
        <v>91119226291.291321</v>
      </c>
      <c r="U60" s="6">
        <f t="shared" si="20"/>
        <v>23.498497737861488</v>
      </c>
    </row>
    <row r="61" spans="1:21">
      <c r="A61" s="21">
        <v>47</v>
      </c>
      <c r="B61" s="17">
        <f>Absterbeordnung!C55</f>
        <v>98049.419982993059</v>
      </c>
      <c r="C61" s="18">
        <f t="shared" si="13"/>
        <v>0.39426836073618909</v>
      </c>
      <c r="D61" s="17">
        <f t="shared" si="14"/>
        <v>38657.784087828812</v>
      </c>
      <c r="E61" s="17">
        <f>SUM(D61:$D$136)</f>
        <v>1004986.7403872206</v>
      </c>
      <c r="F61" s="19">
        <f t="shared" si="15"/>
        <v>25.997008470633865</v>
      </c>
      <c r="G61" s="5"/>
      <c r="H61" s="17">
        <f>Absterbeordnung!C55</f>
        <v>98049.419982993059</v>
      </c>
      <c r="I61" s="18">
        <f t="shared" si="16"/>
        <v>0.39426836073618909</v>
      </c>
      <c r="J61" s="17">
        <f t="shared" si="17"/>
        <v>38657.784087828812</v>
      </c>
      <c r="K61" s="17">
        <f>SUM($J61:J$136)</f>
        <v>1004986.7403872206</v>
      </c>
      <c r="L61" s="19">
        <f t="shared" si="18"/>
        <v>25.997008470633865</v>
      </c>
      <c r="N61" s="6">
        <v>47</v>
      </c>
      <c r="O61" s="6">
        <f t="shared" si="12"/>
        <v>47</v>
      </c>
      <c r="P61" s="20">
        <f t="shared" si="7"/>
        <v>98049.419982993059</v>
      </c>
      <c r="Q61" s="20">
        <f t="shared" si="8"/>
        <v>98049.419982993059</v>
      </c>
      <c r="R61" s="5">
        <f t="shared" si="9"/>
        <v>98049.419982993059</v>
      </c>
      <c r="S61" s="5">
        <f t="shared" si="19"/>
        <v>3790373307.6393933</v>
      </c>
      <c r="T61" s="20">
        <f>SUM(S61:$S$127)</f>
        <v>87241564522.961456</v>
      </c>
      <c r="U61" s="6">
        <f t="shared" si="20"/>
        <v>23.016615367971401</v>
      </c>
    </row>
    <row r="62" spans="1:21">
      <c r="A62" s="21">
        <v>48</v>
      </c>
      <c r="B62" s="17">
        <f>Absterbeordnung!C56</f>
        <v>97883.758154940762</v>
      </c>
      <c r="C62" s="18">
        <f t="shared" si="13"/>
        <v>0.38653760856489122</v>
      </c>
      <c r="D62" s="17">
        <f t="shared" si="14"/>
        <v>37835.75379455497</v>
      </c>
      <c r="E62" s="17">
        <f>SUM(D62:$D$136)</f>
        <v>966328.95629939181</v>
      </c>
      <c r="F62" s="19">
        <f t="shared" si="15"/>
        <v>25.540100550037369</v>
      </c>
      <c r="G62" s="5"/>
      <c r="H62" s="17">
        <f>Absterbeordnung!C56</f>
        <v>97883.758154940762</v>
      </c>
      <c r="I62" s="18">
        <f t="shared" si="16"/>
        <v>0.38653760856489122</v>
      </c>
      <c r="J62" s="17">
        <f t="shared" si="17"/>
        <v>37835.75379455497</v>
      </c>
      <c r="K62" s="17">
        <f>SUM($J62:J$136)</f>
        <v>966328.95629939181</v>
      </c>
      <c r="L62" s="19">
        <f t="shared" si="18"/>
        <v>25.540100550037369</v>
      </c>
      <c r="N62" s="6">
        <v>48</v>
      </c>
      <c r="O62" s="6">
        <f t="shared" si="12"/>
        <v>48</v>
      </c>
      <c r="P62" s="20">
        <f t="shared" si="7"/>
        <v>97883.758154940762</v>
      </c>
      <c r="Q62" s="20">
        <f t="shared" si="8"/>
        <v>97883.758154940762</v>
      </c>
      <c r="R62" s="5">
        <f t="shared" si="9"/>
        <v>97883.758154940762</v>
      </c>
      <c r="S62" s="5">
        <f t="shared" si="19"/>
        <v>3703505774.0361013</v>
      </c>
      <c r="T62" s="20">
        <f>SUM(S62:$S$127)</f>
        <v>83451191215.322052</v>
      </c>
      <c r="U62" s="6">
        <f t="shared" si="20"/>
        <v>22.533025815800599</v>
      </c>
    </row>
    <row r="63" spans="1:21">
      <c r="A63" s="21">
        <v>49</v>
      </c>
      <c r="B63" s="17">
        <f>Absterbeordnung!C57</f>
        <v>97706.379214142129</v>
      </c>
      <c r="C63" s="18">
        <f t="shared" si="13"/>
        <v>0.37895843976950117</v>
      </c>
      <c r="D63" s="17">
        <f t="shared" si="14"/>
        <v>37026.657022518521</v>
      </c>
      <c r="E63" s="17">
        <f>SUM(D63:$D$136)</f>
        <v>928493.20250483672</v>
      </c>
      <c r="F63" s="19">
        <f t="shared" si="15"/>
        <v>25.076344373734699</v>
      </c>
      <c r="G63" s="5"/>
      <c r="H63" s="17">
        <f>Absterbeordnung!C57</f>
        <v>97706.379214142129</v>
      </c>
      <c r="I63" s="18">
        <f t="shared" si="16"/>
        <v>0.37895843976950117</v>
      </c>
      <c r="J63" s="17">
        <f t="shared" si="17"/>
        <v>37026.657022518521</v>
      </c>
      <c r="K63" s="17">
        <f>SUM($J63:J$136)</f>
        <v>928493.20250483672</v>
      </c>
      <c r="L63" s="19">
        <f t="shared" si="18"/>
        <v>25.076344373734699</v>
      </c>
      <c r="N63" s="6">
        <v>49</v>
      </c>
      <c r="O63" s="6">
        <f t="shared" si="12"/>
        <v>49</v>
      </c>
      <c r="P63" s="20">
        <f t="shared" si="7"/>
        <v>97706.379214142129</v>
      </c>
      <c r="Q63" s="20">
        <f t="shared" si="8"/>
        <v>97706.379214142129</v>
      </c>
      <c r="R63" s="5">
        <f t="shared" si="9"/>
        <v>97706.379214142129</v>
      </c>
      <c r="S63" s="5">
        <f t="shared" si="19"/>
        <v>3617740592.074173</v>
      </c>
      <c r="T63" s="20">
        <f>SUM(S63:$S$127)</f>
        <v>79747685441.28595</v>
      </c>
      <c r="U63" s="6">
        <f t="shared" si="20"/>
        <v>22.043505721775343</v>
      </c>
    </row>
    <row r="64" spans="1:21">
      <c r="A64" s="21">
        <v>50</v>
      </c>
      <c r="B64" s="17">
        <f>Absterbeordnung!C58</f>
        <v>97499.811393049618</v>
      </c>
      <c r="C64" s="18">
        <f t="shared" si="13"/>
        <v>0.37152788212696192</v>
      </c>
      <c r="D64" s="17">
        <f t="shared" si="14"/>
        <v>36223.898434637958</v>
      </c>
      <c r="E64" s="17">
        <f>SUM(D64:$D$136)</f>
        <v>891466.54548231815</v>
      </c>
      <c r="F64" s="19">
        <f t="shared" si="15"/>
        <v>24.609900756288599</v>
      </c>
      <c r="G64" s="5"/>
      <c r="H64" s="17">
        <f>Absterbeordnung!C58</f>
        <v>97499.811393049618</v>
      </c>
      <c r="I64" s="18">
        <f t="shared" si="16"/>
        <v>0.37152788212696192</v>
      </c>
      <c r="J64" s="17">
        <f t="shared" si="17"/>
        <v>36223.898434637958</v>
      </c>
      <c r="K64" s="17">
        <f>SUM($J64:J$136)</f>
        <v>891466.54548231815</v>
      </c>
      <c r="L64" s="19">
        <f t="shared" si="18"/>
        <v>24.609900756288599</v>
      </c>
      <c r="N64" s="6">
        <v>50</v>
      </c>
      <c r="O64" s="6">
        <f t="shared" si="12"/>
        <v>50</v>
      </c>
      <c r="P64" s="20">
        <f t="shared" si="7"/>
        <v>97499.811393049618</v>
      </c>
      <c r="Q64" s="20">
        <f t="shared" si="8"/>
        <v>97499.811393049618</v>
      </c>
      <c r="R64" s="5">
        <f t="shared" si="9"/>
        <v>97499.811393049618</v>
      </c>
      <c r="S64" s="5">
        <f t="shared" si="19"/>
        <v>3531823265.2981863</v>
      </c>
      <c r="T64" s="20">
        <f>SUM(S64:$S$127)</f>
        <v>76129944849.211792</v>
      </c>
      <c r="U64" s="6">
        <f t="shared" si="20"/>
        <v>21.555423114521066</v>
      </c>
    </row>
    <row r="65" spans="1:21">
      <c r="A65" s="21">
        <v>51</v>
      </c>
      <c r="B65" s="17">
        <f>Absterbeordnung!C59</f>
        <v>97277.781699389787</v>
      </c>
      <c r="C65" s="18">
        <f t="shared" si="13"/>
        <v>0.36424302169309997</v>
      </c>
      <c r="D65" s="17">
        <f t="shared" si="14"/>
        <v>35432.753149787481</v>
      </c>
      <c r="E65" s="17">
        <f>SUM(D65:$D$136)</f>
        <v>855242.64704768034</v>
      </c>
      <c r="F65" s="19">
        <f t="shared" si="15"/>
        <v>24.137064467789173</v>
      </c>
      <c r="G65" s="5"/>
      <c r="H65" s="17">
        <f>Absterbeordnung!C59</f>
        <v>97277.781699389787</v>
      </c>
      <c r="I65" s="18">
        <f t="shared" si="16"/>
        <v>0.36424302169309997</v>
      </c>
      <c r="J65" s="17">
        <f t="shared" si="17"/>
        <v>35432.753149787481</v>
      </c>
      <c r="K65" s="17">
        <f>SUM($J65:J$136)</f>
        <v>855242.64704768034</v>
      </c>
      <c r="L65" s="19">
        <f t="shared" si="18"/>
        <v>24.137064467789173</v>
      </c>
      <c r="N65" s="6">
        <v>51</v>
      </c>
      <c r="O65" s="6">
        <f t="shared" si="12"/>
        <v>51</v>
      </c>
      <c r="P65" s="20">
        <f t="shared" si="7"/>
        <v>97277.781699389787</v>
      </c>
      <c r="Q65" s="20">
        <f t="shared" si="8"/>
        <v>97277.781699389787</v>
      </c>
      <c r="R65" s="5">
        <f t="shared" si="9"/>
        <v>97277.781699389787</v>
      </c>
      <c r="S65" s="5">
        <f t="shared" si="19"/>
        <v>3446819625.9133916</v>
      </c>
      <c r="T65" s="20">
        <f>SUM(S65:$S$127)</f>
        <v>72598121583.91362</v>
      </c>
      <c r="U65" s="6">
        <f t="shared" si="20"/>
        <v>21.062350068485365</v>
      </c>
    </row>
    <row r="66" spans="1:21">
      <c r="A66" s="21">
        <v>52</v>
      </c>
      <c r="B66" s="17">
        <f>Absterbeordnung!C60</f>
        <v>97037.848437673223</v>
      </c>
      <c r="C66" s="18">
        <f t="shared" si="13"/>
        <v>0.35710100165990188</v>
      </c>
      <c r="D66" s="17">
        <f t="shared" si="14"/>
        <v>34652.312876014854</v>
      </c>
      <c r="E66" s="17">
        <f>SUM(D66:$D$136)</f>
        <v>819809.89389789267</v>
      </c>
      <c r="F66" s="19">
        <f t="shared" si="15"/>
        <v>23.65815802342409</v>
      </c>
      <c r="G66" s="5"/>
      <c r="H66" s="17">
        <f>Absterbeordnung!C60</f>
        <v>97037.848437673223</v>
      </c>
      <c r="I66" s="18">
        <f t="shared" si="16"/>
        <v>0.35710100165990188</v>
      </c>
      <c r="J66" s="17">
        <f t="shared" si="17"/>
        <v>34652.312876014854</v>
      </c>
      <c r="K66" s="17">
        <f>SUM($J66:J$136)</f>
        <v>819809.89389789267</v>
      </c>
      <c r="L66" s="19">
        <f t="shared" si="18"/>
        <v>23.65815802342409</v>
      </c>
      <c r="N66" s="6">
        <v>52</v>
      </c>
      <c r="O66" s="6">
        <f t="shared" si="12"/>
        <v>52</v>
      </c>
      <c r="P66" s="20">
        <f t="shared" si="7"/>
        <v>97037.848437673223</v>
      </c>
      <c r="Q66" s="20">
        <f t="shared" si="8"/>
        <v>97037.848437673223</v>
      </c>
      <c r="R66" s="5">
        <f t="shared" si="9"/>
        <v>97037.848437673223</v>
      </c>
      <c r="S66" s="5">
        <f t="shared" si="19"/>
        <v>3362585884.8775616</v>
      </c>
      <c r="T66" s="20">
        <f>SUM(S66:$S$127)</f>
        <v>69151301958.000214</v>
      </c>
      <c r="U66" s="6">
        <f t="shared" si="20"/>
        <v>20.56491769295527</v>
      </c>
    </row>
    <row r="67" spans="1:21">
      <c r="A67" s="21">
        <v>53</v>
      </c>
      <c r="B67" s="17">
        <f>Absterbeordnung!C61</f>
        <v>96768.073621069329</v>
      </c>
      <c r="C67" s="18">
        <f t="shared" si="13"/>
        <v>0.35009902123519798</v>
      </c>
      <c r="D67" s="17">
        <f t="shared" si="14"/>
        <v>33878.407861551954</v>
      </c>
      <c r="E67" s="17">
        <f>SUM(D67:$D$136)</f>
        <v>785157.58102187794</v>
      </c>
      <c r="F67" s="19">
        <f t="shared" si="15"/>
        <v>23.175752066936425</v>
      </c>
      <c r="G67" s="5"/>
      <c r="H67" s="17">
        <f>Absterbeordnung!C61</f>
        <v>96768.073621069329</v>
      </c>
      <c r="I67" s="18">
        <f t="shared" si="16"/>
        <v>0.35009902123519798</v>
      </c>
      <c r="J67" s="17">
        <f t="shared" si="17"/>
        <v>33878.407861551954</v>
      </c>
      <c r="K67" s="17">
        <f>SUM($J67:J$136)</f>
        <v>785157.58102187794</v>
      </c>
      <c r="L67" s="19">
        <f t="shared" si="18"/>
        <v>23.175752066936425</v>
      </c>
      <c r="N67" s="6">
        <v>53</v>
      </c>
      <c r="O67" s="6">
        <f t="shared" si="12"/>
        <v>53</v>
      </c>
      <c r="P67" s="20">
        <f t="shared" si="7"/>
        <v>96768.073621069329</v>
      </c>
      <c r="Q67" s="20">
        <f t="shared" si="8"/>
        <v>96768.073621069329</v>
      </c>
      <c r="R67" s="5">
        <f t="shared" si="9"/>
        <v>96768.073621069329</v>
      </c>
      <c r="S67" s="5">
        <f t="shared" si="19"/>
        <v>3278348266.1112733</v>
      </c>
      <c r="T67" s="20">
        <f>SUM(S67:$S$127)</f>
        <v>65788716073.122681</v>
      </c>
      <c r="U67" s="6">
        <f t="shared" si="20"/>
        <v>20.067640998727768</v>
      </c>
    </row>
    <row r="68" spans="1:21">
      <c r="A68" s="21">
        <v>54</v>
      </c>
      <c r="B68" s="17">
        <f>Absterbeordnung!C62</f>
        <v>96475.766739150189</v>
      </c>
      <c r="C68" s="18">
        <f t="shared" si="13"/>
        <v>0.34323433454431168</v>
      </c>
      <c r="D68" s="17">
        <f t="shared" si="14"/>
        <v>33113.795596364456</v>
      </c>
      <c r="E68" s="17">
        <f>SUM(D68:$D$136)</f>
        <v>751279.17316032597</v>
      </c>
      <c r="F68" s="19">
        <f t="shared" si="15"/>
        <v>22.687800043158099</v>
      </c>
      <c r="G68" s="5"/>
      <c r="H68" s="17">
        <f>Absterbeordnung!C62</f>
        <v>96475.766739150189</v>
      </c>
      <c r="I68" s="18">
        <f t="shared" si="16"/>
        <v>0.34323433454431168</v>
      </c>
      <c r="J68" s="17">
        <f t="shared" si="17"/>
        <v>33113.795596364456</v>
      </c>
      <c r="K68" s="17">
        <f>SUM($J68:J$136)</f>
        <v>751279.17316032597</v>
      </c>
      <c r="L68" s="19">
        <f t="shared" si="18"/>
        <v>22.687800043158099</v>
      </c>
      <c r="N68" s="6">
        <v>54</v>
      </c>
      <c r="O68" s="6">
        <f t="shared" si="12"/>
        <v>54</v>
      </c>
      <c r="P68" s="20">
        <f t="shared" si="7"/>
        <v>96475.766739150189</v>
      </c>
      <c r="Q68" s="20">
        <f t="shared" si="8"/>
        <v>96475.766739150189</v>
      </c>
      <c r="R68" s="5">
        <f t="shared" si="9"/>
        <v>96475.766739150189</v>
      </c>
      <c r="S68" s="5">
        <f t="shared" si="19"/>
        <v>3194678819.8027558</v>
      </c>
      <c r="T68" s="20">
        <f>SUM(S68:$S$127)</f>
        <v>62510367807.011406</v>
      </c>
      <c r="U68" s="6">
        <f t="shared" si="20"/>
        <v>19.567027339189888</v>
      </c>
    </row>
    <row r="69" spans="1:21">
      <c r="A69" s="21">
        <v>55</v>
      </c>
      <c r="B69" s="17">
        <f>Absterbeordnung!C63</f>
        <v>96167.69860081104</v>
      </c>
      <c r="C69" s="18">
        <f t="shared" si="13"/>
        <v>0.33650424955324687</v>
      </c>
      <c r="D69" s="17">
        <f t="shared" si="14"/>
        <v>32360.839248928747</v>
      </c>
      <c r="E69" s="17">
        <f>SUM(D69:$D$136)</f>
        <v>718165.37756396155</v>
      </c>
      <c r="F69" s="19">
        <f t="shared" si="15"/>
        <v>22.192421279300884</v>
      </c>
      <c r="G69" s="5"/>
      <c r="H69" s="17">
        <f>Absterbeordnung!C63</f>
        <v>96167.69860081104</v>
      </c>
      <c r="I69" s="18">
        <f t="shared" si="16"/>
        <v>0.33650424955324687</v>
      </c>
      <c r="J69" s="17">
        <f t="shared" si="17"/>
        <v>32360.839248928747</v>
      </c>
      <c r="K69" s="17">
        <f>SUM($J69:J$136)</f>
        <v>718165.37756396155</v>
      </c>
      <c r="L69" s="19">
        <f t="shared" si="18"/>
        <v>22.192421279300884</v>
      </c>
      <c r="N69" s="6">
        <v>55</v>
      </c>
      <c r="O69" s="6">
        <f t="shared" si="12"/>
        <v>55</v>
      </c>
      <c r="P69" s="20">
        <f t="shared" si="7"/>
        <v>96167.69860081104</v>
      </c>
      <c r="Q69" s="20">
        <f t="shared" si="8"/>
        <v>96167.69860081104</v>
      </c>
      <c r="R69" s="5">
        <f t="shared" si="9"/>
        <v>96167.69860081104</v>
      </c>
      <c r="S69" s="5">
        <f t="shared" si="19"/>
        <v>3112067435.3602762</v>
      </c>
      <c r="T69" s="20">
        <f>SUM(S69:$S$127)</f>
        <v>59315688987.208649</v>
      </c>
      <c r="U69" s="6">
        <f t="shared" si="20"/>
        <v>19.059898353501399</v>
      </c>
    </row>
    <row r="70" spans="1:21">
      <c r="A70" s="21">
        <v>56</v>
      </c>
      <c r="B70" s="17">
        <f>Absterbeordnung!C64</f>
        <v>95827.124376096705</v>
      </c>
      <c r="C70" s="18">
        <f t="shared" si="13"/>
        <v>0.3299061270129871</v>
      </c>
      <c r="D70" s="17">
        <f t="shared" si="14"/>
        <v>31613.955465709871</v>
      </c>
      <c r="E70" s="17">
        <f>SUM(D70:$D$136)</f>
        <v>685804.53831503261</v>
      </c>
      <c r="F70" s="19">
        <f t="shared" si="15"/>
        <v>21.69309497063383</v>
      </c>
      <c r="G70" s="5"/>
      <c r="H70" s="17">
        <f>Absterbeordnung!C64</f>
        <v>95827.124376096705</v>
      </c>
      <c r="I70" s="18">
        <f t="shared" si="16"/>
        <v>0.3299061270129871</v>
      </c>
      <c r="J70" s="17">
        <f t="shared" si="17"/>
        <v>31613.955465709871</v>
      </c>
      <c r="K70" s="17">
        <f>SUM($J70:J$136)</f>
        <v>685804.53831503261</v>
      </c>
      <c r="L70" s="19">
        <f t="shared" si="18"/>
        <v>21.69309497063383</v>
      </c>
      <c r="N70" s="6">
        <v>56</v>
      </c>
      <c r="O70" s="6">
        <f t="shared" si="12"/>
        <v>56</v>
      </c>
      <c r="P70" s="20">
        <f t="shared" si="7"/>
        <v>95827.124376096705</v>
      </c>
      <c r="Q70" s="20">
        <f t="shared" si="8"/>
        <v>95827.124376096705</v>
      </c>
      <c r="R70" s="5">
        <f t="shared" si="9"/>
        <v>95827.124376096705</v>
      </c>
      <c r="S70" s="5">
        <f t="shared" si="19"/>
        <v>3029474442.4329624</v>
      </c>
      <c r="T70" s="20">
        <f>SUM(S70:$S$127)</f>
        <v>56203621551.848366</v>
      </c>
      <c r="U70" s="6">
        <f t="shared" si="20"/>
        <v>18.552267932886537</v>
      </c>
    </row>
    <row r="71" spans="1:21">
      <c r="A71" s="21">
        <v>57</v>
      </c>
      <c r="B71" s="17">
        <f>Absterbeordnung!C65</f>
        <v>95467.783216634445</v>
      </c>
      <c r="C71" s="18">
        <f t="shared" si="13"/>
        <v>0.32343737942449713</v>
      </c>
      <c r="D71" s="17">
        <f t="shared" si="14"/>
        <v>30877.849623054233</v>
      </c>
      <c r="E71" s="17">
        <f>SUM(D71:$D$136)</f>
        <v>654190.58284932282</v>
      </c>
      <c r="F71" s="19">
        <f t="shared" si="15"/>
        <v>21.186403549322506</v>
      </c>
      <c r="G71" s="5"/>
      <c r="H71" s="17">
        <f>Absterbeordnung!C65</f>
        <v>95467.783216634445</v>
      </c>
      <c r="I71" s="18">
        <f t="shared" si="16"/>
        <v>0.32343737942449713</v>
      </c>
      <c r="J71" s="17">
        <f t="shared" si="17"/>
        <v>30877.849623054233</v>
      </c>
      <c r="K71" s="17">
        <f>SUM($J71:J$136)</f>
        <v>654190.58284932282</v>
      </c>
      <c r="L71" s="19">
        <f t="shared" si="18"/>
        <v>21.186403549322506</v>
      </c>
      <c r="N71" s="6">
        <v>57</v>
      </c>
      <c r="O71" s="6">
        <f t="shared" si="12"/>
        <v>57</v>
      </c>
      <c r="P71" s="20">
        <f t="shared" si="7"/>
        <v>95467.783216634445</v>
      </c>
      <c r="Q71" s="20">
        <f t="shared" si="8"/>
        <v>95467.783216634445</v>
      </c>
      <c r="R71" s="5">
        <f t="shared" si="9"/>
        <v>95467.783216634445</v>
      </c>
      <c r="S71" s="5">
        <f t="shared" si="19"/>
        <v>2947839854.0095792</v>
      </c>
      <c r="T71" s="20">
        <f>SUM(S71:$S$127)</f>
        <v>53174147109.415405</v>
      </c>
      <c r="U71" s="6">
        <f t="shared" si="20"/>
        <v>18.038343242116508</v>
      </c>
    </row>
    <row r="72" spans="1:21">
      <c r="A72" s="21">
        <v>58</v>
      </c>
      <c r="B72" s="17">
        <f>Absterbeordnung!C66</f>
        <v>95079.577341105483</v>
      </c>
      <c r="C72" s="18">
        <f t="shared" si="13"/>
        <v>0.31709547002401678</v>
      </c>
      <c r="D72" s="17">
        <f t="shared" si="14"/>
        <v>30149.3032666627</v>
      </c>
      <c r="E72" s="17">
        <f>SUM(D72:$D$136)</f>
        <v>623312.73322626855</v>
      </c>
      <c r="F72" s="19">
        <f t="shared" si="15"/>
        <v>20.674200253094757</v>
      </c>
      <c r="G72" s="5"/>
      <c r="H72" s="17">
        <f>Absterbeordnung!C66</f>
        <v>95079.577341105483</v>
      </c>
      <c r="I72" s="18">
        <f t="shared" si="16"/>
        <v>0.31709547002401678</v>
      </c>
      <c r="J72" s="17">
        <f t="shared" si="17"/>
        <v>30149.3032666627</v>
      </c>
      <c r="K72" s="17">
        <f>SUM($J72:J$136)</f>
        <v>623312.73322626855</v>
      </c>
      <c r="L72" s="19">
        <f t="shared" si="18"/>
        <v>20.674200253094757</v>
      </c>
      <c r="N72" s="6">
        <v>58</v>
      </c>
      <c r="O72" s="6">
        <f t="shared" si="12"/>
        <v>58</v>
      </c>
      <c r="P72" s="20">
        <f t="shared" si="7"/>
        <v>95079.577341105483</v>
      </c>
      <c r="Q72" s="20">
        <f t="shared" si="8"/>
        <v>95079.577341105483</v>
      </c>
      <c r="R72" s="5">
        <f t="shared" si="9"/>
        <v>95079.577341105483</v>
      </c>
      <c r="S72" s="5">
        <f t="shared" si="19"/>
        <v>2866583011.7231002</v>
      </c>
      <c r="T72" s="20">
        <f>SUM(S72:$S$127)</f>
        <v>50226307255.40583</v>
      </c>
      <c r="U72" s="6">
        <f t="shared" si="20"/>
        <v>17.521316162832782</v>
      </c>
    </row>
    <row r="73" spans="1:21">
      <c r="A73" s="21">
        <v>59</v>
      </c>
      <c r="B73" s="17">
        <f>Absterbeordnung!C67</f>
        <v>94655.797820764434</v>
      </c>
      <c r="C73" s="18">
        <f t="shared" si="13"/>
        <v>0.3108779117882518</v>
      </c>
      <c r="D73" s="17">
        <f t="shared" si="14"/>
        <v>29426.396765170204</v>
      </c>
      <c r="E73" s="17">
        <f>SUM(D73:$D$136)</f>
        <v>593163.42995960591</v>
      </c>
      <c r="F73" s="19">
        <f t="shared" si="15"/>
        <v>20.157528449480044</v>
      </c>
      <c r="G73" s="5"/>
      <c r="H73" s="17">
        <f>Absterbeordnung!C67</f>
        <v>94655.797820764434</v>
      </c>
      <c r="I73" s="18">
        <f t="shared" si="16"/>
        <v>0.3108779117882518</v>
      </c>
      <c r="J73" s="17">
        <f t="shared" si="17"/>
        <v>29426.396765170204</v>
      </c>
      <c r="K73" s="17">
        <f>SUM($J73:J$136)</f>
        <v>593163.42995960591</v>
      </c>
      <c r="L73" s="19">
        <f t="shared" si="18"/>
        <v>20.157528449480044</v>
      </c>
      <c r="N73" s="6">
        <v>59</v>
      </c>
      <c r="O73" s="6">
        <f t="shared" si="12"/>
        <v>59</v>
      </c>
      <c r="P73" s="20">
        <f t="shared" si="7"/>
        <v>94655.797820764434</v>
      </c>
      <c r="Q73" s="20">
        <f t="shared" si="8"/>
        <v>94655.797820764434</v>
      </c>
      <c r="R73" s="5">
        <f t="shared" si="9"/>
        <v>94655.797820764434</v>
      </c>
      <c r="S73" s="5">
        <f t="shared" si="19"/>
        <v>2785379062.7975469</v>
      </c>
      <c r="T73" s="20">
        <f>SUM(S73:$S$127)</f>
        <v>47359724243.682732</v>
      </c>
      <c r="U73" s="6">
        <f t="shared" si="20"/>
        <v>17.002972728644021</v>
      </c>
    </row>
    <row r="74" spans="1:21">
      <c r="A74" s="21">
        <v>60</v>
      </c>
      <c r="B74" s="17">
        <f>Absterbeordnung!C68</f>
        <v>94209.225709859747</v>
      </c>
      <c r="C74" s="18">
        <f t="shared" si="13"/>
        <v>0.30478226645907031</v>
      </c>
      <c r="D74" s="17">
        <f t="shared" si="14"/>
        <v>28713.301333205171</v>
      </c>
      <c r="E74" s="17">
        <f>SUM(D74:$D$136)</f>
        <v>563737.03319443576</v>
      </c>
      <c r="F74" s="19">
        <f t="shared" si="15"/>
        <v>19.633306064409545</v>
      </c>
      <c r="G74" s="5"/>
      <c r="H74" s="17">
        <f>Absterbeordnung!C68</f>
        <v>94209.225709859747</v>
      </c>
      <c r="I74" s="18">
        <f t="shared" si="16"/>
        <v>0.30478226645907031</v>
      </c>
      <c r="J74" s="17">
        <f t="shared" si="17"/>
        <v>28713.301333205171</v>
      </c>
      <c r="K74" s="17">
        <f>SUM($J74:J$136)</f>
        <v>563737.03319443576</v>
      </c>
      <c r="L74" s="19">
        <f t="shared" si="18"/>
        <v>19.633306064409545</v>
      </c>
      <c r="N74" s="6">
        <v>60</v>
      </c>
      <c r="O74" s="6">
        <f t="shared" si="12"/>
        <v>60</v>
      </c>
      <c r="P74" s="20">
        <f t="shared" si="7"/>
        <v>94209.225709859747</v>
      </c>
      <c r="Q74" s="20">
        <f t="shared" si="8"/>
        <v>94209.225709859747</v>
      </c>
      <c r="R74" s="5">
        <f t="shared" si="9"/>
        <v>94209.225709859747</v>
      </c>
      <c r="S74" s="5">
        <f t="shared" si="19"/>
        <v>2705057886.1751428</v>
      </c>
      <c r="T74" s="20">
        <f>SUM(S74:$S$127)</f>
        <v>44574345180.885178</v>
      </c>
      <c r="U74" s="6">
        <f t="shared" si="20"/>
        <v>16.478148363734924</v>
      </c>
    </row>
    <row r="75" spans="1:21">
      <c r="A75" s="21">
        <v>61</v>
      </c>
      <c r="B75" s="17">
        <f>Absterbeordnung!C69</f>
        <v>93702.587273645491</v>
      </c>
      <c r="C75" s="18">
        <f t="shared" si="13"/>
        <v>0.29880614358732388</v>
      </c>
      <c r="D75" s="17">
        <f t="shared" si="14"/>
        <v>27998.908747392663</v>
      </c>
      <c r="E75" s="17">
        <f>SUM(D75:$D$136)</f>
        <v>535023.73186123034</v>
      </c>
      <c r="F75" s="19">
        <f t="shared" si="15"/>
        <v>19.108735154224654</v>
      </c>
      <c r="G75" s="5"/>
      <c r="H75" s="17">
        <f>Absterbeordnung!C69</f>
        <v>93702.587273645491</v>
      </c>
      <c r="I75" s="18">
        <f t="shared" si="16"/>
        <v>0.29880614358732388</v>
      </c>
      <c r="J75" s="17">
        <f t="shared" si="17"/>
        <v>27998.908747392663</v>
      </c>
      <c r="K75" s="17">
        <f>SUM($J75:J$136)</f>
        <v>535023.73186123034</v>
      </c>
      <c r="L75" s="19">
        <f t="shared" si="18"/>
        <v>19.108735154224654</v>
      </c>
      <c r="N75" s="6">
        <v>61</v>
      </c>
      <c r="O75" s="6">
        <f t="shared" si="12"/>
        <v>61</v>
      </c>
      <c r="P75" s="20">
        <f t="shared" si="7"/>
        <v>93702.587273645491</v>
      </c>
      <c r="Q75" s="20">
        <f t="shared" si="8"/>
        <v>93702.587273645491</v>
      </c>
      <c r="R75" s="5">
        <f t="shared" si="9"/>
        <v>93702.587273645491</v>
      </c>
      <c r="S75" s="5">
        <f t="shared" si="19"/>
        <v>2623570190.4693971</v>
      </c>
      <c r="T75" s="20">
        <f>SUM(S75:$S$127)</f>
        <v>41869287294.710037</v>
      </c>
      <c r="U75" s="6">
        <f t="shared" si="20"/>
        <v>15.95889732502982</v>
      </c>
    </row>
    <row r="76" spans="1:21">
      <c r="A76" s="21">
        <v>62</v>
      </c>
      <c r="B76" s="17">
        <f>Absterbeordnung!C70</f>
        <v>93157.323569391825</v>
      </c>
      <c r="C76" s="18">
        <f t="shared" si="13"/>
        <v>0.29294719959541554</v>
      </c>
      <c r="D76" s="17">
        <f t="shared" si="14"/>
        <v>27290.177061457336</v>
      </c>
      <c r="E76" s="17">
        <f>SUM(D76:$D$136)</f>
        <v>507024.82311383763</v>
      </c>
      <c r="F76" s="19">
        <f t="shared" si="15"/>
        <v>18.579022846646264</v>
      </c>
      <c r="G76" s="5"/>
      <c r="H76" s="17">
        <f>Absterbeordnung!C70</f>
        <v>93157.323569391825</v>
      </c>
      <c r="I76" s="18">
        <f t="shared" si="16"/>
        <v>0.29294719959541554</v>
      </c>
      <c r="J76" s="17">
        <f t="shared" si="17"/>
        <v>27290.177061457336</v>
      </c>
      <c r="K76" s="17">
        <f>SUM($J76:J$136)</f>
        <v>507024.82311383763</v>
      </c>
      <c r="L76" s="19">
        <f t="shared" si="18"/>
        <v>18.579022846646264</v>
      </c>
      <c r="N76" s="6">
        <v>62</v>
      </c>
      <c r="O76" s="6">
        <f t="shared" si="12"/>
        <v>62</v>
      </c>
      <c r="P76" s="20">
        <f t="shared" si="7"/>
        <v>93157.323569391825</v>
      </c>
      <c r="Q76" s="20">
        <f t="shared" si="8"/>
        <v>93157.323569391825</v>
      </c>
      <c r="R76" s="5">
        <f t="shared" si="9"/>
        <v>93157.323569391825</v>
      </c>
      <c r="S76" s="5">
        <f t="shared" si="19"/>
        <v>2542279854.7801757</v>
      </c>
      <c r="T76" s="20">
        <f>SUM(S76:$S$127)</f>
        <v>39245717104.240639</v>
      </c>
      <c r="U76" s="6">
        <f t="shared" si="20"/>
        <v>15.43721358230804</v>
      </c>
    </row>
    <row r="77" spans="1:21">
      <c r="A77" s="21">
        <v>63</v>
      </c>
      <c r="B77" s="17">
        <f>Absterbeordnung!C71</f>
        <v>92570.418615089802</v>
      </c>
      <c r="C77" s="18">
        <f t="shared" si="13"/>
        <v>0.28720313685825061</v>
      </c>
      <c r="D77" s="17">
        <f t="shared" si="14"/>
        <v>26586.514606535187</v>
      </c>
      <c r="E77" s="17">
        <f>SUM(D77:$D$136)</f>
        <v>479734.64605238021</v>
      </c>
      <c r="F77" s="19">
        <f t="shared" si="15"/>
        <v>18.044284975002231</v>
      </c>
      <c r="G77" s="5"/>
      <c r="H77" s="17">
        <f>Absterbeordnung!C71</f>
        <v>92570.418615089802</v>
      </c>
      <c r="I77" s="18">
        <f t="shared" si="16"/>
        <v>0.28720313685825061</v>
      </c>
      <c r="J77" s="17">
        <f t="shared" si="17"/>
        <v>26586.514606535187</v>
      </c>
      <c r="K77" s="17">
        <f>SUM($J77:J$136)</f>
        <v>479734.64605238021</v>
      </c>
      <c r="L77" s="19">
        <f t="shared" si="18"/>
        <v>18.044284975002231</v>
      </c>
      <c r="N77" s="6">
        <v>63</v>
      </c>
      <c r="O77" s="6">
        <f t="shared" si="12"/>
        <v>63</v>
      </c>
      <c r="P77" s="20">
        <f t="shared" si="7"/>
        <v>92570.418615089802</v>
      </c>
      <c r="Q77" s="20">
        <f t="shared" si="8"/>
        <v>92570.418615089802</v>
      </c>
      <c r="R77" s="5">
        <f t="shared" si="9"/>
        <v>92570.418615089802</v>
      </c>
      <c r="S77" s="5">
        <f t="shared" si="19"/>
        <v>2461124786.6431618</v>
      </c>
      <c r="T77" s="20">
        <f>SUM(S77:$S$127)</f>
        <v>36703437249.460464</v>
      </c>
      <c r="U77" s="6">
        <f t="shared" si="20"/>
        <v>14.913277639823345</v>
      </c>
    </row>
    <row r="78" spans="1:21">
      <c r="A78" s="21">
        <v>64</v>
      </c>
      <c r="B78" s="17">
        <f>Absterbeordnung!C72</f>
        <v>91941.682433460766</v>
      </c>
      <c r="C78" s="18">
        <f t="shared" si="13"/>
        <v>0.28157170280220639</v>
      </c>
      <c r="D78" s="17">
        <f t="shared" si="14"/>
        <v>25888.176081289253</v>
      </c>
      <c r="E78" s="17">
        <f>SUM(D78:$D$136)</f>
        <v>453148.13144584501</v>
      </c>
      <c r="F78" s="19">
        <f t="shared" si="15"/>
        <v>17.504057837947069</v>
      </c>
      <c r="G78" s="5"/>
      <c r="H78" s="17">
        <f>Absterbeordnung!C72</f>
        <v>91941.682433460766</v>
      </c>
      <c r="I78" s="18">
        <f t="shared" si="16"/>
        <v>0.28157170280220639</v>
      </c>
      <c r="J78" s="17">
        <f t="shared" si="17"/>
        <v>25888.176081289253</v>
      </c>
      <c r="K78" s="17">
        <f>SUM($J78:J$136)</f>
        <v>453148.13144584501</v>
      </c>
      <c r="L78" s="19">
        <f t="shared" si="18"/>
        <v>17.504057837947069</v>
      </c>
      <c r="N78" s="6">
        <v>64</v>
      </c>
      <c r="O78" s="6">
        <f t="shared" ref="O78:O109" si="21">N78+$B$3</f>
        <v>64</v>
      </c>
      <c r="P78" s="20">
        <f t="shared" si="7"/>
        <v>91941.682433460766</v>
      </c>
      <c r="Q78" s="20">
        <f t="shared" si="8"/>
        <v>91941.682433460766</v>
      </c>
      <c r="R78" s="5">
        <f t="shared" si="9"/>
        <v>91941.682433460766</v>
      </c>
      <c r="S78" s="5">
        <f t="shared" si="19"/>
        <v>2380202464.0474114</v>
      </c>
      <c r="T78" s="20">
        <f>SUM(S78:$S$127)</f>
        <v>34242312462.817268</v>
      </c>
      <c r="U78" s="6">
        <f t="shared" si="20"/>
        <v>14.386302417564085</v>
      </c>
    </row>
    <row r="79" spans="1:21">
      <c r="A79" s="21">
        <v>65</v>
      </c>
      <c r="B79" s="17">
        <f>Absterbeordnung!C73</f>
        <v>91277.961884161079</v>
      </c>
      <c r="C79" s="18">
        <f t="shared" ref="C79:C110" si="22">1/(((1+($B$5/100))^A79))</f>
        <v>0.27605068902177099</v>
      </c>
      <c r="D79" s="17">
        <f t="shared" ref="D79:D110" si="23">B79*C79</f>
        <v>25197.344270625617</v>
      </c>
      <c r="E79" s="17">
        <f>SUM(D79:$D$136)</f>
        <v>427259.95536455582</v>
      </c>
      <c r="F79" s="19">
        <f t="shared" ref="F79:F110" si="24">E79/D79</f>
        <v>16.956547117651755</v>
      </c>
      <c r="G79" s="5"/>
      <c r="H79" s="17">
        <f>Absterbeordnung!C73</f>
        <v>91277.961884161079</v>
      </c>
      <c r="I79" s="18">
        <f t="shared" ref="I79:I110" si="25">1/(((1+($B$5/100))^A79))</f>
        <v>0.27605068902177099</v>
      </c>
      <c r="J79" s="17">
        <f t="shared" ref="J79:J110" si="26">H79*I79</f>
        <v>25197.344270625617</v>
      </c>
      <c r="K79" s="17">
        <f>SUM($J79:J$136)</f>
        <v>427259.95536455582</v>
      </c>
      <c r="L79" s="19">
        <f t="shared" ref="L79:L110" si="27">K79/J79</f>
        <v>16.956547117651755</v>
      </c>
      <c r="N79" s="6">
        <v>65</v>
      </c>
      <c r="O79" s="6">
        <f t="shared" si="21"/>
        <v>65</v>
      </c>
      <c r="P79" s="20">
        <f t="shared" ref="P79:P127" si="28">B79</f>
        <v>91277.961884161079</v>
      </c>
      <c r="Q79" s="20">
        <f t="shared" ref="Q79:Q127" si="29">B79</f>
        <v>91277.961884161079</v>
      </c>
      <c r="R79" s="5">
        <f t="shared" ref="R79:R136" si="30">LOOKUP(N79,$O$14:$O$136,$Q$14:$Q$136)</f>
        <v>91277.961884161079</v>
      </c>
      <c r="S79" s="5">
        <f t="shared" ref="S79:S110" si="31">P79*R79*I79</f>
        <v>2299962229.9162498</v>
      </c>
      <c r="T79" s="20">
        <f>SUM(S79:$S$136)</f>
        <v>31862109998.769855</v>
      </c>
      <c r="U79" s="6">
        <f t="shared" ref="U79:U110" si="32">T79/S79</f>
        <v>13.853318799904846</v>
      </c>
    </row>
    <row r="80" spans="1:21">
      <c r="A80" s="21">
        <v>66</v>
      </c>
      <c r="B80" s="17">
        <f>Absterbeordnung!C74</f>
        <v>90561.531452035197</v>
      </c>
      <c r="C80" s="18">
        <f t="shared" si="22"/>
        <v>0.27063793041350098</v>
      </c>
      <c r="D80" s="17">
        <f t="shared" si="23"/>
        <v>24509.385447255983</v>
      </c>
      <c r="E80" s="17">
        <f>SUM(D80:$D$136)</f>
        <v>402062.6110939302</v>
      </c>
      <c r="F80" s="19">
        <f t="shared" si="24"/>
        <v>16.404434617879993</v>
      </c>
      <c r="G80" s="5"/>
      <c r="H80" s="17">
        <f>Absterbeordnung!C74</f>
        <v>90561.531452035197</v>
      </c>
      <c r="I80" s="18">
        <f t="shared" si="25"/>
        <v>0.27063793041350098</v>
      </c>
      <c r="J80" s="17">
        <f t="shared" si="26"/>
        <v>24509.385447255983</v>
      </c>
      <c r="K80" s="17">
        <f>SUM($J80:J$136)</f>
        <v>402062.6110939302</v>
      </c>
      <c r="L80" s="19">
        <f t="shared" si="27"/>
        <v>16.404434617879993</v>
      </c>
      <c r="N80" s="6">
        <v>66</v>
      </c>
      <c r="O80" s="6">
        <f t="shared" si="21"/>
        <v>66</v>
      </c>
      <c r="P80" s="20">
        <f t="shared" si="28"/>
        <v>90561.531452035197</v>
      </c>
      <c r="Q80" s="20">
        <f t="shared" si="29"/>
        <v>90561.531452035197</v>
      </c>
      <c r="R80" s="5">
        <f t="shared" si="30"/>
        <v>90561.531452035197</v>
      </c>
      <c r="S80" s="5">
        <f t="shared" si="31"/>
        <v>2219607481.0517263</v>
      </c>
      <c r="T80" s="20">
        <f>SUM(S80:$S$136)</f>
        <v>29562147768.853603</v>
      </c>
      <c r="U80" s="6">
        <f t="shared" si="32"/>
        <v>13.318637651575242</v>
      </c>
    </row>
    <row r="81" spans="1:21">
      <c r="A81" s="21">
        <v>67</v>
      </c>
      <c r="B81" s="17">
        <f>Absterbeordnung!C75</f>
        <v>89793.159537611864</v>
      </c>
      <c r="C81" s="18">
        <f t="shared" si="22"/>
        <v>0.26533130432696173</v>
      </c>
      <c r="D81" s="17">
        <f t="shared" si="23"/>
        <v>23824.936139753518</v>
      </c>
      <c r="E81" s="17">
        <f>SUM(D81:$D$136)</f>
        <v>377553.22564667428</v>
      </c>
      <c r="F81" s="19">
        <f t="shared" si="24"/>
        <v>15.846977445479956</v>
      </c>
      <c r="G81" s="5"/>
      <c r="H81" s="17">
        <f>Absterbeordnung!C75</f>
        <v>89793.159537611864</v>
      </c>
      <c r="I81" s="18">
        <f t="shared" si="25"/>
        <v>0.26533130432696173</v>
      </c>
      <c r="J81" s="17">
        <f t="shared" si="26"/>
        <v>23824.936139753518</v>
      </c>
      <c r="K81" s="17">
        <f>SUM($J81:J$136)</f>
        <v>377553.22564667428</v>
      </c>
      <c r="L81" s="19">
        <f t="shared" si="27"/>
        <v>15.846977445479956</v>
      </c>
      <c r="N81" s="6">
        <v>67</v>
      </c>
      <c r="O81" s="6">
        <f t="shared" si="21"/>
        <v>67</v>
      </c>
      <c r="P81" s="20">
        <f t="shared" si="28"/>
        <v>89793.159537611864</v>
      </c>
      <c r="Q81" s="20">
        <f t="shared" si="29"/>
        <v>89793.159537611864</v>
      </c>
      <c r="R81" s="5">
        <f t="shared" si="30"/>
        <v>89793.159537611864</v>
      </c>
      <c r="S81" s="5">
        <f t="shared" si="31"/>
        <v>2139316291.7703025</v>
      </c>
      <c r="T81" s="20">
        <f>SUM(S81:$S$136)</f>
        <v>27342540287.801876</v>
      </c>
      <c r="U81" s="6">
        <f t="shared" si="32"/>
        <v>12.780971375287237</v>
      </c>
    </row>
    <row r="82" spans="1:21">
      <c r="A82" s="21">
        <v>68</v>
      </c>
      <c r="B82" s="17">
        <f>Absterbeordnung!C76</f>
        <v>88985.612348878843</v>
      </c>
      <c r="C82" s="18">
        <f t="shared" si="22"/>
        <v>0.26012872973231543</v>
      </c>
      <c r="D82" s="17">
        <f t="shared" si="23"/>
        <v>23147.714304766094</v>
      </c>
      <c r="E82" s="17">
        <f>SUM(D82:$D$136)</f>
        <v>353728.28950692073</v>
      </c>
      <c r="F82" s="19">
        <f t="shared" si="24"/>
        <v>15.28134851025392</v>
      </c>
      <c r="G82" s="5"/>
      <c r="H82" s="17">
        <f>Absterbeordnung!C76</f>
        <v>88985.612348878843</v>
      </c>
      <c r="I82" s="18">
        <f t="shared" si="25"/>
        <v>0.26012872973231543</v>
      </c>
      <c r="J82" s="17">
        <f t="shared" si="26"/>
        <v>23147.714304766094</v>
      </c>
      <c r="K82" s="17">
        <f>SUM($J82:J$136)</f>
        <v>353728.28950692073</v>
      </c>
      <c r="L82" s="19">
        <f t="shared" si="27"/>
        <v>15.28134851025392</v>
      </c>
      <c r="N82" s="6">
        <v>68</v>
      </c>
      <c r="O82" s="6">
        <f t="shared" si="21"/>
        <v>68</v>
      </c>
      <c r="P82" s="20">
        <f t="shared" si="28"/>
        <v>88985.612348878843</v>
      </c>
      <c r="Q82" s="20">
        <f t="shared" si="29"/>
        <v>88985.612348878843</v>
      </c>
      <c r="R82" s="5">
        <f t="shared" si="30"/>
        <v>88985.612348878843</v>
      </c>
      <c r="S82" s="5">
        <f t="shared" si="31"/>
        <v>2059813531.8865132</v>
      </c>
      <c r="T82" s="20">
        <f>SUM(S82:$S$136)</f>
        <v>25203223996.03157</v>
      </c>
      <c r="U82" s="6">
        <f t="shared" si="32"/>
        <v>12.235682310985109</v>
      </c>
    </row>
    <row r="83" spans="1:21">
      <c r="A83" s="21">
        <v>69</v>
      </c>
      <c r="B83" s="17">
        <f>Absterbeordnung!C77</f>
        <v>88113.261033833245</v>
      </c>
      <c r="C83" s="18">
        <f t="shared" si="22"/>
        <v>0.25502816640423082</v>
      </c>
      <c r="D83" s="17">
        <f t="shared" si="23"/>
        <v>22471.363397355854</v>
      </c>
      <c r="E83" s="17">
        <f>SUM(D83:$D$136)</f>
        <v>330580.57520215458</v>
      </c>
      <c r="F83" s="19">
        <f t="shared" si="24"/>
        <v>14.711193502440228</v>
      </c>
      <c r="G83" s="5"/>
      <c r="H83" s="17">
        <f>Absterbeordnung!C77</f>
        <v>88113.261033833245</v>
      </c>
      <c r="I83" s="18">
        <f t="shared" si="25"/>
        <v>0.25502816640423082</v>
      </c>
      <c r="J83" s="17">
        <f t="shared" si="26"/>
        <v>22471.363397355854</v>
      </c>
      <c r="K83" s="17">
        <f>SUM($J83:J$136)</f>
        <v>330580.57520215458</v>
      </c>
      <c r="L83" s="19">
        <f t="shared" si="27"/>
        <v>14.711193502440228</v>
      </c>
      <c r="N83" s="6">
        <v>69</v>
      </c>
      <c r="O83" s="6">
        <f t="shared" si="21"/>
        <v>69</v>
      </c>
      <c r="P83" s="20">
        <f t="shared" si="28"/>
        <v>88113.261033833245</v>
      </c>
      <c r="Q83" s="20">
        <f t="shared" si="29"/>
        <v>88113.261033833245</v>
      </c>
      <c r="R83" s="5">
        <f t="shared" si="30"/>
        <v>88113.261033833245</v>
      </c>
      <c r="S83" s="5">
        <f t="shared" si="31"/>
        <v>1980025108.817342</v>
      </c>
      <c r="T83" s="20">
        <f>SUM(S83:$S$136)</f>
        <v>23143410464.145058</v>
      </c>
      <c r="U83" s="6">
        <f t="shared" si="32"/>
        <v>11.688442919781197</v>
      </c>
    </row>
    <row r="84" spans="1:21">
      <c r="A84" s="21">
        <v>70</v>
      </c>
      <c r="B84" s="17">
        <f>Absterbeordnung!C78</f>
        <v>87171.901776762767</v>
      </c>
      <c r="C84" s="18">
        <f t="shared" si="22"/>
        <v>0.25002761412179492</v>
      </c>
      <c r="D84" s="17">
        <f t="shared" si="23"/>
        <v>21795.38261970345</v>
      </c>
      <c r="E84" s="17">
        <f>SUM(D84:$D$136)</f>
        <v>308109.2118047988</v>
      </c>
      <c r="F84" s="19">
        <f t="shared" si="24"/>
        <v>14.136444272662692</v>
      </c>
      <c r="G84" s="5"/>
      <c r="H84" s="17">
        <f>Absterbeordnung!C78</f>
        <v>87171.901776762767</v>
      </c>
      <c r="I84" s="18">
        <f t="shared" si="25"/>
        <v>0.25002761412179492</v>
      </c>
      <c r="J84" s="17">
        <f t="shared" si="26"/>
        <v>21795.38261970345</v>
      </c>
      <c r="K84" s="17">
        <f>SUM($J84:J$136)</f>
        <v>308109.2118047988</v>
      </c>
      <c r="L84" s="19">
        <f t="shared" si="27"/>
        <v>14.136444272662692</v>
      </c>
      <c r="N84" s="6">
        <v>70</v>
      </c>
      <c r="O84" s="6">
        <f t="shared" si="21"/>
        <v>70</v>
      </c>
      <c r="P84" s="20">
        <f t="shared" si="28"/>
        <v>87171.901776762767</v>
      </c>
      <c r="Q84" s="20">
        <f t="shared" si="29"/>
        <v>87171.901776762767</v>
      </c>
      <c r="R84" s="5">
        <f t="shared" si="30"/>
        <v>87171.901776762767</v>
      </c>
      <c r="S84" s="5">
        <f t="shared" si="31"/>
        <v>1899944952.9117515</v>
      </c>
      <c r="T84" s="20">
        <f>SUM(S84:$S$136)</f>
        <v>21163385355.327713</v>
      </c>
      <c r="U84" s="6">
        <f t="shared" si="32"/>
        <v>11.138946590475618</v>
      </c>
    </row>
    <row r="85" spans="1:21">
      <c r="A85" s="21">
        <v>71</v>
      </c>
      <c r="B85" s="17">
        <f>Absterbeordnung!C79</f>
        <v>86135.368065777089</v>
      </c>
      <c r="C85" s="18">
        <f t="shared" si="22"/>
        <v>0.24512511188411268</v>
      </c>
      <c r="D85" s="17">
        <f t="shared" si="23"/>
        <v>21113.941734302836</v>
      </c>
      <c r="E85" s="17">
        <f>SUM(D85:$D$136)</f>
        <v>286313.82918509538</v>
      </c>
      <c r="F85" s="19">
        <f t="shared" si="24"/>
        <v>13.560415804308802</v>
      </c>
      <c r="G85" s="5"/>
      <c r="H85" s="17">
        <f>Absterbeordnung!C79</f>
        <v>86135.368065777089</v>
      </c>
      <c r="I85" s="18">
        <f t="shared" si="25"/>
        <v>0.24512511188411268</v>
      </c>
      <c r="J85" s="17">
        <f t="shared" si="26"/>
        <v>21113.941734302836</v>
      </c>
      <c r="K85" s="17">
        <f>SUM($J85:J$136)</f>
        <v>286313.82918509538</v>
      </c>
      <c r="L85" s="19">
        <f t="shared" si="27"/>
        <v>13.560415804308802</v>
      </c>
      <c r="N85" s="6">
        <v>71</v>
      </c>
      <c r="O85" s="6">
        <f t="shared" si="21"/>
        <v>71</v>
      </c>
      <c r="P85" s="20">
        <f t="shared" si="28"/>
        <v>86135.368065777089</v>
      </c>
      <c r="Q85" s="20">
        <f t="shared" si="29"/>
        <v>86135.368065777089</v>
      </c>
      <c r="R85" s="5">
        <f t="shared" si="30"/>
        <v>86135.368065777089</v>
      </c>
      <c r="S85" s="5">
        <f t="shared" si="31"/>
        <v>1818657142.6035466</v>
      </c>
      <c r="T85" s="20">
        <f>SUM(S85:$S$136)</f>
        <v>19263440402.415962</v>
      </c>
      <c r="U85" s="6">
        <f t="shared" si="32"/>
        <v>10.592123139185475</v>
      </c>
    </row>
    <row r="86" spans="1:21">
      <c r="A86" s="21">
        <v>72</v>
      </c>
      <c r="B86" s="17">
        <f>Absterbeordnung!C80</f>
        <v>85006.82760539731</v>
      </c>
      <c r="C86" s="18">
        <f t="shared" si="22"/>
        <v>0.24031873714128693</v>
      </c>
      <c r="D86" s="17">
        <f t="shared" si="23"/>
        <v>20428.73345851617</v>
      </c>
      <c r="E86" s="17">
        <f>SUM(D86:$D$136)</f>
        <v>265199.88745079254</v>
      </c>
      <c r="F86" s="19">
        <f t="shared" si="24"/>
        <v>12.981709707521691</v>
      </c>
      <c r="G86" s="5"/>
      <c r="H86" s="17">
        <f>Absterbeordnung!C80</f>
        <v>85006.82760539731</v>
      </c>
      <c r="I86" s="18">
        <f t="shared" si="25"/>
        <v>0.24031873714128693</v>
      </c>
      <c r="J86" s="17">
        <f t="shared" si="26"/>
        <v>20428.73345851617</v>
      </c>
      <c r="K86" s="17">
        <f>SUM($J86:J$136)</f>
        <v>265199.88745079254</v>
      </c>
      <c r="L86" s="19">
        <f t="shared" si="27"/>
        <v>12.981709707521691</v>
      </c>
      <c r="N86" s="6">
        <v>72</v>
      </c>
      <c r="O86" s="6">
        <f t="shared" si="21"/>
        <v>72</v>
      </c>
      <c r="P86" s="20">
        <f t="shared" si="28"/>
        <v>85006.82760539731</v>
      </c>
      <c r="Q86" s="20">
        <f t="shared" si="29"/>
        <v>85006.82760539731</v>
      </c>
      <c r="R86" s="5">
        <f t="shared" si="30"/>
        <v>85006.82760539731</v>
      </c>
      <c r="S86" s="5">
        <f t="shared" si="31"/>
        <v>1736581823.3046961</v>
      </c>
      <c r="T86" s="20">
        <f>SUM(S86:$S$136)</f>
        <v>17444783259.81242</v>
      </c>
      <c r="U86" s="6">
        <f t="shared" si="32"/>
        <v>10.045471526711705</v>
      </c>
    </row>
    <row r="87" spans="1:21">
      <c r="A87" s="21">
        <v>73</v>
      </c>
      <c r="B87" s="17">
        <f>Absterbeordnung!C81</f>
        <v>83745.874846268212</v>
      </c>
      <c r="C87" s="18">
        <f t="shared" si="22"/>
        <v>0.2356066050404774</v>
      </c>
      <c r="D87" s="17">
        <f t="shared" si="23"/>
        <v>19731.081258673967</v>
      </c>
      <c r="E87" s="17">
        <f>SUM(D87:$D$136)</f>
        <v>244771.15399227635</v>
      </c>
      <c r="F87" s="19">
        <f t="shared" si="24"/>
        <v>12.405359381137446</v>
      </c>
      <c r="G87" s="5"/>
      <c r="H87" s="17">
        <f>Absterbeordnung!C81</f>
        <v>83745.874846268212</v>
      </c>
      <c r="I87" s="18">
        <f t="shared" si="25"/>
        <v>0.2356066050404774</v>
      </c>
      <c r="J87" s="17">
        <f t="shared" si="26"/>
        <v>19731.081258673967</v>
      </c>
      <c r="K87" s="17">
        <f>SUM($J87:J$136)</f>
        <v>244771.15399227635</v>
      </c>
      <c r="L87" s="19">
        <f t="shared" si="27"/>
        <v>12.405359381137446</v>
      </c>
      <c r="N87" s="6">
        <v>73</v>
      </c>
      <c r="O87" s="6">
        <f t="shared" si="21"/>
        <v>73</v>
      </c>
      <c r="P87" s="20">
        <f t="shared" si="28"/>
        <v>83745.874846268212</v>
      </c>
      <c r="Q87" s="20">
        <f t="shared" si="29"/>
        <v>83745.874846268212</v>
      </c>
      <c r="R87" s="5">
        <f t="shared" si="30"/>
        <v>83745.874846268212</v>
      </c>
      <c r="S87" s="5">
        <f t="shared" si="31"/>
        <v>1652396661.6704583</v>
      </c>
      <c r="T87" s="20">
        <f>SUM(S87:$S$136)</f>
        <v>15708201436.507729</v>
      </c>
      <c r="U87" s="6">
        <f t="shared" si="32"/>
        <v>9.5063139504456675</v>
      </c>
    </row>
    <row r="88" spans="1:21">
      <c r="A88" s="21">
        <v>74</v>
      </c>
      <c r="B88" s="17">
        <f>Absterbeordnung!C82</f>
        <v>82319.629752226261</v>
      </c>
      <c r="C88" s="18">
        <f t="shared" si="22"/>
        <v>0.23098686768674251</v>
      </c>
      <c r="D88" s="17">
        <f t="shared" si="23"/>
        <v>19014.75342559912</v>
      </c>
      <c r="E88" s="17">
        <f>SUM(D88:$D$136)</f>
        <v>225040.07273360237</v>
      </c>
      <c r="F88" s="19">
        <f t="shared" si="24"/>
        <v>11.835024504216614</v>
      </c>
      <c r="G88" s="5"/>
      <c r="H88" s="17">
        <f>Absterbeordnung!C82</f>
        <v>82319.629752226261</v>
      </c>
      <c r="I88" s="18">
        <f t="shared" si="25"/>
        <v>0.23098686768674251</v>
      </c>
      <c r="J88" s="17">
        <f t="shared" si="26"/>
        <v>19014.75342559912</v>
      </c>
      <c r="K88" s="17">
        <f>SUM($J88:J$136)</f>
        <v>225040.07273360237</v>
      </c>
      <c r="L88" s="19">
        <f t="shared" si="27"/>
        <v>11.835024504216614</v>
      </c>
      <c r="N88" s="6">
        <v>74</v>
      </c>
      <c r="O88" s="6">
        <f t="shared" si="21"/>
        <v>74</v>
      </c>
      <c r="P88" s="20">
        <f t="shared" si="28"/>
        <v>82319.629752226261</v>
      </c>
      <c r="Q88" s="20">
        <f t="shared" si="29"/>
        <v>82319.629752226261</v>
      </c>
      <c r="R88" s="5">
        <f t="shared" si="30"/>
        <v>82319.629752226261</v>
      </c>
      <c r="S88" s="5">
        <f t="shared" si="31"/>
        <v>1565287461.8251956</v>
      </c>
      <c r="T88" s="20">
        <f>SUM(S88:$S$136)</f>
        <v>14055804774.837273</v>
      </c>
      <c r="U88" s="6">
        <f t="shared" si="32"/>
        <v>8.9796954985172963</v>
      </c>
    </row>
    <row r="89" spans="1:21">
      <c r="A89" s="21">
        <v>75</v>
      </c>
      <c r="B89" s="17">
        <f>Absterbeordnung!C83</f>
        <v>80760.612299362896</v>
      </c>
      <c r="C89" s="18">
        <f t="shared" si="22"/>
        <v>0.22645771341837509</v>
      </c>
      <c r="D89" s="17">
        <f t="shared" si="23"/>
        <v>18288.863595581621</v>
      </c>
      <c r="E89" s="17">
        <f>SUM(D89:$D$136)</f>
        <v>206025.31930800324</v>
      </c>
      <c r="F89" s="19">
        <f t="shared" si="24"/>
        <v>11.26506949058205</v>
      </c>
      <c r="G89" s="5"/>
      <c r="H89" s="17">
        <f>Absterbeordnung!C83</f>
        <v>80760.612299362896</v>
      </c>
      <c r="I89" s="18">
        <f t="shared" si="25"/>
        <v>0.22645771341837509</v>
      </c>
      <c r="J89" s="17">
        <f t="shared" si="26"/>
        <v>18288.863595581621</v>
      </c>
      <c r="K89" s="17">
        <f>SUM($J89:J$136)</f>
        <v>206025.31930800324</v>
      </c>
      <c r="L89" s="19">
        <f t="shared" si="27"/>
        <v>11.26506949058205</v>
      </c>
      <c r="N89" s="6">
        <v>75</v>
      </c>
      <c r="O89" s="6">
        <f t="shared" si="21"/>
        <v>75</v>
      </c>
      <c r="P89" s="20">
        <f t="shared" si="28"/>
        <v>80760.612299362896</v>
      </c>
      <c r="Q89" s="20">
        <f t="shared" si="29"/>
        <v>80760.612299362896</v>
      </c>
      <c r="R89" s="5">
        <f t="shared" si="30"/>
        <v>80760.612299362896</v>
      </c>
      <c r="S89" s="5">
        <f t="shared" si="31"/>
        <v>1477019822.2386994</v>
      </c>
      <c r="T89" s="20">
        <f>SUM(S89:$S$136)</f>
        <v>12490517313.012077</v>
      </c>
      <c r="U89" s="6">
        <f t="shared" si="32"/>
        <v>8.4565671529582893</v>
      </c>
    </row>
    <row r="90" spans="1:21">
      <c r="A90" s="21">
        <v>76</v>
      </c>
      <c r="B90" s="17">
        <f>Absterbeordnung!C84</f>
        <v>78974.634214748759</v>
      </c>
      <c r="C90" s="18">
        <f t="shared" si="22"/>
        <v>0.22201736609644609</v>
      </c>
      <c r="D90" s="17">
        <f t="shared" si="23"/>
        <v>17533.740276788794</v>
      </c>
      <c r="E90" s="17">
        <f>SUM(D90:$D$136)</f>
        <v>187736.45571242159</v>
      </c>
      <c r="F90" s="19">
        <f t="shared" si="24"/>
        <v>10.707153907198428</v>
      </c>
      <c r="G90" s="5"/>
      <c r="H90" s="17">
        <f>Absterbeordnung!C84</f>
        <v>78974.634214748759</v>
      </c>
      <c r="I90" s="18">
        <f t="shared" si="25"/>
        <v>0.22201736609644609</v>
      </c>
      <c r="J90" s="17">
        <f t="shared" si="26"/>
        <v>17533.740276788794</v>
      </c>
      <c r="K90" s="17">
        <f>SUM($J90:J$136)</f>
        <v>187736.45571242159</v>
      </c>
      <c r="L90" s="19">
        <f t="shared" si="27"/>
        <v>10.707153907198428</v>
      </c>
      <c r="N90" s="6">
        <v>76</v>
      </c>
      <c r="O90" s="6">
        <f t="shared" si="21"/>
        <v>76</v>
      </c>
      <c r="P90" s="20">
        <f t="shared" si="28"/>
        <v>78974.634214748759</v>
      </c>
      <c r="Q90" s="20">
        <f t="shared" si="29"/>
        <v>78974.634214748759</v>
      </c>
      <c r="R90" s="5">
        <f t="shared" si="30"/>
        <v>78974.634214748759</v>
      </c>
      <c r="S90" s="5">
        <f t="shared" si="31"/>
        <v>1384720724.7758024</v>
      </c>
      <c r="T90" s="20">
        <f>SUM(S90:$S$136)</f>
        <v>11013497490.773376</v>
      </c>
      <c r="U90" s="6">
        <f t="shared" si="32"/>
        <v>7.9535875312016815</v>
      </c>
    </row>
    <row r="91" spans="1:21">
      <c r="A91" s="21">
        <v>77</v>
      </c>
      <c r="B91" s="17">
        <f>Absterbeordnung!C85</f>
        <v>77005.00551066405</v>
      </c>
      <c r="C91" s="18">
        <f t="shared" si="22"/>
        <v>0.2176640844082805</v>
      </c>
      <c r="D91" s="17">
        <f t="shared" si="23"/>
        <v>16761.224019333284</v>
      </c>
      <c r="E91" s="17">
        <f>SUM(D91:$D$136)</f>
        <v>170202.71543563282</v>
      </c>
      <c r="F91" s="19">
        <f t="shared" si="24"/>
        <v>10.154551674705379</v>
      </c>
      <c r="G91" s="5"/>
      <c r="H91" s="17">
        <f>Absterbeordnung!C85</f>
        <v>77005.00551066405</v>
      </c>
      <c r="I91" s="18">
        <f t="shared" si="25"/>
        <v>0.2176640844082805</v>
      </c>
      <c r="J91" s="17">
        <f t="shared" si="26"/>
        <v>16761.224019333284</v>
      </c>
      <c r="K91" s="17">
        <f>SUM($J91:J$136)</f>
        <v>170202.71543563282</v>
      </c>
      <c r="L91" s="19">
        <f t="shared" si="27"/>
        <v>10.154551674705379</v>
      </c>
      <c r="N91" s="6">
        <v>77</v>
      </c>
      <c r="O91" s="6">
        <f t="shared" si="21"/>
        <v>77</v>
      </c>
      <c r="P91" s="20">
        <f t="shared" si="28"/>
        <v>77005.00551066405</v>
      </c>
      <c r="Q91" s="20">
        <f t="shared" si="29"/>
        <v>77005.00551066405</v>
      </c>
      <c r="R91" s="5">
        <f t="shared" si="30"/>
        <v>77005.00551066405</v>
      </c>
      <c r="S91" s="5">
        <f t="shared" si="31"/>
        <v>1290698147.9742343</v>
      </c>
      <c r="T91" s="20">
        <f>SUM(S91:$S$136)</f>
        <v>9628776765.9975739</v>
      </c>
      <c r="U91" s="6">
        <f t="shared" si="32"/>
        <v>7.4601306131182188</v>
      </c>
    </row>
    <row r="92" spans="1:21">
      <c r="A92" s="21">
        <v>78</v>
      </c>
      <c r="B92" s="17">
        <f>Absterbeordnung!C86</f>
        <v>74800.897245603992</v>
      </c>
      <c r="C92" s="18">
        <f t="shared" si="22"/>
        <v>0.21339616118458871</v>
      </c>
      <c r="D92" s="17">
        <f t="shared" si="23"/>
        <v>15962.224325374767</v>
      </c>
      <c r="E92" s="17">
        <f>SUM(D92:$D$136)</f>
        <v>153441.49141629951</v>
      </c>
      <c r="F92" s="19">
        <f t="shared" si="24"/>
        <v>9.612788812419911</v>
      </c>
      <c r="G92" s="5"/>
      <c r="H92" s="17">
        <f>Absterbeordnung!C86</f>
        <v>74800.897245603992</v>
      </c>
      <c r="I92" s="18">
        <f t="shared" si="25"/>
        <v>0.21339616118458871</v>
      </c>
      <c r="J92" s="17">
        <f t="shared" si="26"/>
        <v>15962.224325374767</v>
      </c>
      <c r="K92" s="17">
        <f>SUM($J92:J$136)</f>
        <v>153441.49141629951</v>
      </c>
      <c r="L92" s="19">
        <f t="shared" si="27"/>
        <v>9.612788812419911</v>
      </c>
      <c r="N92" s="6">
        <v>78</v>
      </c>
      <c r="O92" s="6">
        <f t="shared" si="21"/>
        <v>78</v>
      </c>
      <c r="P92" s="20">
        <f t="shared" si="28"/>
        <v>74800.897245603992</v>
      </c>
      <c r="Q92" s="20">
        <f t="shared" si="29"/>
        <v>74800.897245603992</v>
      </c>
      <c r="R92" s="5">
        <f t="shared" si="30"/>
        <v>74800.897245603992</v>
      </c>
      <c r="S92" s="5">
        <f t="shared" si="31"/>
        <v>1193988701.5736384</v>
      </c>
      <c r="T92" s="20">
        <f>SUM(S92:$S$136)</f>
        <v>8338078618.0233383</v>
      </c>
      <c r="U92" s="6">
        <f t="shared" si="32"/>
        <v>6.9833815069054008</v>
      </c>
    </row>
    <row r="93" spans="1:21">
      <c r="A93" s="21">
        <v>79</v>
      </c>
      <c r="B93" s="17">
        <f>Absterbeordnung!C87</f>
        <v>72340.208612475428</v>
      </c>
      <c r="C93" s="18">
        <f t="shared" si="22"/>
        <v>0.20921192272998898</v>
      </c>
      <c r="D93" s="17">
        <f t="shared" si="23"/>
        <v>15134.434134504492</v>
      </c>
      <c r="E93" s="17">
        <f>SUM(D93:$D$136)</f>
        <v>137479.26709092475</v>
      </c>
      <c r="F93" s="19">
        <f t="shared" si="24"/>
        <v>9.0838723053074286</v>
      </c>
      <c r="G93" s="5"/>
      <c r="H93" s="17">
        <f>Absterbeordnung!C87</f>
        <v>72340.208612475428</v>
      </c>
      <c r="I93" s="18">
        <f t="shared" si="25"/>
        <v>0.20921192272998898</v>
      </c>
      <c r="J93" s="17">
        <f t="shared" si="26"/>
        <v>15134.434134504492</v>
      </c>
      <c r="K93" s="17">
        <f>SUM($J93:J$136)</f>
        <v>137479.26709092475</v>
      </c>
      <c r="L93" s="19">
        <f t="shared" si="27"/>
        <v>9.0838723053074286</v>
      </c>
      <c r="N93" s="6">
        <v>79</v>
      </c>
      <c r="O93" s="6">
        <f t="shared" si="21"/>
        <v>79</v>
      </c>
      <c r="P93" s="20">
        <f t="shared" si="28"/>
        <v>72340.208612475428</v>
      </c>
      <c r="Q93" s="20">
        <f t="shared" si="29"/>
        <v>72340.208612475428</v>
      </c>
      <c r="R93" s="5">
        <f t="shared" si="30"/>
        <v>72340.208612475428</v>
      </c>
      <c r="S93" s="5">
        <f t="shared" si="31"/>
        <v>1094828122.5218241</v>
      </c>
      <c r="T93" s="20">
        <f>SUM(S93:$S$136)</f>
        <v>7144089916.4496994</v>
      </c>
      <c r="U93" s="6">
        <f t="shared" si="32"/>
        <v>6.5253072783644086</v>
      </c>
    </row>
    <row r="94" spans="1:21">
      <c r="A94" s="21">
        <v>80</v>
      </c>
      <c r="B94" s="17">
        <f>Absterbeordnung!C88</f>
        <v>69644.03979570324</v>
      </c>
      <c r="C94" s="18">
        <f t="shared" si="22"/>
        <v>0.20510972816665585</v>
      </c>
      <c r="D94" s="17">
        <f t="shared" si="23"/>
        <v>14284.670070924454</v>
      </c>
      <c r="E94" s="17">
        <f>SUM(D94:$D$136)</f>
        <v>122344.83295642032</v>
      </c>
      <c r="F94" s="19">
        <f t="shared" si="24"/>
        <v>8.5647643487017255</v>
      </c>
      <c r="G94" s="5"/>
      <c r="H94" s="17">
        <f>Absterbeordnung!C88</f>
        <v>69644.03979570324</v>
      </c>
      <c r="I94" s="18">
        <f t="shared" si="25"/>
        <v>0.20510972816665585</v>
      </c>
      <c r="J94" s="17">
        <f t="shared" si="26"/>
        <v>14284.670070924454</v>
      </c>
      <c r="K94" s="17">
        <f>SUM($J94:J$136)</f>
        <v>122344.83295642032</v>
      </c>
      <c r="L94" s="19">
        <f t="shared" si="27"/>
        <v>8.5647643487017255</v>
      </c>
      <c r="N94" s="6">
        <v>80</v>
      </c>
      <c r="O94" s="6">
        <f t="shared" si="21"/>
        <v>80</v>
      </c>
      <c r="P94" s="20">
        <f t="shared" si="28"/>
        <v>69644.03979570324</v>
      </c>
      <c r="Q94" s="20">
        <f t="shared" si="29"/>
        <v>69644.03979570324</v>
      </c>
      <c r="R94" s="5">
        <f t="shared" si="30"/>
        <v>69644.03979570324</v>
      </c>
      <c r="S94" s="5">
        <f t="shared" si="31"/>
        <v>994842130.88795364</v>
      </c>
      <c r="T94" s="20">
        <f>SUM(S94:$S$136)</f>
        <v>6049261793.9278765</v>
      </c>
      <c r="U94" s="6">
        <f t="shared" si="32"/>
        <v>6.0806248610807865</v>
      </c>
    </row>
    <row r="95" spans="1:21">
      <c r="A95" s="21">
        <v>81</v>
      </c>
      <c r="B95" s="17">
        <f>Absterbeordnung!C89</f>
        <v>66665.709211029971</v>
      </c>
      <c r="C95" s="18">
        <f t="shared" si="22"/>
        <v>0.20108796879083907</v>
      </c>
      <c r="D95" s="17">
        <f t="shared" si="23"/>
        <v>13405.672053246748</v>
      </c>
      <c r="E95" s="17">
        <f>SUM(D95:$D$136)</f>
        <v>108060.16288549587</v>
      </c>
      <c r="F95" s="19">
        <f t="shared" si="24"/>
        <v>8.060779232573017</v>
      </c>
      <c r="G95" s="5"/>
      <c r="H95" s="17">
        <f>Absterbeordnung!C89</f>
        <v>66665.709211029971</v>
      </c>
      <c r="I95" s="18">
        <f t="shared" si="25"/>
        <v>0.20108796879083907</v>
      </c>
      <c r="J95" s="17">
        <f t="shared" si="26"/>
        <v>13405.672053246748</v>
      </c>
      <c r="K95" s="17">
        <f>SUM($J95:J$136)</f>
        <v>108060.16288549587</v>
      </c>
      <c r="L95" s="19">
        <f t="shared" si="27"/>
        <v>8.060779232573017</v>
      </c>
      <c r="N95" s="6">
        <v>81</v>
      </c>
      <c r="O95" s="6">
        <f t="shared" si="21"/>
        <v>81</v>
      </c>
      <c r="P95" s="20">
        <f t="shared" si="28"/>
        <v>66665.709211029971</v>
      </c>
      <c r="Q95" s="20">
        <f t="shared" si="29"/>
        <v>66665.709211029971</v>
      </c>
      <c r="R95" s="5">
        <f t="shared" si="30"/>
        <v>66665.709211029971</v>
      </c>
      <c r="S95" s="5">
        <f t="shared" si="31"/>
        <v>893698634.88017881</v>
      </c>
      <c r="T95" s="20">
        <f>SUM(S95:$S$136)</f>
        <v>5054419663.0399227</v>
      </c>
      <c r="U95" s="6">
        <f t="shared" si="32"/>
        <v>5.6556197646173931</v>
      </c>
    </row>
    <row r="96" spans="1:21">
      <c r="A96" s="21">
        <v>82</v>
      </c>
      <c r="B96" s="17">
        <f>Absterbeordnung!C90</f>
        <v>63409.989374172699</v>
      </c>
      <c r="C96" s="18">
        <f t="shared" si="22"/>
        <v>0.19714506744199911</v>
      </c>
      <c r="D96" s="17">
        <f t="shared" si="23"/>
        <v>12500.966631667723</v>
      </c>
      <c r="E96" s="17">
        <f>SUM(D96:$D$136)</f>
        <v>94654.49083224911</v>
      </c>
      <c r="F96" s="19">
        <f t="shared" si="24"/>
        <v>7.5717737372779057</v>
      </c>
      <c r="G96" s="5"/>
      <c r="H96" s="17">
        <f>Absterbeordnung!C90</f>
        <v>63409.989374172699</v>
      </c>
      <c r="I96" s="18">
        <f t="shared" si="25"/>
        <v>0.19714506744199911</v>
      </c>
      <c r="J96" s="17">
        <f t="shared" si="26"/>
        <v>12500.966631667723</v>
      </c>
      <c r="K96" s="17">
        <f>SUM($J96:J$136)</f>
        <v>94654.49083224911</v>
      </c>
      <c r="L96" s="19">
        <f t="shared" si="27"/>
        <v>7.5717737372779057</v>
      </c>
      <c r="N96" s="6">
        <v>82</v>
      </c>
      <c r="O96" s="6">
        <f t="shared" si="21"/>
        <v>82</v>
      </c>
      <c r="P96" s="20">
        <f t="shared" si="28"/>
        <v>63409.989374172699</v>
      </c>
      <c r="Q96" s="20">
        <f t="shared" si="29"/>
        <v>63409.989374172699</v>
      </c>
      <c r="R96" s="5">
        <f t="shared" si="30"/>
        <v>63409.989374172699</v>
      </c>
      <c r="S96" s="5">
        <f t="shared" si="31"/>
        <v>792686161.28093779</v>
      </c>
      <c r="T96" s="20">
        <f>SUM(S96:$S$136)</f>
        <v>4160721028.1597433</v>
      </c>
      <c r="U96" s="6">
        <f t="shared" si="32"/>
        <v>5.2488881872697819</v>
      </c>
    </row>
    <row r="97" spans="1:21">
      <c r="A97" s="21">
        <v>83</v>
      </c>
      <c r="B97" s="17">
        <f>Absterbeordnung!C91</f>
        <v>59855.57687977179</v>
      </c>
      <c r="C97" s="18">
        <f t="shared" si="22"/>
        <v>0.19327947788431285</v>
      </c>
      <c r="D97" s="17">
        <f t="shared" si="23"/>
        <v>11568.854647786638</v>
      </c>
      <c r="E97" s="17">
        <f>SUM(D97:$D$136)</f>
        <v>82153.524200581393</v>
      </c>
      <c r="F97" s="19">
        <f t="shared" si="24"/>
        <v>7.1012668670963954</v>
      </c>
      <c r="G97" s="5"/>
      <c r="H97" s="17">
        <f>Absterbeordnung!C91</f>
        <v>59855.57687977179</v>
      </c>
      <c r="I97" s="18">
        <f t="shared" si="25"/>
        <v>0.19327947788431285</v>
      </c>
      <c r="J97" s="17">
        <f t="shared" si="26"/>
        <v>11568.854647786638</v>
      </c>
      <c r="K97" s="17">
        <f>SUM($J97:J$136)</f>
        <v>82153.524200581393</v>
      </c>
      <c r="L97" s="19">
        <f t="shared" si="27"/>
        <v>7.1012668670963954</v>
      </c>
      <c r="N97" s="6">
        <v>83</v>
      </c>
      <c r="O97" s="6">
        <f t="shared" si="21"/>
        <v>83</v>
      </c>
      <c r="P97" s="20">
        <f t="shared" si="28"/>
        <v>59855.57687977179</v>
      </c>
      <c r="Q97" s="20">
        <f t="shared" si="29"/>
        <v>59855.57687977179</v>
      </c>
      <c r="R97" s="5">
        <f t="shared" si="30"/>
        <v>59855.57687977179</v>
      </c>
      <c r="S97" s="5">
        <f t="shared" si="31"/>
        <v>692460468.78149843</v>
      </c>
      <c r="T97" s="20">
        <f>SUM(S97:$S$136)</f>
        <v>3368034866.8788056</v>
      </c>
      <c r="U97" s="6">
        <f t="shared" si="32"/>
        <v>4.8638659081946347</v>
      </c>
    </row>
    <row r="98" spans="1:21">
      <c r="A98" s="21">
        <v>84</v>
      </c>
      <c r="B98" s="17">
        <f>Absterbeordnung!C92</f>
        <v>55991.981622794316</v>
      </c>
      <c r="C98" s="18">
        <f t="shared" si="22"/>
        <v>0.18948968420030671</v>
      </c>
      <c r="D98" s="17">
        <f t="shared" si="23"/>
        <v>10609.902915452671</v>
      </c>
      <c r="E98" s="17">
        <f>SUM(D98:$D$136)</f>
        <v>70584.66955279476</v>
      </c>
      <c r="F98" s="19">
        <f t="shared" si="24"/>
        <v>6.6527158745244064</v>
      </c>
      <c r="G98" s="5"/>
      <c r="H98" s="17">
        <f>Absterbeordnung!C92</f>
        <v>55991.981622794316</v>
      </c>
      <c r="I98" s="18">
        <f t="shared" si="25"/>
        <v>0.18948968420030671</v>
      </c>
      <c r="J98" s="17">
        <f t="shared" si="26"/>
        <v>10609.902915452671</v>
      </c>
      <c r="K98" s="17">
        <f>SUM($J98:J$136)</f>
        <v>70584.66955279476</v>
      </c>
      <c r="L98" s="19">
        <f t="shared" si="27"/>
        <v>6.6527158745244064</v>
      </c>
      <c r="N98" s="6">
        <v>84</v>
      </c>
      <c r="O98" s="6">
        <f t="shared" si="21"/>
        <v>84</v>
      </c>
      <c r="P98" s="20">
        <f t="shared" si="28"/>
        <v>55991.981622794316</v>
      </c>
      <c r="Q98" s="20">
        <f t="shared" si="29"/>
        <v>55991.981622794316</v>
      </c>
      <c r="R98" s="5">
        <f t="shared" si="30"/>
        <v>55991.981622794316</v>
      </c>
      <c r="S98" s="5">
        <f t="shared" si="31"/>
        <v>594069489.06165791</v>
      </c>
      <c r="T98" s="20">
        <f>SUM(S98:$S$136)</f>
        <v>2675574398.0973077</v>
      </c>
      <c r="U98" s="6">
        <f t="shared" si="32"/>
        <v>4.5038071258690957</v>
      </c>
    </row>
    <row r="99" spans="1:21">
      <c r="A99" s="21">
        <v>85</v>
      </c>
      <c r="B99" s="17">
        <f>Absterbeordnung!C93</f>
        <v>51868.583544780398</v>
      </c>
      <c r="C99" s="18">
        <f t="shared" si="22"/>
        <v>0.18577420019637911</v>
      </c>
      <c r="D99" s="17">
        <f t="shared" si="23"/>
        <v>9635.8446233506493</v>
      </c>
      <c r="E99" s="17">
        <f>SUM(D99:$D$136)</f>
        <v>59974.766637342051</v>
      </c>
      <c r="F99" s="19">
        <f t="shared" si="24"/>
        <v>6.2241317685846171</v>
      </c>
      <c r="G99" s="5"/>
      <c r="H99" s="17">
        <f>Absterbeordnung!C93</f>
        <v>51868.583544780398</v>
      </c>
      <c r="I99" s="18">
        <f t="shared" si="25"/>
        <v>0.18577420019637911</v>
      </c>
      <c r="J99" s="17">
        <f t="shared" si="26"/>
        <v>9635.8446233506493</v>
      </c>
      <c r="K99" s="17">
        <f>SUM($J99:J$136)</f>
        <v>59974.766637342051</v>
      </c>
      <c r="L99" s="19">
        <f t="shared" si="27"/>
        <v>6.2241317685846171</v>
      </c>
      <c r="N99" s="6">
        <v>85</v>
      </c>
      <c r="O99" s="6">
        <f t="shared" si="21"/>
        <v>85</v>
      </c>
      <c r="P99" s="20">
        <f t="shared" si="28"/>
        <v>51868.583544780398</v>
      </c>
      <c r="Q99" s="20">
        <f t="shared" si="29"/>
        <v>51868.583544780398</v>
      </c>
      <c r="R99" s="5">
        <f t="shared" si="30"/>
        <v>51868.583544780398</v>
      </c>
      <c r="S99" s="5">
        <f t="shared" si="31"/>
        <v>499797611.87078613</v>
      </c>
      <c r="T99" s="20">
        <f>SUM(S99:$S$136)</f>
        <v>2081504909.0356512</v>
      </c>
      <c r="U99" s="6">
        <f t="shared" si="32"/>
        <v>4.1646955879688914</v>
      </c>
    </row>
    <row r="100" spans="1:21">
      <c r="A100" s="13">
        <v>86</v>
      </c>
      <c r="B100" s="17">
        <f>Absterbeordnung!C94</f>
        <v>47485.132086894781</v>
      </c>
      <c r="C100" s="18">
        <f t="shared" si="22"/>
        <v>0.18213156881997952</v>
      </c>
      <c r="D100" s="17">
        <f t="shared" si="23"/>
        <v>8648.5416026100938</v>
      </c>
      <c r="E100" s="17">
        <f>SUM(D100:$D$136)</f>
        <v>50338.922013991403</v>
      </c>
      <c r="F100" s="19">
        <f t="shared" si="24"/>
        <v>5.8205098994724525</v>
      </c>
      <c r="G100" s="5"/>
      <c r="H100" s="17">
        <f>Absterbeordnung!C94</f>
        <v>47485.132086894781</v>
      </c>
      <c r="I100" s="18">
        <f t="shared" si="25"/>
        <v>0.18213156881997952</v>
      </c>
      <c r="J100" s="17">
        <f t="shared" si="26"/>
        <v>8648.5416026100938</v>
      </c>
      <c r="K100" s="17">
        <f>SUM($J100:J$136)</f>
        <v>50338.922013991403</v>
      </c>
      <c r="L100" s="19">
        <f t="shared" si="27"/>
        <v>5.8205098994724525</v>
      </c>
      <c r="N100" s="20">
        <v>86</v>
      </c>
      <c r="O100" s="6">
        <f t="shared" si="21"/>
        <v>86</v>
      </c>
      <c r="P100" s="20">
        <f t="shared" si="28"/>
        <v>47485.132086894781</v>
      </c>
      <c r="Q100" s="20">
        <f t="shared" si="29"/>
        <v>47485.132086894781</v>
      </c>
      <c r="R100" s="5">
        <f t="shared" si="30"/>
        <v>47485.132086894781</v>
      </c>
      <c r="S100" s="5">
        <f t="shared" si="31"/>
        <v>410677140.35894495</v>
      </c>
      <c r="T100" s="20">
        <f>SUM(S100:$S$136)</f>
        <v>1581707297.164865</v>
      </c>
      <c r="U100" s="6">
        <f t="shared" si="32"/>
        <v>3.8514617487167713</v>
      </c>
    </row>
    <row r="101" spans="1:21">
      <c r="A101" s="13">
        <v>87</v>
      </c>
      <c r="B101" s="17">
        <f>Absterbeordnung!C95</f>
        <v>42906.72070776506</v>
      </c>
      <c r="C101" s="18">
        <f t="shared" si="22"/>
        <v>0.17856036158821526</v>
      </c>
      <c r="D101" s="17">
        <f t="shared" si="23"/>
        <v>7661.439564143092</v>
      </c>
      <c r="E101" s="17">
        <f>SUM(D101:$D$136)</f>
        <v>41690.380411381309</v>
      </c>
      <c r="F101" s="19">
        <f t="shared" si="24"/>
        <v>5.4415857571336526</v>
      </c>
      <c r="G101" s="5"/>
      <c r="H101" s="17">
        <f>Absterbeordnung!C95</f>
        <v>42906.72070776506</v>
      </c>
      <c r="I101" s="18">
        <f t="shared" si="25"/>
        <v>0.17856036158821526</v>
      </c>
      <c r="J101" s="17">
        <f t="shared" si="26"/>
        <v>7661.439564143092</v>
      </c>
      <c r="K101" s="17">
        <f>SUM($J101:J$136)</f>
        <v>41690.380411381309</v>
      </c>
      <c r="L101" s="19">
        <f t="shared" si="27"/>
        <v>5.4415857571336526</v>
      </c>
      <c r="N101" s="20">
        <v>87</v>
      </c>
      <c r="O101" s="6">
        <f t="shared" si="21"/>
        <v>87</v>
      </c>
      <c r="P101" s="20">
        <f t="shared" si="28"/>
        <v>42906.72070776506</v>
      </c>
      <c r="Q101" s="20">
        <f t="shared" si="29"/>
        <v>42906.72070776506</v>
      </c>
      <c r="R101" s="5">
        <f t="shared" si="30"/>
        <v>42906.72070776506</v>
      </c>
      <c r="S101" s="5">
        <f t="shared" si="31"/>
        <v>328727247.59810895</v>
      </c>
      <c r="T101" s="20">
        <f>SUM(S101:$S$136)</f>
        <v>1171030156.8059199</v>
      </c>
      <c r="U101" s="6">
        <f t="shared" si="32"/>
        <v>3.5623154617154906</v>
      </c>
    </row>
    <row r="102" spans="1:21">
      <c r="A102" s="13">
        <v>88</v>
      </c>
      <c r="B102" s="17">
        <f>Absterbeordnung!C96</f>
        <v>38147.109147201307</v>
      </c>
      <c r="C102" s="18">
        <f t="shared" si="22"/>
        <v>0.17505917802766199</v>
      </c>
      <c r="D102" s="17">
        <f t="shared" si="23"/>
        <v>6678.0015714405672</v>
      </c>
      <c r="E102" s="17">
        <f>SUM(D102:$D$136)</f>
        <v>34028.94084723822</v>
      </c>
      <c r="F102" s="19">
        <f t="shared" si="24"/>
        <v>5.0956772745858387</v>
      </c>
      <c r="G102" s="5"/>
      <c r="H102" s="17">
        <f>Absterbeordnung!C96</f>
        <v>38147.109147201307</v>
      </c>
      <c r="I102" s="18">
        <f t="shared" si="25"/>
        <v>0.17505917802766199</v>
      </c>
      <c r="J102" s="17">
        <f t="shared" si="26"/>
        <v>6678.0015714405672</v>
      </c>
      <c r="K102" s="17">
        <f>SUM($J102:J$136)</f>
        <v>34028.94084723822</v>
      </c>
      <c r="L102" s="19">
        <f t="shared" si="27"/>
        <v>5.0956772745858387</v>
      </c>
      <c r="N102" s="20">
        <v>88</v>
      </c>
      <c r="O102" s="6">
        <f t="shared" si="21"/>
        <v>88</v>
      </c>
      <c r="P102" s="20">
        <f t="shared" si="28"/>
        <v>38147.109147201307</v>
      </c>
      <c r="Q102" s="20">
        <f t="shared" si="29"/>
        <v>38147.109147201307</v>
      </c>
      <c r="R102" s="5">
        <f t="shared" si="30"/>
        <v>38147.109147201307</v>
      </c>
      <c r="S102" s="5">
        <f t="shared" si="31"/>
        <v>254746454.83092514</v>
      </c>
      <c r="T102" s="20">
        <f>SUM(S102:$S$136)</f>
        <v>842302909.207811</v>
      </c>
      <c r="U102" s="6">
        <f t="shared" si="32"/>
        <v>3.3064362358520212</v>
      </c>
    </row>
    <row r="103" spans="1:21">
      <c r="A103" s="13">
        <v>89</v>
      </c>
      <c r="B103" s="17">
        <f>Absterbeordnung!C97</f>
        <v>33257.684927019851</v>
      </c>
      <c r="C103" s="18">
        <f t="shared" si="22"/>
        <v>0.17162664512515882</v>
      </c>
      <c r="D103" s="17">
        <f t="shared" si="23"/>
        <v>5707.9048886539795</v>
      </c>
      <c r="E103" s="17">
        <f>SUM(D103:$D$136)</f>
        <v>27350.939275797671</v>
      </c>
      <c r="F103" s="19">
        <f t="shared" si="24"/>
        <v>4.7917650713075366</v>
      </c>
      <c r="G103" s="5"/>
      <c r="H103" s="17">
        <f>Absterbeordnung!C97</f>
        <v>33257.684927019851</v>
      </c>
      <c r="I103" s="18">
        <f t="shared" si="25"/>
        <v>0.17162664512515882</v>
      </c>
      <c r="J103" s="17">
        <f t="shared" si="26"/>
        <v>5707.9048886539795</v>
      </c>
      <c r="K103" s="17">
        <f>SUM($J103:J$136)</f>
        <v>27350.939275797671</v>
      </c>
      <c r="L103" s="19">
        <f t="shared" si="27"/>
        <v>4.7917650713075366</v>
      </c>
      <c r="N103" s="20">
        <v>89</v>
      </c>
      <c r="O103" s="6">
        <f t="shared" si="21"/>
        <v>89</v>
      </c>
      <c r="P103" s="20">
        <f t="shared" si="28"/>
        <v>33257.684927019851</v>
      </c>
      <c r="Q103" s="20">
        <f t="shared" si="29"/>
        <v>33257.684927019851</v>
      </c>
      <c r="R103" s="5">
        <f t="shared" si="30"/>
        <v>33257.684927019851</v>
      </c>
      <c r="S103" s="5">
        <f t="shared" si="31"/>
        <v>189831702.38025036</v>
      </c>
      <c r="T103" s="20">
        <f>SUM(S103:$S$136)</f>
        <v>587556454.37688577</v>
      </c>
      <c r="U103" s="6">
        <f t="shared" si="32"/>
        <v>3.0951439986560101</v>
      </c>
    </row>
    <row r="104" spans="1:21">
      <c r="A104" s="13">
        <v>90</v>
      </c>
      <c r="B104" s="17">
        <f>Absterbeordnung!C98</f>
        <v>28603.104716714388</v>
      </c>
      <c r="C104" s="18">
        <f t="shared" si="22"/>
        <v>0.16826141678937137</v>
      </c>
      <c r="D104" s="17">
        <f t="shared" si="23"/>
        <v>4812.7989242091135</v>
      </c>
      <c r="E104" s="17">
        <f>SUM(D104:$D$136)</f>
        <v>21643.034387143693</v>
      </c>
      <c r="F104" s="19">
        <f t="shared" si="24"/>
        <v>4.4969745730028166</v>
      </c>
      <c r="G104" s="5"/>
      <c r="H104" s="17">
        <f>Absterbeordnung!C98</f>
        <v>28603.104716714388</v>
      </c>
      <c r="I104" s="18">
        <f t="shared" si="25"/>
        <v>0.16826141678937137</v>
      </c>
      <c r="J104" s="17">
        <f t="shared" si="26"/>
        <v>4812.7989242091135</v>
      </c>
      <c r="K104" s="17">
        <f>SUM($J104:J$136)</f>
        <v>21643.034387143693</v>
      </c>
      <c r="L104" s="19">
        <f t="shared" si="27"/>
        <v>4.4969745730028166</v>
      </c>
      <c r="N104" s="20">
        <v>90</v>
      </c>
      <c r="O104" s="6">
        <f t="shared" si="21"/>
        <v>90</v>
      </c>
      <c r="P104" s="20">
        <f t="shared" si="28"/>
        <v>28603.104716714388</v>
      </c>
      <c r="Q104" s="20">
        <f t="shared" si="29"/>
        <v>28603.104716714388</v>
      </c>
      <c r="R104" s="5">
        <f t="shared" si="30"/>
        <v>28603.104716714388</v>
      </c>
      <c r="S104" s="5">
        <f t="shared" si="31"/>
        <v>137660991.60964364</v>
      </c>
      <c r="T104" s="20">
        <f>SUM(S104:$S$136)</f>
        <v>397724751.9966352</v>
      </c>
      <c r="U104" s="6">
        <f t="shared" si="32"/>
        <v>2.8891608824411024</v>
      </c>
    </row>
    <row r="105" spans="1:21">
      <c r="A105" s="13">
        <v>91</v>
      </c>
      <c r="B105" s="17">
        <f>Absterbeordnung!C99</f>
        <v>24142.993559126302</v>
      </c>
      <c r="C105" s="18">
        <f t="shared" si="22"/>
        <v>0.16496217332291313</v>
      </c>
      <c r="D105" s="17">
        <f t="shared" si="23"/>
        <v>3982.6806880345684</v>
      </c>
      <c r="E105" s="17">
        <f>SUM(D105:$D$136)</f>
        <v>16830.235462934579</v>
      </c>
      <c r="F105" s="19">
        <f t="shared" si="24"/>
        <v>4.2258560957444491</v>
      </c>
      <c r="G105" s="5"/>
      <c r="H105" s="17">
        <f>Absterbeordnung!C99</f>
        <v>24142.993559126302</v>
      </c>
      <c r="I105" s="18">
        <f t="shared" si="25"/>
        <v>0.16496217332291313</v>
      </c>
      <c r="J105" s="17">
        <f t="shared" si="26"/>
        <v>3982.6806880345684</v>
      </c>
      <c r="K105" s="17">
        <f>SUM($J105:J$136)</f>
        <v>16830.235462934579</v>
      </c>
      <c r="L105" s="19">
        <f t="shared" si="27"/>
        <v>4.2258560957444491</v>
      </c>
      <c r="N105" s="20">
        <v>91</v>
      </c>
      <c r="O105" s="6">
        <f t="shared" si="21"/>
        <v>91</v>
      </c>
      <c r="P105" s="20">
        <f t="shared" si="28"/>
        <v>24142.993559126302</v>
      </c>
      <c r="Q105" s="20">
        <f t="shared" si="29"/>
        <v>24142.993559126302</v>
      </c>
      <c r="R105" s="5">
        <f t="shared" si="30"/>
        <v>24142.993559126302</v>
      </c>
      <c r="S105" s="5">
        <f t="shared" si="31"/>
        <v>96153834.1992753</v>
      </c>
      <c r="T105" s="20">
        <f>SUM(S105:$S$136)</f>
        <v>260063760.38699162</v>
      </c>
      <c r="U105" s="6">
        <f t="shared" si="32"/>
        <v>2.7046634442888569</v>
      </c>
    </row>
    <row r="106" spans="1:21">
      <c r="A106" s="13">
        <v>92</v>
      </c>
      <c r="B106" s="17">
        <f>Absterbeordnung!C100</f>
        <v>20000.375250573845</v>
      </c>
      <c r="C106" s="18">
        <f t="shared" si="22"/>
        <v>0.16172762090481677</v>
      </c>
      <c r="D106" s="17">
        <f t="shared" si="23"/>
        <v>3234.6131064788865</v>
      </c>
      <c r="E106" s="17">
        <f>SUM(D106:$D$136)</f>
        <v>12847.554774900007</v>
      </c>
      <c r="F106" s="19">
        <f t="shared" si="24"/>
        <v>3.9718984471949761</v>
      </c>
      <c r="G106" s="5"/>
      <c r="H106" s="17">
        <f>Absterbeordnung!C100</f>
        <v>20000.375250573845</v>
      </c>
      <c r="I106" s="18">
        <f t="shared" si="25"/>
        <v>0.16172762090481677</v>
      </c>
      <c r="J106" s="17">
        <f t="shared" si="26"/>
        <v>3234.6131064788865</v>
      </c>
      <c r="K106" s="17">
        <f>SUM($J106:J$136)</f>
        <v>12847.554774900007</v>
      </c>
      <c r="L106" s="19">
        <f t="shared" si="27"/>
        <v>3.9718984471949761</v>
      </c>
      <c r="N106" s="20">
        <v>92</v>
      </c>
      <c r="O106" s="6">
        <f t="shared" si="21"/>
        <v>92</v>
      </c>
      <c r="P106" s="20">
        <f t="shared" si="28"/>
        <v>20000.375250573845</v>
      </c>
      <c r="Q106" s="20">
        <f t="shared" si="29"/>
        <v>20000.375250573845</v>
      </c>
      <c r="R106" s="5">
        <f t="shared" si="30"/>
        <v>20000.375250573845</v>
      </c>
      <c r="S106" s="5">
        <f t="shared" si="31"/>
        <v>64693475.920002103</v>
      </c>
      <c r="T106" s="20">
        <f>SUM(S106:$S$136)</f>
        <v>163909926.18771631</v>
      </c>
      <c r="U106" s="6">
        <f t="shared" si="32"/>
        <v>2.5336391940108784</v>
      </c>
    </row>
    <row r="107" spans="1:21">
      <c r="A107" s="13">
        <v>93</v>
      </c>
      <c r="B107" s="17">
        <f>Absterbeordnung!C101</f>
        <v>16204.872891692867</v>
      </c>
      <c r="C107" s="18">
        <f t="shared" si="22"/>
        <v>0.15855649108315373</v>
      </c>
      <c r="D107" s="17">
        <f t="shared" si="23"/>
        <v>2569.3877841553394</v>
      </c>
      <c r="E107" s="17">
        <f>SUM(D107:$D$136)</f>
        <v>9612.9416684211228</v>
      </c>
      <c r="F107" s="19">
        <f t="shared" si="24"/>
        <v>3.7413354759843234</v>
      </c>
      <c r="G107" s="5"/>
      <c r="H107" s="17">
        <f>Absterbeordnung!C101</f>
        <v>16204.872891692867</v>
      </c>
      <c r="I107" s="18">
        <f t="shared" si="25"/>
        <v>0.15855649108315373</v>
      </c>
      <c r="J107" s="17">
        <f t="shared" si="26"/>
        <v>2569.3877841553394</v>
      </c>
      <c r="K107" s="17">
        <f>SUM($J107:J$136)</f>
        <v>9612.9416684211228</v>
      </c>
      <c r="L107" s="19">
        <f t="shared" si="27"/>
        <v>3.7413354759843234</v>
      </c>
      <c r="N107" s="20">
        <v>93</v>
      </c>
      <c r="O107" s="6">
        <f t="shared" si="21"/>
        <v>93</v>
      </c>
      <c r="P107" s="20">
        <f t="shared" si="28"/>
        <v>16204.872891692867</v>
      </c>
      <c r="Q107" s="20">
        <f t="shared" si="29"/>
        <v>16204.872891692867</v>
      </c>
      <c r="R107" s="5">
        <f t="shared" si="30"/>
        <v>16204.872891692867</v>
      </c>
      <c r="S107" s="5">
        <f t="shared" si="31"/>
        <v>41636602.451705664</v>
      </c>
      <c r="T107" s="20">
        <f>SUM(S107:$S$136)</f>
        <v>99216450.267714232</v>
      </c>
      <c r="U107" s="6">
        <f t="shared" si="32"/>
        <v>2.3829141770824238</v>
      </c>
    </row>
    <row r="108" spans="1:21">
      <c r="A108" s="13">
        <v>94</v>
      </c>
      <c r="B108" s="17">
        <f>Absterbeordnung!C102</f>
        <v>12838.861245567598</v>
      </c>
      <c r="C108" s="18">
        <f t="shared" si="22"/>
        <v>0.15544754027760166</v>
      </c>
      <c r="D108" s="17">
        <f t="shared" si="23"/>
        <v>1995.7694005889082</v>
      </c>
      <c r="E108" s="17">
        <f>SUM(D108:$D$136)</f>
        <v>7043.5538842657816</v>
      </c>
      <c r="F108" s="19">
        <f t="shared" si="24"/>
        <v>3.5292423474312122</v>
      </c>
      <c r="G108" s="5"/>
      <c r="H108" s="17">
        <f>Absterbeordnung!C102</f>
        <v>12838.861245567598</v>
      </c>
      <c r="I108" s="18">
        <f t="shared" si="25"/>
        <v>0.15544754027760166</v>
      </c>
      <c r="J108" s="17">
        <f t="shared" si="26"/>
        <v>1995.7694005889082</v>
      </c>
      <c r="K108" s="17">
        <f>SUM($J108:J$136)</f>
        <v>7043.5538842657816</v>
      </c>
      <c r="L108" s="19">
        <f t="shared" si="27"/>
        <v>3.5292423474312122</v>
      </c>
      <c r="N108" s="20">
        <v>94</v>
      </c>
      <c r="O108" s="6">
        <f t="shared" si="21"/>
        <v>94</v>
      </c>
      <c r="P108" s="20">
        <f t="shared" si="28"/>
        <v>12838.861245567598</v>
      </c>
      <c r="Q108" s="20">
        <f t="shared" si="29"/>
        <v>12838.861245567598</v>
      </c>
      <c r="R108" s="5">
        <f t="shared" si="30"/>
        <v>12838.861245567598</v>
      </c>
      <c r="S108" s="5">
        <f t="shared" si="31"/>
        <v>25623406.412310608</v>
      </c>
      <c r="T108" s="20">
        <f>SUM(S108:$S$136)</f>
        <v>57579847.81600856</v>
      </c>
      <c r="U108" s="6">
        <f t="shared" si="32"/>
        <v>2.2471581994010239</v>
      </c>
    </row>
    <row r="109" spans="1:21">
      <c r="A109" s="13">
        <v>95</v>
      </c>
      <c r="B109" s="17">
        <f>Absterbeordnung!C103</f>
        <v>9933.9192156940517</v>
      </c>
      <c r="C109" s="18">
        <f t="shared" si="22"/>
        <v>0.15239954929176638</v>
      </c>
      <c r="D109" s="17">
        <f t="shared" si="23"/>
        <v>1513.9248111725908</v>
      </c>
      <c r="E109" s="17">
        <f>SUM(D109:$D$136)</f>
        <v>5047.7844836768736</v>
      </c>
      <c r="F109" s="19">
        <f t="shared" si="24"/>
        <v>3.3342372398053097</v>
      </c>
      <c r="G109" s="5"/>
      <c r="H109" s="17">
        <f>Absterbeordnung!C103</f>
        <v>9933.9192156940517</v>
      </c>
      <c r="I109" s="18">
        <f t="shared" si="25"/>
        <v>0.15239954929176638</v>
      </c>
      <c r="J109" s="17">
        <f t="shared" si="26"/>
        <v>1513.9248111725908</v>
      </c>
      <c r="K109" s="17">
        <f>SUM($J109:J$136)</f>
        <v>5047.7844836768736</v>
      </c>
      <c r="L109" s="19">
        <f t="shared" si="27"/>
        <v>3.3342372398053097</v>
      </c>
      <c r="N109" s="20">
        <v>95</v>
      </c>
      <c r="O109" s="6">
        <f t="shared" si="21"/>
        <v>95</v>
      </c>
      <c r="P109" s="20">
        <f t="shared" si="28"/>
        <v>9933.9192156940517</v>
      </c>
      <c r="Q109" s="20">
        <f t="shared" si="29"/>
        <v>9933.9192156940517</v>
      </c>
      <c r="R109" s="5">
        <f t="shared" si="30"/>
        <v>9933.9192156940517</v>
      </c>
      <c r="S109" s="5">
        <f t="shared" si="31"/>
        <v>15039206.77282339</v>
      </c>
      <c r="T109" s="20">
        <f>SUM(S109:$S$136)</f>
        <v>31956441.403697953</v>
      </c>
      <c r="U109" s="6">
        <f t="shared" si="32"/>
        <v>2.1248754596183135</v>
      </c>
    </row>
    <row r="110" spans="1:21">
      <c r="A110" s="13">
        <v>96</v>
      </c>
      <c r="B110" s="17">
        <f>Absterbeordnung!C104</f>
        <v>7496.6603576457273</v>
      </c>
      <c r="C110" s="18">
        <f t="shared" si="22"/>
        <v>0.14941132283506506</v>
      </c>
      <c r="D110" s="17">
        <f t="shared" si="23"/>
        <v>1120.08594088104</v>
      </c>
      <c r="E110" s="17">
        <f>SUM(D110:$D$136)</f>
        <v>3533.8596725042826</v>
      </c>
      <c r="F110" s="19">
        <f t="shared" si="24"/>
        <v>3.1549897588435138</v>
      </c>
      <c r="G110" s="5"/>
      <c r="H110" s="17">
        <f>Absterbeordnung!C104</f>
        <v>7496.6603576457273</v>
      </c>
      <c r="I110" s="18">
        <f t="shared" si="25"/>
        <v>0.14941132283506506</v>
      </c>
      <c r="J110" s="17">
        <f t="shared" si="26"/>
        <v>1120.08594088104</v>
      </c>
      <c r="K110" s="17">
        <f>SUM($J110:J$136)</f>
        <v>3533.8596725042826</v>
      </c>
      <c r="L110" s="19">
        <f t="shared" si="27"/>
        <v>3.1549897588435138</v>
      </c>
      <c r="N110" s="20">
        <v>96</v>
      </c>
      <c r="O110" s="6">
        <f t="shared" ref="O110:O136" si="33">N110+$B$3</f>
        <v>96</v>
      </c>
      <c r="P110" s="20">
        <f t="shared" si="28"/>
        <v>7496.6603576457273</v>
      </c>
      <c r="Q110" s="20">
        <f t="shared" si="29"/>
        <v>7496.6603576457273</v>
      </c>
      <c r="R110" s="5">
        <f t="shared" si="30"/>
        <v>7496.6603576457273</v>
      </c>
      <c r="S110" s="5">
        <f t="shared" si="31"/>
        <v>8396903.8701592088</v>
      </c>
      <c r="T110" s="20">
        <f>SUM(S110:$S$136)</f>
        <v>16917234.630874563</v>
      </c>
      <c r="U110" s="6">
        <f t="shared" si="32"/>
        <v>2.0146990953409363</v>
      </c>
    </row>
    <row r="111" spans="1:21">
      <c r="A111" s="13">
        <v>97</v>
      </c>
      <c r="B111" s="17">
        <f>Absterbeordnung!C105</f>
        <v>5510.715491325308</v>
      </c>
      <c r="C111" s="18">
        <f t="shared" ref="C111:C127" si="34">1/(((1+($B$5/100))^A111))</f>
        <v>0.14648168905398534</v>
      </c>
      <c r="D111" s="17">
        <f t="shared" ref="D111:D127" si="35">B111*C111</f>
        <v>807.2189130652938</v>
      </c>
      <c r="E111" s="17">
        <f>SUM(D111:$D$136)</f>
        <v>2413.7737316232424</v>
      </c>
      <c r="F111" s="19">
        <f t="shared" ref="F111:F127" si="36">E111/D111</f>
        <v>2.990234362147556</v>
      </c>
      <c r="G111" s="5"/>
      <c r="H111" s="17">
        <f>Absterbeordnung!C105</f>
        <v>5510.715491325308</v>
      </c>
      <c r="I111" s="18">
        <f t="shared" ref="I111:I127" si="37">1/(((1+($B$5/100))^A111))</f>
        <v>0.14648168905398534</v>
      </c>
      <c r="J111" s="17">
        <f t="shared" ref="J111:J127" si="38">H111*I111</f>
        <v>807.2189130652938</v>
      </c>
      <c r="K111" s="17">
        <f>SUM($J111:J$136)</f>
        <v>2413.7737316232424</v>
      </c>
      <c r="L111" s="19">
        <f t="shared" ref="L111:L127" si="39">K111/J111</f>
        <v>2.990234362147556</v>
      </c>
      <c r="N111" s="20">
        <v>97</v>
      </c>
      <c r="O111" s="6">
        <f t="shared" si="33"/>
        <v>97</v>
      </c>
      <c r="P111" s="20">
        <f t="shared" si="28"/>
        <v>5510.715491325308</v>
      </c>
      <c r="Q111" s="20">
        <f t="shared" si="29"/>
        <v>5510.715491325308</v>
      </c>
      <c r="R111" s="5">
        <f t="shared" si="30"/>
        <v>5510.715491325308</v>
      </c>
      <c r="S111" s="5">
        <f t="shared" ref="S111:S136" si="40">P111*R111*I111</f>
        <v>4448353.769119692</v>
      </c>
      <c r="T111" s="20">
        <f>SUM(S111:$S$136)</f>
        <v>8520330.7607153542</v>
      </c>
      <c r="U111" s="6">
        <f t="shared" ref="U111:U127" si="41">T111/S111</f>
        <v>1.9153896481577468</v>
      </c>
    </row>
    <row r="112" spans="1:21">
      <c r="A112" s="13">
        <v>98</v>
      </c>
      <c r="B112" s="17">
        <f>Absterbeordnung!C106</f>
        <v>3940.7686354894322</v>
      </c>
      <c r="C112" s="18">
        <f t="shared" si="34"/>
        <v>0.14360949907253467</v>
      </c>
      <c r="D112" s="17">
        <f t="shared" si="35"/>
        <v>565.93180970339336</v>
      </c>
      <c r="E112" s="17">
        <f>SUM(D112:$D$136)</f>
        <v>1606.5548185579482</v>
      </c>
      <c r="F112" s="19">
        <f t="shared" si="36"/>
        <v>2.8387780842358881</v>
      </c>
      <c r="G112" s="5"/>
      <c r="H112" s="17">
        <f>Absterbeordnung!C106</f>
        <v>3940.7686354894322</v>
      </c>
      <c r="I112" s="18">
        <f t="shared" si="37"/>
        <v>0.14360949907253467</v>
      </c>
      <c r="J112" s="17">
        <f t="shared" si="38"/>
        <v>565.93180970339336</v>
      </c>
      <c r="K112" s="17">
        <f>SUM($J112:J$136)</f>
        <v>1606.5548185579482</v>
      </c>
      <c r="L112" s="19">
        <f t="shared" si="39"/>
        <v>2.8387780842358881</v>
      </c>
      <c r="N112" s="20">
        <v>98</v>
      </c>
      <c r="O112" s="6">
        <f t="shared" si="33"/>
        <v>98</v>
      </c>
      <c r="P112" s="20">
        <f t="shared" si="28"/>
        <v>3940.7686354894322</v>
      </c>
      <c r="Q112" s="20">
        <f t="shared" si="29"/>
        <v>3940.7686354894322</v>
      </c>
      <c r="R112" s="5">
        <f t="shared" si="30"/>
        <v>3940.7686354894322</v>
      </c>
      <c r="S112" s="5">
        <f t="shared" si="40"/>
        <v>2230206.3255049065</v>
      </c>
      <c r="T112" s="20">
        <f>SUM(S112:$S$136)</f>
        <v>4071976.9915956617</v>
      </c>
      <c r="U112" s="6">
        <f t="shared" si="41"/>
        <v>1.825829720339345</v>
      </c>
    </row>
    <row r="113" spans="1:21">
      <c r="A113" s="13">
        <v>99</v>
      </c>
      <c r="B113" s="17">
        <f>Absterbeordnung!C107</f>
        <v>2737.9564152224966</v>
      </c>
      <c r="C113" s="18">
        <f t="shared" si="34"/>
        <v>0.14079362654170063</v>
      </c>
      <c r="D113" s="17">
        <f t="shared" si="35"/>
        <v>385.48681301228964</v>
      </c>
      <c r="E113" s="17">
        <f>SUM(D113:$D$136)</f>
        <v>1040.6230088545549</v>
      </c>
      <c r="F113" s="19">
        <f t="shared" si="36"/>
        <v>2.699503520555913</v>
      </c>
      <c r="G113" s="5"/>
      <c r="H113" s="17">
        <f>Absterbeordnung!C107</f>
        <v>2737.9564152224966</v>
      </c>
      <c r="I113" s="18">
        <f t="shared" si="37"/>
        <v>0.14079362654170063</v>
      </c>
      <c r="J113" s="17">
        <f t="shared" si="38"/>
        <v>385.48681301228964</v>
      </c>
      <c r="K113" s="17">
        <f>SUM($J113:J$136)</f>
        <v>1040.6230088545549</v>
      </c>
      <c r="L113" s="19">
        <f t="shared" si="39"/>
        <v>2.699503520555913</v>
      </c>
      <c r="N113" s="20">
        <v>99</v>
      </c>
      <c r="O113" s="6">
        <f t="shared" si="33"/>
        <v>99</v>
      </c>
      <c r="P113" s="20">
        <f t="shared" si="28"/>
        <v>2737.9564152224966</v>
      </c>
      <c r="Q113" s="20">
        <f t="shared" si="29"/>
        <v>2737.9564152224966</v>
      </c>
      <c r="R113" s="5">
        <f t="shared" si="30"/>
        <v>2737.9564152224966</v>
      </c>
      <c r="S113" s="5">
        <f t="shared" si="40"/>
        <v>1055446.0926706733</v>
      </c>
      <c r="T113" s="20">
        <f>SUM(S113:$S$136)</f>
        <v>1841770.6660907557</v>
      </c>
      <c r="U113" s="6">
        <f t="shared" si="41"/>
        <v>1.7450163290011214</v>
      </c>
    </row>
    <row r="114" spans="1:21">
      <c r="A114" s="13">
        <v>100</v>
      </c>
      <c r="B114" s="17">
        <f>Absterbeordnung!C108</f>
        <v>1845.7998980660657</v>
      </c>
      <c r="C114" s="18">
        <f t="shared" si="34"/>
        <v>0.13803296719774574</v>
      </c>
      <c r="D114" s="17">
        <f t="shared" si="35"/>
        <v>254.78123678335567</v>
      </c>
      <c r="E114" s="17">
        <f>SUM(D114:$D$136)</f>
        <v>655.13619584226524</v>
      </c>
      <c r="F114" s="19">
        <f t="shared" si="36"/>
        <v>2.5713675155731246</v>
      </c>
      <c r="G114" s="5"/>
      <c r="H114" s="17">
        <f>Absterbeordnung!C108</f>
        <v>1845.7998980660657</v>
      </c>
      <c r="I114" s="18">
        <f t="shared" si="37"/>
        <v>0.13803296719774574</v>
      </c>
      <c r="J114" s="17">
        <f t="shared" si="38"/>
        <v>254.78123678335567</v>
      </c>
      <c r="K114" s="17">
        <f>SUM($J114:J$136)</f>
        <v>655.13619584226524</v>
      </c>
      <c r="L114" s="19">
        <f t="shared" si="39"/>
        <v>2.5713675155731246</v>
      </c>
      <c r="N114" s="20">
        <v>100</v>
      </c>
      <c r="O114" s="6">
        <f t="shared" si="33"/>
        <v>100</v>
      </c>
      <c r="P114" s="20">
        <f t="shared" si="28"/>
        <v>1845.7998980660657</v>
      </c>
      <c r="Q114" s="20">
        <f t="shared" si="29"/>
        <v>1845.7998980660657</v>
      </c>
      <c r="R114" s="5">
        <f t="shared" si="30"/>
        <v>1845.7998980660657</v>
      </c>
      <c r="S114" s="5">
        <f t="shared" si="40"/>
        <v>470275.18088386406</v>
      </c>
      <c r="T114" s="20">
        <f>SUM(S114:$S$136)</f>
        <v>786324.5734200821</v>
      </c>
      <c r="U114" s="6">
        <f t="shared" si="41"/>
        <v>1.6720520354534028</v>
      </c>
    </row>
    <row r="115" spans="1:21">
      <c r="A115" s="13">
        <v>101</v>
      </c>
      <c r="B115" s="17">
        <f>Absterbeordnung!C109</f>
        <v>1205.8548935867448</v>
      </c>
      <c r="C115" s="18">
        <f t="shared" si="34"/>
        <v>0.13532643842916248</v>
      </c>
      <c r="D115" s="17">
        <f t="shared" si="35"/>
        <v>163.18404801147088</v>
      </c>
      <c r="E115" s="17">
        <f>SUM(D115:$D$136)</f>
        <v>400.35495905890974</v>
      </c>
      <c r="F115" s="19">
        <f t="shared" si="36"/>
        <v>2.4533951935716605</v>
      </c>
      <c r="G115" s="5"/>
      <c r="H115" s="17">
        <f>Absterbeordnung!C109</f>
        <v>1205.8548935867448</v>
      </c>
      <c r="I115" s="18">
        <f t="shared" si="37"/>
        <v>0.13532643842916248</v>
      </c>
      <c r="J115" s="17">
        <f t="shared" si="38"/>
        <v>163.18404801147088</v>
      </c>
      <c r="K115" s="17">
        <f>SUM($J115:J$136)</f>
        <v>400.35495905890974</v>
      </c>
      <c r="L115" s="19">
        <f t="shared" si="39"/>
        <v>2.4533951935716605</v>
      </c>
      <c r="N115" s="20">
        <v>101</v>
      </c>
      <c r="O115" s="6">
        <f t="shared" si="33"/>
        <v>101</v>
      </c>
      <c r="P115" s="20">
        <f t="shared" si="28"/>
        <v>1205.8548935867448</v>
      </c>
      <c r="Q115" s="20">
        <f t="shared" si="29"/>
        <v>1205.8548935867448</v>
      </c>
      <c r="R115" s="5">
        <f t="shared" si="30"/>
        <v>1205.8548935867448</v>
      </c>
      <c r="S115" s="5">
        <f t="shared" si="40"/>
        <v>196776.28284992647</v>
      </c>
      <c r="T115" s="20">
        <f>SUM(S115:$S$136)</f>
        <v>316049.3925362181</v>
      </c>
      <c r="U115" s="6">
        <f t="shared" si="41"/>
        <v>1.6061355970285125</v>
      </c>
    </row>
    <row r="116" spans="1:21">
      <c r="A116" s="21">
        <v>102</v>
      </c>
      <c r="B116" s="17">
        <f>Absterbeordnung!C110</f>
        <v>762.42596561962182</v>
      </c>
      <c r="C116" s="18">
        <f t="shared" si="34"/>
        <v>0.13267297885212007</v>
      </c>
      <c r="D116" s="17">
        <f t="shared" si="35"/>
        <v>101.1533240129593</v>
      </c>
      <c r="E116" s="17">
        <f>SUM(D116:$D$136)</f>
        <v>237.17091104743881</v>
      </c>
      <c r="F116" s="19">
        <f t="shared" si="36"/>
        <v>2.3446674972050703</v>
      </c>
      <c r="G116" s="5"/>
      <c r="H116" s="17">
        <f>Absterbeordnung!C110</f>
        <v>762.42596561962182</v>
      </c>
      <c r="I116" s="18">
        <f t="shared" si="37"/>
        <v>0.13267297885212007</v>
      </c>
      <c r="J116" s="17">
        <f t="shared" si="38"/>
        <v>101.1533240129593</v>
      </c>
      <c r="K116" s="17">
        <f>SUM($J116:J$136)</f>
        <v>237.17091104743881</v>
      </c>
      <c r="L116" s="19">
        <f t="shared" si="39"/>
        <v>2.3446674972050703</v>
      </c>
      <c r="N116" s="6">
        <v>102</v>
      </c>
      <c r="O116" s="6">
        <f t="shared" si="33"/>
        <v>102</v>
      </c>
      <c r="P116" s="20">
        <f t="shared" si="28"/>
        <v>762.42596561962182</v>
      </c>
      <c r="Q116" s="20">
        <f t="shared" si="29"/>
        <v>762.42596561962182</v>
      </c>
      <c r="R116" s="5">
        <f t="shared" si="30"/>
        <v>762.42596561962182</v>
      </c>
      <c r="S116" s="5">
        <f t="shared" si="40"/>
        <v>77121.920736214975</v>
      </c>
      <c r="T116" s="20">
        <f>SUM(S116:$S$136)</f>
        <v>119273.10968629165</v>
      </c>
      <c r="U116" s="6">
        <f t="shared" si="41"/>
        <v>1.5465526344221776</v>
      </c>
    </row>
    <row r="117" spans="1:21">
      <c r="A117" s="21">
        <v>103</v>
      </c>
      <c r="B117" s="17">
        <f>Absterbeordnung!C111</f>
        <v>465.94252953224532</v>
      </c>
      <c r="C117" s="18">
        <f t="shared" si="34"/>
        <v>0.13007154789423539</v>
      </c>
      <c r="D117" s="17">
        <f t="shared" si="35"/>
        <v>60.605866046014633</v>
      </c>
      <c r="E117" s="17">
        <f>SUM(D117:$D$136)</f>
        <v>136.0175870344795</v>
      </c>
      <c r="F117" s="19">
        <f t="shared" si="36"/>
        <v>2.2442973908038701</v>
      </c>
      <c r="G117" s="5"/>
      <c r="H117" s="17">
        <f>Absterbeordnung!C111</f>
        <v>465.94252953224532</v>
      </c>
      <c r="I117" s="18">
        <f t="shared" si="37"/>
        <v>0.13007154789423539</v>
      </c>
      <c r="J117" s="17">
        <f t="shared" si="38"/>
        <v>60.605866046014633</v>
      </c>
      <c r="K117" s="17">
        <f>SUM($J117:J$136)</f>
        <v>136.0175870344795</v>
      </c>
      <c r="L117" s="19">
        <f t="shared" si="39"/>
        <v>2.2442973908038701</v>
      </c>
      <c r="N117" s="6">
        <v>103</v>
      </c>
      <c r="O117" s="6">
        <f t="shared" si="33"/>
        <v>103</v>
      </c>
      <c r="P117" s="20">
        <f t="shared" si="28"/>
        <v>465.94252953224532</v>
      </c>
      <c r="Q117" s="20">
        <f t="shared" si="29"/>
        <v>465.94252953224532</v>
      </c>
      <c r="R117" s="5">
        <f t="shared" si="30"/>
        <v>465.94252953224532</v>
      </c>
      <c r="S117" s="5">
        <f t="shared" si="40"/>
        <v>28238.850529972475</v>
      </c>
      <c r="T117" s="20">
        <f>SUM(S117:$S$136)</f>
        <v>42151.188950076656</v>
      </c>
      <c r="U117" s="6">
        <f t="shared" si="41"/>
        <v>1.4926665979317304</v>
      </c>
    </row>
    <row r="118" spans="1:21">
      <c r="A118" s="21">
        <v>104</v>
      </c>
      <c r="B118" s="17">
        <f>Absterbeordnung!C112</f>
        <v>274.87733051827286</v>
      </c>
      <c r="C118" s="18">
        <f t="shared" si="34"/>
        <v>0.12752112538650526</v>
      </c>
      <c r="D118" s="17">
        <f t="shared" si="35"/>
        <v>35.052666530928519</v>
      </c>
      <c r="E118" s="17">
        <f>SUM(D118:$D$136)</f>
        <v>75.411720988464879</v>
      </c>
      <c r="F118" s="19">
        <f t="shared" si="36"/>
        <v>2.151383288399066</v>
      </c>
      <c r="G118" s="5"/>
      <c r="H118" s="17">
        <f>Absterbeordnung!C112</f>
        <v>274.87733051827286</v>
      </c>
      <c r="I118" s="18">
        <f t="shared" si="37"/>
        <v>0.12752112538650526</v>
      </c>
      <c r="J118" s="17">
        <f t="shared" si="38"/>
        <v>35.052666530928519</v>
      </c>
      <c r="K118" s="17">
        <f>SUM($J118:J$136)</f>
        <v>75.411720988464879</v>
      </c>
      <c r="L118" s="19">
        <f t="shared" si="39"/>
        <v>2.151383288399066</v>
      </c>
      <c r="N118" s="6">
        <v>104</v>
      </c>
      <c r="O118" s="6">
        <f t="shared" si="33"/>
        <v>104</v>
      </c>
      <c r="P118" s="20">
        <f t="shared" si="28"/>
        <v>274.87733051827286</v>
      </c>
      <c r="Q118" s="20">
        <f t="shared" si="29"/>
        <v>274.87733051827286</v>
      </c>
      <c r="R118" s="5">
        <f t="shared" si="30"/>
        <v>274.87733051827286</v>
      </c>
      <c r="S118" s="5">
        <f t="shared" si="40"/>
        <v>9635.1834035688407</v>
      </c>
      <c r="T118" s="20">
        <f>SUM(S118:$S$136)</f>
        <v>13912.338420104184</v>
      </c>
      <c r="U118" s="6">
        <f t="shared" si="41"/>
        <v>1.4439100780324639</v>
      </c>
    </row>
    <row r="119" spans="1:21">
      <c r="A119" s="21">
        <v>105</v>
      </c>
      <c r="B119" s="17">
        <f>Absterbeordnung!C113</f>
        <v>156.33536908448073</v>
      </c>
      <c r="C119" s="18">
        <f t="shared" si="34"/>
        <v>0.12502071116324046</v>
      </c>
      <c r="D119" s="17">
        <f t="shared" si="35"/>
        <v>19.545159022909456</v>
      </c>
      <c r="E119" s="17">
        <f>SUM(D119:$D$136)</f>
        <v>40.359054457536345</v>
      </c>
      <c r="F119" s="19">
        <f t="shared" si="36"/>
        <v>2.06491307695324</v>
      </c>
      <c r="G119" s="5"/>
      <c r="H119" s="17">
        <f>Absterbeordnung!C113</f>
        <v>156.33536908448073</v>
      </c>
      <c r="I119" s="18">
        <f t="shared" si="37"/>
        <v>0.12502071116324046</v>
      </c>
      <c r="J119" s="17">
        <f t="shared" si="38"/>
        <v>19.545159022909456</v>
      </c>
      <c r="K119" s="17">
        <f>SUM($J119:J$136)</f>
        <v>40.359054457536345</v>
      </c>
      <c r="L119" s="19">
        <f t="shared" si="39"/>
        <v>2.06491307695324</v>
      </c>
      <c r="N119" s="6">
        <v>105</v>
      </c>
      <c r="O119" s="6">
        <f t="shared" si="33"/>
        <v>105</v>
      </c>
      <c r="P119" s="20">
        <f t="shared" si="28"/>
        <v>156.33536908448073</v>
      </c>
      <c r="Q119" s="20">
        <f t="shared" si="29"/>
        <v>156.33536908448073</v>
      </c>
      <c r="R119" s="5">
        <f t="shared" si="30"/>
        <v>156.33536908448073</v>
      </c>
      <c r="S119" s="5">
        <f t="shared" si="40"/>
        <v>3055.5996496614184</v>
      </c>
      <c r="T119" s="20">
        <f>SUM(S119:$S$136)</f>
        <v>4277.1550165353419</v>
      </c>
      <c r="U119" s="6">
        <f t="shared" si="41"/>
        <v>1.3997759873448343</v>
      </c>
    </row>
    <row r="120" spans="1:21">
      <c r="A120" s="21">
        <v>106</v>
      </c>
      <c r="B120" s="17">
        <f>Absterbeordnung!C114</f>
        <v>85.610524918185263</v>
      </c>
      <c r="C120" s="18">
        <f t="shared" si="34"/>
        <v>0.12256932466984359</v>
      </c>
      <c r="D120" s="17">
        <f t="shared" si="35"/>
        <v>10.493224223852785</v>
      </c>
      <c r="E120" s="17">
        <f>SUM(D120:$D$136)</f>
        <v>20.8138954346269</v>
      </c>
      <c r="F120" s="19">
        <f t="shared" si="36"/>
        <v>1.9835557680463523</v>
      </c>
      <c r="G120" s="5"/>
      <c r="H120" s="17">
        <f>Absterbeordnung!C114</f>
        <v>85.610524918185263</v>
      </c>
      <c r="I120" s="18">
        <f t="shared" si="37"/>
        <v>0.12256932466984359</v>
      </c>
      <c r="J120" s="17">
        <f t="shared" si="38"/>
        <v>10.493224223852785</v>
      </c>
      <c r="K120" s="17">
        <f>SUM($J120:J$136)</f>
        <v>20.8138954346269</v>
      </c>
      <c r="L120" s="19">
        <f t="shared" si="39"/>
        <v>1.9835557680463523</v>
      </c>
      <c r="N120" s="6">
        <v>106</v>
      </c>
      <c r="O120" s="6">
        <f t="shared" si="33"/>
        <v>106</v>
      </c>
      <c r="P120" s="20">
        <f t="shared" si="28"/>
        <v>85.610524918185263</v>
      </c>
      <c r="Q120" s="20">
        <f t="shared" si="29"/>
        <v>85.610524918185263</v>
      </c>
      <c r="R120" s="5">
        <f t="shared" si="30"/>
        <v>85.610524918185263</v>
      </c>
      <c r="S120" s="5">
        <f t="shared" si="40"/>
        <v>898.33043388825399</v>
      </c>
      <c r="T120" s="20">
        <f>SUM(S120:$S$136)</f>
        <v>1221.555366873923</v>
      </c>
      <c r="U120" s="6">
        <f t="shared" si="41"/>
        <v>1.3598062815111929</v>
      </c>
    </row>
    <row r="121" spans="1:21">
      <c r="A121" s="21">
        <v>107</v>
      </c>
      <c r="B121" s="17">
        <f>Absterbeordnung!C115</f>
        <v>45.080479308484612</v>
      </c>
      <c r="C121" s="18">
        <f t="shared" si="34"/>
        <v>0.12016600457827803</v>
      </c>
      <c r="D121" s="17">
        <f t="shared" si="35"/>
        <v>5.4171410829743296</v>
      </c>
      <c r="E121" s="17">
        <f>SUM(D121:$D$136)</f>
        <v>10.320671210774117</v>
      </c>
      <c r="F121" s="19">
        <f t="shared" si="36"/>
        <v>1.9051878200498076</v>
      </c>
      <c r="G121" s="5"/>
      <c r="H121" s="17">
        <f>Absterbeordnung!C115</f>
        <v>45.080479308484612</v>
      </c>
      <c r="I121" s="18">
        <f t="shared" si="37"/>
        <v>0.12016600457827803</v>
      </c>
      <c r="J121" s="17">
        <f t="shared" si="38"/>
        <v>5.4171410829743296</v>
      </c>
      <c r="K121" s="17">
        <f>SUM($J121:J$136)</f>
        <v>10.320671210774117</v>
      </c>
      <c r="L121" s="19">
        <f t="shared" si="39"/>
        <v>1.9051878200498076</v>
      </c>
      <c r="N121" s="6">
        <v>107</v>
      </c>
      <c r="O121" s="6">
        <f t="shared" si="33"/>
        <v>107</v>
      </c>
      <c r="P121" s="20">
        <f t="shared" si="28"/>
        <v>45.080479308484612</v>
      </c>
      <c r="Q121" s="20">
        <f t="shared" si="29"/>
        <v>45.080479308484612</v>
      </c>
      <c r="R121" s="5">
        <f t="shared" si="30"/>
        <v>45.080479308484612</v>
      </c>
      <c r="S121" s="5">
        <f t="shared" si="40"/>
        <v>244.20731650216621</v>
      </c>
      <c r="T121" s="20">
        <f>SUM(S121:$S$136)</f>
        <v>323.22493298566923</v>
      </c>
      <c r="U121" s="6">
        <f t="shared" si="41"/>
        <v>1.3235677686290865</v>
      </c>
    </row>
    <row r="122" spans="1:21">
      <c r="A122" s="21">
        <v>108</v>
      </c>
      <c r="B122" s="17">
        <f>Absterbeordnung!C116</f>
        <v>22.797183178428821</v>
      </c>
      <c r="C122" s="18">
        <f t="shared" si="34"/>
        <v>0.11780980841007649</v>
      </c>
      <c r="D122" s="17">
        <f t="shared" si="35"/>
        <v>2.6857317825401181</v>
      </c>
      <c r="E122" s="17">
        <f>SUM(D122:$D$136)</f>
        <v>4.9035301277997867</v>
      </c>
      <c r="F122" s="19">
        <f t="shared" si="36"/>
        <v>1.8257705999078262</v>
      </c>
      <c r="G122" s="5"/>
      <c r="H122" s="17">
        <f>Absterbeordnung!C116</f>
        <v>22.797183178428821</v>
      </c>
      <c r="I122" s="18">
        <f t="shared" si="37"/>
        <v>0.11780980841007649</v>
      </c>
      <c r="J122" s="17">
        <f t="shared" si="38"/>
        <v>2.6857317825401181</v>
      </c>
      <c r="K122" s="17">
        <f>SUM($J122:J$136)</f>
        <v>4.9035301277997867</v>
      </c>
      <c r="L122" s="19">
        <f t="shared" si="39"/>
        <v>1.8257705999078262</v>
      </c>
      <c r="N122" s="6">
        <v>108</v>
      </c>
      <c r="O122" s="6">
        <f t="shared" si="33"/>
        <v>108</v>
      </c>
      <c r="P122" s="20">
        <f t="shared" si="28"/>
        <v>22.797183178428821</v>
      </c>
      <c r="Q122" s="20">
        <f t="shared" si="29"/>
        <v>22.797183178428821</v>
      </c>
      <c r="R122" s="5">
        <f t="shared" si="30"/>
        <v>22.797183178428821</v>
      </c>
      <c r="S122" s="5">
        <f t="shared" si="40"/>
        <v>61.227119414695224</v>
      </c>
      <c r="T122" s="20">
        <f>SUM(S122:$S$136)</f>
        <v>79.017616483502991</v>
      </c>
      <c r="U122" s="6">
        <f t="shared" si="41"/>
        <v>1.2905656388684821</v>
      </c>
    </row>
    <row r="123" spans="1:21">
      <c r="A123" s="21">
        <v>109</v>
      </c>
      <c r="B123" s="17">
        <f>Absterbeordnung!C117</f>
        <v>11.057195852846933</v>
      </c>
      <c r="C123" s="18">
        <f t="shared" si="34"/>
        <v>0.11549981216674166</v>
      </c>
      <c r="D123" s="17">
        <f t="shared" si="35"/>
        <v>1.2771040440946955</v>
      </c>
      <c r="E123" s="17">
        <f>SUM(D123:$D$136)</f>
        <v>2.2177983452596686</v>
      </c>
      <c r="F123" s="19">
        <f t="shared" si="36"/>
        <v>1.7365839185262355</v>
      </c>
      <c r="G123" s="5"/>
      <c r="H123" s="17">
        <f>Absterbeordnung!C117</f>
        <v>11.057195852846933</v>
      </c>
      <c r="I123" s="18">
        <f t="shared" si="37"/>
        <v>0.11549981216674166</v>
      </c>
      <c r="J123" s="17">
        <f t="shared" si="38"/>
        <v>1.2771040440946955</v>
      </c>
      <c r="K123" s="17">
        <f>SUM($J123:J$136)</f>
        <v>2.2177983452596686</v>
      </c>
      <c r="L123" s="19">
        <f t="shared" si="39"/>
        <v>1.7365839185262355</v>
      </c>
      <c r="N123" s="6">
        <v>109</v>
      </c>
      <c r="O123" s="6">
        <f t="shared" si="33"/>
        <v>109</v>
      </c>
      <c r="P123" s="20">
        <f t="shared" si="28"/>
        <v>11.057195852846933</v>
      </c>
      <c r="Q123" s="20">
        <f t="shared" si="29"/>
        <v>11.057195852846933</v>
      </c>
      <c r="R123" s="5">
        <f t="shared" si="30"/>
        <v>11.057195852846933</v>
      </c>
      <c r="S123" s="5">
        <f t="shared" si="40"/>
        <v>14.121189540017914</v>
      </c>
      <c r="T123" s="20">
        <f>SUM(S123:$S$136)</f>
        <v>17.79049706880777</v>
      </c>
      <c r="U123" s="6">
        <f t="shared" si="41"/>
        <v>1.2598440817178636</v>
      </c>
    </row>
    <row r="124" spans="1:21">
      <c r="A124" s="21">
        <v>110</v>
      </c>
      <c r="B124" s="17">
        <f>Absterbeordnung!C118</f>
        <v>5.1371212391430303</v>
      </c>
      <c r="C124" s="18">
        <f t="shared" si="34"/>
        <v>0.11323510996739378</v>
      </c>
      <c r="D124" s="17">
        <f t="shared" si="35"/>
        <v>0.58170248843019523</v>
      </c>
      <c r="E124" s="17">
        <f>SUM(D124:$D$136)</f>
        <v>0.94069430116497299</v>
      </c>
      <c r="F124" s="19">
        <f t="shared" si="36"/>
        <v>1.6171398951783187</v>
      </c>
      <c r="G124" s="5"/>
      <c r="H124" s="17">
        <f>Absterbeordnung!C118</f>
        <v>5.1371212391430303</v>
      </c>
      <c r="I124" s="18">
        <f t="shared" si="37"/>
        <v>0.11323510996739378</v>
      </c>
      <c r="J124" s="17">
        <f t="shared" si="38"/>
        <v>0.58170248843019523</v>
      </c>
      <c r="K124" s="17">
        <f>SUM($J124:J$136)</f>
        <v>0.94069430116497299</v>
      </c>
      <c r="L124" s="19">
        <f t="shared" si="39"/>
        <v>1.6171398951783187</v>
      </c>
      <c r="N124" s="6">
        <v>110</v>
      </c>
      <c r="O124" s="6">
        <f t="shared" si="33"/>
        <v>110</v>
      </c>
      <c r="P124" s="20">
        <f t="shared" si="28"/>
        <v>5.1371212391430303</v>
      </c>
      <c r="Q124" s="20">
        <f t="shared" si="29"/>
        <v>5.1371212391430303</v>
      </c>
      <c r="R124" s="5">
        <f t="shared" si="30"/>
        <v>5.1371212391430303</v>
      </c>
      <c r="S124" s="5">
        <f t="shared" si="40"/>
        <v>2.9882762081771088</v>
      </c>
      <c r="T124" s="20">
        <f>SUM(S124:$S$136)</f>
        <v>3.6693075287898553</v>
      </c>
      <c r="U124" s="6">
        <f t="shared" si="41"/>
        <v>1.2279010617389299</v>
      </c>
    </row>
    <row r="125" spans="1:21">
      <c r="A125" s="21">
        <v>111</v>
      </c>
      <c r="B125" s="17">
        <f>Absterbeordnung!C119</f>
        <v>2.2832080089279172</v>
      </c>
      <c r="C125" s="18">
        <f t="shared" si="34"/>
        <v>0.11101481369352335</v>
      </c>
      <c r="D125" s="17">
        <f t="shared" si="35"/>
        <v>0.25346991173469313</v>
      </c>
      <c r="E125" s="17">
        <f>SUM(D125:$D$136)</f>
        <v>0.35899181273477782</v>
      </c>
      <c r="F125" s="19">
        <f t="shared" si="36"/>
        <v>1.4163093768326018</v>
      </c>
      <c r="G125" s="25"/>
      <c r="H125" s="17">
        <f>Absterbeordnung!C119</f>
        <v>2.2832080089279172</v>
      </c>
      <c r="I125" s="18">
        <f t="shared" si="37"/>
        <v>0.11101481369352335</v>
      </c>
      <c r="J125" s="17">
        <f t="shared" si="38"/>
        <v>0.25346991173469313</v>
      </c>
      <c r="K125" s="17">
        <f>SUM($J125:J$136)</f>
        <v>0.35899181273477782</v>
      </c>
      <c r="L125" s="19">
        <f t="shared" si="39"/>
        <v>1.4163093768326018</v>
      </c>
      <c r="N125" s="6">
        <v>111</v>
      </c>
      <c r="O125" s="6">
        <f t="shared" si="33"/>
        <v>111</v>
      </c>
      <c r="P125" s="20">
        <f t="shared" si="28"/>
        <v>2.2832080089279172</v>
      </c>
      <c r="Q125" s="20">
        <f t="shared" si="29"/>
        <v>2.2832080089279172</v>
      </c>
      <c r="R125" s="5">
        <f t="shared" si="30"/>
        <v>2.2832080089279172</v>
      </c>
      <c r="S125" s="5">
        <f t="shared" si="40"/>
        <v>0.57872453249490363</v>
      </c>
      <c r="T125" s="20">
        <f>SUM(S125:$S$136)</f>
        <v>0.68103132061274663</v>
      </c>
      <c r="U125" s="6">
        <f t="shared" si="41"/>
        <v>1.1767797671835243</v>
      </c>
    </row>
    <row r="126" spans="1:21">
      <c r="A126" s="21">
        <v>112</v>
      </c>
      <c r="B126" s="17">
        <f>Absterbeordnung!C120</f>
        <v>0.96953132144350662</v>
      </c>
      <c r="C126" s="18">
        <f t="shared" si="34"/>
        <v>0.10883805264070914</v>
      </c>
      <c r="D126" s="17">
        <f t="shared" si="35"/>
        <v>0.10552190100008467</v>
      </c>
      <c r="E126" s="17">
        <f>SUM(D126:$D$136)</f>
        <v>0.10552190100008467</v>
      </c>
      <c r="F126" s="19">
        <f t="shared" si="36"/>
        <v>1</v>
      </c>
      <c r="G126" s="5"/>
      <c r="H126" s="17">
        <f>Absterbeordnung!C120</f>
        <v>0.96953132144350662</v>
      </c>
      <c r="I126" s="18">
        <f t="shared" si="37"/>
        <v>0.10883805264070914</v>
      </c>
      <c r="J126" s="17">
        <f t="shared" si="38"/>
        <v>0.10552190100008467</v>
      </c>
      <c r="K126" s="17">
        <f>SUM($J126:J$136)</f>
        <v>0.10552190100008467</v>
      </c>
      <c r="L126" s="19">
        <f t="shared" si="39"/>
        <v>1</v>
      </c>
      <c r="N126" s="6">
        <v>112</v>
      </c>
      <c r="O126" s="6">
        <f t="shared" si="33"/>
        <v>112</v>
      </c>
      <c r="P126" s="20">
        <f t="shared" si="28"/>
        <v>0.96953132144350662</v>
      </c>
      <c r="Q126" s="20">
        <f t="shared" si="29"/>
        <v>0.96953132144350662</v>
      </c>
      <c r="R126" s="5">
        <f t="shared" si="30"/>
        <v>0.96953132144350662</v>
      </c>
      <c r="S126" s="5">
        <f t="shared" si="40"/>
        <v>0.10230678811784298</v>
      </c>
      <c r="T126" s="20">
        <f>SUM(S126:$S$136)</f>
        <v>0.10230678811784298</v>
      </c>
      <c r="U126" s="6">
        <f t="shared" si="41"/>
        <v>1</v>
      </c>
    </row>
    <row r="127" spans="1:21">
      <c r="A127" s="21">
        <v>113</v>
      </c>
      <c r="B127" s="17">
        <f>Absterbeordnung!C121</f>
        <v>0</v>
      </c>
      <c r="C127" s="18">
        <f t="shared" si="34"/>
        <v>0.10670397317716583</v>
      </c>
      <c r="D127" s="17">
        <f t="shared" si="35"/>
        <v>0</v>
      </c>
      <c r="E127" s="17">
        <f>SUM(D127:$D$136)</f>
        <v>0</v>
      </c>
      <c r="F127" s="19" t="e">
        <f t="shared" si="36"/>
        <v>#DIV/0!</v>
      </c>
      <c r="G127" s="27"/>
      <c r="H127" s="17">
        <f>Absterbeordnung!C121</f>
        <v>0</v>
      </c>
      <c r="I127" s="18">
        <f t="shared" si="37"/>
        <v>0.10670397317716583</v>
      </c>
      <c r="J127" s="17">
        <f t="shared" si="38"/>
        <v>0</v>
      </c>
      <c r="K127" s="17">
        <f>SUM($J127:J$136)</f>
        <v>0</v>
      </c>
      <c r="L127" s="19" t="e">
        <f t="shared" si="39"/>
        <v>#DIV/0!</v>
      </c>
      <c r="N127" s="6">
        <v>113</v>
      </c>
      <c r="O127" s="6">
        <f t="shared" si="33"/>
        <v>113</v>
      </c>
      <c r="P127" s="20">
        <f t="shared" si="28"/>
        <v>0</v>
      </c>
      <c r="Q127" s="20">
        <f t="shared" si="29"/>
        <v>0</v>
      </c>
      <c r="R127" s="5">
        <f t="shared" si="30"/>
        <v>0</v>
      </c>
      <c r="S127" s="5">
        <f t="shared" si="40"/>
        <v>0</v>
      </c>
      <c r="T127" s="20">
        <f>SUM(S127:$S$136)</f>
        <v>0</v>
      </c>
      <c r="U127" s="6" t="e">
        <f t="shared" si="41"/>
        <v>#DIV/0!</v>
      </c>
    </row>
    <row r="128" spans="1:21">
      <c r="A128" s="21">
        <v>114</v>
      </c>
      <c r="B128" s="17">
        <f>Absterbeordnung!C122</f>
        <v>0</v>
      </c>
      <c r="C128" s="18">
        <f t="shared" ref="C128:C134" si="42">1/(((1+($B$5/100))^A128))</f>
        <v>0.10461173840898609</v>
      </c>
      <c r="D128" s="17">
        <f t="shared" ref="D128:D134" si="43">B128*C128</f>
        <v>0</v>
      </c>
      <c r="E128" s="17">
        <f>SUM(D128:$D$136)</f>
        <v>0</v>
      </c>
      <c r="F128" s="19" t="e">
        <f t="shared" ref="F128:F134" si="44">E128/D128</f>
        <v>#DIV/0!</v>
      </c>
      <c r="G128" s="27"/>
      <c r="H128" s="17">
        <f>Absterbeordnung!C122</f>
        <v>0</v>
      </c>
      <c r="I128" s="18">
        <f t="shared" ref="I128:I134" si="45">1/(((1+($B$5/100))^A128))</f>
        <v>0.10461173840898609</v>
      </c>
      <c r="J128" s="17">
        <f t="shared" ref="J128:J134" si="46">H128*I128</f>
        <v>0</v>
      </c>
      <c r="K128" s="17">
        <f>SUM($J128:J$136)</f>
        <v>0</v>
      </c>
      <c r="L128" s="19" t="e">
        <f t="shared" ref="L128:L134" si="47">K128/J128</f>
        <v>#DIV/0!</v>
      </c>
      <c r="N128" s="6">
        <v>114</v>
      </c>
      <c r="O128" s="6">
        <f t="shared" si="33"/>
        <v>114</v>
      </c>
      <c r="P128" s="20">
        <f t="shared" ref="P128:P134" si="48">B128</f>
        <v>0</v>
      </c>
      <c r="Q128" s="20">
        <f t="shared" ref="Q128:Q134" si="49">B128</f>
        <v>0</v>
      </c>
      <c r="R128" s="5">
        <f t="shared" si="30"/>
        <v>0</v>
      </c>
      <c r="S128" s="5">
        <f t="shared" si="40"/>
        <v>0</v>
      </c>
      <c r="T128" s="20">
        <f>SUM(S128:$S$136)</f>
        <v>0</v>
      </c>
      <c r="U128" s="6" t="e">
        <f t="shared" ref="U128:U134" si="50">T128/S128</f>
        <v>#DIV/0!</v>
      </c>
    </row>
    <row r="129" spans="1:21">
      <c r="A129" s="21">
        <v>115</v>
      </c>
      <c r="B129" s="17">
        <f>Absterbeordnung!C123</f>
        <v>0</v>
      </c>
      <c r="C129" s="18">
        <f t="shared" si="42"/>
        <v>0.10256052785194716</v>
      </c>
      <c r="D129" s="17">
        <f t="shared" si="43"/>
        <v>0</v>
      </c>
      <c r="E129" s="17">
        <f>SUM(D129:$D$136)</f>
        <v>0</v>
      </c>
      <c r="F129" s="19" t="e">
        <f t="shared" si="44"/>
        <v>#DIV/0!</v>
      </c>
      <c r="G129" s="27"/>
      <c r="H129" s="17">
        <f>Absterbeordnung!C123</f>
        <v>0</v>
      </c>
      <c r="I129" s="18">
        <f t="shared" si="45"/>
        <v>0.10256052785194716</v>
      </c>
      <c r="J129" s="17">
        <f t="shared" si="46"/>
        <v>0</v>
      </c>
      <c r="K129" s="17">
        <f>SUM($J129:J$136)</f>
        <v>0</v>
      </c>
      <c r="L129" s="19" t="e">
        <f t="shared" si="47"/>
        <v>#DIV/0!</v>
      </c>
      <c r="N129" s="6">
        <v>115</v>
      </c>
      <c r="O129" s="6">
        <f t="shared" si="33"/>
        <v>115</v>
      </c>
      <c r="P129" s="20">
        <f t="shared" si="48"/>
        <v>0</v>
      </c>
      <c r="Q129" s="20">
        <f t="shared" si="49"/>
        <v>0</v>
      </c>
      <c r="R129" s="5">
        <f t="shared" si="30"/>
        <v>0</v>
      </c>
      <c r="S129" s="5">
        <f t="shared" si="40"/>
        <v>0</v>
      </c>
      <c r="T129" s="20">
        <f>SUM(S129:$S$136)</f>
        <v>0</v>
      </c>
      <c r="U129" s="6" t="e">
        <f t="shared" si="50"/>
        <v>#DIV/0!</v>
      </c>
    </row>
    <row r="130" spans="1:21">
      <c r="A130" s="21">
        <v>116</v>
      </c>
      <c r="B130" s="17">
        <f>Absterbeordnung!C124</f>
        <v>0</v>
      </c>
      <c r="C130" s="18">
        <f t="shared" si="42"/>
        <v>0.1005495371097521</v>
      </c>
      <c r="D130" s="17">
        <f t="shared" si="43"/>
        <v>0</v>
      </c>
      <c r="E130" s="17">
        <f>SUM(D130:$D$136)</f>
        <v>0</v>
      </c>
      <c r="F130" s="19" t="e">
        <f t="shared" si="44"/>
        <v>#DIV/0!</v>
      </c>
      <c r="G130" s="27"/>
      <c r="H130" s="17">
        <f>Absterbeordnung!C124</f>
        <v>0</v>
      </c>
      <c r="I130" s="18">
        <f t="shared" si="45"/>
        <v>0.1005495371097521</v>
      </c>
      <c r="J130" s="17">
        <f t="shared" si="46"/>
        <v>0</v>
      </c>
      <c r="K130" s="17">
        <f>SUM($J130:J$136)</f>
        <v>0</v>
      </c>
      <c r="L130" s="19" t="e">
        <f t="shared" si="47"/>
        <v>#DIV/0!</v>
      </c>
      <c r="N130" s="6">
        <v>116</v>
      </c>
      <c r="O130" s="6">
        <f t="shared" si="33"/>
        <v>116</v>
      </c>
      <c r="P130" s="20">
        <f t="shared" si="48"/>
        <v>0</v>
      </c>
      <c r="Q130" s="20">
        <f t="shared" si="49"/>
        <v>0</v>
      </c>
      <c r="R130" s="5">
        <f t="shared" si="30"/>
        <v>0</v>
      </c>
      <c r="S130" s="5">
        <f t="shared" si="40"/>
        <v>0</v>
      </c>
      <c r="T130" s="20">
        <f>SUM(S130:$S$136)</f>
        <v>0</v>
      </c>
      <c r="U130" s="6" t="e">
        <f t="shared" si="50"/>
        <v>#DIV/0!</v>
      </c>
    </row>
    <row r="131" spans="1:21">
      <c r="A131" s="21">
        <v>117</v>
      </c>
      <c r="B131" s="17">
        <f>Absterbeordnung!C125</f>
        <v>0</v>
      </c>
      <c r="C131" s="18">
        <f t="shared" si="42"/>
        <v>9.8577977558580526E-2</v>
      </c>
      <c r="D131" s="17">
        <f t="shared" si="43"/>
        <v>0</v>
      </c>
      <c r="E131" s="17">
        <f>SUM(D131:$D$136)</f>
        <v>0</v>
      </c>
      <c r="F131" s="19" t="e">
        <f t="shared" si="44"/>
        <v>#DIV/0!</v>
      </c>
      <c r="G131" s="27"/>
      <c r="H131" s="17">
        <f>Absterbeordnung!C125</f>
        <v>0</v>
      </c>
      <c r="I131" s="18">
        <f t="shared" si="45"/>
        <v>9.8577977558580526E-2</v>
      </c>
      <c r="J131" s="17">
        <f t="shared" si="46"/>
        <v>0</v>
      </c>
      <c r="K131" s="17">
        <f>SUM($J131:J$136)</f>
        <v>0</v>
      </c>
      <c r="L131" s="19" t="e">
        <f t="shared" si="47"/>
        <v>#DIV/0!</v>
      </c>
      <c r="N131" s="6">
        <v>117</v>
      </c>
      <c r="O131" s="6">
        <f t="shared" si="33"/>
        <v>117</v>
      </c>
      <c r="P131" s="20">
        <f t="shared" si="48"/>
        <v>0</v>
      </c>
      <c r="Q131" s="20">
        <f t="shared" si="49"/>
        <v>0</v>
      </c>
      <c r="R131" s="5">
        <f t="shared" si="30"/>
        <v>0</v>
      </c>
      <c r="S131" s="5">
        <f t="shared" si="40"/>
        <v>0</v>
      </c>
      <c r="T131" s="20">
        <f>SUM(S131:$S$136)</f>
        <v>0</v>
      </c>
      <c r="U131" s="6" t="e">
        <f t="shared" si="50"/>
        <v>#DIV/0!</v>
      </c>
    </row>
    <row r="132" spans="1:21">
      <c r="A132" s="21">
        <v>118</v>
      </c>
      <c r="B132" s="17">
        <f>Absterbeordnung!C126</f>
        <v>0</v>
      </c>
      <c r="C132" s="18">
        <f t="shared" si="42"/>
        <v>9.6645076037824032E-2</v>
      </c>
      <c r="D132" s="17">
        <f t="shared" si="43"/>
        <v>0</v>
      </c>
      <c r="E132" s="17">
        <f>SUM(D132:$D$136)</f>
        <v>0</v>
      </c>
      <c r="F132" s="19" t="e">
        <f t="shared" si="44"/>
        <v>#DIV/0!</v>
      </c>
      <c r="G132" s="27"/>
      <c r="H132" s="17">
        <f>Absterbeordnung!C126</f>
        <v>0</v>
      </c>
      <c r="I132" s="18">
        <f t="shared" si="45"/>
        <v>9.6645076037824032E-2</v>
      </c>
      <c r="J132" s="17">
        <f t="shared" si="46"/>
        <v>0</v>
      </c>
      <c r="K132" s="17">
        <f>SUM($J132:J$136)</f>
        <v>0</v>
      </c>
      <c r="L132" s="19" t="e">
        <f t="shared" si="47"/>
        <v>#DIV/0!</v>
      </c>
      <c r="N132" s="6">
        <v>118</v>
      </c>
      <c r="O132" s="6">
        <f t="shared" si="33"/>
        <v>118</v>
      </c>
      <c r="P132" s="20">
        <f t="shared" si="48"/>
        <v>0</v>
      </c>
      <c r="Q132" s="20">
        <f t="shared" si="49"/>
        <v>0</v>
      </c>
      <c r="R132" s="5">
        <f t="shared" si="30"/>
        <v>0</v>
      </c>
      <c r="S132" s="5">
        <f t="shared" si="40"/>
        <v>0</v>
      </c>
      <c r="T132" s="20">
        <f>SUM(S132:$S$136)</f>
        <v>0</v>
      </c>
      <c r="U132" s="6" t="e">
        <f t="shared" si="50"/>
        <v>#DIV/0!</v>
      </c>
    </row>
    <row r="133" spans="1:21">
      <c r="A133" s="21">
        <v>119</v>
      </c>
      <c r="B133" s="17">
        <f>Absterbeordnung!C127</f>
        <v>0</v>
      </c>
      <c r="C133" s="18">
        <f t="shared" si="42"/>
        <v>9.4750074546886331E-2</v>
      </c>
      <c r="D133" s="17">
        <f t="shared" si="43"/>
        <v>0</v>
      </c>
      <c r="E133" s="17">
        <f>SUM(D133:$D$136)</f>
        <v>0</v>
      </c>
      <c r="F133" s="19" t="e">
        <f t="shared" si="44"/>
        <v>#DIV/0!</v>
      </c>
      <c r="G133" s="27"/>
      <c r="H133" s="17">
        <f>Absterbeordnung!C127</f>
        <v>0</v>
      </c>
      <c r="I133" s="18">
        <f t="shared" si="45"/>
        <v>9.4750074546886331E-2</v>
      </c>
      <c r="J133" s="17">
        <f t="shared" si="46"/>
        <v>0</v>
      </c>
      <c r="K133" s="17">
        <f>SUM($J133:J$136)</f>
        <v>0</v>
      </c>
      <c r="L133" s="19" t="e">
        <f t="shared" si="47"/>
        <v>#DIV/0!</v>
      </c>
      <c r="N133" s="6">
        <v>119</v>
      </c>
      <c r="O133" s="6">
        <f t="shared" si="33"/>
        <v>119</v>
      </c>
      <c r="P133" s="20">
        <f t="shared" si="48"/>
        <v>0</v>
      </c>
      <c r="Q133" s="20">
        <f t="shared" si="49"/>
        <v>0</v>
      </c>
      <c r="R133" s="5">
        <f t="shared" si="30"/>
        <v>0</v>
      </c>
      <c r="S133" s="5">
        <f t="shared" si="40"/>
        <v>0</v>
      </c>
      <c r="T133" s="20">
        <f>SUM(S133:$S$136)</f>
        <v>0</v>
      </c>
      <c r="U133" s="6" t="e">
        <f t="shared" si="50"/>
        <v>#DIV/0!</v>
      </c>
    </row>
    <row r="134" spans="1:21">
      <c r="A134" s="21">
        <v>120</v>
      </c>
      <c r="B134" s="17">
        <f>Absterbeordnung!C128</f>
        <v>0</v>
      </c>
      <c r="C134" s="18">
        <f t="shared" si="42"/>
        <v>9.2892229947927757E-2</v>
      </c>
      <c r="D134" s="17">
        <f t="shared" si="43"/>
        <v>0</v>
      </c>
      <c r="E134" s="17">
        <f>SUM(D134:$D$136)</f>
        <v>0</v>
      </c>
      <c r="F134" s="19" t="e">
        <f t="shared" si="44"/>
        <v>#DIV/0!</v>
      </c>
      <c r="G134" s="27"/>
      <c r="H134" s="17">
        <f>Absterbeordnung!C128</f>
        <v>0</v>
      </c>
      <c r="I134" s="18">
        <f t="shared" si="45"/>
        <v>9.2892229947927757E-2</v>
      </c>
      <c r="J134" s="17">
        <f t="shared" si="46"/>
        <v>0</v>
      </c>
      <c r="K134" s="17">
        <f>SUM($J134:J$136)</f>
        <v>0</v>
      </c>
      <c r="L134" s="19" t="e">
        <f t="shared" si="47"/>
        <v>#DIV/0!</v>
      </c>
      <c r="N134" s="6">
        <v>120</v>
      </c>
      <c r="O134" s="6">
        <f t="shared" si="33"/>
        <v>120</v>
      </c>
      <c r="P134" s="20">
        <f t="shared" si="48"/>
        <v>0</v>
      </c>
      <c r="Q134" s="20">
        <f t="shared" si="49"/>
        <v>0</v>
      </c>
      <c r="R134" s="5">
        <f t="shared" si="30"/>
        <v>0</v>
      </c>
      <c r="S134" s="5">
        <f t="shared" si="40"/>
        <v>0</v>
      </c>
      <c r="T134" s="20">
        <f>SUM(S134:$S$136)</f>
        <v>0</v>
      </c>
      <c r="U134" s="6" t="e">
        <f t="shared" si="50"/>
        <v>#DIV/0!</v>
      </c>
    </row>
    <row r="135" spans="1:21">
      <c r="A135" s="21">
        <v>121</v>
      </c>
      <c r="B135" s="17">
        <f>Absterbeordnung!C129</f>
        <v>0</v>
      </c>
      <c r="C135" s="18">
        <f>1/(((1+($B$5/100))^A135))</f>
        <v>9.1070813674438977E-2</v>
      </c>
      <c r="D135" s="17">
        <f>B135*C135</f>
        <v>0</v>
      </c>
      <c r="E135" s="17">
        <f>SUM(D135:$D$136)</f>
        <v>0</v>
      </c>
      <c r="F135" s="19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6">
        <v>121</v>
      </c>
      <c r="O135" s="6">
        <f t="shared" si="33"/>
        <v>121</v>
      </c>
      <c r="P135" s="20">
        <f>B135</f>
        <v>0</v>
      </c>
      <c r="Q135" s="20">
        <f>B135</f>
        <v>0</v>
      </c>
      <c r="R135" s="5">
        <f t="shared" si="30"/>
        <v>0</v>
      </c>
      <c r="S135" s="5">
        <f t="shared" si="40"/>
        <v>0</v>
      </c>
      <c r="T135" s="20">
        <f>SUM(S135:$S$136)</f>
        <v>0</v>
      </c>
      <c r="U135" s="6" t="e">
        <f>T135/S135</f>
        <v>#DIV/0!</v>
      </c>
    </row>
    <row r="136" spans="1:21">
      <c r="A136" s="21">
        <v>122</v>
      </c>
      <c r="B136" s="17">
        <f>Absterbeordnung!C130</f>
        <v>0</v>
      </c>
      <c r="C136" s="18">
        <f>1/(((1+($B$5/100))^A136))</f>
        <v>8.9285111445528406E-2</v>
      </c>
      <c r="D136" s="17">
        <f>B136*C136</f>
        <v>0</v>
      </c>
      <c r="E136" s="17">
        <f>SUM(D136:$D$136)</f>
        <v>0</v>
      </c>
      <c r="F136" s="19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33"/>
        <v>122</v>
      </c>
      <c r="P136" s="20">
        <f>B136</f>
        <v>0</v>
      </c>
      <c r="Q136" s="20">
        <f>B136</f>
        <v>0</v>
      </c>
      <c r="R136" s="5">
        <f t="shared" si="30"/>
        <v>0</v>
      </c>
      <c r="S136" s="5">
        <f t="shared" si="40"/>
        <v>0</v>
      </c>
      <c r="T136" s="20">
        <f>SUM(S136:$S$136)</f>
        <v>0</v>
      </c>
      <c r="U136" s="6" t="e">
        <f>T136/S136</f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Mann</vt:lpstr>
      <vt:lpstr>Frau</vt:lpstr>
      <vt:lpstr>Mann-Frau</vt:lpstr>
      <vt:lpstr>2 Männer</vt:lpstr>
      <vt:lpstr>2 Frauen</vt:lpstr>
      <vt:lpstr>Absterbeordnung</vt:lpstr>
      <vt:lpstr>Daten (M)</vt:lpstr>
      <vt:lpstr>Daten</vt:lpstr>
      <vt:lpstr>Daten (F)</vt:lpstr>
      <vt:lpstr>Daten1M</vt:lpstr>
      <vt:lpstr>Daten1F</vt:lpstr>
      <vt:lpstr>'2 Frauen'!Druckbereich</vt:lpstr>
      <vt:lpstr>'2 Männer'!Druckbereich</vt:lpstr>
      <vt:lpstr>Frau!Druckbereich</vt:lpstr>
      <vt:lpstr>Mann!Druckbereich</vt:lpstr>
      <vt:lpstr>'Mann-Frau'!Druckbereich</vt:lpstr>
      <vt:lpstr>Mann!nachschüssig</vt:lpstr>
      <vt:lpstr>nachschüssig</vt:lpstr>
      <vt:lpstr>Mann!vorschüssig</vt:lpstr>
      <vt:lpstr>vorschüssig</vt:lpstr>
    </vt:vector>
  </TitlesOfParts>
  <Company>Stadtvermessungsamt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Leibrentenbarwertfaktoren</dc:title>
  <dc:creator>Plaga</dc:creator>
  <cp:lastModifiedBy>Kasten, Michael</cp:lastModifiedBy>
  <cp:lastPrinted>2014-10-15T06:18:16Z</cp:lastPrinted>
  <dcterms:created xsi:type="dcterms:W3CDTF">1999-01-27T13:43:55Z</dcterms:created>
  <dcterms:modified xsi:type="dcterms:W3CDTF">2022-02-01T13:03:21Z</dcterms:modified>
</cp:coreProperties>
</file>